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IET Project Data\TIET Project Close\PEB Building (300X600)\Material Supply\Fore Solution 600 (72)\"/>
    </mc:Choice>
  </mc:AlternateContent>
  <bookViews>
    <workbookView xWindow="0" yWindow="0" windowWidth="23040" windowHeight="9264" firstSheet="1" activeTab="1"/>
  </bookViews>
  <sheets>
    <sheet name="RA01Final (EXTRA ITEM)" sheetId="9" state="hidden" r:id="rId1"/>
    <sheet name="FINAL" sheetId="10" r:id="rId2"/>
    <sheet name="RA01Final" sheetId="8" r:id="rId3"/>
    <sheet name="RA02F" sheetId="4" r:id="rId4"/>
    <sheet name="RA01F" sheetId="7" r:id="rId5"/>
    <sheet name="RA02_70%" sheetId="5" state="hidden" r:id="rId6"/>
    <sheet name="RA01_F" sheetId="2" state="hidden" r:id="rId7"/>
  </sheets>
  <definedNames>
    <definedName name="_xlnm.Print_Area" localSheetId="1">FINAL!$A$1:$G$65</definedName>
    <definedName name="_xlnm.Print_Area" localSheetId="6">RA01_F!$A$1:$G$64</definedName>
    <definedName name="_xlnm.Print_Area" localSheetId="4">RA01F!$A$1:$G$67</definedName>
    <definedName name="_xlnm.Print_Area" localSheetId="2">RA01Final!$A$1:$G$67</definedName>
    <definedName name="_xlnm.Print_Area" localSheetId="0">'RA01Final (EXTRA ITEM)'!$A$1:$G$67</definedName>
    <definedName name="_xlnm.Print_Area" localSheetId="5">'RA02_70%'!$A$1:$G$67</definedName>
    <definedName name="_xlnm.Print_Area" localSheetId="3">RA02F!$A$1:$G$67</definedName>
  </definedNames>
  <calcPr calcId="152511"/>
</workbook>
</file>

<file path=xl/calcChain.xml><?xml version="1.0" encoding="utf-8"?>
<calcChain xmlns="http://schemas.openxmlformats.org/spreadsheetml/2006/main">
  <c r="G28" i="10" l="1"/>
  <c r="F28" i="10" s="1"/>
  <c r="F53" i="10"/>
  <c r="G46" i="10"/>
  <c r="F44" i="10"/>
  <c r="F46" i="10" s="1"/>
  <c r="F40" i="10"/>
  <c r="F39" i="10"/>
  <c r="I37" i="10"/>
  <c r="F34" i="10"/>
  <c r="F33" i="10"/>
  <c r="G27" i="10"/>
  <c r="F27" i="10" s="1"/>
  <c r="G26" i="10"/>
  <c r="F26" i="10" s="1"/>
  <c r="G30" i="10" l="1"/>
  <c r="G36" i="10" s="1"/>
  <c r="G47" i="10" s="1"/>
  <c r="F30" i="10"/>
  <c r="F36" i="10" s="1"/>
  <c r="F47" i="10" s="1"/>
  <c r="D19" i="10" s="1"/>
  <c r="F42" i="10"/>
  <c r="G26" i="8"/>
  <c r="G27" i="8"/>
  <c r="F53" i="9"/>
  <c r="G46" i="9"/>
  <c r="F46" i="9"/>
  <c r="F44" i="9"/>
  <c r="F40" i="9"/>
  <c r="F39" i="9"/>
  <c r="I37" i="9"/>
  <c r="F34" i="9"/>
  <c r="F33" i="9"/>
  <c r="G30" i="9"/>
  <c r="G36" i="9" s="1"/>
  <c r="G47" i="9" s="1"/>
  <c r="F28" i="9"/>
  <c r="G27" i="9"/>
  <c r="F27" i="9" s="1"/>
  <c r="G26" i="9"/>
  <c r="F26" i="9"/>
  <c r="F30" i="9" l="1"/>
  <c r="F36" i="9" s="1"/>
  <c r="F42" i="9"/>
  <c r="F47" i="9" s="1"/>
  <c r="D19" i="9" s="1"/>
  <c r="F44" i="8"/>
  <c r="F27" i="8" l="1"/>
  <c r="F26" i="8"/>
  <c r="F28" i="8"/>
  <c r="F53" i="8" l="1"/>
  <c r="G46" i="8"/>
  <c r="F46" i="8"/>
  <c r="F40" i="8"/>
  <c r="F39" i="8"/>
  <c r="F42" i="8" s="1"/>
  <c r="I37" i="8"/>
  <c r="F34" i="8"/>
  <c r="F33" i="8"/>
  <c r="G30" i="8"/>
  <c r="G36" i="8" s="1"/>
  <c r="F30" i="8"/>
  <c r="F36" i="8" l="1"/>
  <c r="F47" i="8"/>
  <c r="D19" i="8" s="1"/>
  <c r="G47" i="8"/>
  <c r="G46" i="4"/>
  <c r="F46" i="4"/>
  <c r="F40" i="4"/>
  <c r="F39" i="4"/>
  <c r="F42" i="4" s="1"/>
  <c r="F34" i="4"/>
  <c r="F33" i="4"/>
  <c r="G30" i="4"/>
  <c r="G36" i="4" s="1"/>
  <c r="G47" i="4" s="1"/>
  <c r="F26" i="4"/>
  <c r="F30" i="4" s="1"/>
  <c r="F26" i="7"/>
  <c r="F36" i="4" l="1"/>
  <c r="F47" i="4" s="1"/>
  <c r="F53" i="7"/>
  <c r="G46" i="7"/>
  <c r="F46" i="7"/>
  <c r="F40" i="7"/>
  <c r="F39" i="7"/>
  <c r="F42" i="7" s="1"/>
  <c r="I37" i="7"/>
  <c r="F34" i="7"/>
  <c r="F33" i="7"/>
  <c r="G30" i="7"/>
  <c r="G36" i="7" s="1"/>
  <c r="F30" i="7"/>
  <c r="G47" i="7" l="1"/>
  <c r="F36" i="7"/>
  <c r="F47" i="7" s="1"/>
  <c r="D19" i="7" s="1"/>
  <c r="G53" i="5"/>
  <c r="F50" i="5"/>
  <c r="F49" i="5"/>
  <c r="F48" i="5"/>
  <c r="F47" i="5"/>
  <c r="F52" i="5" s="1"/>
  <c r="F40" i="5"/>
  <c r="F43" i="5" s="1"/>
  <c r="F35" i="5"/>
  <c r="G31" i="5"/>
  <c r="F28" i="5"/>
  <c r="F27" i="5"/>
  <c r="F31" i="5" l="1"/>
  <c r="F37" i="5" s="1"/>
  <c r="F44" i="5" s="1"/>
  <c r="F45" i="5" s="1"/>
  <c r="F53" i="5" s="1"/>
  <c r="D20" i="5" s="1"/>
  <c r="F53" i="4" l="1"/>
  <c r="I37" i="4"/>
  <c r="D19" i="4" l="1"/>
  <c r="G39" i="2" l="1"/>
  <c r="F41" i="2" l="1"/>
  <c r="F39" i="2"/>
  <c r="F35" i="2"/>
  <c r="F29" i="2"/>
  <c r="F28" i="2"/>
  <c r="E31" i="2"/>
  <c r="G31" i="2"/>
  <c r="G43" i="2"/>
  <c r="F40" i="2"/>
  <c r="E43" i="2"/>
  <c r="F27" i="2"/>
  <c r="F34" i="2"/>
  <c r="E51" i="2"/>
  <c r="E37" i="2"/>
  <c r="G47" i="2" l="1"/>
  <c r="F47" i="2" s="1"/>
  <c r="G49" i="2"/>
  <c r="E44" i="2"/>
  <c r="F43" i="2"/>
  <c r="F31" i="2"/>
  <c r="F49" i="2"/>
  <c r="G33" i="2"/>
  <c r="F33" i="2" s="1"/>
  <c r="G46" i="2"/>
  <c r="F37" i="2" l="1"/>
  <c r="F44" i="2" s="1"/>
  <c r="G37" i="2"/>
  <c r="G44" i="2" s="1"/>
  <c r="F46" i="2"/>
  <c r="G48" i="2" l="1"/>
  <c r="F48" i="2" s="1"/>
  <c r="F51" i="2" s="1"/>
  <c r="F52" i="2" s="1"/>
  <c r="D20" i="2" s="1"/>
  <c r="G51" i="2" l="1"/>
  <c r="G52" i="2" s="1"/>
</calcChain>
</file>

<file path=xl/sharedStrings.xml><?xml version="1.0" encoding="utf-8"?>
<sst xmlns="http://schemas.openxmlformats.org/spreadsheetml/2006/main" count="717" uniqueCount="174">
  <si>
    <t>S. No.</t>
  </si>
  <si>
    <t>Vincom Cost Management Pvt Ltd.</t>
  </si>
  <si>
    <t>Project :</t>
  </si>
  <si>
    <t>Date Trackers</t>
  </si>
  <si>
    <t>Client :</t>
  </si>
  <si>
    <t>Date of Certificate</t>
  </si>
  <si>
    <t>Service :</t>
  </si>
  <si>
    <t>Cheque Issued</t>
  </si>
  <si>
    <t>GENERAL INFORMATION</t>
  </si>
  <si>
    <t>Date of LOI :</t>
  </si>
  <si>
    <t>Date of Agreement :</t>
  </si>
  <si>
    <t>Work Done Up to</t>
  </si>
  <si>
    <t>Completion Date :</t>
  </si>
  <si>
    <t>Contract Value :</t>
  </si>
  <si>
    <t>Mobilisation Paid</t>
  </si>
  <si>
    <t>Amended Contract Value :</t>
  </si>
  <si>
    <t>Mobilisation Recovered</t>
  </si>
  <si>
    <t>Invoice Date :</t>
  </si>
  <si>
    <t>Invoice Amount :</t>
  </si>
  <si>
    <t>Material Advance Paid</t>
  </si>
  <si>
    <t>Amount Recommended :</t>
  </si>
  <si>
    <t>Material Advance Recovered</t>
  </si>
  <si>
    <t>Service Tax No. :</t>
  </si>
  <si>
    <t>PAN of Contractor :</t>
  </si>
  <si>
    <t>PAYMENT DETAILS (Figures in Indian Rupees)</t>
  </si>
  <si>
    <t>Particulars</t>
  </si>
  <si>
    <t>Up to Previous</t>
  </si>
  <si>
    <t>This Bill</t>
  </si>
  <si>
    <t>Total Up-to-date</t>
  </si>
  <si>
    <t>A</t>
  </si>
  <si>
    <t>Work and contractual payable</t>
  </si>
  <si>
    <t>Sub Total - (A)</t>
  </si>
  <si>
    <t>B</t>
  </si>
  <si>
    <t>Add Taxes</t>
  </si>
  <si>
    <t>B3</t>
  </si>
  <si>
    <t>Sub Total - (A+B)</t>
  </si>
  <si>
    <t>C</t>
  </si>
  <si>
    <t>Mobilisation Advance / Secured Advance / Other Advance</t>
  </si>
  <si>
    <t>C1</t>
  </si>
  <si>
    <t xml:space="preserve">Sub Total - (C) </t>
  </si>
  <si>
    <t>Total - (A+B+C)</t>
  </si>
  <si>
    <t>D</t>
  </si>
  <si>
    <t>Recoveries/ Tax deductions</t>
  </si>
  <si>
    <t>D1</t>
  </si>
  <si>
    <t>Retention Money @ 5% on (A)</t>
  </si>
  <si>
    <t>D3</t>
  </si>
  <si>
    <t>D4</t>
  </si>
  <si>
    <t>Sub Total - (D)</t>
  </si>
  <si>
    <t>Net Amount Payable (A+B+C-D)</t>
  </si>
  <si>
    <t>Recommended by</t>
  </si>
  <si>
    <t>Vincom Cost Management Pvt. Ltd.</t>
  </si>
  <si>
    <t>Vinod Markanda</t>
  </si>
  <si>
    <t>Approved by</t>
  </si>
  <si>
    <t>Note :-Finance / Accounts shall make / check all statutory &amp; contractual deductions / additions before making the payments</t>
  </si>
  <si>
    <t>Bill No.</t>
  </si>
  <si>
    <t>Thapar University Patiala, Punjab</t>
  </si>
  <si>
    <t>Civil, Structural &amp; Finishes Works</t>
  </si>
  <si>
    <t>Contractor :</t>
  </si>
  <si>
    <t>Submission by Contractor</t>
  </si>
  <si>
    <t>Received by Vincom</t>
  </si>
  <si>
    <t>Send to Account</t>
  </si>
  <si>
    <t>03.02.2016</t>
  </si>
  <si>
    <t>LOI No. &amp; Date :</t>
  </si>
  <si>
    <t>TIN No.</t>
  </si>
  <si>
    <t>Scheduled Work</t>
  </si>
  <si>
    <t>Non-Scheduled Work</t>
  </si>
  <si>
    <t>Variation of Basic Rate</t>
  </si>
  <si>
    <t>Labour Cess @ 1% on (A)</t>
  </si>
  <si>
    <t>W.C.T. i.e. VAT on Contracts 5.25% on (A) - Included in above</t>
  </si>
  <si>
    <t>Labour Cess @ 1% on (A) - Included in above</t>
  </si>
  <si>
    <t>Secured Advance @ 80% of Material Value</t>
  </si>
  <si>
    <t>Advance against Material at Site @ 80% of Value</t>
  </si>
  <si>
    <t>C2</t>
  </si>
  <si>
    <t>C3</t>
  </si>
  <si>
    <t>A1</t>
  </si>
  <si>
    <t>A2</t>
  </si>
  <si>
    <t>A3</t>
  </si>
  <si>
    <t>B1</t>
  </si>
  <si>
    <t>B2</t>
  </si>
  <si>
    <t>W.C.T. @ 5.25% on (A)</t>
  </si>
  <si>
    <t>D2</t>
  </si>
  <si>
    <t>Sanjeev Kumar</t>
  </si>
  <si>
    <t>Thapar University Patiala</t>
  </si>
  <si>
    <t>Service Tax 14.50 % of 40% of (A)</t>
  </si>
  <si>
    <t>PEB 300 Bed Boys Hostel, Thapar University, Patiala</t>
  </si>
  <si>
    <t>D. K. Buildcon Pvt. Ltd.</t>
  </si>
  <si>
    <t>CERTIFICATE OF PAYMENT No. 02</t>
  </si>
  <si>
    <t>Date of Adhoc Certificate</t>
  </si>
  <si>
    <t>AACCD6742K</t>
  </si>
  <si>
    <t>6841325968</t>
  </si>
  <si>
    <t>TU/CS/PSJ/15-16/150019A</t>
  </si>
  <si>
    <t>Mobilisation Advance Payable 5% of Rs. 5,83,47,484 
Recovery @</t>
  </si>
  <si>
    <t>T.D.S. @ 2%  on (A+B+C-B1)</t>
  </si>
  <si>
    <t>AACCD6742P ST001</t>
  </si>
  <si>
    <t>Mukesh Gupta</t>
  </si>
  <si>
    <t>Date of 70% Certificate</t>
  </si>
  <si>
    <t>Construction Start Date :</t>
  </si>
  <si>
    <t>Initial Contract Value :</t>
  </si>
  <si>
    <t>Mobilisation Advance - Paid</t>
  </si>
  <si>
    <t>Mobilisation Advance - Recovered</t>
  </si>
  <si>
    <t>Mobilisation Advance - Balance</t>
  </si>
  <si>
    <r>
      <t>Contractor's Invoice Amount :</t>
    </r>
    <r>
      <rPr>
        <b/>
        <sz val="10"/>
        <rFont val="Arial"/>
        <family val="2"/>
      </rPr>
      <t xml:space="preserve"> (Work Done - This Bill)</t>
    </r>
  </si>
  <si>
    <t>TIN NO</t>
  </si>
  <si>
    <t>W.C.T. i.e. VAT on Contracts 6.00% on (A) - Included in above</t>
  </si>
  <si>
    <t>Material Advance Paid in Last Month</t>
  </si>
  <si>
    <t>Recovery - Against Material Advance Paid in Last month</t>
  </si>
  <si>
    <t>Recovery - Retention Money</t>
  </si>
  <si>
    <t xml:space="preserve">Sub Total - (D) </t>
  </si>
  <si>
    <t>Total - (A+B+C-D)</t>
  </si>
  <si>
    <t>E</t>
  </si>
  <si>
    <t>Other Recoveries/ Tax deductions</t>
  </si>
  <si>
    <t>E1</t>
  </si>
  <si>
    <t>W.C.T. i.e. VAT @ 6.00% on</t>
  </si>
  <si>
    <t>E2</t>
  </si>
  <si>
    <t>T.D.S. @ 2%  on</t>
  </si>
  <si>
    <t>E3</t>
  </si>
  <si>
    <t>Labour Cess @ 1% on</t>
  </si>
  <si>
    <t>Sub Total - (E)</t>
  </si>
  <si>
    <t>Net Amount Payable **(A+B+C-D-E)</t>
  </si>
  <si>
    <t>**Note :</t>
  </si>
  <si>
    <t>1. Deduction for WCT, TDS, Labour Cess, Adhoc Payment, Water &amp; Electricity Charges will made by TU Account</t>
  </si>
  <si>
    <t>2. This Payment is recommended for the work Executed at site</t>
  </si>
  <si>
    <t>Colliers Internationals (India)</t>
  </si>
  <si>
    <t>Vikas Jangra</t>
  </si>
  <si>
    <t>Anil Singla</t>
  </si>
  <si>
    <t>Vinay Kumar</t>
  </si>
  <si>
    <t>R.K. Nigam</t>
  </si>
  <si>
    <t>Note :-Finance / Accounts shall make / check all statutory &amp; contractual deductions / additions payments released so far before making the payments.</t>
  </si>
  <si>
    <t>RA-002</t>
  </si>
  <si>
    <t>03.03.2016</t>
  </si>
  <si>
    <t>W.C.T. i.e. VAT on Contracts 5.8% on (A) - Included in above</t>
  </si>
  <si>
    <t>Mobilisation Advance Recover@ 5% of Rs. 6952426
Recovery @</t>
  </si>
  <si>
    <t>Recovery Advance against Material at Site @ 80% of Value (Ref. S.A-01 )</t>
  </si>
  <si>
    <t>Allow an adhoc payment 70% against 2nd ra bill</t>
  </si>
  <si>
    <t>W.C.T. @ 6% on (A)</t>
  </si>
  <si>
    <t>Colliers Internationals</t>
  </si>
  <si>
    <t>Anil singla</t>
  </si>
  <si>
    <t>Vinay kumar</t>
  </si>
  <si>
    <t>R.K.Nigam</t>
  </si>
  <si>
    <t>Labour Cess @ 1% on (A) included in above</t>
  </si>
  <si>
    <t>Retention Money @ 5% (Less) on (A+B)</t>
  </si>
  <si>
    <t>Service Tax @ 5.8% on (A)</t>
  </si>
  <si>
    <t>CERTIFICATE OF PAYMENT No. 03 (70% Of Billed payment)</t>
  </si>
  <si>
    <t>RA-003</t>
  </si>
  <si>
    <t>Service Tax 5.8% of (A)</t>
  </si>
  <si>
    <t>Date of  Certificate</t>
  </si>
  <si>
    <t>Bill No.1</t>
  </si>
  <si>
    <t xml:space="preserve"> Mobilisation Advance Payable 60% Of Rs. 14415115</t>
  </si>
  <si>
    <t>CERTIFICATE OF PAYMENT No. 01 (Material Supply Networking)</t>
  </si>
  <si>
    <t>MS-01</t>
  </si>
  <si>
    <t>M.S.Force Solution Pvt.Ltd.</t>
  </si>
  <si>
    <t>Networking material supply</t>
  </si>
  <si>
    <t>AAACF6375QST001</t>
  </si>
  <si>
    <t>AAACF6375Q</t>
  </si>
  <si>
    <t>04520020072</t>
  </si>
  <si>
    <t>CERTIFICATE OF PAYMENT No. 02 (Material Supply Networking)</t>
  </si>
  <si>
    <t>Bill No.2</t>
  </si>
  <si>
    <t>MS-02</t>
  </si>
  <si>
    <t>30% Payment after installation and submission of 10% (PBG)</t>
  </si>
  <si>
    <t>70% Payment Againdt delivery of material(INVOICE NO:-16/17/83)</t>
  </si>
  <si>
    <t>70% Payment Againdt delivery of material(INVOICE NO:-16/17/87)</t>
  </si>
  <si>
    <t>TU/CS/PSJ/16-17/150072</t>
  </si>
  <si>
    <t>CERTIFICATE OF PAYMENT No. 01 (Final Payment )</t>
  </si>
  <si>
    <t>M.S.Fore Solution Pvt.Ltd.</t>
  </si>
  <si>
    <t>RA-01</t>
  </si>
  <si>
    <t xml:space="preserve"> Mobilisation Advance </t>
  </si>
  <si>
    <t>PEB 600 Bed Boys Hostel, Thapar University, Patiala</t>
  </si>
  <si>
    <t>10% Payment After Submission Of (PBG)</t>
  </si>
  <si>
    <t>Late Delivery Clause</t>
  </si>
  <si>
    <t>Less LD @ 0.2% Per day Order value</t>
  </si>
  <si>
    <t>CERTIFICATE OF PAYMENT No. 02 ( Payment Against PBG )</t>
  </si>
  <si>
    <t>RA-02</t>
  </si>
  <si>
    <t>Dinesh Choudhary</t>
  </si>
  <si>
    <t>MD 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</si>
</sst>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"/>
    <numFmt numFmtId="167" formatCode="0.0"/>
    <numFmt numFmtId="168" formatCode="#,##0.000"/>
    <numFmt numFmtId="169" formatCode="_-* #,##0.00_-;\-* #,##0.00_-;_-* &quot;-&quot;??_-;_-@_-"/>
    <numFmt numFmtId="170" formatCode="_(* #,##0.000_);_(* \(#,##0.000\);_(* &quot;-&quot;??_);_(@_)"/>
    <numFmt numFmtId="171" formatCode="_(* #,##0_);_(* \(#,##0\);_(* &quot;-&quot;??_);_(@_)"/>
    <numFmt numFmtId="172" formatCode="0.000\ &quot;MT&quot;"/>
    <numFmt numFmtId="173" formatCode="#,##0;[Red]#,##0"/>
    <numFmt numFmtId="174" formatCode="0.0\ &quot;Rm&quot;"/>
    <numFmt numFmtId="175" formatCode="0.00_)"/>
    <numFmt numFmtId="176" formatCode="dd/mm/yy;@"/>
    <numFmt numFmtId="177" formatCode="&quot;Rs.&quot;\ #,##0.00"/>
    <numFmt numFmtId="178" formatCode="&quot;Rs.&quot;\ #,##0"/>
    <numFmt numFmtId="179" formatCode="&quot;Rs. &quot;#,##0"/>
    <numFmt numFmtId="180" formatCode="&quot;Rs. &quot;#,##0.00"/>
    <numFmt numFmtId="181" formatCode="[$-409]d\-mmm\-yyyy;@"/>
    <numFmt numFmtId="182" formatCode="[$-409]d\-mmm\-yy;@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name val="Vogue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2"/>
      <name val="명조"/>
      <family val="3"/>
      <charset val="129"/>
    </font>
    <font>
      <sz val="10"/>
      <name val="Arial"/>
      <family val="2"/>
    </font>
    <font>
      <b/>
      <sz val="18"/>
      <name val="Candara"/>
      <family val="2"/>
    </font>
    <font>
      <b/>
      <sz val="18"/>
      <name val="Arial"/>
      <family val="2"/>
    </font>
    <font>
      <b/>
      <sz val="22"/>
      <name val="Candara"/>
      <family val="2"/>
    </font>
    <font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34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horizontal="justify" vertical="top" wrapText="1"/>
    </xf>
    <xf numFmtId="167" fontId="25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2" fontId="25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9" fillId="0" borderId="0"/>
    <xf numFmtId="0" fontId="1" fillId="0" borderId="0"/>
    <xf numFmtId="165" fontId="25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601">
    <xf numFmtId="0" fontId="0" fillId="0" borderId="0" xfId="0"/>
    <xf numFmtId="0" fontId="11" fillId="0" borderId="0" xfId="907" applyFont="1" applyAlignment="1">
      <alignment horizontal="left"/>
    </xf>
    <xf numFmtId="0" fontId="12" fillId="0" borderId="0" xfId="907" applyFont="1" applyAlignment="1">
      <alignment horizontal="centerContinuous"/>
    </xf>
    <xf numFmtId="0" fontId="13" fillId="0" borderId="0" xfId="907" applyFont="1" applyAlignment="1">
      <alignment vertical="center"/>
    </xf>
    <xf numFmtId="0" fontId="12" fillId="0" borderId="0" xfId="907" applyFont="1" applyAlignment="1">
      <alignment horizontal="center"/>
    </xf>
    <xf numFmtId="0" fontId="14" fillId="0" borderId="0" xfId="907" applyFont="1"/>
    <xf numFmtId="0" fontId="15" fillId="2" borderId="7" xfId="907" applyFont="1" applyFill="1" applyBorder="1" applyAlignment="1">
      <alignment horizontal="centerContinuous" vertical="center"/>
    </xf>
    <xf numFmtId="0" fontId="15" fillId="2" borderId="8" xfId="907" applyFont="1" applyFill="1" applyBorder="1" applyAlignment="1">
      <alignment horizontal="centerContinuous" vertical="center"/>
    </xf>
    <xf numFmtId="0" fontId="16" fillId="2" borderId="8" xfId="907" applyFont="1" applyFill="1" applyBorder="1" applyAlignment="1">
      <alignment horizontal="centerContinuous" vertical="center"/>
    </xf>
    <xf numFmtId="0" fontId="1" fillId="0" borderId="0" xfId="907" applyFont="1"/>
    <xf numFmtId="0" fontId="17" fillId="0" borderId="9" xfId="907" applyFont="1" applyBorder="1" applyAlignment="1">
      <alignment horizontal="left" vertical="top"/>
    </xf>
    <xf numFmtId="0" fontId="17" fillId="0" borderId="1" xfId="907" applyFont="1" applyBorder="1" applyAlignment="1">
      <alignment horizontal="centerContinuous"/>
    </xf>
    <xf numFmtId="0" fontId="17" fillId="0" borderId="12" xfId="907" applyFont="1" applyBorder="1" applyAlignment="1">
      <alignment horizontal="centerContinuous"/>
    </xf>
    <xf numFmtId="0" fontId="18" fillId="0" borderId="0" xfId="907" applyFont="1"/>
    <xf numFmtId="0" fontId="17" fillId="0" borderId="6" xfId="907" applyFont="1" applyBorder="1" applyAlignment="1"/>
    <xf numFmtId="0" fontId="18" fillId="0" borderId="11" xfId="907" applyFont="1" applyBorder="1" applyAlignment="1"/>
    <xf numFmtId="0" fontId="18" fillId="0" borderId="6" xfId="907" applyFont="1" applyBorder="1" applyAlignment="1"/>
    <xf numFmtId="0" fontId="18" fillId="0" borderId="11" xfId="907" applyFont="1" applyBorder="1" applyAlignment="1">
      <alignment vertical="top"/>
    </xf>
    <xf numFmtId="14" fontId="18" fillId="0" borderId="12" xfId="907" applyNumberFormat="1" applyFont="1" applyBorder="1" applyAlignment="1">
      <alignment horizontal="center"/>
    </xf>
    <xf numFmtId="0" fontId="18" fillId="0" borderId="11" xfId="907" applyFont="1" applyBorder="1" applyAlignment="1">
      <alignment wrapText="1"/>
    </xf>
    <xf numFmtId="14" fontId="18" fillId="0" borderId="12" xfId="907" applyNumberFormat="1" applyFont="1" applyBorder="1" applyAlignment="1">
      <alignment horizontal="center" wrapText="1"/>
    </xf>
    <xf numFmtId="0" fontId="17" fillId="0" borderId="13" xfId="907" applyFont="1" applyBorder="1" applyAlignment="1">
      <alignment vertical="top" wrapText="1"/>
    </xf>
    <xf numFmtId="0" fontId="17" fillId="0" borderId="5" xfId="907" applyFont="1" applyBorder="1" applyAlignment="1">
      <alignment vertical="top" wrapText="1"/>
    </xf>
    <xf numFmtId="0" fontId="17" fillId="0" borderId="4" xfId="907" applyFont="1" applyBorder="1" applyAlignment="1">
      <alignment vertical="top" wrapText="1"/>
    </xf>
    <xf numFmtId="0" fontId="17" fillId="0" borderId="9" xfId="907" applyFont="1" applyFill="1" applyBorder="1" applyAlignment="1">
      <alignment horizontal="left" vertical="top"/>
    </xf>
    <xf numFmtId="0" fontId="17" fillId="0" borderId="6" xfId="907" applyFont="1" applyFill="1" applyBorder="1" applyAlignment="1">
      <alignment horizontal="left" vertical="top"/>
    </xf>
    <xf numFmtId="0" fontId="17" fillId="0" borderId="10" xfId="907" applyFont="1" applyFill="1" applyBorder="1" applyAlignment="1">
      <alignment horizontal="left" vertical="top"/>
    </xf>
    <xf numFmtId="0" fontId="18" fillId="0" borderId="11" xfId="907" applyFont="1" applyFill="1" applyBorder="1" applyAlignment="1"/>
    <xf numFmtId="0" fontId="17" fillId="0" borderId="6" xfId="907" applyFont="1" applyFill="1" applyBorder="1" applyAlignment="1"/>
    <xf numFmtId="14" fontId="17" fillId="0" borderId="12" xfId="907" applyNumberFormat="1" applyFont="1" applyFill="1" applyBorder="1" applyAlignment="1">
      <alignment horizontal="center"/>
    </xf>
    <xf numFmtId="0" fontId="18" fillId="0" borderId="0" xfId="907" applyFont="1" applyFill="1"/>
    <xf numFmtId="0" fontId="17" fillId="0" borderId="14" xfId="907" applyFont="1" applyBorder="1" applyAlignment="1">
      <alignment horizontal="left" vertical="top"/>
    </xf>
    <xf numFmtId="0" fontId="17" fillId="0" borderId="15" xfId="907" applyFont="1" applyBorder="1" applyAlignment="1">
      <alignment horizontal="left" vertical="top"/>
    </xf>
    <xf numFmtId="0" fontId="17" fillId="0" borderId="16" xfId="907" applyFont="1" applyBorder="1" applyAlignment="1">
      <alignment horizontal="left" vertical="top"/>
    </xf>
    <xf numFmtId="0" fontId="18" fillId="0" borderId="17" xfId="907" applyFont="1" applyBorder="1" applyAlignment="1"/>
    <xf numFmtId="0" fontId="18" fillId="0" borderId="15" xfId="907" applyFont="1" applyBorder="1" applyAlignment="1"/>
    <xf numFmtId="14" fontId="18" fillId="0" borderId="18" xfId="907" applyNumberFormat="1" applyFont="1" applyBorder="1" applyAlignment="1">
      <alignment horizontal="center"/>
    </xf>
    <xf numFmtId="0" fontId="3" fillId="3" borderId="19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horizontal="centerContinuous" vertical="top"/>
    </xf>
    <xf numFmtId="0" fontId="3" fillId="3" borderId="20" xfId="907" applyFont="1" applyFill="1" applyBorder="1" applyAlignment="1">
      <alignment horizontal="centerContinuous" vertical="top"/>
    </xf>
    <xf numFmtId="0" fontId="19" fillId="0" borderId="21" xfId="907" applyFont="1" applyBorder="1" applyAlignment="1">
      <alignment vertical="top"/>
    </xf>
    <xf numFmtId="0" fontId="19" fillId="0" borderId="22" xfId="907" applyFont="1" applyBorder="1" applyAlignment="1">
      <alignment vertical="top"/>
    </xf>
    <xf numFmtId="15" fontId="2" fillId="0" borderId="23" xfId="907" applyNumberFormat="1" applyFont="1" applyBorder="1" applyAlignment="1">
      <alignment horizontal="center" vertical="top" wrapText="1"/>
    </xf>
    <xf numFmtId="15" fontId="19" fillId="0" borderId="8" xfId="907" applyNumberFormat="1" applyFont="1" applyBorder="1" applyAlignment="1">
      <alignment horizontal="center" vertical="top" wrapText="1"/>
    </xf>
    <xf numFmtId="15" fontId="19" fillId="0" borderId="24" xfId="907" applyNumberFormat="1" applyFont="1" applyBorder="1" applyAlignment="1">
      <alignment horizontal="center" vertical="top" wrapText="1"/>
    </xf>
    <xf numFmtId="0" fontId="19" fillId="0" borderId="25" xfId="907" applyFont="1" applyBorder="1" applyAlignment="1">
      <alignment vertical="top"/>
    </xf>
    <xf numFmtId="0" fontId="19" fillId="0" borderId="5" xfId="907" applyFont="1" applyBorder="1" applyAlignment="1">
      <alignment vertical="top"/>
    </xf>
    <xf numFmtId="15" fontId="2" fillId="4" borderId="26" xfId="907" applyNumberFormat="1" applyFont="1" applyFill="1" applyBorder="1" applyAlignment="1">
      <alignment horizontal="center" vertical="top" wrapText="1"/>
    </xf>
    <xf numFmtId="0" fontId="19" fillId="0" borderId="27" xfId="907" applyFont="1" applyBorder="1" applyAlignment="1">
      <alignment vertical="top"/>
    </xf>
    <xf numFmtId="0" fontId="19" fillId="0" borderId="10" xfId="907" applyFont="1" applyBorder="1" applyAlignment="1">
      <alignment vertical="top"/>
    </xf>
    <xf numFmtId="0" fontId="19" fillId="0" borderId="28" xfId="907" applyFont="1" applyBorder="1" applyAlignment="1">
      <alignment vertical="top"/>
    </xf>
    <xf numFmtId="0" fontId="19" fillId="0" borderId="29" xfId="907" applyFont="1" applyBorder="1" applyAlignment="1">
      <alignment vertical="top"/>
    </xf>
    <xf numFmtId="15" fontId="19" fillId="0" borderId="30" xfId="907" applyNumberFormat="1" applyFont="1" applyBorder="1" applyAlignment="1">
      <alignment horizontal="center" vertical="top" wrapText="1"/>
    </xf>
    <xf numFmtId="0" fontId="19" fillId="0" borderId="31" xfId="907" applyFont="1" applyBorder="1" applyAlignment="1">
      <alignment vertical="top"/>
    </xf>
    <xf numFmtId="0" fontId="19" fillId="0" borderId="32" xfId="907" applyFont="1" applyBorder="1" applyAlignment="1">
      <alignment vertical="top"/>
    </xf>
    <xf numFmtId="178" fontId="19" fillId="0" borderId="33" xfId="907" applyNumberFormat="1" applyFont="1" applyBorder="1" applyAlignment="1">
      <alignment horizontal="center" vertical="top" wrapText="1"/>
    </xf>
    <xf numFmtId="0" fontId="19" fillId="0" borderId="34" xfId="907" applyFont="1" applyBorder="1" applyAlignment="1">
      <alignment vertical="top"/>
    </xf>
    <xf numFmtId="0" fontId="19" fillId="0" borderId="35" xfId="907" applyFont="1" applyBorder="1" applyAlignment="1">
      <alignment vertical="top"/>
    </xf>
    <xf numFmtId="178" fontId="19" fillId="0" borderId="36" xfId="907" applyNumberFormat="1" applyFont="1" applyBorder="1" applyAlignment="1">
      <alignment horizontal="center" vertical="top" wrapText="1"/>
    </xf>
    <xf numFmtId="0" fontId="2" fillId="0" borderId="27" xfId="907" applyFont="1" applyBorder="1" applyAlignment="1">
      <alignment vertical="top"/>
    </xf>
    <xf numFmtId="0" fontId="2" fillId="0" borderId="10" xfId="907" applyFont="1" applyBorder="1" applyAlignment="1">
      <alignment vertical="top"/>
    </xf>
    <xf numFmtId="0" fontId="19" fillId="0" borderId="37" xfId="907" applyFont="1" applyBorder="1" applyAlignment="1">
      <alignment vertical="top"/>
    </xf>
    <xf numFmtId="0" fontId="19" fillId="0" borderId="38" xfId="907" applyFont="1" applyBorder="1" applyAlignment="1">
      <alignment vertical="top"/>
    </xf>
    <xf numFmtId="15" fontId="19" fillId="0" borderId="39" xfId="907" applyNumberFormat="1" applyFont="1" applyBorder="1" applyAlignment="1">
      <alignment horizontal="center" vertical="top" wrapText="1"/>
    </xf>
    <xf numFmtId="179" fontId="20" fillId="0" borderId="11" xfId="907" quotePrefix="1" applyNumberFormat="1" applyFont="1" applyFill="1" applyBorder="1" applyAlignment="1">
      <alignment horizontal="center" vertical="top"/>
    </xf>
    <xf numFmtId="177" fontId="19" fillId="0" borderId="33" xfId="907" applyNumberFormat="1" applyFont="1" applyBorder="1" applyAlignment="1">
      <alignment horizontal="center" vertical="top" wrapText="1"/>
    </xf>
    <xf numFmtId="177" fontId="19" fillId="4" borderId="36" xfId="907" applyNumberFormat="1" applyFont="1" applyFill="1" applyBorder="1" applyAlignment="1">
      <alignment horizontal="center" vertical="top" wrapText="1"/>
    </xf>
    <xf numFmtId="4" fontId="1" fillId="0" borderId="0" xfId="907" applyNumberFormat="1" applyFont="1"/>
    <xf numFmtId="0" fontId="19" fillId="0" borderId="27" xfId="907" applyFont="1" applyBorder="1" applyAlignment="1">
      <alignment horizontal="left" vertical="top"/>
    </xf>
    <xf numFmtId="0" fontId="19" fillId="0" borderId="10" xfId="907" applyFont="1" applyBorder="1" applyAlignment="1">
      <alignment horizontal="left" vertical="top"/>
    </xf>
    <xf numFmtId="180" fontId="20" fillId="0" borderId="11" xfId="907" applyNumberFormat="1" applyFont="1" applyFill="1" applyBorder="1" applyAlignment="1">
      <alignment horizontal="center" vertical="top"/>
    </xf>
    <xf numFmtId="180" fontId="21" fillId="0" borderId="11" xfId="907" applyNumberFormat="1" applyFont="1" applyFill="1" applyBorder="1" applyAlignment="1">
      <alignment horizontal="center" vertical="top"/>
    </xf>
    <xf numFmtId="15" fontId="19" fillId="0" borderId="12" xfId="907" applyNumberFormat="1" applyFont="1" applyBorder="1" applyAlignment="1">
      <alignment horizontal="center" vertical="top" wrapText="1"/>
    </xf>
    <xf numFmtId="0" fontId="19" fillId="0" borderId="40" xfId="907" applyFont="1" applyBorder="1" applyAlignment="1">
      <alignment vertical="top"/>
    </xf>
    <xf numFmtId="0" fontId="19" fillId="0" borderId="16" xfId="907" applyFont="1" applyBorder="1" applyAlignment="1">
      <alignment vertical="top"/>
    </xf>
    <xf numFmtId="180" fontId="20" fillId="0" borderId="17" xfId="907" applyNumberFormat="1" applyFont="1" applyFill="1" applyBorder="1" applyAlignment="1">
      <alignment horizontal="center" vertical="top"/>
    </xf>
    <xf numFmtId="180" fontId="21" fillId="0" borderId="17" xfId="907" applyNumberFormat="1" applyFont="1" applyFill="1" applyBorder="1" applyAlignment="1">
      <alignment horizontal="center" vertical="top"/>
    </xf>
    <xf numFmtId="15" fontId="19" fillId="0" borderId="18" xfId="907" applyNumberFormat="1" applyFont="1" applyBorder="1" applyAlignment="1">
      <alignment horizontal="center" vertical="top" wrapText="1"/>
    </xf>
    <xf numFmtId="0" fontId="17" fillId="3" borderId="19" xfId="907" applyFont="1" applyFill="1" applyBorder="1" applyAlignment="1">
      <alignment horizontal="centerContinuous" vertical="top"/>
    </xf>
    <xf numFmtId="0" fontId="17" fillId="3" borderId="0" xfId="907" applyFont="1" applyFill="1" applyBorder="1" applyAlignment="1">
      <alignment horizontal="centerContinuous" vertical="top"/>
    </xf>
    <xf numFmtId="0" fontId="17" fillId="3" borderId="20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vertical="top" wrapText="1"/>
    </xf>
    <xf numFmtId="0" fontId="20" fillId="0" borderId="9" xfId="907" applyFont="1" applyFill="1" applyBorder="1" applyAlignment="1">
      <alignment horizontal="center" vertical="center" wrapText="1"/>
    </xf>
    <xf numFmtId="0" fontId="20" fillId="0" borderId="1" xfId="907" applyFont="1" applyFill="1" applyBorder="1" applyAlignment="1">
      <alignment horizontal="center" vertical="center" wrapText="1"/>
    </xf>
    <xf numFmtId="0" fontId="2" fillId="0" borderId="1" xfId="907" applyFont="1" applyFill="1" applyBorder="1" applyAlignment="1">
      <alignment horizontal="center" vertical="center" wrapText="1"/>
    </xf>
    <xf numFmtId="0" fontId="2" fillId="0" borderId="12" xfId="907" applyFont="1" applyFill="1" applyBorder="1" applyAlignment="1">
      <alignment horizontal="center" vertical="center" wrapText="1"/>
    </xf>
    <xf numFmtId="0" fontId="3" fillId="0" borderId="0" xfId="907" applyFont="1" applyFill="1" applyBorder="1" applyAlignment="1">
      <alignment vertical="center" wrapText="1"/>
    </xf>
    <xf numFmtId="0" fontId="2" fillId="0" borderId="41" xfId="907" applyFont="1" applyFill="1" applyBorder="1" applyAlignment="1">
      <alignment horizontal="center" vertical="top" wrapText="1"/>
    </xf>
    <xf numFmtId="0" fontId="20" fillId="0" borderId="41" xfId="907" applyFont="1" applyFill="1" applyBorder="1" applyAlignment="1">
      <alignment horizontal="center" vertical="top" wrapText="1"/>
    </xf>
    <xf numFmtId="0" fontId="2" fillId="0" borderId="42" xfId="907" applyFont="1" applyFill="1" applyBorder="1" applyAlignment="1">
      <alignment horizontal="center" vertical="top" wrapText="1"/>
    </xf>
    <xf numFmtId="0" fontId="2" fillId="0" borderId="0" xfId="907" applyFont="1" applyFill="1" applyBorder="1" applyAlignment="1">
      <alignment vertical="top" wrapText="1"/>
    </xf>
    <xf numFmtId="171" fontId="1" fillId="0" borderId="43" xfId="633" applyNumberFormat="1" applyFont="1" applyFill="1" applyBorder="1" applyAlignment="1">
      <alignment vertical="top" wrapText="1"/>
    </xf>
    <xf numFmtId="171" fontId="22" fillId="0" borderId="43" xfId="633" applyNumberFormat="1" applyFont="1" applyFill="1" applyBorder="1" applyAlignment="1">
      <alignment vertical="top" wrapText="1"/>
    </xf>
    <xf numFmtId="171" fontId="1" fillId="4" borderId="44" xfId="633" applyNumberFormat="1" applyFont="1" applyFill="1" applyBorder="1" applyAlignment="1">
      <alignment vertical="top" wrapText="1"/>
    </xf>
    <xf numFmtId="0" fontId="3" fillId="0" borderId="0" xfId="907" applyFont="1" applyFill="1" applyBorder="1" applyAlignment="1">
      <alignment vertical="top" wrapText="1"/>
    </xf>
    <xf numFmtId="0" fontId="1" fillId="0" borderId="45" xfId="907" applyFont="1" applyBorder="1" applyAlignment="1">
      <alignment horizontal="center" vertical="top" wrapText="1"/>
    </xf>
    <xf numFmtId="0" fontId="1" fillId="0" borderId="46" xfId="907" applyFont="1" applyBorder="1" applyAlignment="1">
      <alignment horizontal="left" vertical="top" wrapText="1"/>
    </xf>
    <xf numFmtId="171" fontId="1" fillId="0" borderId="46" xfId="633" applyNumberFormat="1" applyFont="1" applyFill="1" applyBorder="1" applyAlignment="1">
      <alignment vertical="top" wrapText="1"/>
    </xf>
    <xf numFmtId="171" fontId="22" fillId="0" borderId="46" xfId="633" applyNumberFormat="1" applyFont="1" applyFill="1" applyBorder="1" applyAlignment="1">
      <alignment vertical="top" wrapText="1"/>
    </xf>
    <xf numFmtId="171" fontId="1" fillId="0" borderId="47" xfId="633" applyNumberFormat="1" applyFont="1" applyFill="1" applyBorder="1" applyAlignment="1">
      <alignment vertical="top" wrapText="1"/>
    </xf>
    <xf numFmtId="0" fontId="3" fillId="5" borderId="9" xfId="907" applyFont="1" applyFill="1" applyBorder="1" applyAlignment="1">
      <alignment vertical="top" wrapText="1"/>
    </xf>
    <xf numFmtId="171" fontId="3" fillId="5" borderId="1" xfId="633" applyNumberFormat="1" applyFont="1" applyFill="1" applyBorder="1" applyAlignment="1">
      <alignment vertical="top" wrapText="1"/>
    </xf>
    <xf numFmtId="171" fontId="3" fillId="5" borderId="12" xfId="633" applyNumberFormat="1" applyFont="1" applyFill="1" applyBorder="1" applyAlignment="1">
      <alignment vertical="top" wrapText="1"/>
    </xf>
    <xf numFmtId="0" fontId="3" fillId="5" borderId="0" xfId="907" applyFont="1" applyFill="1" applyBorder="1" applyAlignment="1">
      <alignment vertical="top" wrapText="1"/>
    </xf>
    <xf numFmtId="171" fontId="2" fillId="0" borderId="41" xfId="633" applyNumberFormat="1" applyFont="1" applyFill="1" applyBorder="1" applyAlignment="1">
      <alignment vertical="top" wrapText="1"/>
    </xf>
    <xf numFmtId="171" fontId="20" fillId="0" borderId="41" xfId="633" applyNumberFormat="1" applyFont="1" applyFill="1" applyBorder="1" applyAlignment="1">
      <alignment vertical="top" wrapText="1"/>
    </xf>
    <xf numFmtId="171" fontId="2" fillId="0" borderId="42" xfId="633" applyNumberFormat="1" applyFont="1" applyFill="1" applyBorder="1" applyAlignment="1">
      <alignment vertical="top" wrapText="1"/>
    </xf>
    <xf numFmtId="171" fontId="1" fillId="0" borderId="43" xfId="633" applyNumberFormat="1" applyFont="1" applyFill="1" applyBorder="1" applyAlignment="1">
      <alignment vertical="center" wrapText="1"/>
    </xf>
    <xf numFmtId="171" fontId="1" fillId="0" borderId="44" xfId="633" applyNumberFormat="1" applyFont="1" applyFill="1" applyBorder="1" applyAlignment="1">
      <alignment vertical="center" wrapText="1"/>
    </xf>
    <xf numFmtId="171" fontId="1" fillId="0" borderId="43" xfId="633" applyNumberFormat="1" applyFont="1" applyBorder="1" applyAlignment="1">
      <alignment vertical="center" wrapText="1"/>
    </xf>
    <xf numFmtId="171" fontId="1" fillId="0" borderId="44" xfId="633" applyNumberFormat="1" applyFont="1" applyBorder="1" applyAlignment="1">
      <alignment vertical="center" wrapText="1"/>
    </xf>
    <xf numFmtId="0" fontId="3" fillId="0" borderId="0" xfId="907" applyFont="1" applyBorder="1" applyAlignment="1">
      <alignment vertical="top" wrapText="1"/>
    </xf>
    <xf numFmtId="171" fontId="1" fillId="0" borderId="46" xfId="633" applyNumberFormat="1" applyFont="1" applyBorder="1" applyAlignment="1">
      <alignment vertical="top" wrapText="1"/>
    </xf>
    <xf numFmtId="171" fontId="1" fillId="0" borderId="47" xfId="633" applyNumberFormat="1" applyFont="1" applyBorder="1" applyAlignment="1">
      <alignment vertical="top" wrapText="1"/>
    </xf>
    <xf numFmtId="0" fontId="3" fillId="5" borderId="9" xfId="907" applyFont="1" applyFill="1" applyBorder="1" applyAlignment="1">
      <alignment horizontal="center" vertical="top" wrapText="1"/>
    </xf>
    <xf numFmtId="0" fontId="20" fillId="0" borderId="48" xfId="907" applyFont="1" applyFill="1" applyBorder="1" applyAlignment="1">
      <alignment horizontal="center" vertical="top" wrapText="1"/>
    </xf>
    <xf numFmtId="0" fontId="22" fillId="0" borderId="49" xfId="907" applyFont="1" applyFill="1" applyBorder="1" applyAlignment="1">
      <alignment horizontal="center" vertical="top" wrapText="1"/>
    </xf>
    <xf numFmtId="0" fontId="1" fillId="0" borderId="49" xfId="907" applyFont="1" applyBorder="1" applyAlignment="1">
      <alignment horizontal="center" vertical="top" wrapText="1"/>
    </xf>
    <xf numFmtId="171" fontId="1" fillId="0" borderId="43" xfId="633" applyNumberFormat="1" applyFont="1" applyFill="1" applyBorder="1" applyAlignment="1">
      <alignment wrapText="1"/>
    </xf>
    <xf numFmtId="171" fontId="22" fillId="0" borderId="44" xfId="633" applyNumberFormat="1" applyFont="1" applyFill="1" applyBorder="1" applyAlignment="1">
      <alignment vertical="top" wrapText="1"/>
    </xf>
    <xf numFmtId="0" fontId="1" fillId="0" borderId="50" xfId="907" applyFont="1" applyBorder="1" applyAlignment="1">
      <alignment horizontal="center" vertical="top" wrapText="1"/>
    </xf>
    <xf numFmtId="171" fontId="1" fillId="0" borderId="46" xfId="633" applyNumberFormat="1" applyFont="1" applyFill="1" applyBorder="1" applyAlignment="1">
      <alignment wrapText="1"/>
    </xf>
    <xf numFmtId="0" fontId="17" fillId="0" borderId="51" xfId="907" applyFont="1" applyBorder="1" applyAlignment="1">
      <alignment horizontal="center" vertical="top" wrapText="1"/>
    </xf>
    <xf numFmtId="171" fontId="17" fillId="0" borderId="52" xfId="633" applyNumberFormat="1" applyFont="1" applyBorder="1" applyAlignment="1">
      <alignment vertical="top" wrapText="1"/>
    </xf>
    <xf numFmtId="171" fontId="16" fillId="6" borderId="52" xfId="633" applyNumberFormat="1" applyFont="1" applyFill="1" applyBorder="1" applyAlignment="1">
      <alignment vertical="top" wrapText="1"/>
    </xf>
    <xf numFmtId="171" fontId="17" fillId="0" borderId="53" xfId="633" applyNumberFormat="1" applyFont="1" applyBorder="1" applyAlignment="1">
      <alignment vertical="top" wrapText="1"/>
    </xf>
    <xf numFmtId="0" fontId="17" fillId="0" borderId="0" xfId="907" applyFont="1" applyBorder="1" applyAlignment="1">
      <alignment vertical="top" wrapText="1"/>
    </xf>
    <xf numFmtId="0" fontId="3" fillId="0" borderId="19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left" vertical="top" wrapText="1"/>
    </xf>
    <xf numFmtId="0" fontId="3" fillId="0" borderId="20" xfId="907" applyFont="1" applyBorder="1" applyAlignment="1">
      <alignment horizontal="center" vertical="top" wrapText="1"/>
    </xf>
    <xf numFmtId="0" fontId="17" fillId="0" borderId="40" xfId="907" applyFont="1" applyBorder="1" applyAlignment="1">
      <alignment vertical="top"/>
    </xf>
    <xf numFmtId="0" fontId="17" fillId="0" borderId="16" xfId="907" applyFont="1" applyBorder="1" applyAlignment="1">
      <alignment vertical="top"/>
    </xf>
    <xf numFmtId="0" fontId="18" fillId="0" borderId="16" xfId="907" applyFont="1" applyBorder="1" applyAlignment="1">
      <alignment vertical="top"/>
    </xf>
    <xf numFmtId="0" fontId="18" fillId="0" borderId="54" xfId="907" applyFont="1" applyBorder="1" applyAlignment="1">
      <alignment vertical="top"/>
    </xf>
    <xf numFmtId="0" fontId="3" fillId="0" borderId="25" xfId="907" applyFont="1" applyBorder="1" applyAlignment="1">
      <alignment horizontal="center" vertical="top" wrapText="1"/>
    </xf>
    <xf numFmtId="0" fontId="3" fillId="0" borderId="58" xfId="907" applyFont="1" applyBorder="1" applyAlignment="1">
      <alignment horizontal="center" vertical="top" wrapText="1"/>
    </xf>
    <xf numFmtId="0" fontId="1" fillId="0" borderId="59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Continuous" vertical="top"/>
    </xf>
    <xf numFmtId="0" fontId="3" fillId="0" borderId="54" xfId="907" applyFont="1" applyBorder="1" applyAlignment="1">
      <alignment horizontal="centerContinuous" vertical="top" wrapText="1"/>
    </xf>
    <xf numFmtId="0" fontId="3" fillId="0" borderId="60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19" fillId="0" borderId="28" xfId="907" applyFont="1" applyBorder="1" applyAlignment="1">
      <alignment horizontal="left" vertical="top"/>
    </xf>
    <xf numFmtId="0" fontId="19" fillId="0" borderId="29" xfId="907" applyFont="1" applyBorder="1" applyAlignment="1">
      <alignment horizontal="left" vertical="top"/>
    </xf>
    <xf numFmtId="180" fontId="20" fillId="0" borderId="3" xfId="907" applyNumberFormat="1" applyFont="1" applyFill="1" applyBorder="1" applyAlignment="1">
      <alignment horizontal="center" vertical="top"/>
    </xf>
    <xf numFmtId="180" fontId="21" fillId="0" borderId="3" xfId="907" quotePrefix="1" applyNumberFormat="1" applyFont="1" applyFill="1" applyBorder="1" applyAlignment="1">
      <alignment horizontal="center" vertical="top"/>
    </xf>
    <xf numFmtId="0" fontId="1" fillId="0" borderId="49" xfId="907" applyFont="1" applyFill="1" applyBorder="1" applyAlignment="1">
      <alignment horizontal="center" vertical="top" wrapText="1"/>
    </xf>
    <xf numFmtId="0" fontId="17" fillId="0" borderId="6" xfId="907" applyFont="1" applyFill="1" applyBorder="1" applyAlignment="1">
      <alignment vertical="top"/>
    </xf>
    <xf numFmtId="0" fontId="18" fillId="0" borderId="10" xfId="907" applyFont="1" applyFill="1" applyBorder="1" applyAlignment="1"/>
    <xf numFmtId="0" fontId="17" fillId="0" borderId="11" xfId="907" applyFont="1" applyFill="1" applyBorder="1" applyAlignment="1">
      <alignment vertical="top"/>
    </xf>
    <xf numFmtId="0" fontId="18" fillId="0" borderId="11" xfId="907" applyFont="1" applyFill="1" applyBorder="1" applyAlignment="1">
      <alignment horizontal="right"/>
    </xf>
    <xf numFmtId="15" fontId="2" fillId="0" borderId="4" xfId="907" applyNumberFormat="1" applyFont="1" applyFill="1" applyBorder="1" applyAlignment="1">
      <alignment horizontal="center" vertical="top" wrapText="1"/>
    </xf>
    <xf numFmtId="15" fontId="19" fillId="0" borderId="2" xfId="907" applyNumberFormat="1" applyFont="1" applyFill="1" applyBorder="1" applyAlignment="1">
      <alignment horizontal="center" vertical="top" wrapText="1"/>
    </xf>
    <xf numFmtId="14" fontId="19" fillId="0" borderId="11" xfId="907" applyNumberFormat="1" applyFont="1" applyFill="1" applyBorder="1" applyAlignment="1">
      <alignment horizontal="center" vertical="top" wrapText="1"/>
    </xf>
    <xf numFmtId="15" fontId="19" fillId="0" borderId="1" xfId="907" applyNumberFormat="1" applyFont="1" applyFill="1" applyBorder="1" applyAlignment="1">
      <alignment horizontal="center" vertical="top" wrapText="1"/>
    </xf>
    <xf numFmtId="0" fontId="2" fillId="0" borderId="11" xfId="907" applyFont="1" applyFill="1" applyBorder="1" applyAlignment="1">
      <alignment vertical="top" wrapText="1"/>
    </xf>
    <xf numFmtId="177" fontId="2" fillId="0" borderId="1" xfId="907" applyNumberFormat="1" applyFont="1" applyFill="1" applyBorder="1" applyAlignment="1">
      <alignment vertical="top" wrapText="1"/>
    </xf>
    <xf numFmtId="15" fontId="2" fillId="0" borderId="11" xfId="907" applyNumberFormat="1" applyFont="1" applyFill="1" applyBorder="1" applyAlignment="1">
      <alignment horizontal="center" vertical="top" wrapText="1"/>
    </xf>
    <xf numFmtId="15" fontId="2" fillId="0" borderId="1" xfId="907" applyNumberFormat="1" applyFont="1" applyFill="1" applyBorder="1" applyAlignment="1">
      <alignment horizontal="center" vertical="top" wrapText="1"/>
    </xf>
    <xf numFmtId="15" fontId="2" fillId="7" borderId="4" xfId="907" applyNumberFormat="1" applyFont="1" applyFill="1" applyBorder="1" applyAlignment="1">
      <alignment horizontal="center" vertical="top" wrapText="1"/>
    </xf>
    <xf numFmtId="15" fontId="2" fillId="7" borderId="2" xfId="907" applyNumberFormat="1" applyFont="1" applyFill="1" applyBorder="1" applyAlignment="1">
      <alignment horizontal="center" vertical="top" wrapText="1"/>
    </xf>
    <xf numFmtId="178" fontId="2" fillId="0" borderId="1" xfId="907" applyNumberFormat="1" applyFont="1" applyFill="1" applyBorder="1" applyAlignment="1">
      <alignment horizontal="center" vertical="top" wrapText="1"/>
    </xf>
    <xf numFmtId="0" fontId="2" fillId="7" borderId="24" xfId="907" quotePrefix="1" applyFont="1" applyFill="1" applyBorder="1" applyAlignment="1">
      <alignment horizontal="center" vertical="center" wrapText="1"/>
    </xf>
    <xf numFmtId="0" fontId="11" fillId="0" borderId="55" xfId="1331" applyFont="1" applyBorder="1" applyAlignment="1">
      <alignment horizontal="left"/>
    </xf>
    <xf numFmtId="0" fontId="12" fillId="0" borderId="56" xfId="1331" applyFont="1" applyBorder="1" applyAlignment="1">
      <alignment horizontal="centerContinuous"/>
    </xf>
    <xf numFmtId="0" fontId="13" fillId="0" borderId="56" xfId="1331" applyFont="1" applyBorder="1" applyAlignment="1">
      <alignment vertical="center"/>
    </xf>
    <xf numFmtId="0" fontId="12" fillId="0" borderId="56" xfId="1331" applyFont="1" applyBorder="1" applyAlignment="1">
      <alignment horizontal="center"/>
    </xf>
    <xf numFmtId="0" fontId="12" fillId="0" borderId="57" xfId="1331" applyFont="1" applyBorder="1" applyAlignment="1">
      <alignment horizontal="centerContinuous"/>
    </xf>
    <xf numFmtId="0" fontId="14" fillId="0" borderId="0" xfId="1331" applyFont="1"/>
    <xf numFmtId="0" fontId="15" fillId="2" borderId="7" xfId="1331" applyFont="1" applyFill="1" applyBorder="1" applyAlignment="1">
      <alignment horizontal="left" vertical="center"/>
    </xf>
    <xf numFmtId="0" fontId="17" fillId="2" borderId="8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centerContinuous" vertical="center"/>
    </xf>
    <xf numFmtId="0" fontId="16" fillId="2" borderId="8" xfId="1331" applyFont="1" applyFill="1" applyBorder="1" applyAlignment="1">
      <alignment horizontal="centerContinuous" vertical="center"/>
    </xf>
    <xf numFmtId="0" fontId="2" fillId="0" borderId="24" xfId="1331" quotePrefix="1" applyFont="1" applyFill="1" applyBorder="1" applyAlignment="1">
      <alignment horizontal="center" vertical="center" wrapText="1"/>
    </xf>
    <xf numFmtId="0" fontId="1" fillId="0" borderId="0" xfId="1331" applyFont="1"/>
    <xf numFmtId="0" fontId="2" fillId="0" borderId="9" xfId="1331" applyFont="1" applyBorder="1" applyAlignment="1">
      <alignment horizontal="left" vertical="top"/>
    </xf>
    <xf numFmtId="0" fontId="2" fillId="0" borderId="6" xfId="1331" applyFont="1" applyBorder="1" applyAlignment="1">
      <alignment vertical="top"/>
    </xf>
    <xf numFmtId="0" fontId="2" fillId="0" borderId="10" xfId="1331" applyFont="1" applyBorder="1" applyAlignment="1"/>
    <xf numFmtId="0" fontId="2" fillId="0" borderId="11" xfId="1331" applyFont="1" applyBorder="1" applyAlignment="1">
      <alignment vertical="top"/>
    </xf>
    <xf numFmtId="0" fontId="17" fillId="0" borderId="1" xfId="1331" applyFont="1" applyBorder="1" applyAlignment="1">
      <alignment horizontal="centerContinuous"/>
    </xf>
    <xf numFmtId="0" fontId="17" fillId="0" borderId="12" xfId="1331" applyFont="1" applyBorder="1" applyAlignment="1">
      <alignment horizontal="centerContinuous"/>
    </xf>
    <xf numFmtId="0" fontId="18" fillId="0" borderId="0" xfId="1331" applyFont="1"/>
    <xf numFmtId="0" fontId="2" fillId="0" borderId="11" xfId="1331" applyFont="1" applyBorder="1" applyAlignment="1">
      <alignment horizontal="right"/>
    </xf>
    <xf numFmtId="0" fontId="17" fillId="0" borderId="6" xfId="1331" applyFont="1" applyBorder="1" applyAlignment="1"/>
    <xf numFmtId="0" fontId="18" fillId="0" borderId="11" xfId="1331" applyFont="1" applyBorder="1" applyAlignment="1"/>
    <xf numFmtId="181" fontId="17" fillId="0" borderId="12" xfId="1331" applyNumberFormat="1" applyFont="1" applyBorder="1" applyAlignment="1">
      <alignment horizontal="center"/>
    </xf>
    <xf numFmtId="0" fontId="18" fillId="0" borderId="6" xfId="1331" applyFont="1" applyBorder="1" applyAlignment="1"/>
    <xf numFmtId="0" fontId="18" fillId="0" borderId="11" xfId="1331" applyFont="1" applyBorder="1" applyAlignment="1">
      <alignment vertical="top"/>
    </xf>
    <xf numFmtId="181" fontId="18" fillId="0" borderId="12" xfId="1331" applyNumberFormat="1" applyFont="1" applyBorder="1" applyAlignment="1">
      <alignment horizontal="center"/>
    </xf>
    <xf numFmtId="0" fontId="2" fillId="0" borderId="10" xfId="1331" applyFont="1" applyBorder="1" applyAlignment="1">
      <alignment vertical="top"/>
    </xf>
    <xf numFmtId="181" fontId="17" fillId="0" borderId="6" xfId="1331" applyNumberFormat="1" applyFont="1" applyBorder="1" applyAlignment="1">
      <alignment horizontal="center"/>
    </xf>
    <xf numFmtId="0" fontId="17" fillId="0" borderId="10" xfId="1331" applyFont="1" applyBorder="1" applyAlignment="1">
      <alignment vertical="top" wrapText="1"/>
    </xf>
    <xf numFmtId="0" fontId="17" fillId="0" borderId="4" xfId="1331" applyFont="1" applyBorder="1" applyAlignment="1">
      <alignment vertical="top" wrapText="1"/>
    </xf>
    <xf numFmtId="14" fontId="17" fillId="0" borderId="6" xfId="1331" applyNumberFormat="1" applyFont="1" applyFill="1" applyBorder="1" applyAlignment="1">
      <alignment horizontal="center"/>
    </xf>
    <xf numFmtId="0" fontId="17" fillId="0" borderId="5" xfId="1331" applyFont="1" applyBorder="1" applyAlignment="1">
      <alignment vertical="top" wrapText="1"/>
    </xf>
    <xf numFmtId="0" fontId="17" fillId="0" borderId="6" xfId="1331" applyFont="1" applyFill="1" applyBorder="1" applyAlignment="1"/>
    <xf numFmtId="0" fontId="18" fillId="0" borderId="11" xfId="1331" applyFont="1" applyBorder="1" applyAlignment="1">
      <alignment wrapText="1"/>
    </xf>
    <xf numFmtId="14" fontId="18" fillId="0" borderId="12" xfId="1331" applyNumberFormat="1" applyFont="1" applyBorder="1" applyAlignment="1">
      <alignment horizontal="center" wrapText="1"/>
    </xf>
    <xf numFmtId="0" fontId="17" fillId="0" borderId="14" xfId="1331" applyFont="1" applyBorder="1" applyAlignment="1">
      <alignment horizontal="left" vertical="top"/>
    </xf>
    <xf numFmtId="0" fontId="17" fillId="0" borderId="15" xfId="1331" applyFont="1" applyBorder="1" applyAlignment="1">
      <alignment horizontal="left" vertical="top"/>
    </xf>
    <xf numFmtId="0" fontId="17" fillId="0" borderId="16" xfId="1331" applyFont="1" applyBorder="1" applyAlignment="1">
      <alignment horizontal="left" vertical="top"/>
    </xf>
    <xf numFmtId="0" fontId="18" fillId="0" borderId="17" xfId="1331" applyFont="1" applyBorder="1" applyAlignment="1"/>
    <xf numFmtId="0" fontId="18" fillId="0" borderId="15" xfId="1331" applyFont="1" applyBorder="1" applyAlignment="1"/>
    <xf numFmtId="14" fontId="18" fillId="0" borderId="18" xfId="1331" applyNumberFormat="1" applyFont="1" applyBorder="1" applyAlignment="1">
      <alignment horizontal="center"/>
    </xf>
    <xf numFmtId="0" fontId="3" fillId="3" borderId="19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horizontal="centerContinuous" vertical="top"/>
    </xf>
    <xf numFmtId="0" fontId="3" fillId="3" borderId="20" xfId="1331" applyFont="1" applyFill="1" applyBorder="1" applyAlignment="1">
      <alignment horizontal="centerContinuous" vertical="top"/>
    </xf>
    <xf numFmtId="0" fontId="19" fillId="0" borderId="25" xfId="1331" applyFont="1" applyBorder="1" applyAlignment="1">
      <alignment vertical="top"/>
    </xf>
    <xf numFmtId="15" fontId="2" fillId="0" borderId="5" xfId="1331" applyNumberFormat="1" applyFont="1" applyBorder="1" applyAlignment="1">
      <alignment vertical="top"/>
    </xf>
    <xf numFmtId="15" fontId="2" fillId="0" borderId="4" xfId="1331" applyNumberFormat="1" applyFont="1" applyBorder="1" applyAlignment="1">
      <alignment vertical="top"/>
    </xf>
    <xf numFmtId="15" fontId="2" fillId="0" borderId="26" xfId="1331" applyNumberFormat="1" applyFont="1" applyBorder="1" applyAlignment="1">
      <alignment horizontal="center" vertical="top" wrapText="1"/>
    </xf>
    <xf numFmtId="0" fontId="19" fillId="0" borderId="5" xfId="1331" applyFont="1" applyBorder="1" applyAlignment="1">
      <alignment vertical="top"/>
    </xf>
    <xf numFmtId="15" fontId="2" fillId="4" borderId="26" xfId="1331" applyNumberFormat="1" applyFont="1" applyFill="1" applyBorder="1" applyAlignment="1">
      <alignment horizontal="center" vertical="top" wrapText="1"/>
    </xf>
    <xf numFmtId="15" fontId="2" fillId="0" borderId="4" xfId="1331" applyNumberFormat="1" applyFont="1" applyBorder="1" applyAlignment="1">
      <alignment horizontal="center" vertical="top" wrapText="1"/>
    </xf>
    <xf numFmtId="15" fontId="19" fillId="0" borderId="12" xfId="1331" applyNumberFormat="1" applyFont="1" applyBorder="1" applyAlignment="1">
      <alignment horizontal="center" vertical="top" wrapText="1"/>
    </xf>
    <xf numFmtId="0" fontId="19" fillId="0" borderId="19" xfId="1331" applyFont="1" applyBorder="1" applyAlignment="1">
      <alignment vertical="top"/>
    </xf>
    <xf numFmtId="0" fontId="19" fillId="0" borderId="0" xfId="1331" applyFont="1" applyBorder="1" applyAlignment="1">
      <alignment vertical="top"/>
    </xf>
    <xf numFmtId="15" fontId="2" fillId="4" borderId="66" xfId="1331" applyNumberFormat="1" applyFont="1" applyFill="1" applyBorder="1" applyAlignment="1">
      <alignment horizontal="center" vertical="top" wrapText="1"/>
    </xf>
    <xf numFmtId="0" fontId="19" fillId="0" borderId="27" xfId="1331" applyFont="1" applyBorder="1" applyAlignment="1">
      <alignment vertical="top"/>
    </xf>
    <xf numFmtId="0" fontId="19" fillId="0" borderId="10" xfId="1331" applyFont="1" applyBorder="1" applyAlignment="1">
      <alignment vertical="top"/>
    </xf>
    <xf numFmtId="14" fontId="19" fillId="0" borderId="11" xfId="1331" applyNumberFormat="1" applyFont="1" applyBorder="1" applyAlignment="1">
      <alignment horizontal="center" vertical="top" wrapText="1"/>
    </xf>
    <xf numFmtId="0" fontId="19" fillId="0" borderId="28" xfId="1331" applyFont="1" applyBorder="1" applyAlignment="1">
      <alignment vertical="top"/>
    </xf>
    <xf numFmtId="0" fontId="19" fillId="0" borderId="29" xfId="1331" applyFont="1" applyBorder="1" applyAlignment="1">
      <alignment vertical="top"/>
    </xf>
    <xf numFmtId="15" fontId="19" fillId="0" borderId="30" xfId="1331" applyNumberFormat="1" applyFont="1" applyBorder="1" applyAlignment="1">
      <alignment horizontal="center" vertical="top" wrapText="1"/>
    </xf>
    <xf numFmtId="0" fontId="2" fillId="0" borderId="11" xfId="1331" applyFont="1" applyBorder="1" applyAlignment="1">
      <alignment vertical="top" wrapText="1"/>
    </xf>
    <xf numFmtId="178" fontId="2" fillId="0" borderId="12" xfId="1331" applyNumberFormat="1" applyFont="1" applyBorder="1" applyAlignment="1">
      <alignment horizontal="center" vertical="top" wrapText="1"/>
    </xf>
    <xf numFmtId="0" fontId="19" fillId="0" borderId="31" xfId="1331" applyFont="1" applyBorder="1" applyAlignment="1">
      <alignment vertical="top"/>
    </xf>
    <xf numFmtId="171" fontId="19" fillId="0" borderId="67" xfId="1332" applyNumberFormat="1" applyFont="1" applyBorder="1" applyAlignment="1">
      <alignment vertical="top"/>
    </xf>
    <xf numFmtId="178" fontId="19" fillId="0" borderId="68" xfId="1331" applyNumberFormat="1" applyFont="1" applyFill="1" applyBorder="1" applyAlignment="1">
      <alignment vertical="top" wrapText="1"/>
    </xf>
    <xf numFmtId="177" fontId="2" fillId="0" borderId="12" xfId="1331" applyNumberFormat="1" applyFont="1" applyBorder="1" applyAlignment="1">
      <alignment vertical="top" wrapText="1"/>
    </xf>
    <xf numFmtId="0" fontId="19" fillId="0" borderId="69" xfId="1331" applyFont="1" applyBorder="1" applyAlignment="1">
      <alignment vertical="top"/>
    </xf>
    <xf numFmtId="0" fontId="19" fillId="0" borderId="70" xfId="1331" applyFont="1" applyBorder="1" applyAlignment="1">
      <alignment vertical="top"/>
    </xf>
    <xf numFmtId="178" fontId="19" fillId="0" borderId="44" xfId="1331" applyNumberFormat="1" applyFont="1" applyBorder="1" applyAlignment="1">
      <alignment vertical="top" wrapText="1"/>
    </xf>
    <xf numFmtId="0" fontId="2" fillId="0" borderId="27" xfId="1331" applyFont="1" applyBorder="1" applyAlignment="1">
      <alignment vertical="top"/>
    </xf>
    <xf numFmtId="15" fontId="2" fillId="0" borderId="11" xfId="1331" applyNumberFormat="1" applyFont="1" applyBorder="1" applyAlignment="1">
      <alignment horizontal="center" vertical="top" wrapText="1"/>
    </xf>
    <xf numFmtId="0" fontId="19" fillId="0" borderId="34" xfId="1331" applyFont="1" applyBorder="1" applyAlignment="1">
      <alignment vertical="top"/>
    </xf>
    <xf numFmtId="0" fontId="19" fillId="0" borderId="71" xfId="1331" applyFont="1" applyBorder="1" applyAlignment="1">
      <alignment vertical="top"/>
    </xf>
    <xf numFmtId="178" fontId="19" fillId="0" borderId="72" xfId="1331" applyNumberFormat="1" applyFont="1" applyBorder="1" applyAlignment="1">
      <alignment vertical="top" wrapText="1"/>
    </xf>
    <xf numFmtId="179" fontId="20" fillId="0" borderId="11" xfId="1331" quotePrefix="1" applyNumberFormat="1" applyFont="1" applyFill="1" applyBorder="1" applyAlignment="1">
      <alignment horizontal="center" vertical="top"/>
    </xf>
    <xf numFmtId="179" fontId="20" fillId="0" borderId="12" xfId="1331" quotePrefix="1" applyNumberFormat="1" applyFont="1" applyFill="1" applyBorder="1" applyAlignment="1">
      <alignment horizontal="center" vertical="top"/>
    </xf>
    <xf numFmtId="0" fontId="19" fillId="0" borderId="21" xfId="1331" applyFont="1" applyBorder="1" applyAlignment="1">
      <alignment vertical="top"/>
    </xf>
    <xf numFmtId="0" fontId="19" fillId="0" borderId="22" xfId="1331" applyFont="1" applyBorder="1" applyAlignment="1">
      <alignment vertical="top"/>
    </xf>
    <xf numFmtId="15" fontId="19" fillId="0" borderId="24" xfId="1331" applyNumberFormat="1" applyFont="1" applyBorder="1" applyAlignment="1">
      <alignment horizontal="center" vertical="top" wrapText="1"/>
    </xf>
    <xf numFmtId="0" fontId="2" fillId="8" borderId="27" xfId="1331" applyFont="1" applyFill="1" applyBorder="1" applyAlignment="1">
      <alignment vertical="top"/>
    </xf>
    <xf numFmtId="0" fontId="2" fillId="8" borderId="10" xfId="1331" applyFont="1" applyFill="1" applyBorder="1" applyAlignment="1">
      <alignment vertical="top"/>
    </xf>
    <xf numFmtId="179" fontId="2" fillId="8" borderId="11" xfId="1331" quotePrefix="1" applyNumberFormat="1" applyFont="1" applyFill="1" applyBorder="1" applyAlignment="1">
      <alignment horizontal="center" vertical="top"/>
    </xf>
    <xf numFmtId="179" fontId="2" fillId="8" borderId="12" xfId="1331" quotePrefix="1" applyNumberFormat="1" applyFont="1" applyFill="1" applyBorder="1" applyAlignment="1">
      <alignment horizontal="center" vertical="top"/>
    </xf>
    <xf numFmtId="0" fontId="19" fillId="0" borderId="27" xfId="1331" applyFont="1" applyBorder="1" applyAlignment="1">
      <alignment horizontal="left" vertical="top"/>
    </xf>
    <xf numFmtId="0" fontId="19" fillId="0" borderId="10" xfId="1331" applyFont="1" applyBorder="1" applyAlignment="1">
      <alignment horizontal="left" vertical="top"/>
    </xf>
    <xf numFmtId="180" fontId="20" fillId="0" borderId="11" xfId="1331" applyNumberFormat="1" applyFont="1" applyFill="1" applyBorder="1" applyAlignment="1">
      <alignment horizontal="center" vertical="top"/>
    </xf>
    <xf numFmtId="180" fontId="21" fillId="8" borderId="12" xfId="1331" applyNumberFormat="1" applyFont="1" applyFill="1" applyBorder="1" applyAlignment="1">
      <alignment horizontal="center" vertical="top"/>
    </xf>
    <xf numFmtId="0" fontId="19" fillId="0" borderId="28" xfId="1331" applyFont="1" applyBorder="1" applyAlignment="1">
      <alignment horizontal="left" vertical="top"/>
    </xf>
    <xf numFmtId="0" fontId="19" fillId="0" borderId="29" xfId="1331" applyFont="1" applyBorder="1" applyAlignment="1">
      <alignment horizontal="left" vertical="top"/>
    </xf>
    <xf numFmtId="180" fontId="20" fillId="0" borderId="3" xfId="1331" applyNumberFormat="1" applyFont="1" applyFill="1" applyBorder="1" applyAlignment="1">
      <alignment horizontal="center" vertical="top"/>
    </xf>
    <xf numFmtId="0" fontId="19" fillId="0" borderId="40" xfId="1331" applyFont="1" applyBorder="1" applyAlignment="1">
      <alignment vertical="top"/>
    </xf>
    <xf numFmtId="0" fontId="19" fillId="0" borderId="16" xfId="1331" applyFont="1" applyBorder="1" applyAlignment="1">
      <alignment vertical="top"/>
    </xf>
    <xf numFmtId="180" fontId="20" fillId="0" borderId="17" xfId="1331" applyNumberFormat="1" applyFont="1" applyFill="1" applyBorder="1" applyAlignment="1">
      <alignment horizontal="center" vertical="top"/>
    </xf>
    <xf numFmtId="180" fontId="21" fillId="0" borderId="18" xfId="1331" applyNumberFormat="1" applyFont="1" applyFill="1" applyBorder="1" applyAlignment="1">
      <alignment horizontal="center" vertical="top"/>
    </xf>
    <xf numFmtId="0" fontId="17" fillId="6" borderId="19" xfId="1331" applyFont="1" applyFill="1" applyBorder="1" applyAlignment="1">
      <alignment horizontal="centerContinuous" vertical="top"/>
    </xf>
    <xf numFmtId="0" fontId="17" fillId="6" borderId="0" xfId="1331" applyFont="1" applyFill="1" applyBorder="1" applyAlignment="1">
      <alignment horizontal="centerContinuous" vertical="top"/>
    </xf>
    <xf numFmtId="0" fontId="17" fillId="6" borderId="12" xfId="1331" applyFont="1" applyFill="1" applyBorder="1" applyAlignment="1">
      <alignment horizontal="centerContinuous" vertical="top"/>
    </xf>
    <xf numFmtId="0" fontId="3" fillId="8" borderId="0" xfId="1331" applyFont="1" applyFill="1" applyBorder="1" applyAlignment="1">
      <alignment vertical="top" wrapText="1"/>
    </xf>
    <xf numFmtId="0" fontId="20" fillId="0" borderId="9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" fillId="0" borderId="1" xfId="1331" applyFont="1" applyFill="1" applyBorder="1" applyAlignment="1">
      <alignment horizontal="center" vertical="center" wrapText="1"/>
    </xf>
    <xf numFmtId="0" fontId="2" fillId="0" borderId="12" xfId="1331" applyFont="1" applyFill="1" applyBorder="1" applyAlignment="1">
      <alignment horizontal="center" vertical="center" wrapText="1"/>
    </xf>
    <xf numFmtId="0" fontId="3" fillId="0" borderId="0" xfId="1331" applyFont="1" applyFill="1" applyBorder="1" applyAlignment="1">
      <alignment vertical="center" wrapText="1"/>
    </xf>
    <xf numFmtId="0" fontId="20" fillId="0" borderId="48" xfId="1331" applyFont="1" applyFill="1" applyBorder="1" applyAlignment="1">
      <alignment horizontal="center" vertical="top" wrapText="1"/>
    </xf>
    <xf numFmtId="0" fontId="2" fillId="0" borderId="41" xfId="1331" applyFont="1" applyFill="1" applyBorder="1" applyAlignment="1">
      <alignment horizontal="center" vertical="top" wrapText="1"/>
    </xf>
    <xf numFmtId="0" fontId="20" fillId="0" borderId="41" xfId="1331" applyFont="1" applyFill="1" applyBorder="1" applyAlignment="1">
      <alignment horizontal="center" vertical="top" wrapText="1"/>
    </xf>
    <xf numFmtId="0" fontId="2" fillId="0" borderId="42" xfId="1331" applyFont="1" applyFill="1" applyBorder="1" applyAlignment="1">
      <alignment horizontal="center" vertical="top" wrapText="1"/>
    </xf>
    <xf numFmtId="0" fontId="2" fillId="0" borderId="0" xfId="1331" applyFont="1" applyFill="1" applyBorder="1" applyAlignment="1">
      <alignment vertical="top" wrapText="1"/>
    </xf>
    <xf numFmtId="0" fontId="19" fillId="0" borderId="49" xfId="1331" applyFont="1" applyBorder="1" applyAlignment="1">
      <alignment horizontal="center" vertical="top" wrapText="1"/>
    </xf>
    <xf numFmtId="0" fontId="19" fillId="0" borderId="43" xfId="1331" applyFont="1" applyFill="1" applyBorder="1" applyAlignment="1">
      <alignment horizontal="left" vertical="top"/>
    </xf>
    <xf numFmtId="0" fontId="19" fillId="0" borderId="64" xfId="1331" applyFont="1" applyBorder="1" applyAlignment="1">
      <alignment vertical="top"/>
    </xf>
    <xf numFmtId="0" fontId="19" fillId="0" borderId="65" xfId="1331" applyFont="1" applyBorder="1" applyAlignment="1">
      <alignment vertical="top"/>
    </xf>
    <xf numFmtId="171" fontId="19" fillId="0" borderId="43" xfId="645" applyNumberFormat="1" applyFont="1" applyFill="1" applyBorder="1" applyAlignment="1">
      <alignment wrapText="1"/>
    </xf>
    <xf numFmtId="171" fontId="21" fillId="0" borderId="43" xfId="645" applyNumberFormat="1" applyFont="1" applyFill="1" applyBorder="1" applyAlignment="1">
      <alignment wrapText="1"/>
    </xf>
    <xf numFmtId="171" fontId="19" fillId="8" borderId="44" xfId="645" applyNumberFormat="1" applyFont="1" applyFill="1" applyBorder="1" applyAlignment="1">
      <alignment wrapText="1"/>
    </xf>
    <xf numFmtId="0" fontId="3" fillId="0" borderId="0" xfId="1331" applyFont="1" applyFill="1" applyBorder="1" applyAlignment="1">
      <alignment vertical="top" wrapText="1"/>
    </xf>
    <xf numFmtId="0" fontId="19" fillId="0" borderId="45" xfId="1331" applyFont="1" applyBorder="1" applyAlignment="1">
      <alignment horizontal="center" vertical="top" wrapText="1"/>
    </xf>
    <xf numFmtId="171" fontId="19" fillId="0" borderId="46" xfId="645" applyNumberFormat="1" applyFont="1" applyFill="1" applyBorder="1" applyAlignment="1">
      <alignment wrapText="1"/>
    </xf>
    <xf numFmtId="171" fontId="21" fillId="0" borderId="46" xfId="645" applyNumberFormat="1" applyFont="1" applyFill="1" applyBorder="1" applyAlignment="1">
      <alignment wrapText="1"/>
    </xf>
    <xf numFmtId="171" fontId="19" fillId="0" borderId="47" xfId="645" applyNumberFormat="1" applyFont="1" applyFill="1" applyBorder="1" applyAlignment="1">
      <alignment wrapText="1"/>
    </xf>
    <xf numFmtId="0" fontId="2" fillId="9" borderId="9" xfId="1331" applyFont="1" applyFill="1" applyBorder="1" applyAlignment="1">
      <alignment horizontal="center" vertical="top" wrapText="1"/>
    </xf>
    <xf numFmtId="171" fontId="2" fillId="9" borderId="1" xfId="645" applyNumberFormat="1" applyFont="1" applyFill="1" applyBorder="1" applyAlignment="1">
      <alignment wrapText="1"/>
    </xf>
    <xf numFmtId="171" fontId="2" fillId="9" borderId="12" xfId="645" applyNumberFormat="1" applyFont="1" applyFill="1" applyBorder="1" applyAlignment="1">
      <alignment wrapText="1"/>
    </xf>
    <xf numFmtId="171" fontId="2" fillId="0" borderId="41" xfId="645" applyNumberFormat="1" applyFont="1" applyFill="1" applyBorder="1" applyAlignment="1">
      <alignment wrapText="1"/>
    </xf>
    <xf numFmtId="171" fontId="20" fillId="0" borderId="41" xfId="645" applyNumberFormat="1" applyFont="1" applyFill="1" applyBorder="1" applyAlignment="1">
      <alignment wrapText="1"/>
    </xf>
    <xf numFmtId="171" fontId="2" fillId="0" borderId="42" xfId="645" applyNumberFormat="1" applyFont="1" applyFill="1" applyBorder="1" applyAlignment="1">
      <alignment wrapText="1"/>
    </xf>
    <xf numFmtId="0" fontId="19" fillId="0" borderId="49" xfId="1331" applyFont="1" applyFill="1" applyBorder="1" applyAlignment="1">
      <alignment horizontal="center" vertical="top" wrapText="1"/>
    </xf>
    <xf numFmtId="171" fontId="19" fillId="0" borderId="44" xfId="645" applyNumberFormat="1" applyFont="1" applyFill="1" applyBorder="1" applyAlignment="1">
      <alignment wrapText="1"/>
    </xf>
    <xf numFmtId="171" fontId="19" fillId="0" borderId="44" xfId="645" applyNumberFormat="1" applyFont="1" applyBorder="1" applyAlignment="1">
      <alignment wrapText="1"/>
    </xf>
    <xf numFmtId="0" fontId="3" fillId="0" borderId="0" xfId="1331" applyFont="1" applyBorder="1" applyAlignment="1">
      <alignment vertical="top" wrapText="1"/>
    </xf>
    <xf numFmtId="171" fontId="19" fillId="0" borderId="43" xfId="645" applyNumberFormat="1" applyFont="1" applyBorder="1" applyAlignment="1">
      <alignment wrapText="1"/>
    </xf>
    <xf numFmtId="0" fontId="19" fillId="0" borderId="73" xfId="1331" applyFont="1" applyBorder="1" applyAlignment="1">
      <alignment horizontal="center" vertical="top" wrapText="1"/>
    </xf>
    <xf numFmtId="171" fontId="19" fillId="0" borderId="74" xfId="645" applyNumberFormat="1" applyFont="1" applyFill="1" applyBorder="1" applyAlignment="1">
      <alignment wrapText="1"/>
    </xf>
    <xf numFmtId="171" fontId="19" fillId="0" borderId="74" xfId="645" applyNumberFormat="1" applyFont="1" applyBorder="1" applyAlignment="1">
      <alignment wrapText="1"/>
    </xf>
    <xf numFmtId="171" fontId="19" fillId="0" borderId="66" xfId="645" applyNumberFormat="1" applyFont="1" applyFill="1" applyBorder="1" applyAlignment="1">
      <alignment wrapText="1"/>
    </xf>
    <xf numFmtId="0" fontId="21" fillId="0" borderId="49" xfId="1331" applyFont="1" applyFill="1" applyBorder="1" applyAlignment="1">
      <alignment horizontal="center" vertical="top" wrapText="1"/>
    </xf>
    <xf numFmtId="171" fontId="2" fillId="0" borderId="0" xfId="1331" applyNumberFormat="1" applyFont="1" applyFill="1" applyBorder="1" applyAlignment="1">
      <alignment vertical="top" wrapText="1"/>
    </xf>
    <xf numFmtId="0" fontId="2" fillId="9" borderId="9" xfId="1331" applyFont="1" applyFill="1" applyBorder="1" applyAlignment="1">
      <alignment vertical="top" wrapText="1"/>
    </xf>
    <xf numFmtId="171" fontId="21" fillId="0" borderId="44" xfId="645" applyNumberFormat="1" applyFont="1" applyFill="1" applyBorder="1" applyAlignment="1">
      <alignment wrapText="1"/>
    </xf>
    <xf numFmtId="0" fontId="19" fillId="0" borderId="50" xfId="1331" applyFont="1" applyBorder="1" applyAlignment="1">
      <alignment horizontal="center" vertical="top" wrapText="1"/>
    </xf>
    <xf numFmtId="171" fontId="19" fillId="0" borderId="46" xfId="645" applyNumberFormat="1" applyFont="1" applyBorder="1" applyAlignment="1">
      <alignment wrapText="1"/>
    </xf>
    <xf numFmtId="171" fontId="19" fillId="0" borderId="47" xfId="645" applyNumberFormat="1" applyFont="1" applyBorder="1" applyAlignment="1">
      <alignment wrapText="1"/>
    </xf>
    <xf numFmtId="0" fontId="2" fillId="0" borderId="51" xfId="1331" applyFont="1" applyBorder="1" applyAlignment="1">
      <alignment horizontal="center" vertical="top" wrapText="1"/>
    </xf>
    <xf numFmtId="171" fontId="2" fillId="0" borderId="52" xfId="645" applyNumberFormat="1" applyFont="1" applyBorder="1" applyAlignment="1">
      <alignment wrapText="1"/>
    </xf>
    <xf numFmtId="171" fontId="2" fillId="6" borderId="52" xfId="645" applyNumberFormat="1" applyFont="1" applyFill="1" applyBorder="1" applyAlignment="1">
      <alignment wrapText="1"/>
    </xf>
    <xf numFmtId="171" fontId="2" fillId="0" borderId="53" xfId="645" applyNumberFormat="1" applyFont="1" applyBorder="1" applyAlignment="1">
      <alignment wrapText="1"/>
    </xf>
    <xf numFmtId="0" fontId="17" fillId="0" borderId="0" xfId="1331" applyFont="1" applyBorder="1" applyAlignment="1">
      <alignment vertical="top" wrapText="1"/>
    </xf>
    <xf numFmtId="0" fontId="2" fillId="0" borderId="75" xfId="1331" applyFont="1" applyBorder="1" applyAlignment="1">
      <alignment horizontal="right" vertical="top"/>
    </xf>
    <xf numFmtId="0" fontId="2" fillId="0" borderId="76" xfId="1331" applyFont="1" applyBorder="1" applyAlignment="1">
      <alignment vertical="top"/>
    </xf>
    <xf numFmtId="0" fontId="2" fillId="0" borderId="77" xfId="1331" applyFont="1" applyBorder="1" applyAlignment="1">
      <alignment vertical="top"/>
    </xf>
    <xf numFmtId="0" fontId="2" fillId="0" borderId="27" xfId="1331" applyFont="1" applyBorder="1" applyAlignment="1">
      <alignment horizontal="right" vertical="top"/>
    </xf>
    <xf numFmtId="0" fontId="2" fillId="0" borderId="78" xfId="1331" applyFont="1" applyBorder="1" applyAlignment="1">
      <alignment vertical="top"/>
    </xf>
    <xf numFmtId="0" fontId="17" fillId="0" borderId="28" xfId="1331" applyFont="1" applyBorder="1" applyAlignment="1">
      <alignment vertical="top"/>
    </xf>
    <xf numFmtId="0" fontId="17" fillId="0" borderId="29" xfId="1331" applyFont="1" applyBorder="1" applyAlignment="1">
      <alignment vertical="top"/>
    </xf>
    <xf numFmtId="0" fontId="18" fillId="0" borderId="29" xfId="1331" applyFont="1" applyBorder="1" applyAlignment="1">
      <alignment vertical="top"/>
    </xf>
    <xf numFmtId="0" fontId="18" fillId="0" borderId="79" xfId="1331" applyFont="1" applyBorder="1" applyAlignment="1">
      <alignment vertical="top"/>
    </xf>
    <xf numFmtId="0" fontId="3" fillId="0" borderId="25" xfId="1331" applyFont="1" applyBorder="1" applyAlignment="1">
      <alignment horizontal="center" vertical="top" wrapText="1"/>
    </xf>
    <xf numFmtId="0" fontId="3" fillId="0" borderId="58" xfId="1331" applyFont="1" applyBorder="1" applyAlignment="1">
      <alignment horizontal="center" vertical="top" wrapText="1"/>
    </xf>
    <xf numFmtId="0" fontId="1" fillId="0" borderId="59" xfId="1331" applyFont="1" applyBorder="1" applyAlignment="1">
      <alignment horizontal="center" vertical="top" wrapText="1"/>
    </xf>
    <xf numFmtId="0" fontId="3" fillId="0" borderId="28" xfId="1331" applyFont="1" applyBorder="1" applyAlignment="1">
      <alignment horizontal="centerContinuous" vertical="top"/>
    </xf>
    <xf numFmtId="0" fontId="3" fillId="0" borderId="79" xfId="1331" applyFont="1" applyBorder="1" applyAlignment="1">
      <alignment horizontal="centerContinuous" vertical="top" wrapText="1"/>
    </xf>
    <xf numFmtId="0" fontId="3" fillId="0" borderId="80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Continuous" vertical="top"/>
    </xf>
    <xf numFmtId="0" fontId="3" fillId="0" borderId="54" xfId="1331" applyFont="1" applyBorder="1" applyAlignment="1">
      <alignment horizontal="centerContinuous" vertical="top" wrapText="1"/>
    </xf>
    <xf numFmtId="0" fontId="3" fillId="0" borderId="60" xfId="1331" applyFont="1" applyBorder="1" applyAlignment="1">
      <alignment horizontal="center" vertical="top" wrapText="1"/>
    </xf>
    <xf numFmtId="0" fontId="11" fillId="0" borderId="0" xfId="1331" applyFont="1" applyAlignment="1">
      <alignment horizontal="left"/>
    </xf>
    <xf numFmtId="0" fontId="12" fillId="0" borderId="0" xfId="1331" applyFont="1" applyAlignment="1">
      <alignment horizontal="centerContinuous"/>
    </xf>
    <xf numFmtId="0" fontId="13" fillId="0" borderId="0" xfId="1331" applyFont="1" applyAlignment="1">
      <alignment vertical="center"/>
    </xf>
    <xf numFmtId="0" fontId="12" fillId="0" borderId="0" xfId="1331" applyFont="1" applyAlignment="1">
      <alignment horizontal="center"/>
    </xf>
    <xf numFmtId="0" fontId="15" fillId="2" borderId="7" xfId="1331" applyFont="1" applyFill="1" applyBorder="1" applyAlignment="1">
      <alignment horizontal="centerContinuous" vertical="center"/>
    </xf>
    <xf numFmtId="0" fontId="2" fillId="8" borderId="24" xfId="1331" quotePrefix="1" applyFont="1" applyFill="1" applyBorder="1" applyAlignment="1">
      <alignment horizontal="center" vertical="center" wrapText="1"/>
    </xf>
    <xf numFmtId="0" fontId="17" fillId="0" borderId="9" xfId="1331" applyFont="1" applyBorder="1" applyAlignment="1">
      <alignment horizontal="left" vertical="top"/>
    </xf>
    <xf numFmtId="0" fontId="17" fillId="0" borderId="6" xfId="1331" applyFont="1" applyFill="1" applyBorder="1" applyAlignment="1">
      <alignment vertical="top"/>
    </xf>
    <xf numFmtId="0" fontId="18" fillId="0" borderId="10" xfId="1331" applyFont="1" applyFill="1" applyBorder="1" applyAlignment="1"/>
    <xf numFmtId="0" fontId="17" fillId="0" borderId="11" xfId="1331" applyFont="1" applyFill="1" applyBorder="1" applyAlignment="1">
      <alignment vertical="top"/>
    </xf>
    <xf numFmtId="0" fontId="18" fillId="0" borderId="11" xfId="1331" applyFont="1" applyFill="1" applyBorder="1" applyAlignment="1">
      <alignment horizontal="right"/>
    </xf>
    <xf numFmtId="182" fontId="17" fillId="0" borderId="12" xfId="1331" applyNumberFormat="1" applyFont="1" applyBorder="1" applyAlignment="1">
      <alignment horizontal="center"/>
    </xf>
    <xf numFmtId="0" fontId="17" fillId="0" borderId="13" xfId="1331" applyFont="1" applyBorder="1" applyAlignment="1">
      <alignment vertical="top" wrapText="1"/>
    </xf>
    <xf numFmtId="0" fontId="17" fillId="0" borderId="9" xfId="1331" applyFont="1" applyFill="1" applyBorder="1" applyAlignment="1">
      <alignment horizontal="left" vertical="top"/>
    </xf>
    <xf numFmtId="0" fontId="17" fillId="0" borderId="6" xfId="1331" applyFont="1" applyFill="1" applyBorder="1" applyAlignment="1">
      <alignment horizontal="left" vertical="top"/>
    </xf>
    <xf numFmtId="0" fontId="17" fillId="0" borderId="10" xfId="1331" applyFont="1" applyFill="1" applyBorder="1" applyAlignment="1">
      <alignment horizontal="left" vertical="top"/>
    </xf>
    <xf numFmtId="0" fontId="18" fillId="0" borderId="11" xfId="1331" applyFont="1" applyFill="1" applyBorder="1" applyAlignment="1"/>
    <xf numFmtId="14" fontId="17" fillId="0" borderId="12" xfId="1331" applyNumberFormat="1" applyFont="1" applyFill="1" applyBorder="1" applyAlignment="1">
      <alignment horizontal="center"/>
    </xf>
    <xf numFmtId="0" fontId="18" fillId="0" borderId="0" xfId="1331" applyFont="1" applyFill="1"/>
    <xf numFmtId="15" fontId="2" fillId="0" borderId="23" xfId="1331" applyNumberFormat="1" applyFont="1" applyBorder="1" applyAlignment="1">
      <alignment horizontal="center" vertical="top" wrapText="1"/>
    </xf>
    <xf numFmtId="15" fontId="19" fillId="0" borderId="8" xfId="1331" applyNumberFormat="1" applyFont="1" applyBorder="1" applyAlignment="1">
      <alignment horizontal="center" vertical="top" wrapText="1"/>
    </xf>
    <xf numFmtId="0" fontId="18" fillId="0" borderId="25" xfId="1331" applyFont="1" applyBorder="1" applyAlignment="1">
      <alignment vertical="top"/>
    </xf>
    <xf numFmtId="0" fontId="18" fillId="0" borderId="5" xfId="1331" applyFont="1" applyBorder="1" applyAlignment="1">
      <alignment vertical="top"/>
    </xf>
    <xf numFmtId="15" fontId="17" fillId="8" borderId="4" xfId="1331" applyNumberFormat="1" applyFont="1" applyFill="1" applyBorder="1" applyAlignment="1">
      <alignment horizontal="center" vertical="top" wrapText="1"/>
    </xf>
    <xf numFmtId="15" fontId="17" fillId="8" borderId="2" xfId="1331" applyNumberFormat="1" applyFont="1" applyFill="1" applyBorder="1" applyAlignment="1">
      <alignment horizontal="center" vertical="top" wrapText="1"/>
    </xf>
    <xf numFmtId="15" fontId="17" fillId="4" borderId="26" xfId="1331" applyNumberFormat="1" applyFont="1" applyFill="1" applyBorder="1" applyAlignment="1">
      <alignment horizontal="center" vertical="top" wrapText="1"/>
    </xf>
    <xf numFmtId="15" fontId="17" fillId="0" borderId="4" xfId="1331" applyNumberFormat="1" applyFont="1" applyFill="1" applyBorder="1" applyAlignment="1">
      <alignment horizontal="center" vertical="top" wrapText="1"/>
    </xf>
    <xf numFmtId="15" fontId="18" fillId="0" borderId="2" xfId="1331" applyNumberFormat="1" applyFont="1" applyFill="1" applyBorder="1" applyAlignment="1">
      <alignment horizontal="center" vertical="top" wrapText="1"/>
    </xf>
    <xf numFmtId="0" fontId="18" fillId="0" borderId="27" xfId="1331" applyFont="1" applyBorder="1" applyAlignment="1">
      <alignment vertical="top"/>
    </xf>
    <xf numFmtId="0" fontId="18" fillId="0" borderId="10" xfId="1331" applyFont="1" applyBorder="1" applyAlignment="1">
      <alignment vertical="top"/>
    </xf>
    <xf numFmtId="14" fontId="18" fillId="0" borderId="11" xfId="1331" applyNumberFormat="1" applyFont="1" applyFill="1" applyBorder="1" applyAlignment="1">
      <alignment horizontal="center" vertical="top" wrapText="1"/>
    </xf>
    <xf numFmtId="15" fontId="18" fillId="0" borderId="1" xfId="1331" applyNumberFormat="1" applyFont="1" applyFill="1" applyBorder="1" applyAlignment="1">
      <alignment horizontal="center" vertical="top" wrapText="1"/>
    </xf>
    <xf numFmtId="0" fontId="18" fillId="0" borderId="28" xfId="1331" applyFont="1" applyBorder="1" applyAlignment="1">
      <alignment vertical="top"/>
    </xf>
    <xf numFmtId="15" fontId="18" fillId="0" borderId="30" xfId="1331" applyNumberFormat="1" applyFont="1" applyBorder="1" applyAlignment="1">
      <alignment horizontal="center" vertical="top" wrapText="1"/>
    </xf>
    <xf numFmtId="0" fontId="17" fillId="0" borderId="11" xfId="1331" applyFont="1" applyFill="1" applyBorder="1" applyAlignment="1">
      <alignment vertical="top" wrapText="1"/>
    </xf>
    <xf numFmtId="178" fontId="17" fillId="0" borderId="1" xfId="1331" applyNumberFormat="1" applyFont="1" applyFill="1" applyBorder="1" applyAlignment="1">
      <alignment horizontal="center" vertical="top" wrapText="1"/>
    </xf>
    <xf numFmtId="0" fontId="18" fillId="0" borderId="31" xfId="1331" applyFont="1" applyBorder="1" applyAlignment="1">
      <alignment vertical="top"/>
    </xf>
    <xf numFmtId="0" fontId="18" fillId="0" borderId="32" xfId="1331" applyFont="1" applyBorder="1" applyAlignment="1">
      <alignment vertical="top"/>
    </xf>
    <xf numFmtId="178" fontId="18" fillId="0" borderId="33" xfId="1331" applyNumberFormat="1" applyFont="1" applyBorder="1" applyAlignment="1">
      <alignment horizontal="center" vertical="top" wrapText="1"/>
    </xf>
    <xf numFmtId="177" fontId="17" fillId="0" borderId="1" xfId="1331" applyNumberFormat="1" applyFont="1" applyFill="1" applyBorder="1" applyAlignment="1">
      <alignment vertical="top" wrapText="1"/>
    </xf>
    <xf numFmtId="0" fontId="18" fillId="0" borderId="34" xfId="1331" applyFont="1" applyBorder="1" applyAlignment="1">
      <alignment vertical="top"/>
    </xf>
    <xf numFmtId="0" fontId="18" fillId="0" borderId="35" xfId="1331" applyFont="1" applyBorder="1" applyAlignment="1">
      <alignment vertical="top"/>
    </xf>
    <xf numFmtId="178" fontId="18" fillId="0" borderId="36" xfId="1331" applyNumberFormat="1" applyFont="1" applyBorder="1" applyAlignment="1">
      <alignment horizontal="center" vertical="top" wrapText="1"/>
    </xf>
    <xf numFmtId="0" fontId="17" fillId="0" borderId="27" xfId="1331" applyFont="1" applyBorder="1" applyAlignment="1">
      <alignment vertical="top"/>
    </xf>
    <xf numFmtId="0" fontId="17" fillId="0" borderId="10" xfId="1331" applyFont="1" applyBorder="1" applyAlignment="1">
      <alignment vertical="top"/>
    </xf>
    <xf numFmtId="15" fontId="17" fillId="0" borderId="11" xfId="1331" applyNumberFormat="1" applyFont="1" applyFill="1" applyBorder="1" applyAlignment="1">
      <alignment horizontal="center" vertical="top" wrapText="1"/>
    </xf>
    <xf numFmtId="15" fontId="17" fillId="0" borderId="1" xfId="1331" applyNumberFormat="1" applyFont="1" applyFill="1" applyBorder="1" applyAlignment="1">
      <alignment horizontal="center" vertical="top" wrapText="1"/>
    </xf>
    <xf numFmtId="0" fontId="18" fillId="0" borderId="37" xfId="1331" applyFont="1" applyBorder="1" applyAlignment="1">
      <alignment vertical="top"/>
    </xf>
    <xf numFmtId="0" fontId="18" fillId="0" borderId="38" xfId="1331" applyFont="1" applyBorder="1" applyAlignment="1">
      <alignment vertical="top"/>
    </xf>
    <xf numFmtId="15" fontId="18" fillId="0" borderId="39" xfId="1331" applyNumberFormat="1" applyFont="1" applyBorder="1" applyAlignment="1">
      <alignment horizontal="center" vertical="top" wrapText="1"/>
    </xf>
    <xf numFmtId="179" fontId="28" fillId="0" borderId="11" xfId="1331" quotePrefix="1" applyNumberFormat="1" applyFont="1" applyFill="1" applyBorder="1" applyAlignment="1">
      <alignment horizontal="center" vertical="top"/>
    </xf>
    <xf numFmtId="177" fontId="18" fillId="0" borderId="33" xfId="1331" applyNumberFormat="1" applyFont="1" applyBorder="1" applyAlignment="1">
      <alignment horizontal="center" vertical="top" wrapText="1"/>
    </xf>
    <xf numFmtId="177" fontId="18" fillId="4" borderId="36" xfId="1331" applyNumberFormat="1" applyFont="1" applyFill="1" applyBorder="1" applyAlignment="1">
      <alignment horizontal="center" vertical="top" wrapText="1"/>
    </xf>
    <xf numFmtId="4" fontId="1" fillId="0" borderId="0" xfId="1331" applyNumberFormat="1" applyFont="1"/>
    <xf numFmtId="0" fontId="18" fillId="0" borderId="27" xfId="1331" applyFont="1" applyBorder="1" applyAlignment="1">
      <alignment horizontal="left" vertical="top"/>
    </xf>
    <xf numFmtId="0" fontId="18" fillId="0" borderId="10" xfId="1331" applyFont="1" applyBorder="1" applyAlignment="1">
      <alignment horizontal="left" vertical="top"/>
    </xf>
    <xf numFmtId="180" fontId="28" fillId="0" borderId="11" xfId="1331" applyNumberFormat="1" applyFont="1" applyFill="1" applyBorder="1" applyAlignment="1">
      <alignment horizontal="center" vertical="top"/>
    </xf>
    <xf numFmtId="180" fontId="27" fillId="0" borderId="11" xfId="1331" applyNumberFormat="1" applyFont="1" applyFill="1" applyBorder="1" applyAlignment="1">
      <alignment horizontal="center" vertical="top"/>
    </xf>
    <xf numFmtId="15" fontId="18" fillId="0" borderId="12" xfId="1331" applyNumberFormat="1" applyFont="1" applyBorder="1" applyAlignment="1">
      <alignment horizontal="center" vertical="top" wrapText="1"/>
    </xf>
    <xf numFmtId="0" fontId="18" fillId="0" borderId="28" xfId="1331" applyFont="1" applyBorder="1" applyAlignment="1">
      <alignment horizontal="left" vertical="top"/>
    </xf>
    <xf numFmtId="0" fontId="18" fillId="0" borderId="29" xfId="1331" applyFont="1" applyBorder="1" applyAlignment="1">
      <alignment horizontal="left" vertical="top"/>
    </xf>
    <xf numFmtId="180" fontId="28" fillId="0" borderId="3" xfId="1331" applyNumberFormat="1" applyFont="1" applyFill="1" applyBorder="1" applyAlignment="1">
      <alignment horizontal="center" vertical="top"/>
    </xf>
    <xf numFmtId="180" fontId="27" fillId="0" borderId="3" xfId="1331" quotePrefix="1" applyNumberFormat="1" applyFont="1" applyFill="1" applyBorder="1" applyAlignment="1">
      <alignment horizontal="center" vertical="top"/>
    </xf>
    <xf numFmtId="0" fontId="18" fillId="0" borderId="40" xfId="1331" applyFont="1" applyBorder="1" applyAlignment="1">
      <alignment vertical="top"/>
    </xf>
    <xf numFmtId="0" fontId="18" fillId="0" borderId="16" xfId="1331" applyFont="1" applyBorder="1" applyAlignment="1">
      <alignment vertical="top"/>
    </xf>
    <xf numFmtId="180" fontId="28" fillId="0" borderId="17" xfId="1331" applyNumberFormat="1" applyFont="1" applyFill="1" applyBorder="1" applyAlignment="1">
      <alignment horizontal="center" vertical="top"/>
    </xf>
    <xf numFmtId="180" fontId="27" fillId="0" borderId="17" xfId="1331" applyNumberFormat="1" applyFont="1" applyFill="1" applyBorder="1" applyAlignment="1">
      <alignment horizontal="center" vertical="top"/>
    </xf>
    <xf numFmtId="15" fontId="18" fillId="0" borderId="18" xfId="1331" applyNumberFormat="1" applyFont="1" applyBorder="1" applyAlignment="1">
      <alignment horizontal="center" vertical="top" wrapText="1"/>
    </xf>
    <xf numFmtId="0" fontId="17" fillId="3" borderId="19" xfId="1331" applyFont="1" applyFill="1" applyBorder="1" applyAlignment="1">
      <alignment horizontal="centerContinuous" vertical="top"/>
    </xf>
    <xf numFmtId="0" fontId="17" fillId="3" borderId="0" xfId="1331" applyFont="1" applyFill="1" applyBorder="1" applyAlignment="1">
      <alignment horizontal="centerContinuous" vertical="top"/>
    </xf>
    <xf numFmtId="0" fontId="17" fillId="3" borderId="20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vertical="top" wrapText="1"/>
    </xf>
    <xf numFmtId="0" fontId="28" fillId="0" borderId="9" xfId="1331" applyFont="1" applyFill="1" applyBorder="1" applyAlignment="1">
      <alignment horizontal="center" vertical="center" wrapText="1"/>
    </xf>
    <xf numFmtId="0" fontId="28" fillId="0" borderId="1" xfId="1331" applyFont="1" applyFill="1" applyBorder="1" applyAlignment="1">
      <alignment horizontal="center" vertical="center" wrapText="1"/>
    </xf>
    <xf numFmtId="0" fontId="17" fillId="0" borderId="1" xfId="1331" applyFont="1" applyFill="1" applyBorder="1" applyAlignment="1">
      <alignment horizontal="center" vertical="center" wrapText="1"/>
    </xf>
    <xf numFmtId="0" fontId="17" fillId="0" borderId="12" xfId="1331" applyFont="1" applyFill="1" applyBorder="1" applyAlignment="1">
      <alignment horizontal="center" vertical="center" wrapText="1"/>
    </xf>
    <xf numFmtId="0" fontId="28" fillId="0" borderId="48" xfId="1331" applyFont="1" applyFill="1" applyBorder="1" applyAlignment="1">
      <alignment horizontal="center" vertical="top" wrapText="1"/>
    </xf>
    <xf numFmtId="0" fontId="17" fillId="0" borderId="41" xfId="1331" applyFont="1" applyFill="1" applyBorder="1" applyAlignment="1">
      <alignment horizontal="center" vertical="top" wrapText="1"/>
    </xf>
    <xf numFmtId="0" fontId="28" fillId="0" borderId="41" xfId="1331" applyFont="1" applyFill="1" applyBorder="1" applyAlignment="1">
      <alignment horizontal="center" vertical="top" wrapText="1"/>
    </xf>
    <xf numFmtId="0" fontId="17" fillId="8" borderId="42" xfId="1331" applyFont="1" applyFill="1" applyBorder="1" applyAlignment="1">
      <alignment horizontal="center" vertical="top" wrapText="1"/>
    </xf>
    <xf numFmtId="0" fontId="18" fillId="0" borderId="49" xfId="1331" applyFont="1" applyBorder="1" applyAlignment="1">
      <alignment horizontal="center" vertical="top" wrapText="1"/>
    </xf>
    <xf numFmtId="171" fontId="18" fillId="0" borderId="43" xfId="633" applyNumberFormat="1" applyFont="1" applyFill="1" applyBorder="1" applyAlignment="1">
      <alignment vertical="top" wrapText="1"/>
    </xf>
    <xf numFmtId="171" fontId="27" fillId="0" borderId="43" xfId="633" applyNumberFormat="1" applyFont="1" applyFill="1" applyBorder="1" applyAlignment="1">
      <alignment vertical="top" wrapText="1"/>
    </xf>
    <xf numFmtId="171" fontId="18" fillId="8" borderId="44" xfId="633" applyNumberFormat="1" applyFont="1" applyFill="1" applyBorder="1" applyAlignment="1">
      <alignment vertical="top" wrapText="1"/>
    </xf>
    <xf numFmtId="0" fontId="18" fillId="0" borderId="45" xfId="1331" applyFont="1" applyBorder="1" applyAlignment="1">
      <alignment horizontal="center" vertical="top" wrapText="1"/>
    </xf>
    <xf numFmtId="0" fontId="18" fillId="0" borderId="46" xfId="1331" applyFont="1" applyBorder="1" applyAlignment="1">
      <alignment horizontal="left" vertical="top" wrapText="1"/>
    </xf>
    <xf numFmtId="171" fontId="18" fillId="0" borderId="46" xfId="633" applyNumberFormat="1" applyFont="1" applyFill="1" applyBorder="1" applyAlignment="1">
      <alignment vertical="top" wrapText="1"/>
    </xf>
    <xf numFmtId="171" fontId="27" fillId="0" borderId="46" xfId="633" applyNumberFormat="1" applyFont="1" applyFill="1" applyBorder="1" applyAlignment="1">
      <alignment vertical="top" wrapText="1"/>
    </xf>
    <xf numFmtId="171" fontId="18" fillId="8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horizontal="center" vertical="top" wrapText="1"/>
    </xf>
    <xf numFmtId="171" fontId="17" fillId="5" borderId="1" xfId="633" applyNumberFormat="1" applyFont="1" applyFill="1" applyBorder="1" applyAlignment="1">
      <alignment vertical="top" wrapText="1"/>
    </xf>
    <xf numFmtId="171" fontId="17" fillId="8" borderId="12" xfId="633" applyNumberFormat="1" applyFont="1" applyFill="1" applyBorder="1" applyAlignment="1">
      <alignment vertical="top" wrapText="1"/>
    </xf>
    <xf numFmtId="0" fontId="3" fillId="5" borderId="0" xfId="1331" applyFont="1" applyFill="1" applyBorder="1" applyAlignment="1">
      <alignment vertical="top" wrapText="1"/>
    </xf>
    <xf numFmtId="171" fontId="17" fillId="0" borderId="41" xfId="633" applyNumberFormat="1" applyFont="1" applyFill="1" applyBorder="1" applyAlignment="1">
      <alignment vertical="top" wrapText="1"/>
    </xf>
    <xf numFmtId="171" fontId="28" fillId="0" borderId="41" xfId="633" applyNumberFormat="1" applyFont="1" applyFill="1" applyBorder="1" applyAlignment="1">
      <alignment vertical="top" wrapText="1"/>
    </xf>
    <xf numFmtId="171" fontId="17" fillId="0" borderId="42" xfId="633" applyNumberFormat="1" applyFont="1" applyFill="1" applyBorder="1" applyAlignment="1">
      <alignment vertical="top" wrapText="1"/>
    </xf>
    <xf numFmtId="0" fontId="18" fillId="0" borderId="49" xfId="1331" applyFont="1" applyFill="1" applyBorder="1" applyAlignment="1">
      <alignment horizontal="center" vertical="top" wrapText="1"/>
    </xf>
    <xf numFmtId="171" fontId="18" fillId="0" borderId="43" xfId="633" applyNumberFormat="1" applyFont="1" applyFill="1" applyBorder="1" applyAlignment="1">
      <alignment vertical="center" wrapText="1"/>
    </xf>
    <xf numFmtId="171" fontId="18" fillId="0" borderId="44" xfId="633" applyNumberFormat="1" applyFont="1" applyFill="1" applyBorder="1" applyAlignment="1">
      <alignment vertical="center" wrapText="1"/>
    </xf>
    <xf numFmtId="171" fontId="18" fillId="0" borderId="43" xfId="633" applyNumberFormat="1" applyFont="1" applyBorder="1" applyAlignment="1">
      <alignment vertical="center" wrapText="1"/>
    </xf>
    <xf numFmtId="171" fontId="18" fillId="0" borderId="44" xfId="633" applyNumberFormat="1" applyFont="1" applyBorder="1" applyAlignment="1">
      <alignment vertical="center" wrapText="1"/>
    </xf>
    <xf numFmtId="171" fontId="18" fillId="0" borderId="46" xfId="633" applyNumberFormat="1" applyFont="1" applyBorder="1" applyAlignment="1">
      <alignment vertical="top" wrapText="1"/>
    </xf>
    <xf numFmtId="171" fontId="18" fillId="0" borderId="47" xfId="633" applyNumberFormat="1" applyFont="1" applyBorder="1" applyAlignment="1">
      <alignment vertical="top" wrapText="1"/>
    </xf>
    <xf numFmtId="171" fontId="17" fillId="5" borderId="12" xfId="633" applyNumberFormat="1" applyFont="1" applyFill="1" applyBorder="1" applyAlignment="1">
      <alignment vertical="top" wrapText="1"/>
    </xf>
    <xf numFmtId="0" fontId="27" fillId="0" borderId="49" xfId="1331" applyFont="1" applyFill="1" applyBorder="1" applyAlignment="1">
      <alignment horizontal="center" vertical="top" wrapText="1"/>
    </xf>
    <xf numFmtId="171" fontId="18" fillId="0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vertical="top" wrapText="1"/>
    </xf>
    <xf numFmtId="0" fontId="17" fillId="5" borderId="81" xfId="1331" applyFont="1" applyFill="1" applyBorder="1" applyAlignment="1">
      <alignment horizontal="center" vertical="top" wrapText="1"/>
    </xf>
    <xf numFmtId="171" fontId="17" fillId="5" borderId="82" xfId="633" applyNumberFormat="1" applyFont="1" applyFill="1" applyBorder="1" applyAlignment="1">
      <alignment vertical="top" wrapText="1"/>
    </xf>
    <xf numFmtId="171" fontId="17" fillId="5" borderId="30" xfId="633" applyNumberFormat="1" applyFont="1" applyFill="1" applyBorder="1" applyAlignment="1">
      <alignment vertical="top" wrapText="1"/>
    </xf>
    <xf numFmtId="171" fontId="18" fillId="0" borderId="43" xfId="633" applyNumberFormat="1" applyFont="1" applyFill="1" applyBorder="1" applyAlignment="1">
      <alignment wrapText="1"/>
    </xf>
    <xf numFmtId="171" fontId="27" fillId="0" borderId="44" xfId="633" applyNumberFormat="1" applyFont="1" applyFill="1" applyBorder="1" applyAlignment="1">
      <alignment vertical="top" wrapText="1"/>
    </xf>
    <xf numFmtId="0" fontId="18" fillId="0" borderId="50" xfId="1331" applyFont="1" applyBorder="1" applyAlignment="1">
      <alignment horizontal="center" vertical="top" wrapText="1"/>
    </xf>
    <xf numFmtId="171" fontId="18" fillId="0" borderId="46" xfId="633" applyNumberFormat="1" applyFont="1" applyFill="1" applyBorder="1" applyAlignment="1">
      <alignment wrapText="1"/>
    </xf>
    <xf numFmtId="0" fontId="17" fillId="0" borderId="51" xfId="1331" applyFont="1" applyBorder="1" applyAlignment="1">
      <alignment horizontal="center" vertical="top" wrapText="1"/>
    </xf>
    <xf numFmtId="171" fontId="17" fillId="6" borderId="52" xfId="633" applyNumberFormat="1" applyFont="1" applyFill="1" applyBorder="1" applyAlignment="1">
      <alignment vertical="top" wrapText="1"/>
    </xf>
    <xf numFmtId="0" fontId="3" fillId="0" borderId="19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left" vertical="top" wrapText="1"/>
    </xf>
    <xf numFmtId="0" fontId="3" fillId="0" borderId="20" xfId="1331" applyFont="1" applyBorder="1" applyAlignment="1">
      <alignment horizontal="center" vertical="top" wrapText="1"/>
    </xf>
    <xf numFmtId="0" fontId="17" fillId="0" borderId="40" xfId="1331" applyFont="1" applyBorder="1" applyAlignment="1">
      <alignment vertical="top"/>
    </xf>
    <xf numFmtId="0" fontId="17" fillId="0" borderId="16" xfId="1331" applyFont="1" applyBorder="1" applyAlignment="1">
      <alignment vertical="top"/>
    </xf>
    <xf numFmtId="0" fontId="18" fillId="0" borderId="54" xfId="1331" applyFont="1" applyBorder="1" applyAlignment="1">
      <alignment vertical="top"/>
    </xf>
    <xf numFmtId="0" fontId="1" fillId="0" borderId="83" xfId="1331" applyFont="1" applyBorder="1" applyAlignment="1">
      <alignment horizontal="center" vertical="top" wrapText="1"/>
    </xf>
    <xf numFmtId="0" fontId="17" fillId="0" borderId="6" xfId="1331" applyFont="1" applyBorder="1" applyAlignment="1">
      <alignment vertical="top"/>
    </xf>
    <xf numFmtId="0" fontId="17" fillId="0" borderId="11" xfId="1331" applyFont="1" applyBorder="1" applyAlignment="1">
      <alignment vertical="top"/>
    </xf>
    <xf numFmtId="165" fontId="19" fillId="0" borderId="43" xfId="645" applyNumberFormat="1" applyFont="1" applyFill="1" applyBorder="1" applyAlignment="1">
      <alignment wrapText="1"/>
    </xf>
    <xf numFmtId="165" fontId="27" fillId="0" borderId="44" xfId="633" applyNumberFormat="1" applyFont="1" applyFill="1" applyBorder="1" applyAlignment="1">
      <alignment wrapText="1"/>
    </xf>
    <xf numFmtId="0" fontId="21" fillId="0" borderId="12" xfId="1333" quotePrefix="1" applyNumberFormat="1" applyFont="1" applyFill="1" applyBorder="1" applyAlignment="1">
      <alignment horizontal="center" vertical="top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171" fontId="27" fillId="0" borderId="44" xfId="633" applyNumberFormat="1" applyFont="1" applyFill="1" applyBorder="1" applyAlignment="1">
      <alignment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" fillId="0" borderId="6" xfId="1331" applyFont="1" applyBorder="1" applyAlignment="1"/>
    <xf numFmtId="0" fontId="19" fillId="0" borderId="43" xfId="1331" applyFont="1" applyBorder="1" applyAlignment="1">
      <alignment horizontal="left" vertical="top" wrapText="1"/>
    </xf>
    <xf numFmtId="0" fontId="17" fillId="2" borderId="84" xfId="1331" applyFont="1" applyFill="1" applyBorder="1" applyAlignment="1">
      <alignment horizontal="center" vertical="center"/>
    </xf>
    <xf numFmtId="0" fontId="17" fillId="2" borderId="22" xfId="1331" applyFont="1" applyFill="1" applyBorder="1" applyAlignment="1">
      <alignment horizontal="center" vertical="center"/>
    </xf>
    <xf numFmtId="0" fontId="17" fillId="2" borderId="23" xfId="1331" applyFont="1" applyFill="1" applyBorder="1" applyAlignment="1">
      <alignment horizontal="center" vertical="center"/>
    </xf>
    <xf numFmtId="181" fontId="17" fillId="0" borderId="6" xfId="1331" applyNumberFormat="1" applyFont="1" applyBorder="1" applyAlignment="1">
      <alignment horizontal="center" wrapText="1"/>
    </xf>
    <xf numFmtId="181" fontId="17" fillId="0" borderId="10" xfId="1331" applyNumberFormat="1" applyFont="1" applyBorder="1" applyAlignment="1">
      <alignment horizontal="center" wrapText="1"/>
    </xf>
    <xf numFmtId="181" fontId="17" fillId="0" borderId="11" xfId="1331" applyNumberFormat="1" applyFont="1" applyBorder="1" applyAlignment="1">
      <alignment horizontal="center" wrapText="1"/>
    </xf>
    <xf numFmtId="14" fontId="17" fillId="0" borderId="6" xfId="1331" applyNumberFormat="1" applyFont="1" applyFill="1" applyBorder="1" applyAlignment="1">
      <alignment horizontal="center"/>
    </xf>
    <xf numFmtId="14" fontId="17" fillId="0" borderId="10" xfId="1331" applyNumberFormat="1" applyFont="1" applyFill="1" applyBorder="1" applyAlignment="1">
      <alignment horizontal="center"/>
    </xf>
    <xf numFmtId="14" fontId="17" fillId="0" borderId="11" xfId="1331" applyNumberFormat="1" applyFont="1" applyFill="1" applyBorder="1" applyAlignment="1">
      <alignment horizontal="center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41" xfId="1331" applyFont="1" applyFill="1" applyBorder="1" applyAlignment="1">
      <alignment horizontal="left" vertical="top" wrapText="1"/>
    </xf>
    <xf numFmtId="0" fontId="19" fillId="0" borderId="63" xfId="1331" applyFont="1" applyFill="1" applyBorder="1" applyAlignment="1">
      <alignment horizontal="left" vertical="top"/>
    </xf>
    <xf numFmtId="0" fontId="19" fillId="0" borderId="64" xfId="1331" applyFont="1" applyFill="1" applyBorder="1" applyAlignment="1">
      <alignment horizontal="left" vertical="top"/>
    </xf>
    <xf numFmtId="0" fontId="19" fillId="0" borderId="65" xfId="1331" applyFont="1" applyFill="1" applyBorder="1" applyAlignment="1">
      <alignment horizontal="left" vertical="top"/>
    </xf>
    <xf numFmtId="0" fontId="2" fillId="9" borderId="1" xfId="1331" applyFont="1" applyFill="1" applyBorder="1" applyAlignment="1">
      <alignment horizontal="center" vertical="top" wrapText="1"/>
    </xf>
    <xf numFmtId="0" fontId="2" fillId="9" borderId="1" xfId="1331" applyFont="1" applyFill="1" applyBorder="1"/>
    <xf numFmtId="0" fontId="19" fillId="0" borderId="43" xfId="1331" applyFont="1" applyFill="1" applyBorder="1" applyAlignment="1">
      <alignment horizontal="left" vertical="top" wrapText="1"/>
    </xf>
    <xf numFmtId="0" fontId="21" fillId="0" borderId="63" xfId="1331" applyFont="1" applyFill="1" applyBorder="1" applyAlignment="1">
      <alignment horizontal="left" vertical="top" wrapText="1"/>
    </xf>
    <xf numFmtId="0" fontId="21" fillId="0" borderId="64" xfId="1331" applyFont="1" applyFill="1" applyBorder="1" applyAlignment="1">
      <alignment horizontal="left" vertical="top" wrapText="1"/>
    </xf>
    <xf numFmtId="0" fontId="21" fillId="0" borderId="65" xfId="1331" applyFont="1" applyFill="1" applyBorder="1" applyAlignment="1">
      <alignment horizontal="left" vertical="top" wrapText="1"/>
    </xf>
    <xf numFmtId="0" fontId="21" fillId="0" borderId="43" xfId="1331" applyFont="1" applyFill="1" applyBorder="1" applyAlignment="1">
      <alignment horizontal="left" vertical="top" wrapText="1"/>
    </xf>
    <xf numFmtId="0" fontId="21" fillId="0" borderId="63" xfId="1331" applyFont="1" applyFill="1" applyBorder="1" applyAlignment="1">
      <alignment vertical="top" wrapText="1"/>
    </xf>
    <xf numFmtId="0" fontId="21" fillId="0" borderId="64" xfId="1331" applyFont="1" applyFill="1" applyBorder="1" applyAlignment="1">
      <alignment vertical="top" wrapText="1"/>
    </xf>
    <xf numFmtId="0" fontId="21" fillId="0" borderId="65" xfId="1331" applyFont="1" applyFill="1" applyBorder="1" applyAlignment="1">
      <alignment vertical="top" wrapText="1"/>
    </xf>
    <xf numFmtId="0" fontId="19" fillId="0" borderId="43" xfId="1331" applyFont="1" applyBorder="1" applyAlignment="1">
      <alignment vertical="top" wrapText="1"/>
    </xf>
    <xf numFmtId="0" fontId="3" fillId="0" borderId="21" xfId="1331" applyFont="1" applyBorder="1" applyAlignment="1">
      <alignment vertical="top" wrapText="1"/>
    </xf>
    <xf numFmtId="0" fontId="3" fillId="0" borderId="22" xfId="1331" applyFont="1" applyBorder="1" applyAlignment="1">
      <alignment vertical="top" wrapText="1"/>
    </xf>
    <xf numFmtId="0" fontId="3" fillId="0" borderId="61" xfId="1331" applyFont="1" applyBorder="1" applyAlignment="1">
      <alignment vertical="top" wrapText="1"/>
    </xf>
    <xf numFmtId="0" fontId="3" fillId="0" borderId="14" xfId="1331" applyFont="1" applyBorder="1" applyAlignment="1">
      <alignment horizontal="center" vertical="top"/>
    </xf>
    <xf numFmtId="0" fontId="3" fillId="0" borderId="17" xfId="1331" applyFont="1" applyBorder="1" applyAlignment="1">
      <alignment horizontal="center" vertical="top"/>
    </xf>
    <xf numFmtId="0" fontId="3" fillId="0" borderId="62" xfId="1331" applyFont="1" applyBorder="1" applyAlignment="1">
      <alignment horizontal="center" vertical="top"/>
    </xf>
    <xf numFmtId="0" fontId="3" fillId="0" borderId="62" xfId="1331" applyFont="1" applyBorder="1" applyAlignment="1">
      <alignment vertical="top"/>
    </xf>
    <xf numFmtId="0" fontId="3" fillId="0" borderId="18" xfId="1331" applyFont="1" applyBorder="1" applyAlignment="1">
      <alignment vertical="top"/>
    </xf>
    <xf numFmtId="0" fontId="19" fillId="0" borderId="63" xfId="1331" applyFont="1" applyFill="1" applyBorder="1" applyAlignment="1">
      <alignment horizontal="center" vertical="top"/>
    </xf>
    <xf numFmtId="0" fontId="19" fillId="0" borderId="64" xfId="1331" applyFont="1" applyFill="1" applyBorder="1" applyAlignment="1">
      <alignment horizontal="center" vertical="top"/>
    </xf>
    <xf numFmtId="0" fontId="19" fillId="0" borderId="65" xfId="1331" applyFont="1" applyFill="1" applyBorder="1" applyAlignment="1">
      <alignment horizontal="center" vertical="top"/>
    </xf>
    <xf numFmtId="0" fontId="3" fillId="0" borderId="27" xfId="1331" applyFont="1" applyBorder="1" applyAlignment="1">
      <alignment horizontal="center" vertical="top" wrapText="1"/>
    </xf>
    <xf numFmtId="0" fontId="3" fillId="0" borderId="78" xfId="1331" applyFont="1" applyBorder="1" applyAlignment="1">
      <alignment horizontal="center" vertical="top" wrapText="1"/>
    </xf>
    <xf numFmtId="0" fontId="17" fillId="0" borderId="27" xfId="1331" applyFont="1" applyBorder="1" applyAlignment="1">
      <alignment horizontal="center" vertical="top" wrapText="1"/>
    </xf>
    <xf numFmtId="0" fontId="17" fillId="0" borderId="10" xfId="1331" applyFont="1" applyBorder="1" applyAlignment="1">
      <alignment horizontal="center" vertical="top" wrapText="1"/>
    </xf>
    <xf numFmtId="0" fontId="18" fillId="0" borderId="10" xfId="1331" applyFont="1" applyBorder="1" applyAlignment="1">
      <alignment horizontal="center" vertical="top" wrapText="1"/>
    </xf>
    <xf numFmtId="0" fontId="18" fillId="0" borderId="78" xfId="1331" applyFont="1" applyBorder="1" applyAlignment="1">
      <alignment horizontal="center" vertical="top" wrapText="1"/>
    </xf>
    <xf numFmtId="0" fontId="23" fillId="0" borderId="27" xfId="1331" applyFont="1" applyBorder="1" applyAlignment="1">
      <alignment horizontal="center" vertical="top" wrapText="1"/>
    </xf>
    <xf numFmtId="0" fontId="23" fillId="0" borderId="10" xfId="1331" applyFont="1" applyBorder="1" applyAlignment="1">
      <alignment horizontal="center" vertical="top" wrapText="1"/>
    </xf>
    <xf numFmtId="0" fontId="24" fillId="0" borderId="10" xfId="1331" applyFont="1" applyBorder="1" applyAlignment="1">
      <alignment horizontal="center" vertical="top" wrapText="1"/>
    </xf>
    <xf numFmtId="0" fontId="24" fillId="0" borderId="78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 wrapText="1"/>
    </xf>
    <xf numFmtId="0" fontId="3" fillId="0" borderId="54" xfId="1331" applyFont="1" applyBorder="1" applyAlignment="1">
      <alignment horizontal="center" vertical="top" wrapText="1"/>
    </xf>
    <xf numFmtId="0" fontId="19" fillId="0" borderId="46" xfId="1331" applyFont="1" applyBorder="1" applyAlignment="1">
      <alignment horizontal="left" vertical="top" wrapText="1"/>
    </xf>
    <xf numFmtId="0" fontId="19" fillId="0" borderId="46" xfId="1331" applyFont="1" applyBorder="1" applyAlignment="1">
      <alignment vertical="top" wrapText="1"/>
    </xf>
    <xf numFmtId="0" fontId="2" fillId="0" borderId="52" xfId="1331" applyFont="1" applyBorder="1" applyAlignment="1">
      <alignment horizontal="left" vertical="top" wrapText="1"/>
    </xf>
    <xf numFmtId="0" fontId="19" fillId="0" borderId="52" xfId="1331" applyFont="1" applyBorder="1" applyAlignment="1">
      <alignment vertical="top" wrapText="1"/>
    </xf>
    <xf numFmtId="0" fontId="23" fillId="0" borderId="78" xfId="1331" applyFont="1" applyBorder="1" applyAlignment="1">
      <alignment horizontal="center" vertical="top" wrapText="1"/>
    </xf>
    <xf numFmtId="0" fontId="16" fillId="0" borderId="27" xfId="1331" applyFont="1" applyBorder="1" applyAlignment="1">
      <alignment horizontal="center" vertical="top" wrapText="1"/>
    </xf>
    <xf numFmtId="0" fontId="16" fillId="0" borderId="10" xfId="1331" applyFont="1" applyBorder="1" applyAlignment="1">
      <alignment horizontal="center" vertical="top" wrapText="1"/>
    </xf>
    <xf numFmtId="0" fontId="31" fillId="0" borderId="10" xfId="1331" applyFont="1" applyBorder="1" applyAlignment="1">
      <alignment horizontal="center" vertical="top" wrapText="1"/>
    </xf>
    <xf numFmtId="0" fontId="31" fillId="0" borderId="78" xfId="1331" applyFont="1" applyBorder="1" applyAlignment="1">
      <alignment horizontal="center" vertical="top" wrapText="1"/>
    </xf>
    <xf numFmtId="0" fontId="29" fillId="0" borderId="27" xfId="1331" applyFont="1" applyBorder="1" applyAlignment="1">
      <alignment horizontal="center" vertical="top" wrapText="1"/>
    </xf>
    <xf numFmtId="0" fontId="29" fillId="0" borderId="10" xfId="1331" applyFont="1" applyBorder="1" applyAlignment="1">
      <alignment horizontal="center" vertical="top" wrapText="1"/>
    </xf>
    <xf numFmtId="0" fontId="30" fillId="0" borderId="10" xfId="1331" applyFont="1" applyBorder="1" applyAlignment="1">
      <alignment horizontal="center" vertical="top" wrapText="1"/>
    </xf>
    <xf numFmtId="0" fontId="30" fillId="0" borderId="78" xfId="1331" applyFont="1" applyBorder="1" applyAlignment="1">
      <alignment horizontal="center" vertical="top" wrapText="1"/>
    </xf>
    <xf numFmtId="0" fontId="16" fillId="2" borderId="84" xfId="1331" applyFont="1" applyFill="1" applyBorder="1" applyAlignment="1">
      <alignment horizontal="center" vertical="center"/>
    </xf>
    <xf numFmtId="0" fontId="16" fillId="2" borderId="22" xfId="1331" applyFont="1" applyFill="1" applyBorder="1" applyAlignment="1">
      <alignment horizontal="center" vertical="center"/>
    </xf>
    <xf numFmtId="0" fontId="16" fillId="2" borderId="23" xfId="1331" applyFont="1" applyFill="1" applyBorder="1" applyAlignment="1">
      <alignment horizontal="center" vertical="center"/>
    </xf>
    <xf numFmtId="0" fontId="28" fillId="0" borderId="1" xfId="1331" applyFont="1" applyFill="1" applyBorder="1" applyAlignment="1">
      <alignment horizontal="center" vertical="center" wrapText="1"/>
    </xf>
    <xf numFmtId="0" fontId="28" fillId="0" borderId="41" xfId="1331" applyFont="1" applyFill="1" applyBorder="1" applyAlignment="1">
      <alignment horizontal="left" vertical="top" wrapText="1"/>
    </xf>
    <xf numFmtId="0" fontId="18" fillId="0" borderId="43" xfId="1331" applyFont="1" applyBorder="1" applyAlignment="1">
      <alignment horizontal="left" vertical="top" wrapText="1"/>
    </xf>
    <xf numFmtId="0" fontId="17" fillId="5" borderId="1" xfId="1331" applyFont="1" applyFill="1" applyBorder="1" applyAlignment="1">
      <alignment horizontal="center" vertical="top" wrapText="1"/>
    </xf>
    <xf numFmtId="0" fontId="17" fillId="5" borderId="1" xfId="1331" applyFont="1" applyFill="1" applyBorder="1"/>
    <xf numFmtId="0" fontId="18" fillId="0" borderId="43" xfId="1331" applyFont="1" applyFill="1" applyBorder="1" applyAlignment="1">
      <alignment horizontal="left" vertical="top" wrapText="1"/>
    </xf>
    <xf numFmtId="0" fontId="18" fillId="0" borderId="46" xfId="1331" applyFont="1" applyBorder="1" applyAlignment="1">
      <alignment horizontal="left" vertical="top" wrapText="1"/>
    </xf>
    <xf numFmtId="0" fontId="27" fillId="0" borderId="43" xfId="1331" applyFont="1" applyFill="1" applyBorder="1" applyAlignment="1">
      <alignment horizontal="left" vertical="top" wrapText="1"/>
    </xf>
    <xf numFmtId="0" fontId="27" fillId="0" borderId="63" xfId="1331" applyFont="1" applyFill="1" applyBorder="1" applyAlignment="1">
      <alignment horizontal="left" vertical="top" wrapText="1"/>
    </xf>
    <xf numFmtId="0" fontId="27" fillId="0" borderId="64" xfId="1331" applyFont="1" applyFill="1" applyBorder="1" applyAlignment="1">
      <alignment horizontal="left" vertical="top" wrapText="1"/>
    </xf>
    <xf numFmtId="0" fontId="27" fillId="0" borderId="65" xfId="1331" applyFont="1" applyFill="1" applyBorder="1" applyAlignment="1">
      <alignment horizontal="left" vertical="top" wrapText="1"/>
    </xf>
    <xf numFmtId="0" fontId="23" fillId="0" borderId="1" xfId="1331" applyFont="1" applyBorder="1" applyAlignment="1">
      <alignment horizontal="center" vertical="top" wrapText="1"/>
    </xf>
    <xf numFmtId="0" fontId="17" fillId="5" borderId="6" xfId="1331" applyFont="1" applyFill="1" applyBorder="1" applyAlignment="1">
      <alignment horizontal="center" vertical="top" wrapText="1"/>
    </xf>
    <xf numFmtId="0" fontId="17" fillId="5" borderId="10" xfId="1331" applyFont="1" applyFill="1" applyBorder="1" applyAlignment="1">
      <alignment horizontal="center" vertical="top" wrapText="1"/>
    </xf>
    <xf numFmtId="0" fontId="17" fillId="5" borderId="11" xfId="1331" applyFont="1" applyFill="1" applyBorder="1" applyAlignment="1">
      <alignment horizontal="center" vertical="top" wrapText="1"/>
    </xf>
    <xf numFmtId="0" fontId="18" fillId="0" borderId="43" xfId="1331" applyFont="1" applyBorder="1" applyAlignment="1">
      <alignment vertical="top" wrapText="1"/>
    </xf>
    <xf numFmtId="0" fontId="18" fillId="0" borderId="46" xfId="1331" applyFont="1" applyBorder="1" applyAlignment="1">
      <alignment vertical="top" wrapText="1"/>
    </xf>
    <xf numFmtId="0" fontId="17" fillId="0" borderId="52" xfId="1331" applyFont="1" applyBorder="1" applyAlignment="1">
      <alignment horizontal="left" vertical="top" wrapText="1"/>
    </xf>
    <xf numFmtId="0" fontId="18" fillId="0" borderId="52" xfId="1331" applyFont="1" applyBorder="1" applyAlignment="1">
      <alignment vertical="top" wrapText="1"/>
    </xf>
    <xf numFmtId="0" fontId="17" fillId="0" borderId="55" xfId="1331" applyFont="1" applyBorder="1" applyAlignment="1">
      <alignment horizontal="center" vertical="top" wrapText="1"/>
    </xf>
    <xf numFmtId="0" fontId="17" fillId="0" borderId="56" xfId="1331" applyFont="1" applyBorder="1" applyAlignment="1">
      <alignment horizontal="center" vertical="top" wrapText="1"/>
    </xf>
    <xf numFmtId="0" fontId="18" fillId="0" borderId="56" xfId="1331" applyFont="1" applyBorder="1" applyAlignment="1">
      <alignment horizontal="center" vertical="top" wrapText="1"/>
    </xf>
    <xf numFmtId="0" fontId="18" fillId="0" borderId="57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/>
    </xf>
    <xf numFmtId="0" fontId="3" fillId="0" borderId="54" xfId="1331" applyFont="1" applyBorder="1" applyAlignment="1">
      <alignment horizontal="center" vertical="top"/>
    </xf>
    <xf numFmtId="0" fontId="2" fillId="0" borderId="14" xfId="1331" applyFont="1" applyBorder="1" applyAlignment="1">
      <alignment horizontal="center" vertical="top" wrapText="1"/>
    </xf>
    <xf numFmtId="0" fontId="2" fillId="0" borderId="17" xfId="1331" applyFont="1" applyBorder="1" applyAlignment="1">
      <alignment horizontal="center" vertical="top" wrapText="1"/>
    </xf>
    <xf numFmtId="0" fontId="2" fillId="0" borderId="62" xfId="1331" applyFont="1" applyBorder="1" applyAlignment="1">
      <alignment horizontal="center" vertical="top" wrapText="1"/>
    </xf>
    <xf numFmtId="0" fontId="2" fillId="0" borderId="62" xfId="1331" applyFont="1" applyBorder="1" applyAlignment="1">
      <alignment vertical="top" wrapText="1"/>
    </xf>
    <xf numFmtId="0" fontId="2" fillId="0" borderId="18" xfId="1331" applyFont="1" applyBorder="1" applyAlignment="1">
      <alignment vertical="top" wrapText="1"/>
    </xf>
    <xf numFmtId="0" fontId="23" fillId="0" borderId="19" xfId="1331" applyFont="1" applyBorder="1" applyAlignment="1">
      <alignment horizontal="center" vertical="top" wrapText="1"/>
    </xf>
    <xf numFmtId="0" fontId="23" fillId="0" borderId="0" xfId="1331" applyFont="1" applyBorder="1" applyAlignment="1">
      <alignment horizontal="center" vertical="top" wrapText="1"/>
    </xf>
    <xf numFmtId="0" fontId="24" fillId="0" borderId="0" xfId="1331" applyFont="1" applyBorder="1" applyAlignment="1">
      <alignment horizontal="center" vertical="top" wrapText="1"/>
    </xf>
    <xf numFmtId="0" fontId="24" fillId="0" borderId="20" xfId="1331" applyFont="1" applyBorder="1" applyAlignment="1">
      <alignment horizontal="center" vertical="top" wrapText="1"/>
    </xf>
    <xf numFmtId="0" fontId="1" fillId="0" borderId="43" xfId="907" applyFont="1" applyBorder="1" applyAlignment="1">
      <alignment horizontal="left" vertical="top" wrapText="1"/>
    </xf>
    <xf numFmtId="0" fontId="17" fillId="0" borderId="6" xfId="907" applyFont="1" applyBorder="1" applyAlignment="1">
      <alignment vertical="top" wrapText="1"/>
    </xf>
    <xf numFmtId="0" fontId="17" fillId="0" borderId="10" xfId="907" applyFont="1" applyBorder="1" applyAlignment="1">
      <alignment vertical="top" wrapText="1"/>
    </xf>
    <xf numFmtId="0" fontId="17" fillId="0" borderId="11" xfId="907" applyFont="1" applyBorder="1" applyAlignment="1">
      <alignment vertical="top" wrapText="1"/>
    </xf>
    <xf numFmtId="0" fontId="20" fillId="0" borderId="1" xfId="907" applyFont="1" applyFill="1" applyBorder="1" applyAlignment="1">
      <alignment horizontal="center" vertical="center" wrapText="1"/>
    </xf>
    <xf numFmtId="0" fontId="20" fillId="0" borderId="41" xfId="907" applyFont="1" applyFill="1" applyBorder="1" applyAlignment="1">
      <alignment horizontal="left" vertical="top" wrapText="1"/>
    </xf>
    <xf numFmtId="0" fontId="1" fillId="0" borderId="43" xfId="907" applyFont="1" applyBorder="1" applyAlignment="1">
      <alignment vertical="top" wrapText="1"/>
    </xf>
    <xf numFmtId="0" fontId="3" fillId="5" borderId="1" xfId="907" applyFont="1" applyFill="1" applyBorder="1" applyAlignment="1">
      <alignment horizontal="center" vertical="top" wrapText="1"/>
    </xf>
    <xf numFmtId="0" fontId="3" fillId="5" borderId="1" xfId="907" applyFont="1" applyFill="1" applyBorder="1"/>
    <xf numFmtId="0" fontId="22" fillId="0" borderId="43" xfId="907" applyFont="1" applyFill="1" applyBorder="1" applyAlignment="1">
      <alignment horizontal="left" vertical="top" wrapText="1"/>
    </xf>
    <xf numFmtId="0" fontId="1" fillId="0" borderId="46" xfId="907" applyFont="1" applyBorder="1" applyAlignment="1">
      <alignment horizontal="left" vertical="top" wrapText="1"/>
    </xf>
    <xf numFmtId="0" fontId="1" fillId="0" borderId="43" xfId="907" applyFont="1" applyFill="1" applyBorder="1" applyAlignment="1">
      <alignment horizontal="left" vertical="top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3" fillId="0" borderId="21" xfId="907" applyFont="1" applyBorder="1" applyAlignment="1">
      <alignment vertical="top" wrapText="1"/>
    </xf>
    <xf numFmtId="0" fontId="3" fillId="0" borderId="22" xfId="907" applyFont="1" applyBorder="1" applyAlignment="1">
      <alignment vertical="top" wrapText="1"/>
    </xf>
    <xf numFmtId="0" fontId="3" fillId="0" borderId="61" xfId="907" applyFont="1" applyBorder="1" applyAlignment="1">
      <alignment vertical="top" wrapText="1"/>
    </xf>
    <xf numFmtId="0" fontId="3" fillId="0" borderId="14" xfId="907" applyFont="1" applyBorder="1" applyAlignment="1">
      <alignment horizontal="center" vertical="top" wrapText="1"/>
    </xf>
    <xf numFmtId="0" fontId="3" fillId="0" borderId="17" xfId="907" applyFont="1" applyBorder="1" applyAlignment="1">
      <alignment horizontal="center" vertical="top" wrapText="1"/>
    </xf>
    <xf numFmtId="0" fontId="3" fillId="0" borderId="62" xfId="907" applyFont="1" applyBorder="1" applyAlignment="1">
      <alignment horizontal="center" vertical="top" wrapText="1"/>
    </xf>
    <xf numFmtId="0" fontId="3" fillId="0" borderId="62" xfId="907" applyFont="1" applyBorder="1" applyAlignment="1">
      <alignment vertical="top" wrapText="1"/>
    </xf>
    <xf numFmtId="0" fontId="3" fillId="0" borderId="18" xfId="907" applyFont="1" applyBorder="1" applyAlignment="1">
      <alignment vertical="top" wrapText="1"/>
    </xf>
    <xf numFmtId="0" fontId="22" fillId="0" borderId="63" xfId="907" applyFont="1" applyFill="1" applyBorder="1" applyAlignment="1">
      <alignment horizontal="left" vertical="top" wrapText="1"/>
    </xf>
    <xf numFmtId="0" fontId="22" fillId="0" borderId="64" xfId="907" applyFont="1" applyFill="1" applyBorder="1" applyAlignment="1">
      <alignment horizontal="left" vertical="top" wrapText="1"/>
    </xf>
    <xf numFmtId="0" fontId="22" fillId="0" borderId="65" xfId="907" applyFont="1" applyFill="1" applyBorder="1" applyAlignment="1">
      <alignment horizontal="left" vertical="top" wrapText="1"/>
    </xf>
    <xf numFmtId="0" fontId="17" fillId="0" borderId="55" xfId="907" applyFont="1" applyBorder="1" applyAlignment="1">
      <alignment horizontal="center" vertical="top" wrapText="1"/>
    </xf>
    <xf numFmtId="0" fontId="17" fillId="0" borderId="56" xfId="907" applyFont="1" applyBorder="1" applyAlignment="1">
      <alignment horizontal="center" vertical="top" wrapText="1"/>
    </xf>
    <xf numFmtId="0" fontId="18" fillId="0" borderId="56" xfId="907" applyFont="1" applyBorder="1" applyAlignment="1">
      <alignment horizontal="center" vertical="top" wrapText="1"/>
    </xf>
    <xf numFmtId="0" fontId="18" fillId="0" borderId="57" xfId="907" applyFont="1" applyBorder="1" applyAlignment="1">
      <alignment horizontal="center" vertical="top" wrapText="1"/>
    </xf>
    <xf numFmtId="0" fontId="23" fillId="0" borderId="19" xfId="907" applyFont="1" applyBorder="1" applyAlignment="1">
      <alignment horizontal="center" vertical="top" wrapText="1"/>
    </xf>
    <xf numFmtId="0" fontId="23" fillId="0" borderId="0" xfId="907" applyFont="1" applyBorder="1" applyAlignment="1">
      <alignment horizontal="center" vertical="top" wrapText="1"/>
    </xf>
    <xf numFmtId="0" fontId="24" fillId="0" borderId="0" xfId="907" applyFont="1" applyBorder="1" applyAlignment="1">
      <alignment horizontal="center" vertical="top" wrapText="1"/>
    </xf>
    <xf numFmtId="0" fontId="24" fillId="0" borderId="20" xfId="907" applyFont="1" applyBorder="1" applyAlignment="1">
      <alignment horizontal="center" vertical="top" wrapText="1"/>
    </xf>
    <xf numFmtId="0" fontId="17" fillId="0" borderId="52" xfId="907" applyFont="1" applyBorder="1" applyAlignment="1">
      <alignment horizontal="left" vertical="top" wrapText="1"/>
    </xf>
    <xf numFmtId="0" fontId="18" fillId="0" borderId="52" xfId="907" applyFont="1" applyBorder="1" applyAlignment="1">
      <alignment vertical="top" wrapText="1"/>
    </xf>
    <xf numFmtId="0" fontId="1" fillId="0" borderId="46" xfId="907" applyFont="1" applyBorder="1" applyAlignment="1">
      <alignment vertical="top" wrapText="1"/>
    </xf>
  </cellXfs>
  <cellStyles count="1334">
    <cellStyle name="_17th &amp; final bill" xfId="1"/>
    <cellStyle name="_4. Specimen signature list" xfId="2"/>
    <cellStyle name="_4. Specimen signature list 10" xfId="3"/>
    <cellStyle name="_4. Specimen signature list 11" xfId="4"/>
    <cellStyle name="_4. Specimen signature list 12" xfId="5"/>
    <cellStyle name="_4. Specimen signature list 13" xfId="6"/>
    <cellStyle name="_4. Specimen signature list 14" xfId="7"/>
    <cellStyle name="_4. Specimen signature list 15" xfId="8"/>
    <cellStyle name="_4. Specimen signature list 16" xfId="9"/>
    <cellStyle name="_4. Specimen signature list 17" xfId="10"/>
    <cellStyle name="_4. Specimen signature list 18" xfId="11"/>
    <cellStyle name="_4. Specimen signature list 19" xfId="12"/>
    <cellStyle name="_4. Specimen signature list 2" xfId="13"/>
    <cellStyle name="_4. Specimen signature list 20" xfId="14"/>
    <cellStyle name="_4. Specimen signature list 21" xfId="15"/>
    <cellStyle name="_4. Specimen signature list 22" xfId="16"/>
    <cellStyle name="_4. Specimen signature list 23" xfId="17"/>
    <cellStyle name="_4. Specimen signature list 24" xfId="18"/>
    <cellStyle name="_4. Specimen signature list 25" xfId="19"/>
    <cellStyle name="_4. Specimen signature list 26" xfId="20"/>
    <cellStyle name="_4. Specimen signature list 27" xfId="21"/>
    <cellStyle name="_4. Specimen signature list 3" xfId="22"/>
    <cellStyle name="_4. Specimen signature list 4" xfId="23"/>
    <cellStyle name="_4. Specimen signature list 5" xfId="24"/>
    <cellStyle name="_4. Specimen signature list 6" xfId="25"/>
    <cellStyle name="_4. Specimen signature list 7" xfId="26"/>
    <cellStyle name="_4. Specimen signature list 8" xfId="27"/>
    <cellStyle name="_4. Specimen signature list 9" xfId="28"/>
    <cellStyle name="_4. Specimen signature list_Cem Recon" xfId="29"/>
    <cellStyle name="_8.  Note for billing errors" xfId="30"/>
    <cellStyle name="_8.  Note for billing errors 10" xfId="31"/>
    <cellStyle name="_8.  Note for billing errors 11" xfId="32"/>
    <cellStyle name="_8.  Note for billing errors 12" xfId="33"/>
    <cellStyle name="_8.  Note for billing errors 13" xfId="34"/>
    <cellStyle name="_8.  Note for billing errors 14" xfId="35"/>
    <cellStyle name="_8.  Note for billing errors 15" xfId="36"/>
    <cellStyle name="_8.  Note for billing errors 16" xfId="37"/>
    <cellStyle name="_8.  Note for billing errors 17" xfId="38"/>
    <cellStyle name="_8.  Note for billing errors 18" xfId="39"/>
    <cellStyle name="_8.  Note for billing errors 19" xfId="40"/>
    <cellStyle name="_8.  Note for billing errors 2" xfId="41"/>
    <cellStyle name="_8.  Note for billing errors 20" xfId="42"/>
    <cellStyle name="_8.  Note for billing errors 21" xfId="43"/>
    <cellStyle name="_8.  Note for billing errors 22" xfId="44"/>
    <cellStyle name="_8.  Note for billing errors 23" xfId="45"/>
    <cellStyle name="_8.  Note for billing errors 24" xfId="46"/>
    <cellStyle name="_8.  Note for billing errors 25" xfId="47"/>
    <cellStyle name="_8.  Note for billing errors 26" xfId="48"/>
    <cellStyle name="_8.  Note for billing errors 27" xfId="49"/>
    <cellStyle name="_8.  Note for billing errors 3" xfId="50"/>
    <cellStyle name="_8.  Note for billing errors 4" xfId="51"/>
    <cellStyle name="_8.  Note for billing errors 5" xfId="52"/>
    <cellStyle name="_8.  Note for billing errors 6" xfId="53"/>
    <cellStyle name="_8.  Note for billing errors 7" xfId="54"/>
    <cellStyle name="_8.  Note for billing errors 8" xfId="55"/>
    <cellStyle name="_8.  Note for billing errors 9" xfId="56"/>
    <cellStyle name="_8.  Note for billing errors_Cem Recon" xfId="57"/>
    <cellStyle name="_Change Order" xfId="58"/>
    <cellStyle name="_Change Order 10" xfId="59"/>
    <cellStyle name="_Change Order 11" xfId="60"/>
    <cellStyle name="_Change Order 12" xfId="61"/>
    <cellStyle name="_Change Order 13" xfId="62"/>
    <cellStyle name="_Change Order 14" xfId="63"/>
    <cellStyle name="_Change Order 15" xfId="64"/>
    <cellStyle name="_Change Order 16" xfId="65"/>
    <cellStyle name="_Change Order 17" xfId="66"/>
    <cellStyle name="_Change Order 18" xfId="67"/>
    <cellStyle name="_Change Order 19" xfId="68"/>
    <cellStyle name="_Change Order 2" xfId="69"/>
    <cellStyle name="_Change Order 20" xfId="70"/>
    <cellStyle name="_Change Order 21" xfId="71"/>
    <cellStyle name="_Change Order 22" xfId="72"/>
    <cellStyle name="_Change Order 23" xfId="73"/>
    <cellStyle name="_Change Order 24" xfId="74"/>
    <cellStyle name="_Change Order 25" xfId="75"/>
    <cellStyle name="_Change Order 26" xfId="76"/>
    <cellStyle name="_Change Order 27" xfId="77"/>
    <cellStyle name="_Change Order 3" xfId="78"/>
    <cellStyle name="_Change Order 4" xfId="79"/>
    <cellStyle name="_Change Order 5" xfId="80"/>
    <cellStyle name="_Change Order 6" xfId="81"/>
    <cellStyle name="_Change Order 7" xfId="82"/>
    <cellStyle name="_Change Order 8" xfId="83"/>
    <cellStyle name="_Change Order 9" xfId="84"/>
    <cellStyle name="_Change Order TA" xfId="85"/>
    <cellStyle name="_Change Order TA 10" xfId="86"/>
    <cellStyle name="_Change Order TA 11" xfId="87"/>
    <cellStyle name="_Change Order TA 12" xfId="88"/>
    <cellStyle name="_Change Order TA 13" xfId="89"/>
    <cellStyle name="_Change Order TA 14" xfId="90"/>
    <cellStyle name="_Change Order TA 15" xfId="91"/>
    <cellStyle name="_Change Order TA 16" xfId="92"/>
    <cellStyle name="_Change Order TA 17" xfId="93"/>
    <cellStyle name="_Change Order TA 18" xfId="94"/>
    <cellStyle name="_Change Order TA 19" xfId="95"/>
    <cellStyle name="_Change Order TA 2" xfId="96"/>
    <cellStyle name="_Change Order TA 20" xfId="97"/>
    <cellStyle name="_Change Order TA 21" xfId="98"/>
    <cellStyle name="_Change Order TA 22" xfId="99"/>
    <cellStyle name="_Change Order TA 23" xfId="100"/>
    <cellStyle name="_Change Order TA 24" xfId="101"/>
    <cellStyle name="_Change Order TA 25" xfId="102"/>
    <cellStyle name="_Change Order TA 26" xfId="103"/>
    <cellStyle name="_Change Order TA 27" xfId="104"/>
    <cellStyle name="_Change Order TA 3" xfId="105"/>
    <cellStyle name="_Change Order TA 4" xfId="106"/>
    <cellStyle name="_Change Order TA 5" xfId="107"/>
    <cellStyle name="_Change Order TA 6" xfId="108"/>
    <cellStyle name="_Change Order TA 7" xfId="109"/>
    <cellStyle name="_Change Order TA 8" xfId="110"/>
    <cellStyle name="_Change Order TA 9" xfId="111"/>
    <cellStyle name="_Change Order TA_Cem Recon" xfId="112"/>
    <cellStyle name="_Change Order_Cem Recon" xfId="113"/>
    <cellStyle name="_Copy of urban wod ra.-14 SUBMITTED" xfId="114"/>
    <cellStyle name="_New Formates" xfId="115"/>
    <cellStyle name="_New Formates 10" xfId="116"/>
    <cellStyle name="_New Formates 11" xfId="117"/>
    <cellStyle name="_New Formates 12" xfId="118"/>
    <cellStyle name="_New Formates 13" xfId="119"/>
    <cellStyle name="_New Formates 14" xfId="120"/>
    <cellStyle name="_New Formates 15" xfId="121"/>
    <cellStyle name="_New Formates 16" xfId="122"/>
    <cellStyle name="_New Formates 17" xfId="123"/>
    <cellStyle name="_New Formates 18" xfId="124"/>
    <cellStyle name="_New Formates 19" xfId="125"/>
    <cellStyle name="_New Formates 2" xfId="126"/>
    <cellStyle name="_New Formates 20" xfId="127"/>
    <cellStyle name="_New Formates 21" xfId="128"/>
    <cellStyle name="_New Formates 22" xfId="129"/>
    <cellStyle name="_New Formates 23" xfId="130"/>
    <cellStyle name="_New Formates 24" xfId="131"/>
    <cellStyle name="_New Formates 25" xfId="132"/>
    <cellStyle name="_New Formates 26" xfId="133"/>
    <cellStyle name="_New Formates 27" xfId="134"/>
    <cellStyle name="_New Formates 3" xfId="135"/>
    <cellStyle name="_New Formates 4" xfId="136"/>
    <cellStyle name="_New Formates 5" xfId="137"/>
    <cellStyle name="_New Formates 6" xfId="138"/>
    <cellStyle name="_New Formates 7" xfId="139"/>
    <cellStyle name="_New Formates 8" xfId="140"/>
    <cellStyle name="_New Formates 9" xfId="141"/>
    <cellStyle name="_New Formates kpmg" xfId="142"/>
    <cellStyle name="_New Formates kpmg 10" xfId="143"/>
    <cellStyle name="_New Formates kpmg 11" xfId="144"/>
    <cellStyle name="_New Formates kpmg 12" xfId="145"/>
    <cellStyle name="_New Formates kpmg 13" xfId="146"/>
    <cellStyle name="_New Formates kpmg 14" xfId="147"/>
    <cellStyle name="_New Formates kpmg 15" xfId="148"/>
    <cellStyle name="_New Formates kpmg 16" xfId="149"/>
    <cellStyle name="_New Formates kpmg 17" xfId="150"/>
    <cellStyle name="_New Formates kpmg 18" xfId="151"/>
    <cellStyle name="_New Formates kpmg 19" xfId="152"/>
    <cellStyle name="_New Formates kpmg 2" xfId="153"/>
    <cellStyle name="_New Formates kpmg 20" xfId="154"/>
    <cellStyle name="_New Formates kpmg 21" xfId="155"/>
    <cellStyle name="_New Formates kpmg 22" xfId="156"/>
    <cellStyle name="_New Formates kpmg 23" xfId="157"/>
    <cellStyle name="_New Formates kpmg 24" xfId="158"/>
    <cellStyle name="_New Formates kpmg 25" xfId="159"/>
    <cellStyle name="_New Formates kpmg 26" xfId="160"/>
    <cellStyle name="_New Formates kpmg 27" xfId="161"/>
    <cellStyle name="_New Formates kpmg 3" xfId="162"/>
    <cellStyle name="_New Formates kpmg 4" xfId="163"/>
    <cellStyle name="_New Formates kpmg 5" xfId="164"/>
    <cellStyle name="_New Formates kpmg 6" xfId="165"/>
    <cellStyle name="_New Formates kpmg 7" xfId="166"/>
    <cellStyle name="_New Formates kpmg 8" xfId="167"/>
    <cellStyle name="_New Formates kpmg 9" xfId="168"/>
    <cellStyle name="_New Formates kpmg_Cem Recon" xfId="169"/>
    <cellStyle name="_New Formates_Cem Recon" xfId="170"/>
    <cellStyle name="_sana" xfId="171"/>
    <cellStyle name="_sana 10" xfId="172"/>
    <cellStyle name="_sana 11" xfId="173"/>
    <cellStyle name="_sana 12" xfId="174"/>
    <cellStyle name="_sana 13" xfId="175"/>
    <cellStyle name="_sana 14" xfId="176"/>
    <cellStyle name="_sana 15" xfId="177"/>
    <cellStyle name="_sana 16" xfId="178"/>
    <cellStyle name="_sana 17" xfId="179"/>
    <cellStyle name="_sana 18" xfId="180"/>
    <cellStyle name="_sana 19" xfId="181"/>
    <cellStyle name="_sana 2" xfId="182"/>
    <cellStyle name="_sana 20" xfId="183"/>
    <cellStyle name="_sana 21" xfId="184"/>
    <cellStyle name="_sana 22" xfId="185"/>
    <cellStyle name="_sana 23" xfId="186"/>
    <cellStyle name="_sana 24" xfId="187"/>
    <cellStyle name="_sana 25" xfId="188"/>
    <cellStyle name="_sana 26" xfId="189"/>
    <cellStyle name="_sana 27" xfId="190"/>
    <cellStyle name="_sana 3" xfId="191"/>
    <cellStyle name="_sana 4" xfId="192"/>
    <cellStyle name="_sana 5" xfId="193"/>
    <cellStyle name="_sana 6" xfId="194"/>
    <cellStyle name="_sana 7" xfId="195"/>
    <cellStyle name="_sana 8" xfId="196"/>
    <cellStyle name="_sana 9" xfId="197"/>
    <cellStyle name="_sana_Cem Recon" xfId="198"/>
    <cellStyle name="AMAR1" xfId="199"/>
    <cellStyle name="Comma 10" xfId="200"/>
    <cellStyle name="Comma 10 2" xfId="201"/>
    <cellStyle name="Comma 11" xfId="202"/>
    <cellStyle name="Comma 11 2" xfId="203"/>
    <cellStyle name="Comma 12" xfId="204"/>
    <cellStyle name="Comma 12 2" xfId="205"/>
    <cellStyle name="Comma 13" xfId="206"/>
    <cellStyle name="Comma 13 2" xfId="207"/>
    <cellStyle name="Comma 14" xfId="208"/>
    <cellStyle name="Comma 15" xfId="209"/>
    <cellStyle name="Comma 15 2" xfId="210"/>
    <cellStyle name="Comma 15 2 10" xfId="211"/>
    <cellStyle name="Comma 15 2 11" xfId="212"/>
    <cellStyle name="Comma 15 2 12" xfId="213"/>
    <cellStyle name="Comma 15 2 13" xfId="214"/>
    <cellStyle name="Comma 15 2 14" xfId="215"/>
    <cellStyle name="Comma 15 2 15" xfId="216"/>
    <cellStyle name="Comma 15 2 16" xfId="217"/>
    <cellStyle name="Comma 15 2 17" xfId="218"/>
    <cellStyle name="Comma 15 2 18" xfId="219"/>
    <cellStyle name="Comma 15 2 19" xfId="220"/>
    <cellStyle name="Comma 15 2 2" xfId="221"/>
    <cellStyle name="Comma 15 2 20" xfId="222"/>
    <cellStyle name="Comma 15 2 21" xfId="223"/>
    <cellStyle name="Comma 15 2 22" xfId="224"/>
    <cellStyle name="Comma 15 2 23" xfId="225"/>
    <cellStyle name="Comma 15 2 24" xfId="226"/>
    <cellStyle name="Comma 15 2 25" xfId="227"/>
    <cellStyle name="Comma 15 2 26" xfId="228"/>
    <cellStyle name="Comma 15 2 27" xfId="229"/>
    <cellStyle name="Comma 15 2 3" xfId="230"/>
    <cellStyle name="Comma 15 2 4" xfId="231"/>
    <cellStyle name="Comma 15 2 5" xfId="232"/>
    <cellStyle name="Comma 15 2 6" xfId="233"/>
    <cellStyle name="Comma 15 2 7" xfId="234"/>
    <cellStyle name="Comma 15 2 8" xfId="235"/>
    <cellStyle name="Comma 15 2 9" xfId="236"/>
    <cellStyle name="Comma 15 3" xfId="237"/>
    <cellStyle name="Comma 15 3 10" xfId="238"/>
    <cellStyle name="Comma 15 3 11" xfId="239"/>
    <cellStyle name="Comma 15 3 12" xfId="240"/>
    <cellStyle name="Comma 15 3 13" xfId="241"/>
    <cellStyle name="Comma 15 3 14" xfId="242"/>
    <cellStyle name="Comma 15 3 15" xfId="243"/>
    <cellStyle name="Comma 15 3 16" xfId="244"/>
    <cellStyle name="Comma 15 3 17" xfId="245"/>
    <cellStyle name="Comma 15 3 18" xfId="246"/>
    <cellStyle name="Comma 15 3 19" xfId="247"/>
    <cellStyle name="Comma 15 3 2" xfId="248"/>
    <cellStyle name="Comma 15 3 20" xfId="249"/>
    <cellStyle name="Comma 15 3 21" xfId="250"/>
    <cellStyle name="Comma 15 3 22" xfId="251"/>
    <cellStyle name="Comma 15 3 23" xfId="252"/>
    <cellStyle name="Comma 15 3 24" xfId="253"/>
    <cellStyle name="Comma 15 3 25" xfId="254"/>
    <cellStyle name="Comma 15 3 26" xfId="255"/>
    <cellStyle name="Comma 15 3 27" xfId="256"/>
    <cellStyle name="Comma 15 3 3" xfId="257"/>
    <cellStyle name="Comma 15 3 4" xfId="258"/>
    <cellStyle name="Comma 15 3 5" xfId="259"/>
    <cellStyle name="Comma 15 3 6" xfId="260"/>
    <cellStyle name="Comma 15 3 7" xfId="261"/>
    <cellStyle name="Comma 15 3 8" xfId="262"/>
    <cellStyle name="Comma 15 3 9" xfId="263"/>
    <cellStyle name="Comma 16" xfId="264"/>
    <cellStyle name="Comma 17" xfId="265"/>
    <cellStyle name="Comma 2" xfId="266"/>
    <cellStyle name="Comma 2 10" xfId="267"/>
    <cellStyle name="Comma 2 10 10" xfId="268"/>
    <cellStyle name="Comma 2 10 10 2" xfId="269"/>
    <cellStyle name="Comma 2 10 11" xfId="270"/>
    <cellStyle name="Comma 2 10 12" xfId="271"/>
    <cellStyle name="Comma 2 10 2" xfId="272"/>
    <cellStyle name="Comma 2 10 2 2" xfId="273"/>
    <cellStyle name="Comma 2 10 2 2 2" xfId="274"/>
    <cellStyle name="Comma 2 10 2 2 2 2" xfId="275"/>
    <cellStyle name="Comma 2 10 2 2 2 2 2" xfId="276"/>
    <cellStyle name="Comma 2 10 2 2 2 3" xfId="277"/>
    <cellStyle name="Comma 2 10 3" xfId="278"/>
    <cellStyle name="Comma 2 10 4" xfId="279"/>
    <cellStyle name="Comma 2 10 4 2" xfId="280"/>
    <cellStyle name="Comma 2 10 4 2 2" xfId="281"/>
    <cellStyle name="Comma 2 10 4 3" xfId="282"/>
    <cellStyle name="Comma 2 10 4 3 2" xfId="283"/>
    <cellStyle name="Comma 2 10 4 4" xfId="284"/>
    <cellStyle name="Comma 2 10 4 4 2" xfId="285"/>
    <cellStyle name="Comma 2 10 4 5" xfId="286"/>
    <cellStyle name="Comma 2 10 5" xfId="287"/>
    <cellStyle name="Comma 2 10 5 2" xfId="288"/>
    <cellStyle name="Comma 2 10 5 2 2" xfId="289"/>
    <cellStyle name="Comma 2 10 5 2 2 2" xfId="290"/>
    <cellStyle name="Comma 2 10 5 2 3" xfId="291"/>
    <cellStyle name="Comma 2 10 5 2 4" xfId="292"/>
    <cellStyle name="Comma 2 10 5 2 5" xfId="293"/>
    <cellStyle name="Comma 2 10 5 2 6" xfId="294"/>
    <cellStyle name="Comma 2 10 5 3" xfId="295"/>
    <cellStyle name="Comma 2 10 5 3 2" xfId="296"/>
    <cellStyle name="Comma 2 10 5 3 2 2" xfId="297"/>
    <cellStyle name="Comma 2 10 5 3 3" xfId="298"/>
    <cellStyle name="Comma 2 10 5 4" xfId="299"/>
    <cellStyle name="Comma 2 10 5 4 2" xfId="300"/>
    <cellStyle name="Comma 2 10 5 4 3" xfId="301"/>
    <cellStyle name="Comma 2 10 5 5" xfId="302"/>
    <cellStyle name="Comma 2 10 5 6" xfId="303"/>
    <cellStyle name="Comma 2 10 5 6 2" xfId="304"/>
    <cellStyle name="Comma 2 10 5 7" xfId="305"/>
    <cellStyle name="Comma 2 10 5 7 10" xfId="306"/>
    <cellStyle name="Comma 2 10 5 7 11" xfId="307"/>
    <cellStyle name="Comma 2 10 5 7 2" xfId="308"/>
    <cellStyle name="Comma 2 10 5 7 3" xfId="309"/>
    <cellStyle name="Comma 2 10 5 7 3 2" xfId="310"/>
    <cellStyle name="Comma 2 10 5 7 4" xfId="311"/>
    <cellStyle name="Comma 2 10 5 7 5" xfId="312"/>
    <cellStyle name="Comma 2 10 5 7 6" xfId="313"/>
    <cellStyle name="Comma 2 10 5 7 7" xfId="314"/>
    <cellStyle name="Comma 2 10 5 7 8" xfId="315"/>
    <cellStyle name="Comma 2 10 5 7 9" xfId="316"/>
    <cellStyle name="Comma 2 10 5 8" xfId="317"/>
    <cellStyle name="Comma 2 10 6" xfId="318"/>
    <cellStyle name="Comma 2 10 7" xfId="319"/>
    <cellStyle name="Comma 2 10 8" xfId="320"/>
    <cellStyle name="Comma 2 10 9" xfId="321"/>
    <cellStyle name="Comma 2 10 9 2" xfId="322"/>
    <cellStyle name="Comma 2 10 9 2 2" xfId="323"/>
    <cellStyle name="Comma 2 10 9 3" xfId="324"/>
    <cellStyle name="Comma 2 10 9 4" xfId="325"/>
    <cellStyle name="Comma 2 10 9 5" xfId="326"/>
    <cellStyle name="Comma 2 10 9 6" xfId="327"/>
    <cellStyle name="Comma 2 10 9 7" xfId="328"/>
    <cellStyle name="Comma 2 10 9 8" xfId="329"/>
    <cellStyle name="Comma 2 11" xfId="330"/>
    <cellStyle name="Comma 2 11 2" xfId="331"/>
    <cellStyle name="Comma 2 12" xfId="332"/>
    <cellStyle name="Comma 2 13" xfId="333"/>
    <cellStyle name="Comma 2 13 10" xfId="334"/>
    <cellStyle name="Comma 2 13 11" xfId="335"/>
    <cellStyle name="Comma 2 13 2" xfId="336"/>
    <cellStyle name="Comma 2 13 2 2" xfId="337"/>
    <cellStyle name="Comma 2 13 2 3" xfId="338"/>
    <cellStyle name="Comma 2 13 3" xfId="339"/>
    <cellStyle name="Comma 2 13 3 2" xfId="340"/>
    <cellStyle name="Comma 2 13 4" xfId="341"/>
    <cellStyle name="Comma 2 13 4 2" xfId="342"/>
    <cellStyle name="Comma 2 13 5" xfId="343"/>
    <cellStyle name="Comma 2 13 6" xfId="344"/>
    <cellStyle name="Comma 2 13 7" xfId="345"/>
    <cellStyle name="Comma 2 13 8" xfId="346"/>
    <cellStyle name="Comma 2 13 8 2" xfId="347"/>
    <cellStyle name="Comma 2 13 8 3" xfId="348"/>
    <cellStyle name="Comma 2 13 9" xfId="349"/>
    <cellStyle name="Comma 2 14" xfId="350"/>
    <cellStyle name="Comma 2 14 2" xfId="351"/>
    <cellStyle name="Comma 2 15" xfId="352"/>
    <cellStyle name="Comma 2 15 2" xfId="353"/>
    <cellStyle name="Comma 2 16" xfId="354"/>
    <cellStyle name="Comma 2 16 2" xfId="355"/>
    <cellStyle name="Comma 2 17" xfId="356"/>
    <cellStyle name="Comma 2 17 2" xfId="357"/>
    <cellStyle name="Comma 2 18" xfId="358"/>
    <cellStyle name="Comma 2 19" xfId="359"/>
    <cellStyle name="Comma 2 2" xfId="360"/>
    <cellStyle name="Comma 2 20" xfId="361"/>
    <cellStyle name="Comma 2 20 2" xfId="362"/>
    <cellStyle name="Comma 2 21" xfId="363"/>
    <cellStyle name="Comma 2 22" xfId="364"/>
    <cellStyle name="Comma 2 23" xfId="365"/>
    <cellStyle name="Comma 2 24" xfId="366"/>
    <cellStyle name="Comma 2 24 2" xfId="367"/>
    <cellStyle name="Comma 2 24 2 2" xfId="368"/>
    <cellStyle name="Comma 2 25" xfId="369"/>
    <cellStyle name="Comma 2 26" xfId="370"/>
    <cellStyle name="Comma 2 27" xfId="371"/>
    <cellStyle name="Comma 2 28" xfId="372"/>
    <cellStyle name="Comma 2 29" xfId="373"/>
    <cellStyle name="Comma 2 3" xfId="374"/>
    <cellStyle name="Comma 2 3 10" xfId="375"/>
    <cellStyle name="Comma 2 3 11" xfId="376"/>
    <cellStyle name="Comma 2 3 12" xfId="377"/>
    <cellStyle name="Comma 2 3 13" xfId="378"/>
    <cellStyle name="Comma 2 3 14" xfId="379"/>
    <cellStyle name="Comma 2 3 15" xfId="380"/>
    <cellStyle name="Comma 2 3 16" xfId="381"/>
    <cellStyle name="Comma 2 3 17" xfId="382"/>
    <cellStyle name="Comma 2 3 18" xfId="383"/>
    <cellStyle name="Comma 2 3 19" xfId="384"/>
    <cellStyle name="Comma 2 3 2" xfId="385"/>
    <cellStyle name="Comma 2 3 2 10" xfId="386"/>
    <cellStyle name="Comma 2 3 2 11" xfId="387"/>
    <cellStyle name="Comma 2 3 2 12" xfId="388"/>
    <cellStyle name="Comma 2 3 2 13" xfId="389"/>
    <cellStyle name="Comma 2 3 2 14" xfId="390"/>
    <cellStyle name="Comma 2 3 2 15" xfId="391"/>
    <cellStyle name="Comma 2 3 2 16" xfId="392"/>
    <cellStyle name="Comma 2 3 2 17" xfId="393"/>
    <cellStyle name="Comma 2 3 2 18" xfId="394"/>
    <cellStyle name="Comma 2 3 2 19" xfId="395"/>
    <cellStyle name="Comma 2 3 2 2" xfId="396"/>
    <cellStyle name="Comma 2 3 2 20" xfId="397"/>
    <cellStyle name="Comma 2 3 2 21" xfId="398"/>
    <cellStyle name="Comma 2 3 2 22" xfId="399"/>
    <cellStyle name="Comma 2 3 2 23" xfId="400"/>
    <cellStyle name="Comma 2 3 2 24" xfId="401"/>
    <cellStyle name="Comma 2 3 2 25" xfId="402"/>
    <cellStyle name="Comma 2 3 2 26" xfId="403"/>
    <cellStyle name="Comma 2 3 2 27" xfId="404"/>
    <cellStyle name="Comma 2 3 2 3" xfId="405"/>
    <cellStyle name="Comma 2 3 2 4" xfId="406"/>
    <cellStyle name="Comma 2 3 2 5" xfId="407"/>
    <cellStyle name="Comma 2 3 2 6" xfId="408"/>
    <cellStyle name="Comma 2 3 2 7" xfId="409"/>
    <cellStyle name="Comma 2 3 2 8" xfId="410"/>
    <cellStyle name="Comma 2 3 2 9" xfId="411"/>
    <cellStyle name="Comma 2 3 20" xfId="412"/>
    <cellStyle name="Comma 2 3 21" xfId="413"/>
    <cellStyle name="Comma 2 3 22" xfId="414"/>
    <cellStyle name="Comma 2 3 23" xfId="415"/>
    <cellStyle name="Comma 2 3 24" xfId="416"/>
    <cellStyle name="Comma 2 3 25" xfId="417"/>
    <cellStyle name="Comma 2 3 26" xfId="418"/>
    <cellStyle name="Comma 2 3 27" xfId="419"/>
    <cellStyle name="Comma 2 3 28" xfId="420"/>
    <cellStyle name="Comma 2 3 3" xfId="421"/>
    <cellStyle name="Comma 2 3 4" xfId="422"/>
    <cellStyle name="Comma 2 3 5" xfId="423"/>
    <cellStyle name="Comma 2 3 6" xfId="424"/>
    <cellStyle name="Comma 2 3 7" xfId="425"/>
    <cellStyle name="Comma 2 3 8" xfId="426"/>
    <cellStyle name="Comma 2 3 9" xfId="427"/>
    <cellStyle name="Comma 2 30" xfId="428"/>
    <cellStyle name="Comma 2 31" xfId="429"/>
    <cellStyle name="Comma 2 32" xfId="430"/>
    <cellStyle name="Comma 2 32 2" xfId="431"/>
    <cellStyle name="Comma 2 33" xfId="432"/>
    <cellStyle name="Comma 2 34" xfId="433"/>
    <cellStyle name="Comma 2 35" xfId="434"/>
    <cellStyle name="Comma 2 36" xfId="435"/>
    <cellStyle name="Comma 2 37" xfId="436"/>
    <cellStyle name="Comma 2 38" xfId="437"/>
    <cellStyle name="Comma 2 38 2" xfId="438"/>
    <cellStyle name="Comma 2 39" xfId="439"/>
    <cellStyle name="Comma 2 39 2" xfId="440"/>
    <cellStyle name="Comma 2 4" xfId="441"/>
    <cellStyle name="Comma 2 4 10" xfId="442"/>
    <cellStyle name="Comma 2 4 11" xfId="443"/>
    <cellStyle name="Comma 2 4 12" xfId="444"/>
    <cellStyle name="Comma 2 4 13" xfId="445"/>
    <cellStyle name="Comma 2 4 14" xfId="446"/>
    <cellStyle name="Comma 2 4 15" xfId="447"/>
    <cellStyle name="Comma 2 4 16" xfId="448"/>
    <cellStyle name="Comma 2 4 17" xfId="449"/>
    <cellStyle name="Comma 2 4 18" xfId="450"/>
    <cellStyle name="Comma 2 4 19" xfId="451"/>
    <cellStyle name="Comma 2 4 2" xfId="452"/>
    <cellStyle name="Comma 2 4 20" xfId="453"/>
    <cellStyle name="Comma 2 4 21" xfId="454"/>
    <cellStyle name="Comma 2 4 22" xfId="455"/>
    <cellStyle name="Comma 2 4 23" xfId="456"/>
    <cellStyle name="Comma 2 4 24" xfId="457"/>
    <cellStyle name="Comma 2 4 25" xfId="458"/>
    <cellStyle name="Comma 2 4 26" xfId="459"/>
    <cellStyle name="Comma 2 4 27" xfId="460"/>
    <cellStyle name="Comma 2 4 3" xfId="461"/>
    <cellStyle name="Comma 2 4 4" xfId="462"/>
    <cellStyle name="Comma 2 4 5" xfId="463"/>
    <cellStyle name="Comma 2 4 6" xfId="464"/>
    <cellStyle name="Comma 2 4 7" xfId="465"/>
    <cellStyle name="Comma 2 4 8" xfId="466"/>
    <cellStyle name="Comma 2 4 9" xfId="467"/>
    <cellStyle name="Comma 2 40" xfId="468"/>
    <cellStyle name="Comma 2 41" xfId="1332"/>
    <cellStyle name="Comma 2 5" xfId="469"/>
    <cellStyle name="Comma 2 5 10" xfId="470"/>
    <cellStyle name="Comma 2 5 11" xfId="471"/>
    <cellStyle name="Comma 2 5 12" xfId="472"/>
    <cellStyle name="Comma 2 5 13" xfId="473"/>
    <cellStyle name="Comma 2 5 14" xfId="474"/>
    <cellStyle name="Comma 2 5 15" xfId="475"/>
    <cellStyle name="Comma 2 5 16" xfId="476"/>
    <cellStyle name="Comma 2 5 17" xfId="477"/>
    <cellStyle name="Comma 2 5 18" xfId="478"/>
    <cellStyle name="Comma 2 5 19" xfId="479"/>
    <cellStyle name="Comma 2 5 2" xfId="480"/>
    <cellStyle name="Comma 2 5 20" xfId="481"/>
    <cellStyle name="Comma 2 5 21" xfId="482"/>
    <cellStyle name="Comma 2 5 22" xfId="483"/>
    <cellStyle name="Comma 2 5 23" xfId="484"/>
    <cellStyle name="Comma 2 5 24" xfId="485"/>
    <cellStyle name="Comma 2 5 25" xfId="486"/>
    <cellStyle name="Comma 2 5 26" xfId="487"/>
    <cellStyle name="Comma 2 5 27" xfId="488"/>
    <cellStyle name="Comma 2 5 3" xfId="489"/>
    <cellStyle name="Comma 2 5 4" xfId="490"/>
    <cellStyle name="Comma 2 5 5" xfId="491"/>
    <cellStyle name="Comma 2 5 6" xfId="492"/>
    <cellStyle name="Comma 2 5 7" xfId="493"/>
    <cellStyle name="Comma 2 5 8" xfId="494"/>
    <cellStyle name="Comma 2 5 9" xfId="495"/>
    <cellStyle name="Comma 2 6" xfId="496"/>
    <cellStyle name="Comma 2 6 10" xfId="497"/>
    <cellStyle name="Comma 2 6 11" xfId="498"/>
    <cellStyle name="Comma 2 6 12" xfId="499"/>
    <cellStyle name="Comma 2 6 13" xfId="500"/>
    <cellStyle name="Comma 2 6 14" xfId="501"/>
    <cellStyle name="Comma 2 6 15" xfId="502"/>
    <cellStyle name="Comma 2 6 16" xfId="503"/>
    <cellStyle name="Comma 2 6 17" xfId="504"/>
    <cellStyle name="Comma 2 6 18" xfId="505"/>
    <cellStyle name="Comma 2 6 19" xfId="506"/>
    <cellStyle name="Comma 2 6 2" xfId="507"/>
    <cellStyle name="Comma 2 6 20" xfId="508"/>
    <cellStyle name="Comma 2 6 21" xfId="509"/>
    <cellStyle name="Comma 2 6 22" xfId="510"/>
    <cellStyle name="Comma 2 6 23" xfId="511"/>
    <cellStyle name="Comma 2 6 24" xfId="512"/>
    <cellStyle name="Comma 2 6 25" xfId="513"/>
    <cellStyle name="Comma 2 6 26" xfId="514"/>
    <cellStyle name="Comma 2 6 27" xfId="515"/>
    <cellStyle name="Comma 2 6 3" xfId="516"/>
    <cellStyle name="Comma 2 6 4" xfId="517"/>
    <cellStyle name="Comma 2 6 5" xfId="518"/>
    <cellStyle name="Comma 2 6 6" xfId="519"/>
    <cellStyle name="Comma 2 6 7" xfId="520"/>
    <cellStyle name="Comma 2 6 8" xfId="521"/>
    <cellStyle name="Comma 2 6 9" xfId="522"/>
    <cellStyle name="Comma 2 7" xfId="523"/>
    <cellStyle name="Comma 2 7 10" xfId="524"/>
    <cellStyle name="Comma 2 7 11" xfId="525"/>
    <cellStyle name="Comma 2 7 12" xfId="526"/>
    <cellStyle name="Comma 2 7 13" xfId="527"/>
    <cellStyle name="Comma 2 7 14" xfId="528"/>
    <cellStyle name="Comma 2 7 15" xfId="529"/>
    <cellStyle name="Comma 2 7 16" xfId="530"/>
    <cellStyle name="Comma 2 7 17" xfId="531"/>
    <cellStyle name="Comma 2 7 18" xfId="532"/>
    <cellStyle name="Comma 2 7 19" xfId="533"/>
    <cellStyle name="Comma 2 7 2" xfId="534"/>
    <cellStyle name="Comma 2 7 20" xfId="535"/>
    <cellStyle name="Comma 2 7 21" xfId="536"/>
    <cellStyle name="Comma 2 7 22" xfId="537"/>
    <cellStyle name="Comma 2 7 23" xfId="538"/>
    <cellStyle name="Comma 2 7 24" xfId="539"/>
    <cellStyle name="Comma 2 7 25" xfId="540"/>
    <cellStyle name="Comma 2 7 26" xfId="541"/>
    <cellStyle name="Comma 2 7 27" xfId="542"/>
    <cellStyle name="Comma 2 7 3" xfId="543"/>
    <cellStyle name="Comma 2 7 4" xfId="544"/>
    <cellStyle name="Comma 2 7 5" xfId="545"/>
    <cellStyle name="Comma 2 7 6" xfId="546"/>
    <cellStyle name="Comma 2 7 7" xfId="547"/>
    <cellStyle name="Comma 2 7 8" xfId="548"/>
    <cellStyle name="Comma 2 7 9" xfId="549"/>
    <cellStyle name="Comma 2 8" xfId="550"/>
    <cellStyle name="Comma 2 8 10" xfId="551"/>
    <cellStyle name="Comma 2 8 11" xfId="552"/>
    <cellStyle name="Comma 2 8 12" xfId="553"/>
    <cellStyle name="Comma 2 8 13" xfId="554"/>
    <cellStyle name="Comma 2 8 14" xfId="555"/>
    <cellStyle name="Comma 2 8 15" xfId="556"/>
    <cellStyle name="Comma 2 8 16" xfId="557"/>
    <cellStyle name="Comma 2 8 17" xfId="558"/>
    <cellStyle name="Comma 2 8 18" xfId="559"/>
    <cellStyle name="Comma 2 8 19" xfId="560"/>
    <cellStyle name="Comma 2 8 2" xfId="561"/>
    <cellStyle name="Comma 2 8 20" xfId="562"/>
    <cellStyle name="Comma 2 8 21" xfId="563"/>
    <cellStyle name="Comma 2 8 22" xfId="564"/>
    <cellStyle name="Comma 2 8 23" xfId="565"/>
    <cellStyle name="Comma 2 8 24" xfId="566"/>
    <cellStyle name="Comma 2 8 25" xfId="567"/>
    <cellStyle name="Comma 2 8 26" xfId="568"/>
    <cellStyle name="Comma 2 8 27" xfId="569"/>
    <cellStyle name="Comma 2 8 3" xfId="570"/>
    <cellStyle name="Comma 2 8 4" xfId="571"/>
    <cellStyle name="Comma 2 8 5" xfId="572"/>
    <cellStyle name="Comma 2 8 6" xfId="573"/>
    <cellStyle name="Comma 2 8 7" xfId="574"/>
    <cellStyle name="Comma 2 8 8" xfId="575"/>
    <cellStyle name="Comma 2 8 9" xfId="576"/>
    <cellStyle name="Comma 2 9" xfId="577"/>
    <cellStyle name="Comma 2 9 10" xfId="578"/>
    <cellStyle name="Comma 2 9 11" xfId="579"/>
    <cellStyle name="Comma 2 9 12" xfId="580"/>
    <cellStyle name="Comma 2 9 13" xfId="581"/>
    <cellStyle name="Comma 2 9 14" xfId="582"/>
    <cellStyle name="Comma 2 9 15" xfId="583"/>
    <cellStyle name="Comma 2 9 16" xfId="584"/>
    <cellStyle name="Comma 2 9 17" xfId="585"/>
    <cellStyle name="Comma 2 9 18" xfId="586"/>
    <cellStyle name="Comma 2 9 19" xfId="587"/>
    <cellStyle name="Comma 2 9 2" xfId="588"/>
    <cellStyle name="Comma 2 9 20" xfId="589"/>
    <cellStyle name="Comma 2 9 21" xfId="590"/>
    <cellStyle name="Comma 2 9 22" xfId="591"/>
    <cellStyle name="Comma 2 9 23" xfId="592"/>
    <cellStyle name="Comma 2 9 24" xfId="593"/>
    <cellStyle name="Comma 2 9 25" xfId="594"/>
    <cellStyle name="Comma 2 9 26" xfId="595"/>
    <cellStyle name="Comma 2 9 27" xfId="596"/>
    <cellStyle name="Comma 2 9 3" xfId="597"/>
    <cellStyle name="Comma 2 9 4" xfId="598"/>
    <cellStyle name="Comma 2 9 5" xfId="599"/>
    <cellStyle name="Comma 2 9 6" xfId="600"/>
    <cellStyle name="Comma 2 9 7" xfId="601"/>
    <cellStyle name="Comma 2 9 8" xfId="602"/>
    <cellStyle name="Comma 2 9 9" xfId="603"/>
    <cellStyle name="Comma 3" xfId="604"/>
    <cellStyle name="Comma 4" xfId="605"/>
    <cellStyle name="Comma 4 2" xfId="606"/>
    <cellStyle name="Comma 4 2 10" xfId="607"/>
    <cellStyle name="Comma 4 2 11" xfId="608"/>
    <cellStyle name="Comma 4 2 12" xfId="609"/>
    <cellStyle name="Comma 4 2 13" xfId="610"/>
    <cellStyle name="Comma 4 2 14" xfId="611"/>
    <cellStyle name="Comma 4 2 15" xfId="612"/>
    <cellStyle name="Comma 4 2 16" xfId="613"/>
    <cellStyle name="Comma 4 2 17" xfId="614"/>
    <cellStyle name="Comma 4 2 18" xfId="615"/>
    <cellStyle name="Comma 4 2 19" xfId="616"/>
    <cellStyle name="Comma 4 2 2" xfId="617"/>
    <cellStyle name="Comma 4 2 20" xfId="618"/>
    <cellStyle name="Comma 4 2 21" xfId="619"/>
    <cellStyle name="Comma 4 2 22" xfId="620"/>
    <cellStyle name="Comma 4 2 23" xfId="621"/>
    <cellStyle name="Comma 4 2 24" xfId="622"/>
    <cellStyle name="Comma 4 2 25" xfId="623"/>
    <cellStyle name="Comma 4 2 26" xfId="624"/>
    <cellStyle name="Comma 4 2 27" xfId="625"/>
    <cellStyle name="Comma 4 2 3" xfId="626"/>
    <cellStyle name="Comma 4 2 4" xfId="627"/>
    <cellStyle name="Comma 4 2 5" xfId="628"/>
    <cellStyle name="Comma 4 2 6" xfId="629"/>
    <cellStyle name="Comma 4 2 7" xfId="630"/>
    <cellStyle name="Comma 4 2 8" xfId="631"/>
    <cellStyle name="Comma 4 2 9" xfId="632"/>
    <cellStyle name="Comma 4 3" xfId="633"/>
    <cellStyle name="Comma 4 3 10" xfId="634"/>
    <cellStyle name="Comma 4 3 11" xfId="635"/>
    <cellStyle name="Comma 4 3 12" xfId="636"/>
    <cellStyle name="Comma 4 3 13" xfId="637"/>
    <cellStyle name="Comma 4 3 14" xfId="638"/>
    <cellStyle name="Comma 4 3 15" xfId="639"/>
    <cellStyle name="Comma 4 3 16" xfId="640"/>
    <cellStyle name="Comma 4 3 17" xfId="641"/>
    <cellStyle name="Comma 4 3 18" xfId="642"/>
    <cellStyle name="Comma 4 3 19" xfId="643"/>
    <cellStyle name="Comma 4 3 2" xfId="644"/>
    <cellStyle name="Comma 4 3 2 2" xfId="645"/>
    <cellStyle name="Comma 4 3 20" xfId="646"/>
    <cellStyle name="Comma 4 3 21" xfId="647"/>
    <cellStyle name="Comma 4 3 22" xfId="648"/>
    <cellStyle name="Comma 4 3 23" xfId="649"/>
    <cellStyle name="Comma 4 3 24" xfId="650"/>
    <cellStyle name="Comma 4 3 25" xfId="651"/>
    <cellStyle name="Comma 4 3 26" xfId="652"/>
    <cellStyle name="Comma 4 3 27" xfId="653"/>
    <cellStyle name="Comma 4 3 28" xfId="654"/>
    <cellStyle name="Comma 4 3 3" xfId="655"/>
    <cellStyle name="Comma 4 3 4" xfId="656"/>
    <cellStyle name="Comma 4 3 5" xfId="657"/>
    <cellStyle name="Comma 4 3 6" xfId="658"/>
    <cellStyle name="Comma 4 3 7" xfId="659"/>
    <cellStyle name="Comma 4 3 8" xfId="660"/>
    <cellStyle name="Comma 4 3 9" xfId="661"/>
    <cellStyle name="Comma 4 4" xfId="662"/>
    <cellStyle name="Comma 4 4 10" xfId="663"/>
    <cellStyle name="Comma 4 4 11" xfId="664"/>
    <cellStyle name="Comma 4 4 12" xfId="665"/>
    <cellStyle name="Comma 4 4 13" xfId="666"/>
    <cellStyle name="Comma 4 4 14" xfId="667"/>
    <cellStyle name="Comma 4 4 15" xfId="668"/>
    <cellStyle name="Comma 4 4 16" xfId="669"/>
    <cellStyle name="Comma 4 4 17" xfId="670"/>
    <cellStyle name="Comma 4 4 18" xfId="671"/>
    <cellStyle name="Comma 4 4 19" xfId="672"/>
    <cellStyle name="Comma 4 4 2" xfId="673"/>
    <cellStyle name="Comma 4 4 2 10" xfId="674"/>
    <cellStyle name="Comma 4 4 2 11" xfId="675"/>
    <cellStyle name="Comma 4 4 2 12" xfId="676"/>
    <cellStyle name="Comma 4 4 2 13" xfId="677"/>
    <cellStyle name="Comma 4 4 2 14" xfId="678"/>
    <cellStyle name="Comma 4 4 2 15" xfId="679"/>
    <cellStyle name="Comma 4 4 2 16" xfId="680"/>
    <cellStyle name="Comma 4 4 2 17" xfId="681"/>
    <cellStyle name="Comma 4 4 2 18" xfId="682"/>
    <cellStyle name="Comma 4 4 2 19" xfId="683"/>
    <cellStyle name="Comma 4 4 2 2" xfId="684"/>
    <cellStyle name="Comma 4 4 2 20" xfId="685"/>
    <cellStyle name="Comma 4 4 2 21" xfId="686"/>
    <cellStyle name="Comma 4 4 2 22" xfId="687"/>
    <cellStyle name="Comma 4 4 2 23" xfId="688"/>
    <cellStyle name="Comma 4 4 2 24" xfId="689"/>
    <cellStyle name="Comma 4 4 2 25" xfId="690"/>
    <cellStyle name="Comma 4 4 2 26" xfId="691"/>
    <cellStyle name="Comma 4 4 2 27" xfId="692"/>
    <cellStyle name="Comma 4 4 2 3" xfId="693"/>
    <cellStyle name="Comma 4 4 2 4" xfId="694"/>
    <cellStyle name="Comma 4 4 2 5" xfId="695"/>
    <cellStyle name="Comma 4 4 2 6" xfId="696"/>
    <cellStyle name="Comma 4 4 2 7" xfId="697"/>
    <cellStyle name="Comma 4 4 2 8" xfId="698"/>
    <cellStyle name="Comma 4 4 2 9" xfId="699"/>
    <cellStyle name="Comma 4 4 20" xfId="700"/>
    <cellStyle name="Comma 4 4 21" xfId="701"/>
    <cellStyle name="Comma 4 4 22" xfId="702"/>
    <cellStyle name="Comma 4 4 23" xfId="703"/>
    <cellStyle name="Comma 4 4 24" xfId="704"/>
    <cellStyle name="Comma 4 4 25" xfId="705"/>
    <cellStyle name="Comma 4 4 26" xfId="706"/>
    <cellStyle name="Comma 4 4 27" xfId="707"/>
    <cellStyle name="Comma 4 4 28" xfId="708"/>
    <cellStyle name="Comma 4 4 3" xfId="709"/>
    <cellStyle name="Comma 4 4 4" xfId="710"/>
    <cellStyle name="Comma 4 4 5" xfId="711"/>
    <cellStyle name="Comma 4 4 6" xfId="712"/>
    <cellStyle name="Comma 4 4 7" xfId="713"/>
    <cellStyle name="Comma 4 4 8" xfId="714"/>
    <cellStyle name="Comma 4 4 9" xfId="715"/>
    <cellStyle name="Comma 5" xfId="716"/>
    <cellStyle name="Comma 5 2" xfId="717"/>
    <cellStyle name="Comma 5 2 2" xfId="718"/>
    <cellStyle name="Comma 5 3" xfId="719"/>
    <cellStyle name="Comma 6" xfId="720"/>
    <cellStyle name="Comma 6 2" xfId="721"/>
    <cellStyle name="Comma 7" xfId="722"/>
    <cellStyle name="Comma 7 2" xfId="723"/>
    <cellStyle name="Comma 7 3" xfId="724"/>
    <cellStyle name="Comma 8" xfId="725"/>
    <cellStyle name="Comma 8 2" xfId="726"/>
    <cellStyle name="Comma 8 3" xfId="727"/>
    <cellStyle name="Comma 8 4" xfId="728"/>
    <cellStyle name="Comma 9" xfId="729"/>
    <cellStyle name="Comma 9 2" xfId="730"/>
    <cellStyle name="Comma 9 3" xfId="731"/>
    <cellStyle name="Currency 2" xfId="732"/>
    <cellStyle name="Currency 3" xfId="733"/>
    <cellStyle name="Currency 3 2" xfId="734"/>
    <cellStyle name="Currency 4" xfId="1333"/>
    <cellStyle name="Hyperlink 2" xfId="735"/>
    <cellStyle name="Hyperlink 3" xfId="736"/>
    <cellStyle name="Hyperlink 4" xfId="737"/>
    <cellStyle name="Normal" xfId="0" builtinId="0"/>
    <cellStyle name="Normal 10" xfId="738"/>
    <cellStyle name="Normal 10 10" xfId="739"/>
    <cellStyle name="Normal 10 11" xfId="740"/>
    <cellStyle name="Normal 10 12" xfId="741"/>
    <cellStyle name="Normal 10 13" xfId="742"/>
    <cellStyle name="Normal 10 14" xfId="743"/>
    <cellStyle name="Normal 10 15" xfId="744"/>
    <cellStyle name="Normal 10 16" xfId="745"/>
    <cellStyle name="Normal 10 17" xfId="746"/>
    <cellStyle name="Normal 10 18" xfId="747"/>
    <cellStyle name="Normal 10 19" xfId="748"/>
    <cellStyle name="Normal 10 2" xfId="749"/>
    <cellStyle name="Normal 10 20" xfId="750"/>
    <cellStyle name="Normal 10 21" xfId="751"/>
    <cellStyle name="Normal 10 22" xfId="752"/>
    <cellStyle name="Normal 10 23" xfId="753"/>
    <cellStyle name="Normal 10 24" xfId="754"/>
    <cellStyle name="Normal 10 25" xfId="755"/>
    <cellStyle name="Normal 10 26" xfId="756"/>
    <cellStyle name="Normal 10 27" xfId="757"/>
    <cellStyle name="Normal 10 3" xfId="758"/>
    <cellStyle name="Normal 10 4" xfId="759"/>
    <cellStyle name="Normal 10 5" xfId="760"/>
    <cellStyle name="Normal 10 6" xfId="761"/>
    <cellStyle name="Normal 10 7" xfId="762"/>
    <cellStyle name="Normal 10 8" xfId="763"/>
    <cellStyle name="Normal 10 9" xfId="764"/>
    <cellStyle name="Normal 10_Cem Recon" xfId="765"/>
    <cellStyle name="Normal 11" xfId="766"/>
    <cellStyle name="Normal 11 10" xfId="767"/>
    <cellStyle name="Normal 11 11" xfId="768"/>
    <cellStyle name="Normal 11 12" xfId="769"/>
    <cellStyle name="Normal 11 13" xfId="770"/>
    <cellStyle name="Normal 11 14" xfId="771"/>
    <cellStyle name="Normal 11 15" xfId="772"/>
    <cellStyle name="Normal 11 16" xfId="773"/>
    <cellStyle name="Normal 11 17" xfId="774"/>
    <cellStyle name="Normal 11 18" xfId="775"/>
    <cellStyle name="Normal 11 19" xfId="776"/>
    <cellStyle name="Normal 11 2" xfId="777"/>
    <cellStyle name="Normal 11 20" xfId="778"/>
    <cellStyle name="Normal 11 21" xfId="779"/>
    <cellStyle name="Normal 11 22" xfId="780"/>
    <cellStyle name="Normal 11 23" xfId="781"/>
    <cellStyle name="Normal 11 24" xfId="782"/>
    <cellStyle name="Normal 11 25" xfId="783"/>
    <cellStyle name="Normal 11 26" xfId="784"/>
    <cellStyle name="Normal 11 27" xfId="785"/>
    <cellStyle name="Normal 11 3" xfId="786"/>
    <cellStyle name="Normal 11 4" xfId="787"/>
    <cellStyle name="Normal 11 5" xfId="788"/>
    <cellStyle name="Normal 11 6" xfId="789"/>
    <cellStyle name="Normal 11 7" xfId="790"/>
    <cellStyle name="Normal 11 8" xfId="791"/>
    <cellStyle name="Normal 11 9" xfId="792"/>
    <cellStyle name="Normal 11_Cem Recon" xfId="793"/>
    <cellStyle name="Normal 12" xfId="794"/>
    <cellStyle name="Normal 12 10" xfId="795"/>
    <cellStyle name="Normal 12 11" xfId="796"/>
    <cellStyle name="Normal 12 12" xfId="797"/>
    <cellStyle name="Normal 12 13" xfId="798"/>
    <cellStyle name="Normal 12 14" xfId="799"/>
    <cellStyle name="Normal 12 15" xfId="800"/>
    <cellStyle name="Normal 12 16" xfId="801"/>
    <cellStyle name="Normal 12 17" xfId="802"/>
    <cellStyle name="Normal 12 18" xfId="803"/>
    <cellStyle name="Normal 12 19" xfId="804"/>
    <cellStyle name="Normal 12 2" xfId="805"/>
    <cellStyle name="Normal 12 20" xfId="806"/>
    <cellStyle name="Normal 12 21" xfId="807"/>
    <cellStyle name="Normal 12 22" xfId="808"/>
    <cellStyle name="Normal 12 23" xfId="809"/>
    <cellStyle name="Normal 12 24" xfId="810"/>
    <cellStyle name="Normal 12 25" xfId="811"/>
    <cellStyle name="Normal 12 26" xfId="812"/>
    <cellStyle name="Normal 12 27" xfId="813"/>
    <cellStyle name="Normal 12 3" xfId="814"/>
    <cellStyle name="Normal 12 4" xfId="815"/>
    <cellStyle name="Normal 12 5" xfId="816"/>
    <cellStyle name="Normal 12 6" xfId="817"/>
    <cellStyle name="Normal 12 7" xfId="818"/>
    <cellStyle name="Normal 12 8" xfId="819"/>
    <cellStyle name="Normal 12 9" xfId="820"/>
    <cellStyle name="Normal 12_Cem Recon" xfId="821"/>
    <cellStyle name="Normal 13" xfId="822"/>
    <cellStyle name="Normal 13 10" xfId="823"/>
    <cellStyle name="Normal 13 11" xfId="824"/>
    <cellStyle name="Normal 13 12" xfId="825"/>
    <cellStyle name="Normal 13 13" xfId="826"/>
    <cellStyle name="Normal 13 14" xfId="827"/>
    <cellStyle name="Normal 13 15" xfId="828"/>
    <cellStyle name="Normal 13 16" xfId="829"/>
    <cellStyle name="Normal 13 17" xfId="830"/>
    <cellStyle name="Normal 13 18" xfId="831"/>
    <cellStyle name="Normal 13 19" xfId="832"/>
    <cellStyle name="Normal 13 2" xfId="833"/>
    <cellStyle name="Normal 13 2 10" xfId="834"/>
    <cellStyle name="Normal 13 2 11" xfId="835"/>
    <cellStyle name="Normal 13 2 12" xfId="836"/>
    <cellStyle name="Normal 13 2 13" xfId="837"/>
    <cellStyle name="Normal 13 2 14" xfId="838"/>
    <cellStyle name="Normal 13 2 15" xfId="839"/>
    <cellStyle name="Normal 13 2 16" xfId="840"/>
    <cellStyle name="Normal 13 2 17" xfId="841"/>
    <cellStyle name="Normal 13 2 18" xfId="842"/>
    <cellStyle name="Normal 13 2 19" xfId="843"/>
    <cellStyle name="Normal 13 2 2" xfId="844"/>
    <cellStyle name="Normal 13 2 20" xfId="845"/>
    <cellStyle name="Normal 13 2 21" xfId="846"/>
    <cellStyle name="Normal 13 2 22" xfId="847"/>
    <cellStyle name="Normal 13 2 23" xfId="848"/>
    <cellStyle name="Normal 13 2 24" xfId="849"/>
    <cellStyle name="Normal 13 2 25" xfId="850"/>
    <cellStyle name="Normal 13 2 26" xfId="851"/>
    <cellStyle name="Normal 13 2 27" xfId="852"/>
    <cellStyle name="Normal 13 2 3" xfId="853"/>
    <cellStyle name="Normal 13 2 4" xfId="854"/>
    <cellStyle name="Normal 13 2 5" xfId="855"/>
    <cellStyle name="Normal 13 2 6" xfId="856"/>
    <cellStyle name="Normal 13 2 7" xfId="857"/>
    <cellStyle name="Normal 13 2 8" xfId="858"/>
    <cellStyle name="Normal 13 2 9" xfId="859"/>
    <cellStyle name="Normal 13 2_Cem Recon" xfId="860"/>
    <cellStyle name="Normal 13 20" xfId="861"/>
    <cellStyle name="Normal 13 21" xfId="862"/>
    <cellStyle name="Normal 13 22" xfId="863"/>
    <cellStyle name="Normal 13 23" xfId="864"/>
    <cellStyle name="Normal 13 24" xfId="865"/>
    <cellStyle name="Normal 13 25" xfId="866"/>
    <cellStyle name="Normal 13 26" xfId="867"/>
    <cellStyle name="Normal 13 27" xfId="868"/>
    <cellStyle name="Normal 13 28" xfId="869"/>
    <cellStyle name="Normal 13 3" xfId="870"/>
    <cellStyle name="Normal 13 4" xfId="871"/>
    <cellStyle name="Normal 13 5" xfId="872"/>
    <cellStyle name="Normal 13 6" xfId="873"/>
    <cellStyle name="Normal 13 7" xfId="874"/>
    <cellStyle name="Normal 13 8" xfId="875"/>
    <cellStyle name="Normal 13 9" xfId="876"/>
    <cellStyle name="Normal 13_Cem Recon" xfId="877"/>
    <cellStyle name="Normal 14" xfId="878"/>
    <cellStyle name="Normal 14 10" xfId="879"/>
    <cellStyle name="Normal 14 11" xfId="880"/>
    <cellStyle name="Normal 14 12" xfId="881"/>
    <cellStyle name="Normal 14 13" xfId="882"/>
    <cellStyle name="Normal 14 14" xfId="883"/>
    <cellStyle name="Normal 14 15" xfId="884"/>
    <cellStyle name="Normal 14 16" xfId="885"/>
    <cellStyle name="Normal 14 17" xfId="886"/>
    <cellStyle name="Normal 14 18" xfId="887"/>
    <cellStyle name="Normal 14 19" xfId="888"/>
    <cellStyle name="Normal 14 2" xfId="889"/>
    <cellStyle name="Normal 14 20" xfId="890"/>
    <cellStyle name="Normal 14 21" xfId="891"/>
    <cellStyle name="Normal 14 22" xfId="892"/>
    <cellStyle name="Normal 14 23" xfId="893"/>
    <cellStyle name="Normal 14 24" xfId="894"/>
    <cellStyle name="Normal 14 25" xfId="895"/>
    <cellStyle name="Normal 14 26" xfId="896"/>
    <cellStyle name="Normal 14 27" xfId="897"/>
    <cellStyle name="Normal 14 3" xfId="898"/>
    <cellStyle name="Normal 14 4" xfId="899"/>
    <cellStyle name="Normal 14 5" xfId="900"/>
    <cellStyle name="Normal 14 6" xfId="901"/>
    <cellStyle name="Normal 14 7" xfId="902"/>
    <cellStyle name="Normal 14 8" xfId="903"/>
    <cellStyle name="Normal 14 9" xfId="904"/>
    <cellStyle name="Normal 14_Cem Recon" xfId="905"/>
    <cellStyle name="Normal 15" xfId="906"/>
    <cellStyle name="Normal 16" xfId="907"/>
    <cellStyle name="Normal 16 2" xfId="1331"/>
    <cellStyle name="Normal 2" xfId="908"/>
    <cellStyle name="Normal 2 2" xfId="909"/>
    <cellStyle name="Normal 2 2 10" xfId="910"/>
    <cellStyle name="Normal 2 2 11" xfId="911"/>
    <cellStyle name="Normal 2 2 12" xfId="912"/>
    <cellStyle name="Normal 2 2 13" xfId="913"/>
    <cellStyle name="Normal 2 2 14" xfId="914"/>
    <cellStyle name="Normal 2 2 15" xfId="915"/>
    <cellStyle name="Normal 2 2 16" xfId="916"/>
    <cellStyle name="Normal 2 2 17" xfId="917"/>
    <cellStyle name="Normal 2 2 18" xfId="918"/>
    <cellStyle name="Normal 2 2 19" xfId="919"/>
    <cellStyle name="Normal 2 2 2" xfId="920"/>
    <cellStyle name="Normal 2 2 2 10" xfId="921"/>
    <cellStyle name="Normal 2 2 2 11" xfId="922"/>
    <cellStyle name="Normal 2 2 2 12" xfId="923"/>
    <cellStyle name="Normal 2 2 2 13" xfId="924"/>
    <cellStyle name="Normal 2 2 2 14" xfId="925"/>
    <cellStyle name="Normal 2 2 2 15" xfId="926"/>
    <cellStyle name="Normal 2 2 2 16" xfId="927"/>
    <cellStyle name="Normal 2 2 2 17" xfId="928"/>
    <cellStyle name="Normal 2 2 2 18" xfId="929"/>
    <cellStyle name="Normal 2 2 2 19" xfId="930"/>
    <cellStyle name="Normal 2 2 2 2" xfId="931"/>
    <cellStyle name="Normal 2 2 2 20" xfId="932"/>
    <cellStyle name="Normal 2 2 2 21" xfId="933"/>
    <cellStyle name="Normal 2 2 2 22" xfId="934"/>
    <cellStyle name="Normal 2 2 2 23" xfId="935"/>
    <cellStyle name="Normal 2 2 2 24" xfId="936"/>
    <cellStyle name="Normal 2 2 2 25" xfId="937"/>
    <cellStyle name="Normal 2 2 2 26" xfId="938"/>
    <cellStyle name="Normal 2 2 2 27" xfId="939"/>
    <cellStyle name="Normal 2 2 2 3" xfId="940"/>
    <cellStyle name="Normal 2 2 2 4" xfId="941"/>
    <cellStyle name="Normal 2 2 2 5" xfId="942"/>
    <cellStyle name="Normal 2 2 2 6" xfId="943"/>
    <cellStyle name="Normal 2 2 2 7" xfId="944"/>
    <cellStyle name="Normal 2 2 2 8" xfId="945"/>
    <cellStyle name="Normal 2 2 2 9" xfId="946"/>
    <cellStyle name="Normal 2 2 2_Cem Recon" xfId="947"/>
    <cellStyle name="Normal 2 2 20" xfId="948"/>
    <cellStyle name="Normal 2 2 21" xfId="949"/>
    <cellStyle name="Normal 2 2 22" xfId="950"/>
    <cellStyle name="Normal 2 2 23" xfId="951"/>
    <cellStyle name="Normal 2 2 24" xfId="952"/>
    <cellStyle name="Normal 2 2 25" xfId="953"/>
    <cellStyle name="Normal 2 2 26" xfId="954"/>
    <cellStyle name="Normal 2 2 27" xfId="955"/>
    <cellStyle name="Normal 2 2 28" xfId="956"/>
    <cellStyle name="Normal 2 2 29" xfId="957"/>
    <cellStyle name="Normal 2 2 3" xfId="958"/>
    <cellStyle name="Normal 2 2 4" xfId="959"/>
    <cellStyle name="Normal 2 2 5" xfId="960"/>
    <cellStyle name="Normal 2 2 6" xfId="961"/>
    <cellStyle name="Normal 2 2 7" xfId="962"/>
    <cellStyle name="Normal 2 2 8" xfId="963"/>
    <cellStyle name="Normal 2 2 9" xfId="964"/>
    <cellStyle name="Normal 2 2_Cem Recon" xfId="965"/>
    <cellStyle name="Normal 2 3" xfId="966"/>
    <cellStyle name="Normal 3" xfId="967"/>
    <cellStyle name="Normal 3 2" xfId="968"/>
    <cellStyle name="Normal 3 2 10" xfId="969"/>
    <cellStyle name="Normal 3 2 11" xfId="970"/>
    <cellStyle name="Normal 3 2 12" xfId="971"/>
    <cellStyle name="Normal 3 2 13" xfId="972"/>
    <cellStyle name="Normal 3 2 14" xfId="973"/>
    <cellStyle name="Normal 3 2 15" xfId="974"/>
    <cellStyle name="Normal 3 2 16" xfId="975"/>
    <cellStyle name="Normal 3 2 17" xfId="976"/>
    <cellStyle name="Normal 3 2 18" xfId="977"/>
    <cellStyle name="Normal 3 2 19" xfId="978"/>
    <cellStyle name="Normal 3 2 2" xfId="979"/>
    <cellStyle name="Normal 3 2 20" xfId="980"/>
    <cellStyle name="Normal 3 2 21" xfId="981"/>
    <cellStyle name="Normal 3 2 22" xfId="982"/>
    <cellStyle name="Normal 3 2 23" xfId="983"/>
    <cellStyle name="Normal 3 2 24" xfId="984"/>
    <cellStyle name="Normal 3 2 25" xfId="985"/>
    <cellStyle name="Normal 3 2 26" xfId="986"/>
    <cellStyle name="Normal 3 2 27" xfId="987"/>
    <cellStyle name="Normal 3 2 3" xfId="988"/>
    <cellStyle name="Normal 3 2 4" xfId="989"/>
    <cellStyle name="Normal 3 2 5" xfId="990"/>
    <cellStyle name="Normal 3 2 6" xfId="991"/>
    <cellStyle name="Normal 3 2 7" xfId="992"/>
    <cellStyle name="Normal 3 2 8" xfId="993"/>
    <cellStyle name="Normal 3 2 9" xfId="994"/>
    <cellStyle name="Normal 3 2_Cem Recon" xfId="995"/>
    <cellStyle name="Normal 4" xfId="996"/>
    <cellStyle name="Normal 4 10" xfId="997"/>
    <cellStyle name="Normal 4 11" xfId="998"/>
    <cellStyle name="Normal 4 12" xfId="999"/>
    <cellStyle name="Normal 4 13" xfId="1000"/>
    <cellStyle name="Normal 4 14" xfId="1001"/>
    <cellStyle name="Normal 4 15" xfId="1002"/>
    <cellStyle name="Normal 4 16" xfId="1003"/>
    <cellStyle name="Normal 4 17" xfId="1004"/>
    <cellStyle name="Normal 4 18" xfId="1005"/>
    <cellStyle name="Normal 4 19" xfId="1006"/>
    <cellStyle name="Normal 4 2" xfId="1007"/>
    <cellStyle name="Normal 4 2 10" xfId="1008"/>
    <cellStyle name="Normal 4 2 11" xfId="1009"/>
    <cellStyle name="Normal 4 2 12" xfId="1010"/>
    <cellStyle name="Normal 4 2 13" xfId="1011"/>
    <cellStyle name="Normal 4 2 14" xfId="1012"/>
    <cellStyle name="Normal 4 2 15" xfId="1013"/>
    <cellStyle name="Normal 4 2 16" xfId="1014"/>
    <cellStyle name="Normal 4 2 17" xfId="1015"/>
    <cellStyle name="Normal 4 2 18" xfId="1016"/>
    <cellStyle name="Normal 4 2 19" xfId="1017"/>
    <cellStyle name="Normal 4 2 2" xfId="1018"/>
    <cellStyle name="Normal 4 2 20" xfId="1019"/>
    <cellStyle name="Normal 4 2 21" xfId="1020"/>
    <cellStyle name="Normal 4 2 22" xfId="1021"/>
    <cellStyle name="Normal 4 2 23" xfId="1022"/>
    <cellStyle name="Normal 4 2 24" xfId="1023"/>
    <cellStyle name="Normal 4 2 25" xfId="1024"/>
    <cellStyle name="Normal 4 2 26" xfId="1025"/>
    <cellStyle name="Normal 4 2 27" xfId="1026"/>
    <cellStyle name="Normal 4 2 3" xfId="1027"/>
    <cellStyle name="Normal 4 2 4" xfId="1028"/>
    <cellStyle name="Normal 4 2 5" xfId="1029"/>
    <cellStyle name="Normal 4 2 6" xfId="1030"/>
    <cellStyle name="Normal 4 2 7" xfId="1031"/>
    <cellStyle name="Normal 4 2 8" xfId="1032"/>
    <cellStyle name="Normal 4 2 9" xfId="1033"/>
    <cellStyle name="Normal 4 2_Cem Recon" xfId="1034"/>
    <cellStyle name="Normal 4 20" xfId="1035"/>
    <cellStyle name="Normal 4 21" xfId="1036"/>
    <cellStyle name="Normal 4 22" xfId="1037"/>
    <cellStyle name="Normal 4 23" xfId="1038"/>
    <cellStyle name="Normal 4 24" xfId="1039"/>
    <cellStyle name="Normal 4 25" xfId="1040"/>
    <cellStyle name="Normal 4 26" xfId="1041"/>
    <cellStyle name="Normal 4 27" xfId="1042"/>
    <cellStyle name="Normal 4 28" xfId="1043"/>
    <cellStyle name="Normal 4 3" xfId="1044"/>
    <cellStyle name="Normal 4 4" xfId="1045"/>
    <cellStyle name="Normal 4 5" xfId="1046"/>
    <cellStyle name="Normal 4 6" xfId="1047"/>
    <cellStyle name="Normal 4 7" xfId="1048"/>
    <cellStyle name="Normal 4 8" xfId="1049"/>
    <cellStyle name="Normal 4 9" xfId="1050"/>
    <cellStyle name="Normal 4_Cem Recon" xfId="1051"/>
    <cellStyle name="Normal 5" xfId="1052"/>
    <cellStyle name="Normal 6" xfId="1053"/>
    <cellStyle name="Normal 6 10" xfId="1054"/>
    <cellStyle name="Normal 6 11" xfId="1055"/>
    <cellStyle name="Normal 6 12" xfId="1056"/>
    <cellStyle name="Normal 6 13" xfId="1057"/>
    <cellStyle name="Normal 6 14" xfId="1058"/>
    <cellStyle name="Normal 6 15" xfId="1059"/>
    <cellStyle name="Normal 6 16" xfId="1060"/>
    <cellStyle name="Normal 6 17" xfId="1061"/>
    <cellStyle name="Normal 6 18" xfId="1062"/>
    <cellStyle name="Normal 6 19" xfId="1063"/>
    <cellStyle name="Normal 6 2" xfId="1064"/>
    <cellStyle name="Normal 6 20" xfId="1065"/>
    <cellStyle name="Normal 6 21" xfId="1066"/>
    <cellStyle name="Normal 6 22" xfId="1067"/>
    <cellStyle name="Normal 6 23" xfId="1068"/>
    <cellStyle name="Normal 6 24" xfId="1069"/>
    <cellStyle name="Normal 6 25" xfId="1070"/>
    <cellStyle name="Normal 6 26" xfId="1071"/>
    <cellStyle name="Normal 6 27" xfId="1072"/>
    <cellStyle name="Normal 6 28" xfId="1073"/>
    <cellStyle name="Normal 6 3" xfId="1074"/>
    <cellStyle name="Normal 6 4" xfId="1075"/>
    <cellStyle name="Normal 6 5" xfId="1076"/>
    <cellStyle name="Normal 6 6" xfId="1077"/>
    <cellStyle name="Normal 6 7" xfId="1078"/>
    <cellStyle name="Normal 6 8" xfId="1079"/>
    <cellStyle name="Normal 6 9" xfId="1080"/>
    <cellStyle name="Normal 6_Cem Recon" xfId="1081"/>
    <cellStyle name="Normal 7" xfId="1082"/>
    <cellStyle name="Normal 7 10" xfId="1083"/>
    <cellStyle name="Normal 7 11" xfId="1084"/>
    <cellStyle name="Normal 7 12" xfId="1085"/>
    <cellStyle name="Normal 7 13" xfId="1086"/>
    <cellStyle name="Normal 7 14" xfId="1087"/>
    <cellStyle name="Normal 7 15" xfId="1088"/>
    <cellStyle name="Normal 7 16" xfId="1089"/>
    <cellStyle name="Normal 7 17" xfId="1090"/>
    <cellStyle name="Normal 7 18" xfId="1091"/>
    <cellStyle name="Normal 7 19" xfId="1092"/>
    <cellStyle name="Normal 7 2" xfId="1093"/>
    <cellStyle name="Normal 7 20" xfId="1094"/>
    <cellStyle name="Normal 7 21" xfId="1095"/>
    <cellStyle name="Normal 7 22" xfId="1096"/>
    <cellStyle name="Normal 7 23" xfId="1097"/>
    <cellStyle name="Normal 7 24" xfId="1098"/>
    <cellStyle name="Normal 7 25" xfId="1099"/>
    <cellStyle name="Normal 7 26" xfId="1100"/>
    <cellStyle name="Normal 7 27" xfId="1101"/>
    <cellStyle name="Normal 7 3" xfId="1102"/>
    <cellStyle name="Normal 7 4" xfId="1103"/>
    <cellStyle name="Normal 7 5" xfId="1104"/>
    <cellStyle name="Normal 7 6" xfId="1105"/>
    <cellStyle name="Normal 7 7" xfId="1106"/>
    <cellStyle name="Normal 7 8" xfId="1107"/>
    <cellStyle name="Normal 7 9" xfId="1108"/>
    <cellStyle name="Normal 7_Cem Recon" xfId="1109"/>
    <cellStyle name="Normal 8" xfId="1110"/>
    <cellStyle name="Normal 8 10" xfId="1111"/>
    <cellStyle name="Normal 8 11" xfId="1112"/>
    <cellStyle name="Normal 8 12" xfId="1113"/>
    <cellStyle name="Normal 8 13" xfId="1114"/>
    <cellStyle name="Normal 8 14" xfId="1115"/>
    <cellStyle name="Normal 8 15" xfId="1116"/>
    <cellStyle name="Normal 8 16" xfId="1117"/>
    <cellStyle name="Normal 8 17" xfId="1118"/>
    <cellStyle name="Normal 8 18" xfId="1119"/>
    <cellStyle name="Normal 8 19" xfId="1120"/>
    <cellStyle name="Normal 8 2" xfId="1121"/>
    <cellStyle name="Normal 8 20" xfId="1122"/>
    <cellStyle name="Normal 8 21" xfId="1123"/>
    <cellStyle name="Normal 8 22" xfId="1124"/>
    <cellStyle name="Normal 8 23" xfId="1125"/>
    <cellStyle name="Normal 8 24" xfId="1126"/>
    <cellStyle name="Normal 8 25" xfId="1127"/>
    <cellStyle name="Normal 8 26" xfId="1128"/>
    <cellStyle name="Normal 8 27" xfId="1129"/>
    <cellStyle name="Normal 8 3" xfId="1130"/>
    <cellStyle name="Normal 8 4" xfId="1131"/>
    <cellStyle name="Normal 8 5" xfId="1132"/>
    <cellStyle name="Normal 8 6" xfId="1133"/>
    <cellStyle name="Normal 8 7" xfId="1134"/>
    <cellStyle name="Normal 8 8" xfId="1135"/>
    <cellStyle name="Normal 8 9" xfId="1136"/>
    <cellStyle name="Normal 8_Cem Recon" xfId="1137"/>
    <cellStyle name="Normal 9" xfId="1138"/>
    <cellStyle name="Normal 9 10" xfId="1139"/>
    <cellStyle name="Normal 9 11" xfId="1140"/>
    <cellStyle name="Normal 9 12" xfId="1141"/>
    <cellStyle name="Normal 9 13" xfId="1142"/>
    <cellStyle name="Normal 9 14" xfId="1143"/>
    <cellStyle name="Normal 9 15" xfId="1144"/>
    <cellStyle name="Normal 9 16" xfId="1145"/>
    <cellStyle name="Normal 9 17" xfId="1146"/>
    <cellStyle name="Normal 9 18" xfId="1147"/>
    <cellStyle name="Normal 9 19" xfId="1148"/>
    <cellStyle name="Normal 9 2" xfId="1149"/>
    <cellStyle name="Normal 9 20" xfId="1150"/>
    <cellStyle name="Normal 9 21" xfId="1151"/>
    <cellStyle name="Normal 9 22" xfId="1152"/>
    <cellStyle name="Normal 9 23" xfId="1153"/>
    <cellStyle name="Normal 9 24" xfId="1154"/>
    <cellStyle name="Normal 9 25" xfId="1155"/>
    <cellStyle name="Normal 9 26" xfId="1156"/>
    <cellStyle name="Normal 9 27" xfId="1157"/>
    <cellStyle name="Normal 9 3" xfId="1158"/>
    <cellStyle name="Normal 9 4" xfId="1159"/>
    <cellStyle name="Normal 9 5" xfId="1160"/>
    <cellStyle name="Normal 9 6" xfId="1161"/>
    <cellStyle name="Normal 9 7" xfId="1162"/>
    <cellStyle name="Normal 9 8" xfId="1163"/>
    <cellStyle name="Normal 9 9" xfId="1164"/>
    <cellStyle name="Normal 9_Cem Recon" xfId="1165"/>
    <cellStyle name="Percent 2" xfId="1166"/>
    <cellStyle name="Percent 2 2" xfId="1167"/>
    <cellStyle name="Percent 2 2 10" xfId="1168"/>
    <cellStyle name="Percent 2 2 11" xfId="1169"/>
    <cellStyle name="Percent 2 2 12" xfId="1170"/>
    <cellStyle name="Percent 2 2 13" xfId="1171"/>
    <cellStyle name="Percent 2 2 14" xfId="1172"/>
    <cellStyle name="Percent 2 2 15" xfId="1173"/>
    <cellStyle name="Percent 2 2 16" xfId="1174"/>
    <cellStyle name="Percent 2 2 17" xfId="1175"/>
    <cellStyle name="Percent 2 2 18" xfId="1176"/>
    <cellStyle name="Percent 2 2 19" xfId="1177"/>
    <cellStyle name="Percent 2 2 2" xfId="1178"/>
    <cellStyle name="Percent 2 2 20" xfId="1179"/>
    <cellStyle name="Percent 2 2 21" xfId="1180"/>
    <cellStyle name="Percent 2 2 22" xfId="1181"/>
    <cellStyle name="Percent 2 2 23" xfId="1182"/>
    <cellStyle name="Percent 2 2 24" xfId="1183"/>
    <cellStyle name="Percent 2 2 25" xfId="1184"/>
    <cellStyle name="Percent 2 2 26" xfId="1185"/>
    <cellStyle name="Percent 2 2 27" xfId="1186"/>
    <cellStyle name="Percent 2 2 3" xfId="1187"/>
    <cellStyle name="Percent 2 2 4" xfId="1188"/>
    <cellStyle name="Percent 2 2 5" xfId="1189"/>
    <cellStyle name="Percent 2 2 6" xfId="1190"/>
    <cellStyle name="Percent 2 2 7" xfId="1191"/>
    <cellStyle name="Percent 2 2 8" xfId="1192"/>
    <cellStyle name="Percent 2 2 9" xfId="1193"/>
    <cellStyle name="Percent 3" xfId="1194"/>
    <cellStyle name="Percent 3 10" xfId="1195"/>
    <cellStyle name="Percent 3 11" xfId="1196"/>
    <cellStyle name="Percent 3 12" xfId="1197"/>
    <cellStyle name="Percent 3 13" xfId="1198"/>
    <cellStyle name="Percent 3 14" xfId="1199"/>
    <cellStyle name="Percent 3 15" xfId="1200"/>
    <cellStyle name="Percent 3 16" xfId="1201"/>
    <cellStyle name="Percent 3 17" xfId="1202"/>
    <cellStyle name="Percent 3 18" xfId="1203"/>
    <cellStyle name="Percent 3 19" xfId="1204"/>
    <cellStyle name="Percent 3 2" xfId="1205"/>
    <cellStyle name="Percent 3 2 10" xfId="1206"/>
    <cellStyle name="Percent 3 2 11" xfId="1207"/>
    <cellStyle name="Percent 3 2 12" xfId="1208"/>
    <cellStyle name="Percent 3 2 13" xfId="1209"/>
    <cellStyle name="Percent 3 2 14" xfId="1210"/>
    <cellStyle name="Percent 3 2 15" xfId="1211"/>
    <cellStyle name="Percent 3 2 16" xfId="1212"/>
    <cellStyle name="Percent 3 2 17" xfId="1213"/>
    <cellStyle name="Percent 3 2 18" xfId="1214"/>
    <cellStyle name="Percent 3 2 19" xfId="1215"/>
    <cellStyle name="Percent 3 2 2" xfId="1216"/>
    <cellStyle name="Percent 3 2 20" xfId="1217"/>
    <cellStyle name="Percent 3 2 21" xfId="1218"/>
    <cellStyle name="Percent 3 2 22" xfId="1219"/>
    <cellStyle name="Percent 3 2 23" xfId="1220"/>
    <cellStyle name="Percent 3 2 24" xfId="1221"/>
    <cellStyle name="Percent 3 2 25" xfId="1222"/>
    <cellStyle name="Percent 3 2 26" xfId="1223"/>
    <cellStyle name="Percent 3 2 27" xfId="1224"/>
    <cellStyle name="Percent 3 2 3" xfId="1225"/>
    <cellStyle name="Percent 3 2 4" xfId="1226"/>
    <cellStyle name="Percent 3 2 5" xfId="1227"/>
    <cellStyle name="Percent 3 2 6" xfId="1228"/>
    <cellStyle name="Percent 3 2 7" xfId="1229"/>
    <cellStyle name="Percent 3 2 8" xfId="1230"/>
    <cellStyle name="Percent 3 2 9" xfId="1231"/>
    <cellStyle name="Percent 3 20" xfId="1232"/>
    <cellStyle name="Percent 3 21" xfId="1233"/>
    <cellStyle name="Percent 3 22" xfId="1234"/>
    <cellStyle name="Percent 3 23" xfId="1235"/>
    <cellStyle name="Percent 3 24" xfId="1236"/>
    <cellStyle name="Percent 3 25" xfId="1237"/>
    <cellStyle name="Percent 3 26" xfId="1238"/>
    <cellStyle name="Percent 3 27" xfId="1239"/>
    <cellStyle name="Percent 3 28" xfId="1240"/>
    <cellStyle name="Percent 3 29" xfId="1241"/>
    <cellStyle name="Percent 3 3" xfId="1242"/>
    <cellStyle name="Percent 3 3 10" xfId="1243"/>
    <cellStyle name="Percent 3 3 11" xfId="1244"/>
    <cellStyle name="Percent 3 3 12" xfId="1245"/>
    <cellStyle name="Percent 3 3 13" xfId="1246"/>
    <cellStyle name="Percent 3 3 14" xfId="1247"/>
    <cellStyle name="Percent 3 3 15" xfId="1248"/>
    <cellStyle name="Percent 3 3 16" xfId="1249"/>
    <cellStyle name="Percent 3 3 17" xfId="1250"/>
    <cellStyle name="Percent 3 3 18" xfId="1251"/>
    <cellStyle name="Percent 3 3 19" xfId="1252"/>
    <cellStyle name="Percent 3 3 2" xfId="1253"/>
    <cellStyle name="Percent 3 3 20" xfId="1254"/>
    <cellStyle name="Percent 3 3 21" xfId="1255"/>
    <cellStyle name="Percent 3 3 22" xfId="1256"/>
    <cellStyle name="Percent 3 3 23" xfId="1257"/>
    <cellStyle name="Percent 3 3 24" xfId="1258"/>
    <cellStyle name="Percent 3 3 25" xfId="1259"/>
    <cellStyle name="Percent 3 3 26" xfId="1260"/>
    <cellStyle name="Percent 3 3 27" xfId="1261"/>
    <cellStyle name="Percent 3 3 3" xfId="1262"/>
    <cellStyle name="Percent 3 3 4" xfId="1263"/>
    <cellStyle name="Percent 3 3 5" xfId="1264"/>
    <cellStyle name="Percent 3 3 6" xfId="1265"/>
    <cellStyle name="Percent 3 3 7" xfId="1266"/>
    <cellStyle name="Percent 3 3 8" xfId="1267"/>
    <cellStyle name="Percent 3 3 9" xfId="1268"/>
    <cellStyle name="Percent 3 4" xfId="1269"/>
    <cellStyle name="Percent 3 5" xfId="1270"/>
    <cellStyle name="Percent 3 6" xfId="1271"/>
    <cellStyle name="Percent 3 7" xfId="1272"/>
    <cellStyle name="Percent 3 8" xfId="1273"/>
    <cellStyle name="Percent 3 9" xfId="1274"/>
    <cellStyle name="Percent 4" xfId="1275"/>
    <cellStyle name="Percent 4 10" xfId="1276"/>
    <cellStyle name="Percent 4 11" xfId="1277"/>
    <cellStyle name="Percent 4 12" xfId="1278"/>
    <cellStyle name="Percent 4 13" xfId="1279"/>
    <cellStyle name="Percent 4 14" xfId="1280"/>
    <cellStyle name="Percent 4 15" xfId="1281"/>
    <cellStyle name="Percent 4 16" xfId="1282"/>
    <cellStyle name="Percent 4 17" xfId="1283"/>
    <cellStyle name="Percent 4 18" xfId="1284"/>
    <cellStyle name="Percent 4 19" xfId="1285"/>
    <cellStyle name="Percent 4 2" xfId="1286"/>
    <cellStyle name="Percent 4 20" xfId="1287"/>
    <cellStyle name="Percent 4 21" xfId="1288"/>
    <cellStyle name="Percent 4 22" xfId="1289"/>
    <cellStyle name="Percent 4 23" xfId="1290"/>
    <cellStyle name="Percent 4 24" xfId="1291"/>
    <cellStyle name="Percent 4 25" xfId="1292"/>
    <cellStyle name="Percent 4 26" xfId="1293"/>
    <cellStyle name="Percent 4 27" xfId="1294"/>
    <cellStyle name="Percent 4 3" xfId="1295"/>
    <cellStyle name="Percent 4 4" xfId="1296"/>
    <cellStyle name="Percent 4 5" xfId="1297"/>
    <cellStyle name="Percent 4 6" xfId="1298"/>
    <cellStyle name="Percent 4 7" xfId="1299"/>
    <cellStyle name="Percent 4 8" xfId="1300"/>
    <cellStyle name="Percent 4 9" xfId="1301"/>
    <cellStyle name="Percent 5" xfId="1302"/>
    <cellStyle name="Percent 5 10" xfId="1303"/>
    <cellStyle name="Percent 5 11" xfId="1304"/>
    <cellStyle name="Percent 5 12" xfId="1305"/>
    <cellStyle name="Percent 5 13" xfId="1306"/>
    <cellStyle name="Percent 5 14" xfId="1307"/>
    <cellStyle name="Percent 5 15" xfId="1308"/>
    <cellStyle name="Percent 5 16" xfId="1309"/>
    <cellStyle name="Percent 5 17" xfId="1310"/>
    <cellStyle name="Percent 5 18" xfId="1311"/>
    <cellStyle name="Percent 5 19" xfId="1312"/>
    <cellStyle name="Percent 5 2" xfId="1313"/>
    <cellStyle name="Percent 5 20" xfId="1314"/>
    <cellStyle name="Percent 5 21" xfId="1315"/>
    <cellStyle name="Percent 5 22" xfId="1316"/>
    <cellStyle name="Percent 5 23" xfId="1317"/>
    <cellStyle name="Percent 5 24" xfId="1318"/>
    <cellStyle name="Percent 5 25" xfId="1319"/>
    <cellStyle name="Percent 5 26" xfId="1320"/>
    <cellStyle name="Percent 5 27" xfId="1321"/>
    <cellStyle name="Percent 5 3" xfId="1322"/>
    <cellStyle name="Percent 5 4" xfId="1323"/>
    <cellStyle name="Percent 5 5" xfId="1324"/>
    <cellStyle name="Percent 5 6" xfId="1325"/>
    <cellStyle name="Percent 5 7" xfId="1326"/>
    <cellStyle name="Percent 5 8" xfId="1327"/>
    <cellStyle name="Percent 5 9" xfId="1328"/>
    <cellStyle name="Style 1" xfId="1329"/>
    <cellStyle name="표준_101" xfId="13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952500</xdr:colOff>
      <xdr:row>0</xdr:row>
      <xdr:rowOff>809624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809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76201</xdr:rowOff>
    </xdr:from>
    <xdr:to>
      <xdr:col>0</xdr:col>
      <xdr:colOff>895350</xdr:colOff>
      <xdr:row>0</xdr:row>
      <xdr:rowOff>723901</xdr:rowOff>
    </xdr:to>
    <xdr:pic>
      <xdr:nvPicPr>
        <xdr:cNvPr id="1025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1"/>
          <a:ext cx="838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2" zoomScaleSheetLayoutView="100" zoomScalePageLayoutView="33" workbookViewId="0">
      <selection activeCell="F21" sqref="F21"/>
    </sheetView>
  </sheetViews>
  <sheetFormatPr defaultColWidth="20.6640625" defaultRowHeight="19.5" customHeight="1"/>
  <cols>
    <col min="1" max="1" width="15.6640625" style="176" customWidth="1"/>
    <col min="2" max="2" width="15.88671875" style="176" customWidth="1"/>
    <col min="3" max="3" width="22" style="176" customWidth="1"/>
    <col min="4" max="4" width="24.88671875" style="176" customWidth="1"/>
    <col min="5" max="5" width="18.44140625" style="176" customWidth="1"/>
    <col min="6" max="7" width="24" style="176" customWidth="1"/>
    <col min="8" max="8" width="20.6640625" style="176"/>
    <col min="9" max="9" width="20.6640625" style="176" customWidth="1"/>
    <col min="10" max="16384" width="20.664062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467" t="s">
        <v>162</v>
      </c>
      <c r="C2" s="468"/>
      <c r="D2" s="468"/>
      <c r="E2" s="469"/>
      <c r="F2" s="174" t="s">
        <v>146</v>
      </c>
      <c r="G2" s="175" t="s">
        <v>164</v>
      </c>
    </row>
    <row r="3" spans="1:7" s="183" customFormat="1" ht="15.6">
      <c r="A3" s="177" t="s">
        <v>2</v>
      </c>
      <c r="B3" s="178" t="s">
        <v>166</v>
      </c>
      <c r="C3" s="179"/>
      <c r="D3" s="180"/>
      <c r="E3" s="181" t="s">
        <v>3</v>
      </c>
      <c r="F3" s="181"/>
      <c r="G3" s="182"/>
    </row>
    <row r="4" spans="1:7" s="183" customFormat="1" ht="15.6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87">
        <v>42657</v>
      </c>
    </row>
    <row r="5" spans="1:7" s="183" customFormat="1" ht="15">
      <c r="A5" s="177" t="s">
        <v>57</v>
      </c>
      <c r="B5" s="178" t="s">
        <v>163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151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470"/>
      <c r="C7" s="471"/>
      <c r="D7" s="472"/>
      <c r="E7" s="188" t="s">
        <v>59</v>
      </c>
      <c r="F7" s="189"/>
      <c r="G7" s="190">
        <v>42621</v>
      </c>
    </row>
    <row r="8" spans="1:7" s="183" customFormat="1" ht="16.5" customHeight="1">
      <c r="A8" s="177"/>
      <c r="B8" s="473"/>
      <c r="C8" s="474"/>
      <c r="D8" s="475"/>
      <c r="E8" s="197" t="s">
        <v>60</v>
      </c>
      <c r="F8" s="198"/>
      <c r="G8" s="199"/>
    </row>
    <row r="9" spans="1:7" s="183" customFormat="1" ht="16.2" thickBot="1">
      <c r="A9" s="200"/>
      <c r="B9" s="201"/>
      <c r="C9" s="202"/>
      <c r="D9" s="203"/>
      <c r="E9" s="204" t="s">
        <v>7</v>
      </c>
      <c r="F9" s="203"/>
      <c r="G9" s="205"/>
    </row>
    <row r="10" spans="1:7" ht="13.2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161</v>
      </c>
      <c r="C11" s="211"/>
      <c r="D11" s="212">
        <v>42544</v>
      </c>
      <c r="E11" s="209" t="s">
        <v>11</v>
      </c>
      <c r="F11" s="213"/>
      <c r="G11" s="214"/>
    </row>
    <row r="12" spans="1:7" ht="13.8">
      <c r="A12" s="209" t="s">
        <v>10</v>
      </c>
      <c r="B12" s="213"/>
      <c r="C12" s="215"/>
      <c r="D12" s="216"/>
      <c r="E12" s="209"/>
      <c r="F12" s="213"/>
      <c r="G12" s="214"/>
    </row>
    <row r="13" spans="1:7" ht="13.8">
      <c r="A13" s="209" t="s">
        <v>96</v>
      </c>
      <c r="B13" s="213"/>
      <c r="C13" s="215"/>
      <c r="D13" s="216"/>
      <c r="E13" s="217"/>
      <c r="F13" s="218"/>
      <c r="G13" s="219"/>
    </row>
    <row r="14" spans="1:7" ht="14.4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3.8">
      <c r="A15" s="220" t="s">
        <v>97</v>
      </c>
      <c r="B15" s="221"/>
      <c r="C15" s="226"/>
      <c r="D15" s="227">
        <v>383564</v>
      </c>
      <c r="E15" s="228" t="s">
        <v>98</v>
      </c>
      <c r="F15" s="229"/>
      <c r="G15" s="230"/>
    </row>
    <row r="16" spans="1:7" ht="13.8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8" ht="16.2" thickBot="1">
      <c r="A17" s="235" t="s">
        <v>17</v>
      </c>
      <c r="B17" s="191"/>
      <c r="C17" s="236"/>
      <c r="D17" s="187">
        <v>42550</v>
      </c>
      <c r="E17" s="237" t="s">
        <v>100</v>
      </c>
      <c r="F17" s="238"/>
      <c r="G17" s="239"/>
    </row>
    <row r="18" spans="1:8" ht="13.8">
      <c r="A18" s="235" t="s">
        <v>101</v>
      </c>
      <c r="B18" s="191"/>
      <c r="C18" s="240"/>
      <c r="D18" s="241">
        <v>360413.61</v>
      </c>
      <c r="E18" s="242"/>
      <c r="F18" s="243"/>
      <c r="G18" s="244"/>
    </row>
    <row r="19" spans="1:8" ht="15" customHeight="1">
      <c r="A19" s="245" t="s">
        <v>20</v>
      </c>
      <c r="B19" s="246"/>
      <c r="C19" s="247"/>
      <c r="D19" s="248">
        <f>F47</f>
        <v>0</v>
      </c>
      <c r="E19" s="249"/>
      <c r="F19" s="221"/>
      <c r="G19" s="216"/>
    </row>
    <row r="20" spans="1:8" ht="13.8">
      <c r="A20" s="249" t="s">
        <v>22</v>
      </c>
      <c r="B20" s="250"/>
      <c r="C20" s="251"/>
      <c r="D20" s="252" t="s">
        <v>152</v>
      </c>
      <c r="E20" s="249"/>
      <c r="F20" s="221"/>
      <c r="G20" s="216"/>
    </row>
    <row r="21" spans="1:8" ht="13.8">
      <c r="A21" s="253" t="s">
        <v>102</v>
      </c>
      <c r="B21" s="254"/>
      <c r="C21" s="255"/>
      <c r="D21" s="459" t="s">
        <v>154</v>
      </c>
      <c r="E21" s="249"/>
      <c r="F21" s="221"/>
      <c r="G21" s="216"/>
    </row>
    <row r="22" spans="1:8" ht="15" customHeight="1" thickBot="1">
      <c r="A22" s="256" t="s">
        <v>23</v>
      </c>
      <c r="B22" s="257"/>
      <c r="C22" s="258"/>
      <c r="D22" s="259" t="s">
        <v>153</v>
      </c>
      <c r="E22" s="256"/>
      <c r="F22" s="257"/>
      <c r="G22" s="225"/>
    </row>
    <row r="23" spans="1:8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8" s="268" customFormat="1" ht="13.8">
      <c r="A24" s="264" t="s">
        <v>0</v>
      </c>
      <c r="B24" s="476" t="s">
        <v>25</v>
      </c>
      <c r="C24" s="476"/>
      <c r="D24" s="476"/>
      <c r="E24" s="463" t="s">
        <v>26</v>
      </c>
      <c r="F24" s="266" t="s">
        <v>27</v>
      </c>
      <c r="G24" s="267" t="s">
        <v>28</v>
      </c>
    </row>
    <row r="25" spans="1:8" s="273" customFormat="1" ht="13.8">
      <c r="A25" s="269" t="s">
        <v>29</v>
      </c>
      <c r="B25" s="477" t="s">
        <v>30</v>
      </c>
      <c r="C25" s="477"/>
      <c r="D25" s="477"/>
      <c r="E25" s="270"/>
      <c r="F25" s="271"/>
      <c r="G25" s="272"/>
    </row>
    <row r="26" spans="1:8" s="281" customFormat="1" ht="21" customHeight="1">
      <c r="A26" s="274" t="s">
        <v>74</v>
      </c>
      <c r="B26" s="478" t="s">
        <v>160</v>
      </c>
      <c r="C26" s="479"/>
      <c r="D26" s="480"/>
      <c r="E26" s="278">
        <v>252290</v>
      </c>
      <c r="F26" s="278">
        <f>G26-E26</f>
        <v>0</v>
      </c>
      <c r="G26" s="280">
        <f>ROUND(D18*70%,0)</f>
        <v>252290</v>
      </c>
      <c r="H26" s="281">
        <v>143841</v>
      </c>
    </row>
    <row r="27" spans="1:8" s="281" customFormat="1" ht="21" customHeight="1">
      <c r="A27" s="274" t="s">
        <v>75</v>
      </c>
      <c r="B27" s="478" t="s">
        <v>158</v>
      </c>
      <c r="C27" s="479"/>
      <c r="D27" s="480"/>
      <c r="E27" s="278">
        <v>72083</v>
      </c>
      <c r="F27" s="278">
        <f>G27-E27</f>
        <v>0</v>
      </c>
      <c r="G27" s="280">
        <f>ROUND(D18*20%,0)</f>
        <v>72083</v>
      </c>
    </row>
    <row r="28" spans="1:8" s="281" customFormat="1" ht="21" customHeight="1">
      <c r="A28" s="274" t="s">
        <v>76</v>
      </c>
      <c r="B28" s="500"/>
      <c r="C28" s="501"/>
      <c r="D28" s="502"/>
      <c r="E28" s="278"/>
      <c r="F28" s="278">
        <f>G28-E28</f>
        <v>0</v>
      </c>
      <c r="G28" s="280"/>
    </row>
    <row r="29" spans="1:8" s="281" customFormat="1" ht="0.75" customHeight="1">
      <c r="A29" s="282"/>
      <c r="B29" s="466"/>
      <c r="C29" s="466"/>
      <c r="D29" s="466"/>
      <c r="E29" s="283"/>
      <c r="F29" s="284"/>
      <c r="G29" s="285"/>
    </row>
    <row r="30" spans="1:8" s="263" customFormat="1" ht="21" customHeight="1">
      <c r="A30" s="286"/>
      <c r="B30" s="481" t="s">
        <v>31</v>
      </c>
      <c r="C30" s="482"/>
      <c r="D30" s="482"/>
      <c r="E30" s="287">
        <v>324373</v>
      </c>
      <c r="F30" s="287">
        <f>SUM(F25:F29)</f>
        <v>0</v>
      </c>
      <c r="G30" s="288">
        <f>SUM(G25:G29)</f>
        <v>324373</v>
      </c>
    </row>
    <row r="31" spans="1:8" s="273" customFormat="1" ht="13.8">
      <c r="A31" s="269" t="s">
        <v>32</v>
      </c>
      <c r="B31" s="477" t="s">
        <v>33</v>
      </c>
      <c r="C31" s="477"/>
      <c r="D31" s="477"/>
      <c r="E31" s="289"/>
      <c r="F31" s="290"/>
      <c r="G31" s="291"/>
    </row>
    <row r="32" spans="1:8" s="281" customFormat="1" ht="13.8">
      <c r="A32" s="292" t="s">
        <v>77</v>
      </c>
      <c r="B32" s="483" t="s">
        <v>141</v>
      </c>
      <c r="C32" s="483"/>
      <c r="D32" s="483"/>
      <c r="E32" s="278"/>
      <c r="F32" s="293"/>
      <c r="G32" s="293"/>
    </row>
    <row r="33" spans="1:9" s="295" customFormat="1" ht="13.8">
      <c r="A33" s="274" t="s">
        <v>78</v>
      </c>
      <c r="B33" s="466" t="s">
        <v>103</v>
      </c>
      <c r="C33" s="466"/>
      <c r="D33" s="466"/>
      <c r="E33" s="278"/>
      <c r="F33" s="278">
        <f>G33-E33</f>
        <v>0</v>
      </c>
      <c r="G33" s="294"/>
    </row>
    <row r="34" spans="1:9" s="295" customFormat="1" ht="13.8">
      <c r="A34" s="274" t="s">
        <v>34</v>
      </c>
      <c r="B34" s="466" t="s">
        <v>139</v>
      </c>
      <c r="C34" s="466"/>
      <c r="D34" s="466"/>
      <c r="E34" s="278"/>
      <c r="F34" s="296">
        <f>G34-E34</f>
        <v>0</v>
      </c>
      <c r="G34" s="293"/>
    </row>
    <row r="35" spans="1:9" s="295" customFormat="1" ht="0.75" customHeight="1">
      <c r="A35" s="297"/>
      <c r="B35" s="466"/>
      <c r="C35" s="466"/>
      <c r="D35" s="466"/>
      <c r="E35" s="298"/>
      <c r="F35" s="299"/>
      <c r="G35" s="300"/>
    </row>
    <row r="36" spans="1:9" s="263" customFormat="1" ht="21" customHeight="1">
      <c r="A36" s="286"/>
      <c r="B36" s="481" t="s">
        <v>35</v>
      </c>
      <c r="C36" s="481"/>
      <c r="D36" s="481"/>
      <c r="E36" s="287">
        <v>324373</v>
      </c>
      <c r="F36" s="287">
        <f>SUM(F30:F34)</f>
        <v>0</v>
      </c>
      <c r="G36" s="288">
        <f>SUM(G30:G34)</f>
        <v>324373</v>
      </c>
    </row>
    <row r="37" spans="1:9" s="273" customFormat="1" ht="13.8">
      <c r="A37" s="269" t="s">
        <v>36</v>
      </c>
      <c r="B37" s="477" t="s">
        <v>37</v>
      </c>
      <c r="C37" s="477"/>
      <c r="D37" s="477"/>
      <c r="E37" s="289"/>
      <c r="F37" s="290"/>
      <c r="G37" s="291"/>
      <c r="I37" s="273">
        <f>43055962*5/100</f>
        <v>2152798.1</v>
      </c>
    </row>
    <row r="38" spans="1:9" ht="21" customHeight="1">
      <c r="A38" s="301" t="s">
        <v>38</v>
      </c>
      <c r="B38" s="487" t="s">
        <v>165</v>
      </c>
      <c r="C38" s="487"/>
      <c r="D38" s="487"/>
      <c r="E38" s="278"/>
      <c r="F38" s="278"/>
      <c r="G38" s="293"/>
      <c r="I38" s="302"/>
    </row>
    <row r="39" spans="1:9" ht="21" customHeight="1">
      <c r="A39" s="301" t="s">
        <v>72</v>
      </c>
      <c r="B39" s="488" t="s">
        <v>104</v>
      </c>
      <c r="C39" s="489"/>
      <c r="D39" s="490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84" t="s">
        <v>105</v>
      </c>
      <c r="C40" s="485"/>
      <c r="D40" s="486"/>
      <c r="E40" s="278"/>
      <c r="F40" s="278">
        <f>G40-E40</f>
        <v>0</v>
      </c>
      <c r="G40" s="293"/>
    </row>
    <row r="41" spans="1:9" ht="0.75" customHeight="1">
      <c r="A41" s="301"/>
      <c r="B41" s="484"/>
      <c r="C41" s="485"/>
      <c r="D41" s="486"/>
      <c r="E41" s="278"/>
      <c r="F41" s="278"/>
      <c r="G41" s="293"/>
    </row>
    <row r="42" spans="1:9" s="263" customFormat="1" ht="21" customHeight="1">
      <c r="A42" s="303"/>
      <c r="B42" s="481" t="s">
        <v>39</v>
      </c>
      <c r="C42" s="481"/>
      <c r="D42" s="481"/>
      <c r="E42" s="287"/>
      <c r="F42" s="287">
        <f>SUM(F37:F41)</f>
        <v>0</v>
      </c>
      <c r="G42" s="288"/>
    </row>
    <row r="43" spans="1:9" s="273" customFormat="1" ht="13.8">
      <c r="A43" s="269" t="s">
        <v>41</v>
      </c>
      <c r="B43" s="477" t="s">
        <v>168</v>
      </c>
      <c r="C43" s="477"/>
      <c r="D43" s="477"/>
      <c r="E43" s="289"/>
      <c r="F43" s="290"/>
      <c r="G43" s="291"/>
    </row>
    <row r="44" spans="1:9" s="295" customFormat="1" ht="21" customHeight="1">
      <c r="A44" s="274" t="s">
        <v>43</v>
      </c>
      <c r="B44" s="488" t="s">
        <v>169</v>
      </c>
      <c r="C44" s="489"/>
      <c r="D44" s="490"/>
      <c r="E44" s="457">
        <v>14575</v>
      </c>
      <c r="F44" s="278">
        <f>G44-E44</f>
        <v>0</v>
      </c>
      <c r="G44" s="462">
        <v>14575</v>
      </c>
    </row>
    <row r="45" spans="1:9" ht="0.75" customHeight="1">
      <c r="A45" s="301"/>
      <c r="B45" s="484"/>
      <c r="C45" s="485"/>
      <c r="D45" s="486"/>
      <c r="E45" s="278"/>
      <c r="F45" s="278"/>
      <c r="G45" s="293"/>
    </row>
    <row r="46" spans="1:9" s="263" customFormat="1" ht="21" customHeight="1">
      <c r="A46" s="303"/>
      <c r="B46" s="481" t="s">
        <v>107</v>
      </c>
      <c r="C46" s="481"/>
      <c r="D46" s="481"/>
      <c r="E46" s="287">
        <v>14575</v>
      </c>
      <c r="F46" s="287">
        <f t="shared" ref="F46:G46" si="0">SUM(F43:F45)</f>
        <v>0</v>
      </c>
      <c r="G46" s="288">
        <f t="shared" si="0"/>
        <v>14575</v>
      </c>
    </row>
    <row r="47" spans="1:9" s="263" customFormat="1" ht="21" customHeight="1">
      <c r="A47" s="286"/>
      <c r="B47" s="481" t="s">
        <v>108</v>
      </c>
      <c r="C47" s="481"/>
      <c r="D47" s="481"/>
      <c r="E47" s="287">
        <v>309798</v>
      </c>
      <c r="F47" s="287">
        <f t="shared" ref="F47:G47" si="1">F36+F42-F46</f>
        <v>0</v>
      </c>
      <c r="G47" s="287">
        <f t="shared" si="1"/>
        <v>309798</v>
      </c>
    </row>
    <row r="48" spans="1:9" s="273" customFormat="1" ht="13.8">
      <c r="A48" s="269" t="s">
        <v>109</v>
      </c>
      <c r="B48" s="477" t="s">
        <v>110</v>
      </c>
      <c r="C48" s="477"/>
      <c r="D48" s="477"/>
      <c r="E48" s="289"/>
      <c r="F48" s="290"/>
      <c r="G48" s="291"/>
    </row>
    <row r="49" spans="1:7" s="295" customFormat="1" ht="21" customHeight="1">
      <c r="A49" s="274" t="s">
        <v>111</v>
      </c>
      <c r="B49" s="466" t="s">
        <v>112</v>
      </c>
      <c r="C49" s="491"/>
      <c r="D49" s="491"/>
      <c r="E49" s="278"/>
      <c r="F49" s="278"/>
      <c r="G49" s="304"/>
    </row>
    <row r="50" spans="1:7" s="295" customFormat="1" ht="21" customHeight="1">
      <c r="A50" s="274" t="s">
        <v>113</v>
      </c>
      <c r="B50" s="466" t="s">
        <v>114</v>
      </c>
      <c r="C50" s="491"/>
      <c r="D50" s="491"/>
      <c r="E50" s="278"/>
      <c r="F50" s="278"/>
      <c r="G50" s="304"/>
    </row>
    <row r="51" spans="1:7" s="295" customFormat="1" ht="21" customHeight="1">
      <c r="A51" s="305" t="s">
        <v>115</v>
      </c>
      <c r="B51" s="466" t="s">
        <v>116</v>
      </c>
      <c r="C51" s="466"/>
      <c r="D51" s="466"/>
      <c r="E51" s="278"/>
      <c r="F51" s="278"/>
      <c r="G51" s="304"/>
    </row>
    <row r="52" spans="1:7" s="295" customFormat="1" ht="0.75" customHeight="1">
      <c r="A52" s="282"/>
      <c r="B52" s="515"/>
      <c r="C52" s="516"/>
      <c r="D52" s="516"/>
      <c r="E52" s="306"/>
      <c r="F52" s="283"/>
      <c r="G52" s="307"/>
    </row>
    <row r="53" spans="1:7" s="263" customFormat="1" ht="21" customHeight="1">
      <c r="A53" s="286"/>
      <c r="B53" s="481" t="s">
        <v>117</v>
      </c>
      <c r="C53" s="481"/>
      <c r="D53" s="481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517" t="s">
        <v>118</v>
      </c>
      <c r="C54" s="518"/>
      <c r="D54" s="518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505" t="s">
        <v>49</v>
      </c>
      <c r="B58" s="506"/>
      <c r="C58" s="507"/>
      <c r="D58" s="507"/>
      <c r="E58" s="507"/>
      <c r="F58" s="507"/>
      <c r="G58" s="508"/>
    </row>
    <row r="59" spans="1:7" ht="15.75" customHeight="1">
      <c r="A59" s="509" t="s">
        <v>50</v>
      </c>
      <c r="B59" s="510"/>
      <c r="C59" s="510"/>
      <c r="D59" s="510"/>
      <c r="E59" s="519"/>
      <c r="F59" s="509" t="s">
        <v>122</v>
      </c>
      <c r="G59" s="519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3.2">
      <c r="A61" s="325" t="s">
        <v>81</v>
      </c>
      <c r="B61" s="326"/>
      <c r="C61" s="327" t="s">
        <v>94</v>
      </c>
      <c r="D61" s="503"/>
      <c r="E61" s="504"/>
      <c r="F61" s="503" t="s">
        <v>123</v>
      </c>
      <c r="G61" s="504"/>
    </row>
    <row r="62" spans="1:7" ht="15.75" customHeight="1">
      <c r="A62" s="505" t="s">
        <v>52</v>
      </c>
      <c r="B62" s="506"/>
      <c r="C62" s="507"/>
      <c r="D62" s="507"/>
      <c r="E62" s="507"/>
      <c r="F62" s="507"/>
      <c r="G62" s="508"/>
    </row>
    <row r="63" spans="1:7" ht="15.75" customHeight="1">
      <c r="A63" s="509" t="s">
        <v>82</v>
      </c>
      <c r="B63" s="510"/>
      <c r="C63" s="511"/>
      <c r="D63" s="511"/>
      <c r="E63" s="511"/>
      <c r="F63" s="511"/>
      <c r="G63" s="512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3.5" customHeight="1" thickBot="1">
      <c r="A65" s="328" t="s">
        <v>124</v>
      </c>
      <c r="B65" s="329"/>
      <c r="C65" s="330" t="s">
        <v>125</v>
      </c>
      <c r="D65" s="513" t="s">
        <v>126</v>
      </c>
      <c r="E65" s="514"/>
      <c r="F65" s="513"/>
      <c r="G65" s="514"/>
    </row>
    <row r="66" spans="1:7" ht="5.0999999999999996" customHeight="1">
      <c r="A66" s="492"/>
      <c r="B66" s="493"/>
      <c r="C66" s="493"/>
      <c r="D66" s="493"/>
      <c r="E66" s="493"/>
      <c r="F66" s="493"/>
      <c r="G66" s="494"/>
    </row>
    <row r="67" spans="1:7" ht="13.8" thickBot="1">
      <c r="A67" s="495" t="s">
        <v>127</v>
      </c>
      <c r="B67" s="496"/>
      <c r="C67" s="497"/>
      <c r="D67" s="498"/>
      <c r="E67" s="498"/>
      <c r="F67" s="498"/>
      <c r="G67" s="499"/>
    </row>
  </sheetData>
  <mergeCells count="45">
    <mergeCell ref="A66:G66"/>
    <mergeCell ref="A67:G67"/>
    <mergeCell ref="B28:D28"/>
    <mergeCell ref="D61:E61"/>
    <mergeCell ref="F61:G61"/>
    <mergeCell ref="A62:G62"/>
    <mergeCell ref="A63:G63"/>
    <mergeCell ref="D65:E65"/>
    <mergeCell ref="F65:G65"/>
    <mergeCell ref="B52:D52"/>
    <mergeCell ref="B53:D53"/>
    <mergeCell ref="B54:D54"/>
    <mergeCell ref="A58:G58"/>
    <mergeCell ref="A59:E59"/>
    <mergeCell ref="F59:G59"/>
    <mergeCell ref="B46:D46"/>
    <mergeCell ref="B47:D47"/>
    <mergeCell ref="B48:D48"/>
    <mergeCell ref="B49:D49"/>
    <mergeCell ref="B50:D50"/>
    <mergeCell ref="B51:D51"/>
    <mergeCell ref="B45:D45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33:D33"/>
    <mergeCell ref="B2:E2"/>
    <mergeCell ref="B7:D7"/>
    <mergeCell ref="B8:D8"/>
    <mergeCell ref="B24:D24"/>
    <mergeCell ref="B25:D25"/>
    <mergeCell ref="B26:D26"/>
    <mergeCell ref="B27:D27"/>
    <mergeCell ref="B29:D29"/>
    <mergeCell ref="B30:D30"/>
    <mergeCell ref="B31:D31"/>
    <mergeCell ref="B32:D32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view="pageBreakPreview" topLeftCell="A4" zoomScaleSheetLayoutView="100" zoomScalePageLayoutView="33" workbookViewId="0">
      <selection activeCell="D16" sqref="D16"/>
    </sheetView>
  </sheetViews>
  <sheetFormatPr defaultColWidth="20.6640625" defaultRowHeight="19.5" customHeight="1"/>
  <cols>
    <col min="1" max="1" width="15.6640625" style="176" customWidth="1"/>
    <col min="2" max="2" width="15.88671875" style="176" customWidth="1"/>
    <col min="3" max="3" width="22" style="176" customWidth="1"/>
    <col min="4" max="4" width="24.88671875" style="176" customWidth="1"/>
    <col min="5" max="5" width="18.44140625" style="176" customWidth="1"/>
    <col min="6" max="7" width="24" style="176" customWidth="1"/>
    <col min="8" max="8" width="20.6640625" style="176"/>
    <col min="9" max="9" width="20.6640625" style="176" customWidth="1"/>
    <col min="10" max="16384" width="20.664062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528" t="s">
        <v>170</v>
      </c>
      <c r="C2" s="529"/>
      <c r="D2" s="529"/>
      <c r="E2" s="530"/>
      <c r="F2" s="174" t="s">
        <v>156</v>
      </c>
      <c r="G2" s="175" t="s">
        <v>171</v>
      </c>
    </row>
    <row r="3" spans="1:7" s="183" customFormat="1" ht="18" customHeight="1">
      <c r="A3" s="177" t="s">
        <v>2</v>
      </c>
      <c r="B3" s="178" t="s">
        <v>166</v>
      </c>
      <c r="C3" s="179"/>
      <c r="D3" s="180"/>
      <c r="E3" s="181" t="s">
        <v>3</v>
      </c>
      <c r="F3" s="181"/>
      <c r="G3" s="182"/>
    </row>
    <row r="4" spans="1:7" s="183" customFormat="1" ht="18" customHeight="1">
      <c r="A4" s="177" t="s">
        <v>4</v>
      </c>
      <c r="B4" s="465" t="s">
        <v>55</v>
      </c>
      <c r="C4" s="179"/>
      <c r="D4" s="184"/>
      <c r="E4" s="185" t="s">
        <v>145</v>
      </c>
      <c r="F4" s="186"/>
      <c r="G4" s="187">
        <v>43146</v>
      </c>
    </row>
    <row r="5" spans="1:7" s="183" customFormat="1" ht="17.25" customHeight="1">
      <c r="A5" s="177" t="s">
        <v>57</v>
      </c>
      <c r="B5" s="465" t="s">
        <v>163</v>
      </c>
      <c r="C5" s="179"/>
      <c r="D5" s="184"/>
      <c r="E5" s="188" t="s">
        <v>95</v>
      </c>
      <c r="F5" s="189"/>
      <c r="G5" s="190"/>
    </row>
    <row r="6" spans="1:7" s="183" customFormat="1" ht="21" customHeight="1">
      <c r="A6" s="177" t="s">
        <v>6</v>
      </c>
      <c r="B6" s="178" t="s">
        <v>151</v>
      </c>
      <c r="C6" s="191"/>
      <c r="D6" s="180"/>
      <c r="E6" s="188" t="s">
        <v>58</v>
      </c>
      <c r="F6" s="189"/>
      <c r="G6" s="190"/>
    </row>
    <row r="7" spans="1:7" s="183" customFormat="1" ht="17.25" customHeight="1">
      <c r="A7" s="177"/>
      <c r="B7" s="470"/>
      <c r="C7" s="471"/>
      <c r="D7" s="472"/>
      <c r="E7" s="188" t="s">
        <v>59</v>
      </c>
      <c r="F7" s="189"/>
      <c r="G7" s="190">
        <v>43144</v>
      </c>
    </row>
    <row r="8" spans="1:7" s="183" customFormat="1" ht="21.75" customHeight="1">
      <c r="A8" s="177"/>
      <c r="B8" s="473"/>
      <c r="C8" s="474"/>
      <c r="D8" s="475"/>
      <c r="E8" s="197" t="s">
        <v>60</v>
      </c>
      <c r="F8" s="198"/>
      <c r="G8" s="199"/>
    </row>
    <row r="9" spans="1:7" s="183" customFormat="1" ht="23.25" customHeight="1" thickBot="1">
      <c r="A9" s="200"/>
      <c r="B9" s="201"/>
      <c r="C9" s="202"/>
      <c r="D9" s="203"/>
      <c r="E9" s="204" t="s">
        <v>7</v>
      </c>
      <c r="F9" s="203"/>
      <c r="G9" s="205"/>
    </row>
    <row r="10" spans="1:7" ht="14.25" customHeight="1">
      <c r="A10" s="206" t="s">
        <v>8</v>
      </c>
      <c r="B10" s="207"/>
      <c r="C10" s="207"/>
      <c r="D10" s="207"/>
      <c r="E10" s="207"/>
      <c r="F10" s="207"/>
      <c r="G10" s="208"/>
    </row>
    <row r="11" spans="1:7" ht="19.5" customHeight="1">
      <c r="A11" s="209" t="s">
        <v>62</v>
      </c>
      <c r="B11" s="210" t="s">
        <v>161</v>
      </c>
      <c r="C11" s="211"/>
      <c r="D11" s="212">
        <v>42544</v>
      </c>
      <c r="E11" s="209" t="s">
        <v>11</v>
      </c>
      <c r="F11" s="213"/>
      <c r="G11" s="214"/>
    </row>
    <row r="12" spans="1:7" ht="15.75" customHeight="1">
      <c r="A12" s="209" t="s">
        <v>10</v>
      </c>
      <c r="B12" s="213"/>
      <c r="C12" s="215"/>
      <c r="D12" s="216"/>
      <c r="E12" s="209"/>
      <c r="F12" s="213"/>
      <c r="G12" s="214"/>
    </row>
    <row r="13" spans="1:7" ht="13.8">
      <c r="A13" s="209" t="s">
        <v>96</v>
      </c>
      <c r="B13" s="213"/>
      <c r="C13" s="215"/>
      <c r="D13" s="216"/>
      <c r="E13" s="217"/>
      <c r="F13" s="218"/>
      <c r="G13" s="219"/>
    </row>
    <row r="14" spans="1:7" ht="14.4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3.8">
      <c r="A15" s="220" t="s">
        <v>97</v>
      </c>
      <c r="B15" s="221"/>
      <c r="C15" s="226"/>
      <c r="D15" s="227">
        <v>383564</v>
      </c>
      <c r="E15" s="228" t="s">
        <v>98</v>
      </c>
      <c r="F15" s="229"/>
      <c r="G15" s="230"/>
    </row>
    <row r="16" spans="1:7" ht="13.8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8" ht="16.2" thickBot="1">
      <c r="A17" s="235" t="s">
        <v>17</v>
      </c>
      <c r="B17" s="191"/>
      <c r="C17" s="236"/>
      <c r="D17" s="187">
        <v>43118</v>
      </c>
      <c r="E17" s="237" t="s">
        <v>100</v>
      </c>
      <c r="F17" s="238"/>
      <c r="G17" s="239"/>
    </row>
    <row r="18" spans="1:8" ht="13.8">
      <c r="A18" s="235" t="s">
        <v>101</v>
      </c>
      <c r="B18" s="191"/>
      <c r="C18" s="240"/>
      <c r="D18" s="241">
        <v>360413.61</v>
      </c>
      <c r="E18" s="242"/>
      <c r="F18" s="243"/>
      <c r="G18" s="244"/>
    </row>
    <row r="19" spans="1:8" ht="15" customHeight="1">
      <c r="A19" s="245" t="s">
        <v>20</v>
      </c>
      <c r="B19" s="246"/>
      <c r="C19" s="247"/>
      <c r="D19" s="248">
        <f>F47</f>
        <v>36041</v>
      </c>
      <c r="E19" s="249"/>
      <c r="F19" s="221"/>
      <c r="G19" s="216"/>
    </row>
    <row r="20" spans="1:8" ht="13.8">
      <c r="A20" s="249" t="s">
        <v>22</v>
      </c>
      <c r="B20" s="250"/>
      <c r="C20" s="251"/>
      <c r="D20" s="252" t="s">
        <v>152</v>
      </c>
      <c r="E20" s="249"/>
      <c r="F20" s="221"/>
      <c r="G20" s="216"/>
    </row>
    <row r="21" spans="1:8" ht="13.8">
      <c r="A21" s="253" t="s">
        <v>102</v>
      </c>
      <c r="B21" s="254"/>
      <c r="C21" s="255"/>
      <c r="D21" s="459" t="s">
        <v>154</v>
      </c>
      <c r="E21" s="249"/>
      <c r="F21" s="221"/>
      <c r="G21" s="216"/>
    </row>
    <row r="22" spans="1:8" ht="15" customHeight="1" thickBot="1">
      <c r="A22" s="256" t="s">
        <v>23</v>
      </c>
      <c r="B22" s="257"/>
      <c r="C22" s="258"/>
      <c r="D22" s="259" t="s">
        <v>153</v>
      </c>
      <c r="E22" s="256"/>
      <c r="F22" s="257"/>
      <c r="G22" s="225"/>
    </row>
    <row r="23" spans="1:8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8" s="268" customFormat="1" ht="13.8">
      <c r="A24" s="264" t="s">
        <v>0</v>
      </c>
      <c r="B24" s="476" t="s">
        <v>25</v>
      </c>
      <c r="C24" s="476"/>
      <c r="D24" s="476"/>
      <c r="E24" s="464" t="s">
        <v>26</v>
      </c>
      <c r="F24" s="266" t="s">
        <v>27</v>
      </c>
      <c r="G24" s="267" t="s">
        <v>28</v>
      </c>
    </row>
    <row r="25" spans="1:8" s="273" customFormat="1" ht="24" customHeight="1">
      <c r="A25" s="269" t="s">
        <v>29</v>
      </c>
      <c r="B25" s="477" t="s">
        <v>30</v>
      </c>
      <c r="C25" s="477"/>
      <c r="D25" s="477"/>
      <c r="E25" s="270"/>
      <c r="F25" s="271"/>
      <c r="G25" s="272"/>
    </row>
    <row r="26" spans="1:8" s="281" customFormat="1" ht="21" customHeight="1">
      <c r="A26" s="274" t="s">
        <v>74</v>
      </c>
      <c r="B26" s="478" t="s">
        <v>160</v>
      </c>
      <c r="C26" s="479"/>
      <c r="D26" s="480"/>
      <c r="E26" s="278">
        <v>252290</v>
      </c>
      <c r="F26" s="278">
        <f>G26-E26</f>
        <v>0</v>
      </c>
      <c r="G26" s="280">
        <f>ROUND(D18*70%,0)</f>
        <v>252290</v>
      </c>
      <c r="H26" s="281">
        <v>143841</v>
      </c>
    </row>
    <row r="27" spans="1:8" s="281" customFormat="1" ht="21" customHeight="1">
      <c r="A27" s="274" t="s">
        <v>75</v>
      </c>
      <c r="B27" s="478" t="s">
        <v>158</v>
      </c>
      <c r="C27" s="479"/>
      <c r="D27" s="480"/>
      <c r="E27" s="278">
        <v>72083</v>
      </c>
      <c r="F27" s="278">
        <f>G27-E27</f>
        <v>0</v>
      </c>
      <c r="G27" s="280">
        <f>ROUND(D18*20%,0)</f>
        <v>72083</v>
      </c>
    </row>
    <row r="28" spans="1:8" s="281" customFormat="1" ht="21" customHeight="1">
      <c r="A28" s="274" t="s">
        <v>76</v>
      </c>
      <c r="B28" s="275" t="s">
        <v>167</v>
      </c>
      <c r="C28" s="276"/>
      <c r="D28" s="277"/>
      <c r="E28" s="278"/>
      <c r="F28" s="278">
        <f>G28-E28</f>
        <v>36041</v>
      </c>
      <c r="G28" s="280">
        <f>ROUND(D18*10%,0)</f>
        <v>36041</v>
      </c>
    </row>
    <row r="29" spans="1:8" s="281" customFormat="1" ht="18" customHeight="1">
      <c r="A29" s="282"/>
      <c r="B29" s="466"/>
      <c r="C29" s="466"/>
      <c r="D29" s="466"/>
      <c r="E29" s="283"/>
      <c r="F29" s="284"/>
      <c r="G29" s="285"/>
    </row>
    <row r="30" spans="1:8" s="263" customFormat="1" ht="21" customHeight="1">
      <c r="A30" s="286"/>
      <c r="B30" s="481" t="s">
        <v>31</v>
      </c>
      <c r="C30" s="482"/>
      <c r="D30" s="482"/>
      <c r="E30" s="287">
        <v>324373</v>
      </c>
      <c r="F30" s="287">
        <f>SUM(F25:F29)</f>
        <v>36041</v>
      </c>
      <c r="G30" s="288">
        <f>SUM(G25:G29)</f>
        <v>360414</v>
      </c>
    </row>
    <row r="31" spans="1:8" s="273" customFormat="1" ht="18.75" customHeight="1">
      <c r="A31" s="269" t="s">
        <v>32</v>
      </c>
      <c r="B31" s="477" t="s">
        <v>33</v>
      </c>
      <c r="C31" s="477"/>
      <c r="D31" s="477"/>
      <c r="E31" s="289"/>
      <c r="F31" s="290"/>
      <c r="G31" s="291"/>
    </row>
    <row r="32" spans="1:8" s="281" customFormat="1" ht="19.5" customHeight="1">
      <c r="A32" s="292" t="s">
        <v>77</v>
      </c>
      <c r="B32" s="483" t="s">
        <v>141</v>
      </c>
      <c r="C32" s="483"/>
      <c r="D32" s="483"/>
      <c r="E32" s="278"/>
      <c r="F32" s="293"/>
      <c r="G32" s="293"/>
    </row>
    <row r="33" spans="1:9" s="295" customFormat="1" ht="18.75" customHeight="1">
      <c r="A33" s="274" t="s">
        <v>78</v>
      </c>
      <c r="B33" s="466" t="s">
        <v>103</v>
      </c>
      <c r="C33" s="466"/>
      <c r="D33" s="466"/>
      <c r="E33" s="278"/>
      <c r="F33" s="278">
        <f>G33-E33</f>
        <v>0</v>
      </c>
      <c r="G33" s="294"/>
    </row>
    <row r="34" spans="1:9" s="295" customFormat="1" ht="19.5" customHeight="1">
      <c r="A34" s="274" t="s">
        <v>34</v>
      </c>
      <c r="B34" s="466" t="s">
        <v>139</v>
      </c>
      <c r="C34" s="466"/>
      <c r="D34" s="466"/>
      <c r="E34" s="278"/>
      <c r="F34" s="296">
        <f>G34-E34</f>
        <v>0</v>
      </c>
      <c r="G34" s="293"/>
    </row>
    <row r="35" spans="1:9" s="295" customFormat="1" ht="0.75" customHeight="1">
      <c r="A35" s="297"/>
      <c r="B35" s="466"/>
      <c r="C35" s="466"/>
      <c r="D35" s="466"/>
      <c r="E35" s="298"/>
      <c r="F35" s="299"/>
      <c r="G35" s="300"/>
    </row>
    <row r="36" spans="1:9" s="263" customFormat="1" ht="21" customHeight="1">
      <c r="A36" s="286"/>
      <c r="B36" s="481" t="s">
        <v>35</v>
      </c>
      <c r="C36" s="481"/>
      <c r="D36" s="481"/>
      <c r="E36" s="287">
        <v>324373</v>
      </c>
      <c r="F36" s="287">
        <f>SUM(F30:F34)</f>
        <v>36041</v>
      </c>
      <c r="G36" s="288">
        <f>SUM(G30:G34)</f>
        <v>360414</v>
      </c>
    </row>
    <row r="37" spans="1:9" s="273" customFormat="1" ht="20.25" customHeight="1">
      <c r="A37" s="269" t="s">
        <v>36</v>
      </c>
      <c r="B37" s="477" t="s">
        <v>37</v>
      </c>
      <c r="C37" s="477"/>
      <c r="D37" s="477"/>
      <c r="E37" s="289"/>
      <c r="F37" s="290"/>
      <c r="G37" s="291"/>
      <c r="I37" s="273">
        <f>43055962*5/100</f>
        <v>2152798.1</v>
      </c>
    </row>
    <row r="38" spans="1:9" ht="21" customHeight="1">
      <c r="A38" s="301" t="s">
        <v>38</v>
      </c>
      <c r="B38" s="487" t="s">
        <v>165</v>
      </c>
      <c r="C38" s="487"/>
      <c r="D38" s="487"/>
      <c r="E38" s="278"/>
      <c r="F38" s="278"/>
      <c r="G38" s="293"/>
      <c r="I38" s="302"/>
    </row>
    <row r="39" spans="1:9" ht="21" customHeight="1">
      <c r="A39" s="301" t="s">
        <v>72</v>
      </c>
      <c r="B39" s="488" t="s">
        <v>104</v>
      </c>
      <c r="C39" s="489"/>
      <c r="D39" s="490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84" t="s">
        <v>105</v>
      </c>
      <c r="C40" s="485"/>
      <c r="D40" s="486"/>
      <c r="E40" s="278"/>
      <c r="F40" s="278">
        <f>G40-E40</f>
        <v>0</v>
      </c>
      <c r="G40" s="293"/>
    </row>
    <row r="41" spans="1:9" ht="0.75" customHeight="1">
      <c r="A41" s="301"/>
      <c r="B41" s="484"/>
      <c r="C41" s="485"/>
      <c r="D41" s="486"/>
      <c r="E41" s="278"/>
      <c r="F41" s="278"/>
      <c r="G41" s="293"/>
    </row>
    <row r="42" spans="1:9" s="263" customFormat="1" ht="21" customHeight="1">
      <c r="A42" s="303"/>
      <c r="B42" s="481" t="s">
        <v>39</v>
      </c>
      <c r="C42" s="481"/>
      <c r="D42" s="481"/>
      <c r="E42" s="287"/>
      <c r="F42" s="287">
        <f>SUM(F37:F41)</f>
        <v>0</v>
      </c>
      <c r="G42" s="288"/>
    </row>
    <row r="43" spans="1:9" s="273" customFormat="1" ht="21.75" customHeight="1">
      <c r="A43" s="269" t="s">
        <v>41</v>
      </c>
      <c r="B43" s="477" t="s">
        <v>168</v>
      </c>
      <c r="C43" s="477"/>
      <c r="D43" s="477"/>
      <c r="E43" s="289"/>
      <c r="F43" s="290"/>
      <c r="G43" s="291"/>
    </row>
    <row r="44" spans="1:9" s="295" customFormat="1" ht="21" customHeight="1">
      <c r="A44" s="274" t="s">
        <v>43</v>
      </c>
      <c r="B44" s="488" t="s">
        <v>169</v>
      </c>
      <c r="C44" s="489"/>
      <c r="D44" s="490"/>
      <c r="E44" s="457">
        <v>14575</v>
      </c>
      <c r="F44" s="278">
        <f>G44-E44</f>
        <v>0</v>
      </c>
      <c r="G44" s="462">
        <v>14575</v>
      </c>
    </row>
    <row r="45" spans="1:9" ht="0.75" customHeight="1">
      <c r="A45" s="301"/>
      <c r="B45" s="484"/>
      <c r="C45" s="485"/>
      <c r="D45" s="486"/>
      <c r="E45" s="278"/>
      <c r="F45" s="278"/>
      <c r="G45" s="293"/>
    </row>
    <row r="46" spans="1:9" s="263" customFormat="1" ht="21" customHeight="1">
      <c r="A46" s="303"/>
      <c r="B46" s="481" t="s">
        <v>107</v>
      </c>
      <c r="C46" s="481"/>
      <c r="D46" s="481"/>
      <c r="E46" s="287">
        <v>14575</v>
      </c>
      <c r="F46" s="287">
        <f t="shared" ref="F46:G46" si="0">SUM(F43:F45)</f>
        <v>0</v>
      </c>
      <c r="G46" s="288">
        <f t="shared" si="0"/>
        <v>14575</v>
      </c>
    </row>
    <row r="47" spans="1:9" s="263" customFormat="1" ht="21" customHeight="1">
      <c r="A47" s="286"/>
      <c r="B47" s="481" t="s">
        <v>108</v>
      </c>
      <c r="C47" s="481"/>
      <c r="D47" s="481"/>
      <c r="E47" s="287">
        <v>309798</v>
      </c>
      <c r="F47" s="287">
        <f t="shared" ref="F47:G47" si="1">F36+F42-F46</f>
        <v>36041</v>
      </c>
      <c r="G47" s="287">
        <f t="shared" si="1"/>
        <v>345839</v>
      </c>
    </row>
    <row r="48" spans="1:9" s="273" customFormat="1" ht="13.8">
      <c r="A48" s="269" t="s">
        <v>109</v>
      </c>
      <c r="B48" s="477" t="s">
        <v>110</v>
      </c>
      <c r="C48" s="477"/>
      <c r="D48" s="477"/>
      <c r="E48" s="289"/>
      <c r="F48" s="290"/>
      <c r="G48" s="291"/>
    </row>
    <row r="49" spans="1:7" s="295" customFormat="1" ht="21" customHeight="1">
      <c r="A49" s="274" t="s">
        <v>111</v>
      </c>
      <c r="B49" s="466" t="s">
        <v>112</v>
      </c>
      <c r="C49" s="491"/>
      <c r="D49" s="491"/>
      <c r="E49" s="278"/>
      <c r="F49" s="278"/>
      <c r="G49" s="304"/>
    </row>
    <row r="50" spans="1:7" s="295" customFormat="1" ht="21" customHeight="1">
      <c r="A50" s="274" t="s">
        <v>113</v>
      </c>
      <c r="B50" s="466" t="s">
        <v>114</v>
      </c>
      <c r="C50" s="491"/>
      <c r="D50" s="491"/>
      <c r="E50" s="278"/>
      <c r="F50" s="278"/>
      <c r="G50" s="304"/>
    </row>
    <row r="51" spans="1:7" s="295" customFormat="1" ht="21" customHeight="1">
      <c r="A51" s="305" t="s">
        <v>115</v>
      </c>
      <c r="B51" s="466" t="s">
        <v>116</v>
      </c>
      <c r="C51" s="466"/>
      <c r="D51" s="466"/>
      <c r="E51" s="278"/>
      <c r="F51" s="278"/>
      <c r="G51" s="304"/>
    </row>
    <row r="52" spans="1:7" s="295" customFormat="1" ht="0.75" customHeight="1">
      <c r="A52" s="282"/>
      <c r="B52" s="515"/>
      <c r="C52" s="516"/>
      <c r="D52" s="516"/>
      <c r="E52" s="306"/>
      <c r="F52" s="283"/>
      <c r="G52" s="307"/>
    </row>
    <row r="53" spans="1:7" s="263" customFormat="1" ht="21" customHeight="1">
      <c r="A53" s="286"/>
      <c r="B53" s="481" t="s">
        <v>117</v>
      </c>
      <c r="C53" s="481"/>
      <c r="D53" s="481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517" t="s">
        <v>118</v>
      </c>
      <c r="C54" s="518"/>
      <c r="D54" s="518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ht="24.75" customHeight="1">
      <c r="A57" s="520" t="s">
        <v>49</v>
      </c>
      <c r="B57" s="521"/>
      <c r="C57" s="522"/>
      <c r="D57" s="522"/>
      <c r="E57" s="522"/>
      <c r="F57" s="522"/>
      <c r="G57" s="523"/>
    </row>
    <row r="58" spans="1:7" ht="15.75" customHeight="1">
      <c r="A58" s="509" t="s">
        <v>50</v>
      </c>
      <c r="B58" s="510"/>
      <c r="C58" s="510"/>
      <c r="D58" s="510"/>
      <c r="E58" s="519"/>
      <c r="F58" s="509" t="s">
        <v>122</v>
      </c>
      <c r="G58" s="519"/>
    </row>
    <row r="59" spans="1:7" ht="42.75" customHeight="1">
      <c r="A59" s="322"/>
      <c r="B59" s="323"/>
      <c r="C59" s="324"/>
      <c r="D59" s="322"/>
      <c r="E59" s="323"/>
      <c r="F59" s="322"/>
      <c r="G59" s="323"/>
    </row>
    <row r="60" spans="1:7" ht="24.75" customHeight="1">
      <c r="A60" s="325" t="s">
        <v>81</v>
      </c>
      <c r="B60" s="326"/>
      <c r="C60" s="327" t="s">
        <v>94</v>
      </c>
      <c r="D60" s="503"/>
      <c r="E60" s="504"/>
      <c r="F60" s="503" t="s">
        <v>172</v>
      </c>
      <c r="G60" s="504"/>
    </row>
    <row r="61" spans="1:7" ht="19.5" customHeight="1">
      <c r="A61" s="520" t="s">
        <v>52</v>
      </c>
      <c r="B61" s="521"/>
      <c r="C61" s="522"/>
      <c r="D61" s="522"/>
      <c r="E61" s="522"/>
      <c r="F61" s="522"/>
      <c r="G61" s="523"/>
    </row>
    <row r="62" spans="1:7" ht="22.5" customHeight="1">
      <c r="A62" s="524" t="s">
        <v>82</v>
      </c>
      <c r="B62" s="525"/>
      <c r="C62" s="526"/>
      <c r="D62" s="526"/>
      <c r="E62" s="526"/>
      <c r="F62" s="526"/>
      <c r="G62" s="527"/>
    </row>
    <row r="63" spans="1:7" ht="51.75" customHeight="1">
      <c r="A63" s="322"/>
      <c r="B63" s="323"/>
      <c r="C63" s="324"/>
      <c r="D63" s="322"/>
      <c r="E63" s="323"/>
      <c r="F63" s="322"/>
      <c r="G63" s="323"/>
    </row>
    <row r="64" spans="1:7" ht="23.25" customHeight="1" thickBot="1">
      <c r="A64" s="328" t="s">
        <v>124</v>
      </c>
      <c r="B64" s="329"/>
      <c r="C64" s="330" t="s">
        <v>173</v>
      </c>
      <c r="D64" s="513" t="s">
        <v>126</v>
      </c>
      <c r="E64" s="514"/>
      <c r="F64" s="513"/>
      <c r="G64" s="514"/>
    </row>
    <row r="65" spans="1:7" ht="21" customHeight="1" thickBot="1">
      <c r="A65" s="495" t="s">
        <v>127</v>
      </c>
      <c r="B65" s="496"/>
      <c r="C65" s="497"/>
      <c r="D65" s="498"/>
      <c r="E65" s="498"/>
      <c r="F65" s="498"/>
      <c r="G65" s="499"/>
    </row>
  </sheetData>
  <mergeCells count="43">
    <mergeCell ref="B26:D26"/>
    <mergeCell ref="B2:E2"/>
    <mergeCell ref="B7:D7"/>
    <mergeCell ref="B8:D8"/>
    <mergeCell ref="B24:D24"/>
    <mergeCell ref="B25:D25"/>
    <mergeCell ref="B39:D39"/>
    <mergeCell ref="B27:D27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51:D51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2:D52"/>
    <mergeCell ref="B53:D53"/>
    <mergeCell ref="B54:D54"/>
    <mergeCell ref="A57:G57"/>
    <mergeCell ref="A58:E58"/>
    <mergeCell ref="F58:G58"/>
    <mergeCell ref="A65:G65"/>
    <mergeCell ref="D60:E60"/>
    <mergeCell ref="F60:G60"/>
    <mergeCell ref="A61:G61"/>
    <mergeCell ref="A62:G62"/>
    <mergeCell ref="D64:E64"/>
    <mergeCell ref="F64:G64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11" zoomScaleSheetLayoutView="100" zoomScalePageLayoutView="33" workbookViewId="0">
      <selection activeCell="G27" sqref="G27"/>
    </sheetView>
  </sheetViews>
  <sheetFormatPr defaultColWidth="20.6640625" defaultRowHeight="19.5" customHeight="1"/>
  <cols>
    <col min="1" max="1" width="15.6640625" style="176" customWidth="1"/>
    <col min="2" max="2" width="15.88671875" style="176" customWidth="1"/>
    <col min="3" max="3" width="22" style="176" customWidth="1"/>
    <col min="4" max="4" width="24.88671875" style="176" customWidth="1"/>
    <col min="5" max="5" width="18.44140625" style="176" customWidth="1"/>
    <col min="6" max="7" width="24" style="176" customWidth="1"/>
    <col min="8" max="8" width="20.6640625" style="176"/>
    <col min="9" max="9" width="20.6640625" style="176" customWidth="1"/>
    <col min="10" max="16384" width="20.664062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467" t="s">
        <v>162</v>
      </c>
      <c r="C2" s="468"/>
      <c r="D2" s="468"/>
      <c r="E2" s="469"/>
      <c r="F2" s="174" t="s">
        <v>146</v>
      </c>
      <c r="G2" s="175" t="s">
        <v>164</v>
      </c>
    </row>
    <row r="3" spans="1:7" s="183" customFormat="1" ht="15.6">
      <c r="A3" s="177" t="s">
        <v>2</v>
      </c>
      <c r="B3" s="178" t="s">
        <v>166</v>
      </c>
      <c r="C3" s="179"/>
      <c r="D3" s="180"/>
      <c r="E3" s="181" t="s">
        <v>3</v>
      </c>
      <c r="F3" s="181"/>
      <c r="G3" s="182"/>
    </row>
    <row r="4" spans="1:7" s="183" customFormat="1" ht="15.6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87">
        <v>42657</v>
      </c>
    </row>
    <row r="5" spans="1:7" s="183" customFormat="1" ht="15">
      <c r="A5" s="177" t="s">
        <v>57</v>
      </c>
      <c r="B5" s="178" t="s">
        <v>163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151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470"/>
      <c r="C7" s="471"/>
      <c r="D7" s="472"/>
      <c r="E7" s="188" t="s">
        <v>59</v>
      </c>
      <c r="F7" s="189"/>
      <c r="G7" s="190">
        <v>42621</v>
      </c>
    </row>
    <row r="8" spans="1:7" s="183" customFormat="1" ht="16.5" customHeight="1">
      <c r="A8" s="177"/>
      <c r="B8" s="473"/>
      <c r="C8" s="474"/>
      <c r="D8" s="475"/>
      <c r="E8" s="197" t="s">
        <v>60</v>
      </c>
      <c r="F8" s="198"/>
      <c r="G8" s="199"/>
    </row>
    <row r="9" spans="1:7" s="183" customFormat="1" ht="16.2" thickBot="1">
      <c r="A9" s="200"/>
      <c r="B9" s="201"/>
      <c r="C9" s="202"/>
      <c r="D9" s="203"/>
      <c r="E9" s="204" t="s">
        <v>7</v>
      </c>
      <c r="F9" s="203"/>
      <c r="G9" s="205"/>
    </row>
    <row r="10" spans="1:7" ht="13.2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161</v>
      </c>
      <c r="C11" s="211"/>
      <c r="D11" s="212">
        <v>42544</v>
      </c>
      <c r="E11" s="209" t="s">
        <v>11</v>
      </c>
      <c r="F11" s="213"/>
      <c r="G11" s="214"/>
    </row>
    <row r="12" spans="1:7" ht="13.8">
      <c r="A12" s="209" t="s">
        <v>10</v>
      </c>
      <c r="B12" s="213"/>
      <c r="C12" s="215"/>
      <c r="D12" s="216"/>
      <c r="E12" s="209"/>
      <c r="F12" s="213"/>
      <c r="G12" s="214"/>
    </row>
    <row r="13" spans="1:7" ht="13.8">
      <c r="A13" s="209" t="s">
        <v>96</v>
      </c>
      <c r="B13" s="213"/>
      <c r="C13" s="215"/>
      <c r="D13" s="216"/>
      <c r="E13" s="217"/>
      <c r="F13" s="218"/>
      <c r="G13" s="219"/>
    </row>
    <row r="14" spans="1:7" ht="14.4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3.8">
      <c r="A15" s="220" t="s">
        <v>97</v>
      </c>
      <c r="B15" s="221"/>
      <c r="C15" s="226"/>
      <c r="D15" s="227">
        <v>383564</v>
      </c>
      <c r="E15" s="228" t="s">
        <v>98</v>
      </c>
      <c r="F15" s="229"/>
      <c r="G15" s="230"/>
    </row>
    <row r="16" spans="1:7" ht="13.8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8" ht="16.2" thickBot="1">
      <c r="A17" s="235" t="s">
        <v>17</v>
      </c>
      <c r="B17" s="191"/>
      <c r="C17" s="236"/>
      <c r="D17" s="187">
        <v>42550</v>
      </c>
      <c r="E17" s="237" t="s">
        <v>100</v>
      </c>
      <c r="F17" s="238"/>
      <c r="G17" s="239"/>
    </row>
    <row r="18" spans="1:8" ht="13.8">
      <c r="A18" s="235" t="s">
        <v>101</v>
      </c>
      <c r="B18" s="191"/>
      <c r="C18" s="240"/>
      <c r="D18" s="241">
        <v>360413.61</v>
      </c>
      <c r="E18" s="242"/>
      <c r="F18" s="243"/>
      <c r="G18" s="244"/>
    </row>
    <row r="19" spans="1:8" ht="15" customHeight="1">
      <c r="A19" s="245" t="s">
        <v>20</v>
      </c>
      <c r="B19" s="246"/>
      <c r="C19" s="247"/>
      <c r="D19" s="248">
        <f>F47</f>
        <v>309798</v>
      </c>
      <c r="E19" s="249"/>
      <c r="F19" s="221"/>
      <c r="G19" s="216"/>
    </row>
    <row r="20" spans="1:8" ht="13.8">
      <c r="A20" s="249" t="s">
        <v>22</v>
      </c>
      <c r="B20" s="250"/>
      <c r="C20" s="251"/>
      <c r="D20" s="252" t="s">
        <v>152</v>
      </c>
      <c r="E20" s="249"/>
      <c r="F20" s="221"/>
      <c r="G20" s="216"/>
    </row>
    <row r="21" spans="1:8" ht="13.8">
      <c r="A21" s="253" t="s">
        <v>102</v>
      </c>
      <c r="B21" s="254"/>
      <c r="C21" s="255"/>
      <c r="D21" s="459" t="s">
        <v>154</v>
      </c>
      <c r="E21" s="249"/>
      <c r="F21" s="221"/>
      <c r="G21" s="216"/>
    </row>
    <row r="22" spans="1:8" ht="15" customHeight="1" thickBot="1">
      <c r="A22" s="256" t="s">
        <v>23</v>
      </c>
      <c r="B22" s="257"/>
      <c r="C22" s="258"/>
      <c r="D22" s="259" t="s">
        <v>153</v>
      </c>
      <c r="E22" s="256"/>
      <c r="F22" s="257"/>
      <c r="G22" s="225"/>
    </row>
    <row r="23" spans="1:8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8" s="268" customFormat="1" ht="13.8">
      <c r="A24" s="264" t="s">
        <v>0</v>
      </c>
      <c r="B24" s="476" t="s">
        <v>25</v>
      </c>
      <c r="C24" s="476"/>
      <c r="D24" s="476"/>
      <c r="E24" s="461" t="s">
        <v>26</v>
      </c>
      <c r="F24" s="266" t="s">
        <v>27</v>
      </c>
      <c r="G24" s="267" t="s">
        <v>28</v>
      </c>
    </row>
    <row r="25" spans="1:8" s="273" customFormat="1" ht="13.8">
      <c r="A25" s="269" t="s">
        <v>29</v>
      </c>
      <c r="B25" s="477" t="s">
        <v>30</v>
      </c>
      <c r="C25" s="477"/>
      <c r="D25" s="477"/>
      <c r="E25" s="270"/>
      <c r="F25" s="271"/>
      <c r="G25" s="272"/>
    </row>
    <row r="26" spans="1:8" s="281" customFormat="1" ht="21" customHeight="1">
      <c r="A26" s="274" t="s">
        <v>74</v>
      </c>
      <c r="B26" s="478" t="s">
        <v>160</v>
      </c>
      <c r="C26" s="479"/>
      <c r="D26" s="480"/>
      <c r="E26" s="278"/>
      <c r="F26" s="278">
        <f>G26-E26</f>
        <v>252290</v>
      </c>
      <c r="G26" s="280">
        <f>ROUND(D18*70%,0)</f>
        <v>252290</v>
      </c>
      <c r="H26" s="281">
        <v>143841</v>
      </c>
    </row>
    <row r="27" spans="1:8" s="281" customFormat="1" ht="21" customHeight="1">
      <c r="A27" s="274" t="s">
        <v>75</v>
      </c>
      <c r="B27" s="478" t="s">
        <v>158</v>
      </c>
      <c r="C27" s="479"/>
      <c r="D27" s="480"/>
      <c r="E27" s="278"/>
      <c r="F27" s="278">
        <f>G27-E27</f>
        <v>72083</v>
      </c>
      <c r="G27" s="280">
        <f>ROUND(D18*20%,0)</f>
        <v>72083</v>
      </c>
    </row>
    <row r="28" spans="1:8" s="281" customFormat="1" ht="21" customHeight="1">
      <c r="A28" s="274" t="s">
        <v>76</v>
      </c>
      <c r="B28" s="275" t="s">
        <v>167</v>
      </c>
      <c r="C28" s="276"/>
      <c r="D28" s="277"/>
      <c r="E28" s="278"/>
      <c r="F28" s="278">
        <f>G28-E28</f>
        <v>0</v>
      </c>
      <c r="G28" s="280"/>
    </row>
    <row r="29" spans="1:8" s="281" customFormat="1" ht="0.75" customHeight="1">
      <c r="A29" s="282"/>
      <c r="B29" s="466"/>
      <c r="C29" s="466"/>
      <c r="D29" s="466"/>
      <c r="E29" s="283"/>
      <c r="F29" s="284"/>
      <c r="G29" s="285"/>
    </row>
    <row r="30" spans="1:8" s="263" customFormat="1" ht="21" customHeight="1">
      <c r="A30" s="286"/>
      <c r="B30" s="481" t="s">
        <v>31</v>
      </c>
      <c r="C30" s="482"/>
      <c r="D30" s="482"/>
      <c r="E30" s="287"/>
      <c r="F30" s="287">
        <f>SUM(F25:F29)</f>
        <v>324373</v>
      </c>
      <c r="G30" s="288">
        <f>SUM(G25:G29)</f>
        <v>324373</v>
      </c>
    </row>
    <row r="31" spans="1:8" s="273" customFormat="1" ht="13.8">
      <c r="A31" s="269" t="s">
        <v>32</v>
      </c>
      <c r="B31" s="477" t="s">
        <v>33</v>
      </c>
      <c r="C31" s="477"/>
      <c r="D31" s="477"/>
      <c r="E31" s="289"/>
      <c r="F31" s="290"/>
      <c r="G31" s="291"/>
    </row>
    <row r="32" spans="1:8" s="281" customFormat="1" ht="13.8">
      <c r="A32" s="292" t="s">
        <v>77</v>
      </c>
      <c r="B32" s="483" t="s">
        <v>141</v>
      </c>
      <c r="C32" s="483"/>
      <c r="D32" s="483"/>
      <c r="E32" s="278"/>
      <c r="F32" s="293"/>
      <c r="G32" s="293"/>
    </row>
    <row r="33" spans="1:9" s="295" customFormat="1" ht="13.8">
      <c r="A33" s="274" t="s">
        <v>78</v>
      </c>
      <c r="B33" s="466" t="s">
        <v>103</v>
      </c>
      <c r="C33" s="466"/>
      <c r="D33" s="466"/>
      <c r="E33" s="278"/>
      <c r="F33" s="278">
        <f>G33-E33</f>
        <v>0</v>
      </c>
      <c r="G33" s="294"/>
    </row>
    <row r="34" spans="1:9" s="295" customFormat="1" ht="13.8">
      <c r="A34" s="274" t="s">
        <v>34</v>
      </c>
      <c r="B34" s="466" t="s">
        <v>139</v>
      </c>
      <c r="C34" s="466"/>
      <c r="D34" s="466"/>
      <c r="E34" s="278"/>
      <c r="F34" s="296">
        <f>G34-E34</f>
        <v>0</v>
      </c>
      <c r="G34" s="293"/>
    </row>
    <row r="35" spans="1:9" s="295" customFormat="1" ht="0.75" customHeight="1">
      <c r="A35" s="297"/>
      <c r="B35" s="466"/>
      <c r="C35" s="466"/>
      <c r="D35" s="466"/>
      <c r="E35" s="298"/>
      <c r="F35" s="299"/>
      <c r="G35" s="300"/>
    </row>
    <row r="36" spans="1:9" s="263" customFormat="1" ht="21" customHeight="1">
      <c r="A36" s="286"/>
      <c r="B36" s="481" t="s">
        <v>35</v>
      </c>
      <c r="C36" s="481"/>
      <c r="D36" s="481"/>
      <c r="E36" s="287"/>
      <c r="F36" s="287">
        <f>SUM(F30:F34)</f>
        <v>324373</v>
      </c>
      <c r="G36" s="288">
        <f>SUM(G30:G34)</f>
        <v>324373</v>
      </c>
    </row>
    <row r="37" spans="1:9" s="273" customFormat="1" ht="13.8">
      <c r="A37" s="269" t="s">
        <v>36</v>
      </c>
      <c r="B37" s="477" t="s">
        <v>37</v>
      </c>
      <c r="C37" s="477"/>
      <c r="D37" s="477"/>
      <c r="E37" s="289"/>
      <c r="F37" s="290"/>
      <c r="G37" s="291"/>
      <c r="I37" s="273">
        <f>43055962*5/100</f>
        <v>2152798.1</v>
      </c>
    </row>
    <row r="38" spans="1:9" ht="21" customHeight="1">
      <c r="A38" s="301" t="s">
        <v>38</v>
      </c>
      <c r="B38" s="487" t="s">
        <v>165</v>
      </c>
      <c r="C38" s="487"/>
      <c r="D38" s="487"/>
      <c r="E38" s="278"/>
      <c r="F38" s="278"/>
      <c r="G38" s="293"/>
      <c r="I38" s="302"/>
    </row>
    <row r="39" spans="1:9" ht="21" customHeight="1">
      <c r="A39" s="301" t="s">
        <v>72</v>
      </c>
      <c r="B39" s="488" t="s">
        <v>104</v>
      </c>
      <c r="C39" s="489"/>
      <c r="D39" s="490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84" t="s">
        <v>105</v>
      </c>
      <c r="C40" s="485"/>
      <c r="D40" s="486"/>
      <c r="E40" s="278"/>
      <c r="F40" s="278">
        <f>G40-E40</f>
        <v>0</v>
      </c>
      <c r="G40" s="293"/>
    </row>
    <row r="41" spans="1:9" ht="0.75" customHeight="1">
      <c r="A41" s="301"/>
      <c r="B41" s="484"/>
      <c r="C41" s="485"/>
      <c r="D41" s="486"/>
      <c r="E41" s="278"/>
      <c r="F41" s="278"/>
      <c r="G41" s="293"/>
    </row>
    <row r="42" spans="1:9" s="263" customFormat="1" ht="21" customHeight="1">
      <c r="A42" s="303"/>
      <c r="B42" s="481" t="s">
        <v>39</v>
      </c>
      <c r="C42" s="481"/>
      <c r="D42" s="481"/>
      <c r="E42" s="287"/>
      <c r="F42" s="287">
        <f>SUM(F37:F41)</f>
        <v>0</v>
      </c>
      <c r="G42" s="288"/>
    </row>
    <row r="43" spans="1:9" s="273" customFormat="1" ht="13.8">
      <c r="A43" s="269" t="s">
        <v>41</v>
      </c>
      <c r="B43" s="477" t="s">
        <v>168</v>
      </c>
      <c r="C43" s="477"/>
      <c r="D43" s="477"/>
      <c r="E43" s="289"/>
      <c r="F43" s="290"/>
      <c r="G43" s="291"/>
    </row>
    <row r="44" spans="1:9" s="295" customFormat="1" ht="21" customHeight="1">
      <c r="A44" s="274" t="s">
        <v>43</v>
      </c>
      <c r="B44" s="488" t="s">
        <v>169</v>
      </c>
      <c r="C44" s="489"/>
      <c r="D44" s="490"/>
      <c r="E44" s="457"/>
      <c r="F44" s="278">
        <f>G44-E44</f>
        <v>14575</v>
      </c>
      <c r="G44" s="462">
        <v>14575</v>
      </c>
    </row>
    <row r="45" spans="1:9" ht="0.75" customHeight="1">
      <c r="A45" s="301"/>
      <c r="B45" s="484"/>
      <c r="C45" s="485"/>
      <c r="D45" s="486"/>
      <c r="E45" s="278"/>
      <c r="F45" s="278"/>
      <c r="G45" s="293"/>
    </row>
    <row r="46" spans="1:9" s="263" customFormat="1" ht="21" customHeight="1">
      <c r="A46" s="303"/>
      <c r="B46" s="481" t="s">
        <v>107</v>
      </c>
      <c r="C46" s="481"/>
      <c r="D46" s="481"/>
      <c r="E46" s="287">
        <v>0</v>
      </c>
      <c r="F46" s="287">
        <f t="shared" ref="F46:G46" si="0">SUM(F43:F45)</f>
        <v>14575</v>
      </c>
      <c r="G46" s="288">
        <f t="shared" si="0"/>
        <v>14575</v>
      </c>
    </row>
    <row r="47" spans="1:9" s="263" customFormat="1" ht="21" customHeight="1">
      <c r="A47" s="286"/>
      <c r="B47" s="481" t="s">
        <v>108</v>
      </c>
      <c r="C47" s="481"/>
      <c r="D47" s="481"/>
      <c r="E47" s="287"/>
      <c r="F47" s="287">
        <f t="shared" ref="F47:G47" si="1">F36+F42-F46</f>
        <v>309798</v>
      </c>
      <c r="G47" s="287">
        <f t="shared" si="1"/>
        <v>309798</v>
      </c>
    </row>
    <row r="48" spans="1:9" s="273" customFormat="1" ht="13.8">
      <c r="A48" s="269" t="s">
        <v>109</v>
      </c>
      <c r="B48" s="477" t="s">
        <v>110</v>
      </c>
      <c r="C48" s="477"/>
      <c r="D48" s="477"/>
      <c r="E48" s="289"/>
      <c r="F48" s="290"/>
      <c r="G48" s="291"/>
    </row>
    <row r="49" spans="1:7" s="295" customFormat="1" ht="21" customHeight="1">
      <c r="A49" s="274" t="s">
        <v>111</v>
      </c>
      <c r="B49" s="466" t="s">
        <v>112</v>
      </c>
      <c r="C49" s="491"/>
      <c r="D49" s="491"/>
      <c r="E49" s="278"/>
      <c r="F49" s="278"/>
      <c r="G49" s="304"/>
    </row>
    <row r="50" spans="1:7" s="295" customFormat="1" ht="21" customHeight="1">
      <c r="A50" s="274" t="s">
        <v>113</v>
      </c>
      <c r="B50" s="466" t="s">
        <v>114</v>
      </c>
      <c r="C50" s="491"/>
      <c r="D50" s="491"/>
      <c r="E50" s="278"/>
      <c r="F50" s="278"/>
      <c r="G50" s="304"/>
    </row>
    <row r="51" spans="1:7" s="295" customFormat="1" ht="21" customHeight="1">
      <c r="A51" s="305" t="s">
        <v>115</v>
      </c>
      <c r="B51" s="466" t="s">
        <v>116</v>
      </c>
      <c r="C51" s="466"/>
      <c r="D51" s="466"/>
      <c r="E51" s="278"/>
      <c r="F51" s="278"/>
      <c r="G51" s="304"/>
    </row>
    <row r="52" spans="1:7" s="295" customFormat="1" ht="0.75" customHeight="1">
      <c r="A52" s="282"/>
      <c r="B52" s="515"/>
      <c r="C52" s="516"/>
      <c r="D52" s="516"/>
      <c r="E52" s="306"/>
      <c r="F52" s="283"/>
      <c r="G52" s="307"/>
    </row>
    <row r="53" spans="1:7" s="263" customFormat="1" ht="21" customHeight="1">
      <c r="A53" s="286"/>
      <c r="B53" s="481" t="s">
        <v>117</v>
      </c>
      <c r="C53" s="481"/>
      <c r="D53" s="481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517" t="s">
        <v>118</v>
      </c>
      <c r="C54" s="518"/>
      <c r="D54" s="518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505" t="s">
        <v>49</v>
      </c>
      <c r="B58" s="506"/>
      <c r="C58" s="507"/>
      <c r="D58" s="507"/>
      <c r="E58" s="507"/>
      <c r="F58" s="507"/>
      <c r="G58" s="508"/>
    </row>
    <row r="59" spans="1:7" ht="15.75" customHeight="1">
      <c r="A59" s="509" t="s">
        <v>50</v>
      </c>
      <c r="B59" s="510"/>
      <c r="C59" s="510"/>
      <c r="D59" s="510"/>
      <c r="E59" s="519"/>
      <c r="F59" s="509" t="s">
        <v>122</v>
      </c>
      <c r="G59" s="519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3.2">
      <c r="A61" s="325" t="s">
        <v>81</v>
      </c>
      <c r="B61" s="326"/>
      <c r="C61" s="327" t="s">
        <v>94</v>
      </c>
      <c r="D61" s="503"/>
      <c r="E61" s="504"/>
      <c r="F61" s="503" t="s">
        <v>123</v>
      </c>
      <c r="G61" s="504"/>
    </row>
    <row r="62" spans="1:7" ht="15.75" customHeight="1">
      <c r="A62" s="505" t="s">
        <v>52</v>
      </c>
      <c r="B62" s="506"/>
      <c r="C62" s="507"/>
      <c r="D62" s="507"/>
      <c r="E62" s="507"/>
      <c r="F62" s="507"/>
      <c r="G62" s="508"/>
    </row>
    <row r="63" spans="1:7" ht="15.75" customHeight="1">
      <c r="A63" s="509" t="s">
        <v>82</v>
      </c>
      <c r="B63" s="510"/>
      <c r="C63" s="511"/>
      <c r="D63" s="511"/>
      <c r="E63" s="511"/>
      <c r="F63" s="511"/>
      <c r="G63" s="512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3.5" customHeight="1" thickBot="1">
      <c r="A65" s="328" t="s">
        <v>124</v>
      </c>
      <c r="B65" s="329"/>
      <c r="C65" s="330" t="s">
        <v>125</v>
      </c>
      <c r="D65" s="513" t="s">
        <v>126</v>
      </c>
      <c r="E65" s="514"/>
      <c r="F65" s="513"/>
      <c r="G65" s="514"/>
    </row>
    <row r="66" spans="1:7" ht="5.0999999999999996" customHeight="1">
      <c r="A66" s="492"/>
      <c r="B66" s="493"/>
      <c r="C66" s="493"/>
      <c r="D66" s="493"/>
      <c r="E66" s="493"/>
      <c r="F66" s="493"/>
      <c r="G66" s="494"/>
    </row>
    <row r="67" spans="1:7" ht="13.8" thickBot="1">
      <c r="A67" s="495" t="s">
        <v>127</v>
      </c>
      <c r="B67" s="496"/>
      <c r="C67" s="497"/>
      <c r="D67" s="498"/>
      <c r="E67" s="498"/>
      <c r="F67" s="498"/>
      <c r="G67" s="499"/>
    </row>
  </sheetData>
  <mergeCells count="44">
    <mergeCell ref="B30:D30"/>
    <mergeCell ref="B24:D24"/>
    <mergeCell ref="B25:D25"/>
    <mergeCell ref="B26:D26"/>
    <mergeCell ref="B27:D27"/>
    <mergeCell ref="B29:D29"/>
    <mergeCell ref="B41:D41"/>
    <mergeCell ref="B42:D42"/>
    <mergeCell ref="B31:D31"/>
    <mergeCell ref="B32:D32"/>
    <mergeCell ref="B33:D33"/>
    <mergeCell ref="B34:D34"/>
    <mergeCell ref="B35:D35"/>
    <mergeCell ref="B36:D36"/>
    <mergeCell ref="D61:E61"/>
    <mergeCell ref="F61:G61"/>
    <mergeCell ref="A62:G62"/>
    <mergeCell ref="B49:D49"/>
    <mergeCell ref="B50:D50"/>
    <mergeCell ref="B51:D51"/>
    <mergeCell ref="B52:D52"/>
    <mergeCell ref="B53:D53"/>
    <mergeCell ref="B54:D54"/>
    <mergeCell ref="B2:E2"/>
    <mergeCell ref="B8:D8"/>
    <mergeCell ref="B7:D7"/>
    <mergeCell ref="A58:G58"/>
    <mergeCell ref="A59:E59"/>
    <mergeCell ref="F59:G59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A63:G63"/>
    <mergeCell ref="D65:E65"/>
    <mergeCell ref="F65:G65"/>
    <mergeCell ref="A66:G66"/>
    <mergeCell ref="A67:G67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9" zoomScaleSheetLayoutView="100" zoomScalePageLayoutView="33" workbookViewId="0">
      <selection activeCell="F27" sqref="F27"/>
    </sheetView>
  </sheetViews>
  <sheetFormatPr defaultColWidth="20.6640625" defaultRowHeight="19.5" customHeight="1"/>
  <cols>
    <col min="1" max="1" width="15.6640625" style="176" customWidth="1"/>
    <col min="2" max="2" width="15.88671875" style="176" customWidth="1"/>
    <col min="3" max="3" width="22" style="176" customWidth="1"/>
    <col min="4" max="4" width="24.88671875" style="176" customWidth="1"/>
    <col min="5" max="5" width="18.44140625" style="176" customWidth="1"/>
    <col min="6" max="7" width="24" style="176" customWidth="1"/>
    <col min="8" max="8" width="20.6640625" style="176"/>
    <col min="9" max="9" width="20.6640625" style="176" customWidth="1"/>
    <col min="10" max="16384" width="20.664062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155</v>
      </c>
      <c r="C2" s="172"/>
      <c r="D2" s="172"/>
      <c r="E2" s="173"/>
      <c r="F2" s="174" t="s">
        <v>156</v>
      </c>
      <c r="G2" s="175" t="s">
        <v>157</v>
      </c>
    </row>
    <row r="3" spans="1:7" s="183" customFormat="1" ht="15.6">
      <c r="A3" s="177" t="s">
        <v>2</v>
      </c>
      <c r="B3" s="178" t="s">
        <v>84</v>
      </c>
      <c r="C3" s="179"/>
      <c r="D3" s="180"/>
      <c r="E3" s="181" t="s">
        <v>3</v>
      </c>
      <c r="F3" s="181"/>
      <c r="G3" s="182"/>
    </row>
    <row r="4" spans="1:7" s="183" customFormat="1" ht="15.6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87">
        <v>42557</v>
      </c>
    </row>
    <row r="5" spans="1:7" s="183" customFormat="1" ht="15">
      <c r="A5" s="177" t="s">
        <v>57</v>
      </c>
      <c r="B5" s="178" t="s">
        <v>150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151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42556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2" thickBot="1">
      <c r="A9" s="200"/>
      <c r="B9" s="201"/>
      <c r="C9" s="202"/>
      <c r="D9" s="203"/>
      <c r="E9" s="204" t="s">
        <v>7</v>
      </c>
      <c r="F9" s="203"/>
      <c r="G9" s="205"/>
    </row>
    <row r="10" spans="1:7" ht="13.2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161</v>
      </c>
      <c r="C11" s="211"/>
      <c r="D11" s="212">
        <v>42544</v>
      </c>
      <c r="E11" s="209" t="s">
        <v>11</v>
      </c>
      <c r="F11" s="213"/>
      <c r="G11" s="214"/>
    </row>
    <row r="12" spans="1:7" ht="13.8">
      <c r="A12" s="209" t="s">
        <v>10</v>
      </c>
      <c r="B12" s="213"/>
      <c r="C12" s="215"/>
      <c r="D12" s="216"/>
      <c r="E12" s="209"/>
      <c r="F12" s="213"/>
      <c r="G12" s="214"/>
    </row>
    <row r="13" spans="1:7" ht="13.8">
      <c r="A13" s="209" t="s">
        <v>96</v>
      </c>
      <c r="B13" s="213"/>
      <c r="C13" s="215"/>
      <c r="D13" s="216"/>
      <c r="E13" s="217"/>
      <c r="F13" s="218"/>
      <c r="G13" s="219"/>
    </row>
    <row r="14" spans="1:7" ht="14.4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3.8">
      <c r="A15" s="220" t="s">
        <v>97</v>
      </c>
      <c r="B15" s="221"/>
      <c r="C15" s="226"/>
      <c r="D15" s="227">
        <v>383564</v>
      </c>
      <c r="E15" s="228" t="s">
        <v>98</v>
      </c>
      <c r="F15" s="229"/>
      <c r="G15" s="230"/>
    </row>
    <row r="16" spans="1:7" ht="13.8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8" ht="16.2" thickBot="1">
      <c r="A17" s="235" t="s">
        <v>17</v>
      </c>
      <c r="B17" s="191"/>
      <c r="C17" s="236"/>
      <c r="D17" s="187">
        <v>42550</v>
      </c>
      <c r="E17" s="237" t="s">
        <v>100</v>
      </c>
      <c r="F17" s="238"/>
      <c r="G17" s="239"/>
    </row>
    <row r="18" spans="1:8" ht="13.8">
      <c r="A18" s="235" t="s">
        <v>101</v>
      </c>
      <c r="B18" s="191"/>
      <c r="C18" s="240"/>
      <c r="D18" s="241">
        <v>143841</v>
      </c>
      <c r="E18" s="242"/>
      <c r="F18" s="243"/>
      <c r="G18" s="244"/>
    </row>
    <row r="19" spans="1:8" ht="15" customHeight="1">
      <c r="A19" s="245" t="s">
        <v>20</v>
      </c>
      <c r="B19" s="246"/>
      <c r="C19" s="247"/>
      <c r="D19" s="248">
        <f>F47</f>
        <v>100688.40000000001</v>
      </c>
      <c r="E19" s="249"/>
      <c r="F19" s="221"/>
      <c r="G19" s="216"/>
    </row>
    <row r="20" spans="1:8" ht="13.8">
      <c r="A20" s="249" t="s">
        <v>22</v>
      </c>
      <c r="B20" s="250"/>
      <c r="C20" s="251"/>
      <c r="D20" s="252" t="s">
        <v>152</v>
      </c>
      <c r="E20" s="249"/>
      <c r="F20" s="221"/>
      <c r="G20" s="216"/>
    </row>
    <row r="21" spans="1:8" ht="13.8">
      <c r="A21" s="253" t="s">
        <v>102</v>
      </c>
      <c r="B21" s="254"/>
      <c r="C21" s="255"/>
      <c r="D21" s="459" t="s">
        <v>154</v>
      </c>
      <c r="E21" s="249"/>
      <c r="F21" s="221"/>
      <c r="G21" s="216"/>
    </row>
    <row r="22" spans="1:8" ht="15" customHeight="1" thickBot="1">
      <c r="A22" s="256" t="s">
        <v>23</v>
      </c>
      <c r="B22" s="257"/>
      <c r="C22" s="258"/>
      <c r="D22" s="259" t="s">
        <v>153</v>
      </c>
      <c r="E22" s="256"/>
      <c r="F22" s="257"/>
      <c r="G22" s="225"/>
    </row>
    <row r="23" spans="1:8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8" s="268" customFormat="1" ht="13.8">
      <c r="A24" s="264" t="s">
        <v>0</v>
      </c>
      <c r="B24" s="476" t="s">
        <v>25</v>
      </c>
      <c r="C24" s="476"/>
      <c r="D24" s="476"/>
      <c r="E24" s="265" t="s">
        <v>26</v>
      </c>
      <c r="F24" s="266" t="s">
        <v>27</v>
      </c>
      <c r="G24" s="267" t="s">
        <v>28</v>
      </c>
    </row>
    <row r="25" spans="1:8" s="273" customFormat="1" ht="13.8">
      <c r="A25" s="269" t="s">
        <v>29</v>
      </c>
      <c r="B25" s="477" t="s">
        <v>30</v>
      </c>
      <c r="C25" s="477"/>
      <c r="D25" s="477"/>
      <c r="E25" s="270"/>
      <c r="F25" s="271"/>
      <c r="G25" s="272"/>
    </row>
    <row r="26" spans="1:8" s="281" customFormat="1" ht="21" customHeight="1">
      <c r="A26" s="274" t="s">
        <v>74</v>
      </c>
      <c r="B26" s="478" t="s">
        <v>160</v>
      </c>
      <c r="C26" s="479"/>
      <c r="D26" s="480"/>
      <c r="E26" s="278">
        <v>85609.3</v>
      </c>
      <c r="F26" s="278">
        <f>G26-E26</f>
        <v>100688.40000000001</v>
      </c>
      <c r="G26" s="280">
        <v>186297.7</v>
      </c>
      <c r="H26" s="281">
        <v>143841</v>
      </c>
    </row>
    <row r="27" spans="1:8" s="281" customFormat="1" ht="21" customHeight="1">
      <c r="A27" s="274" t="s">
        <v>75</v>
      </c>
      <c r="B27" s="478" t="s">
        <v>158</v>
      </c>
      <c r="C27" s="479"/>
      <c r="D27" s="480"/>
      <c r="E27" s="278"/>
      <c r="F27" s="279"/>
      <c r="G27" s="280"/>
    </row>
    <row r="28" spans="1:8" s="281" customFormat="1" ht="21" customHeight="1">
      <c r="A28" s="274" t="s">
        <v>76</v>
      </c>
      <c r="B28" s="275" t="s">
        <v>66</v>
      </c>
      <c r="C28" s="276"/>
      <c r="D28" s="277"/>
      <c r="E28" s="278"/>
      <c r="F28" s="279"/>
      <c r="G28" s="280"/>
    </row>
    <row r="29" spans="1:8" s="281" customFormat="1" ht="0.75" customHeight="1">
      <c r="A29" s="282"/>
      <c r="B29" s="466"/>
      <c r="C29" s="466"/>
      <c r="D29" s="466"/>
      <c r="E29" s="283"/>
      <c r="F29" s="284"/>
      <c r="G29" s="285"/>
    </row>
    <row r="30" spans="1:8" s="263" customFormat="1" ht="21" customHeight="1">
      <c r="A30" s="286"/>
      <c r="B30" s="481" t="s">
        <v>31</v>
      </c>
      <c r="C30" s="482"/>
      <c r="D30" s="482"/>
      <c r="E30" s="287">
        <v>85609.3</v>
      </c>
      <c r="F30" s="287">
        <f>SUM(F25:F29)</f>
        <v>100688.40000000001</v>
      </c>
      <c r="G30" s="288">
        <f>SUM(G25:G29)</f>
        <v>186297.7</v>
      </c>
    </row>
    <row r="31" spans="1:8" s="273" customFormat="1" ht="13.8">
      <c r="A31" s="269" t="s">
        <v>32</v>
      </c>
      <c r="B31" s="477" t="s">
        <v>33</v>
      </c>
      <c r="C31" s="477"/>
      <c r="D31" s="477"/>
      <c r="E31" s="289"/>
      <c r="F31" s="290"/>
      <c r="G31" s="291"/>
    </row>
    <row r="32" spans="1:8" s="281" customFormat="1" ht="13.8">
      <c r="A32" s="292" t="s">
        <v>77</v>
      </c>
      <c r="B32" s="483" t="s">
        <v>141</v>
      </c>
      <c r="C32" s="483"/>
      <c r="D32" s="483"/>
      <c r="E32" s="278"/>
      <c r="F32" s="293"/>
      <c r="G32" s="293"/>
    </row>
    <row r="33" spans="1:9" s="295" customFormat="1" ht="13.8">
      <c r="A33" s="274" t="s">
        <v>78</v>
      </c>
      <c r="B33" s="466" t="s">
        <v>103</v>
      </c>
      <c r="C33" s="466"/>
      <c r="D33" s="466"/>
      <c r="E33" s="278"/>
      <c r="F33" s="278">
        <f>G33-E33</f>
        <v>0</v>
      </c>
      <c r="G33" s="294"/>
    </row>
    <row r="34" spans="1:9" s="295" customFormat="1" ht="13.8">
      <c r="A34" s="274" t="s">
        <v>34</v>
      </c>
      <c r="B34" s="466" t="s">
        <v>139</v>
      </c>
      <c r="C34" s="466"/>
      <c r="D34" s="466"/>
      <c r="E34" s="278"/>
      <c r="F34" s="296">
        <f>G34-E34</f>
        <v>0</v>
      </c>
      <c r="G34" s="293"/>
    </row>
    <row r="35" spans="1:9" s="295" customFormat="1" ht="0.75" customHeight="1">
      <c r="A35" s="297"/>
      <c r="B35" s="466"/>
      <c r="C35" s="466"/>
      <c r="D35" s="466"/>
      <c r="E35" s="298"/>
      <c r="F35" s="299"/>
      <c r="G35" s="300"/>
    </row>
    <row r="36" spans="1:9" s="263" customFormat="1" ht="21" customHeight="1">
      <c r="A36" s="286"/>
      <c r="B36" s="481" t="s">
        <v>35</v>
      </c>
      <c r="C36" s="481"/>
      <c r="D36" s="481"/>
      <c r="E36" s="287">
        <v>85609.3</v>
      </c>
      <c r="F36" s="287">
        <f>SUM(F30:F34)</f>
        <v>100688.40000000001</v>
      </c>
      <c r="G36" s="288">
        <f>SUM(G30:G34)</f>
        <v>186297.7</v>
      </c>
    </row>
    <row r="37" spans="1:9" s="273" customFormat="1" ht="13.8">
      <c r="A37" s="269" t="s">
        <v>36</v>
      </c>
      <c r="B37" s="477" t="s">
        <v>37</v>
      </c>
      <c r="C37" s="477"/>
      <c r="D37" s="477"/>
      <c r="E37" s="289"/>
      <c r="F37" s="290"/>
      <c r="G37" s="291"/>
      <c r="I37" s="273">
        <f>43055962*5/100</f>
        <v>2152798.1</v>
      </c>
    </row>
    <row r="38" spans="1:9" ht="21" customHeight="1">
      <c r="A38" s="301" t="s">
        <v>38</v>
      </c>
      <c r="B38" s="487" t="s">
        <v>147</v>
      </c>
      <c r="C38" s="487"/>
      <c r="D38" s="487"/>
      <c r="E38" s="278"/>
      <c r="F38" s="278"/>
      <c r="G38" s="293"/>
      <c r="I38" s="302"/>
    </row>
    <row r="39" spans="1:9" ht="21" customHeight="1">
      <c r="A39" s="301" t="s">
        <v>72</v>
      </c>
      <c r="B39" s="488" t="s">
        <v>104</v>
      </c>
      <c r="C39" s="489"/>
      <c r="D39" s="490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84" t="s">
        <v>105</v>
      </c>
      <c r="C40" s="485"/>
      <c r="D40" s="486"/>
      <c r="E40" s="278"/>
      <c r="F40" s="278">
        <f>G40-E40</f>
        <v>0</v>
      </c>
      <c r="G40" s="293"/>
    </row>
    <row r="41" spans="1:9" ht="0.75" customHeight="1">
      <c r="A41" s="301"/>
      <c r="B41" s="484"/>
      <c r="C41" s="485"/>
      <c r="D41" s="486"/>
      <c r="E41" s="278"/>
      <c r="F41" s="278"/>
      <c r="G41" s="293"/>
    </row>
    <row r="42" spans="1:9" s="263" customFormat="1" ht="21" customHeight="1">
      <c r="A42" s="303"/>
      <c r="B42" s="481" t="s">
        <v>39</v>
      </c>
      <c r="C42" s="481"/>
      <c r="D42" s="481"/>
      <c r="E42" s="287"/>
      <c r="F42" s="287">
        <f>SUM(F37:F41)</f>
        <v>0</v>
      </c>
      <c r="G42" s="288"/>
    </row>
    <row r="43" spans="1:9" s="273" customFormat="1" ht="13.8">
      <c r="A43" s="269" t="s">
        <v>41</v>
      </c>
      <c r="B43" s="477" t="s">
        <v>106</v>
      </c>
      <c r="C43" s="477"/>
      <c r="D43" s="477"/>
      <c r="E43" s="289"/>
      <c r="F43" s="290"/>
      <c r="G43" s="291"/>
    </row>
    <row r="44" spans="1:9" s="295" customFormat="1" ht="21" customHeight="1">
      <c r="A44" s="274" t="s">
        <v>43</v>
      </c>
      <c r="B44" s="488" t="s">
        <v>140</v>
      </c>
      <c r="C44" s="489"/>
      <c r="D44" s="490"/>
      <c r="E44" s="457"/>
      <c r="F44" s="457"/>
      <c r="G44" s="458"/>
    </row>
    <row r="45" spans="1:9" ht="0.75" customHeight="1">
      <c r="A45" s="301"/>
      <c r="B45" s="484"/>
      <c r="C45" s="485"/>
      <c r="D45" s="486"/>
      <c r="E45" s="278"/>
      <c r="F45" s="278"/>
      <c r="G45" s="293"/>
    </row>
    <row r="46" spans="1:9" s="263" customFormat="1" ht="21" customHeight="1">
      <c r="A46" s="303"/>
      <c r="B46" s="481" t="s">
        <v>107</v>
      </c>
      <c r="C46" s="481"/>
      <c r="D46" s="481"/>
      <c r="E46" s="287">
        <v>0</v>
      </c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1" t="s">
        <v>108</v>
      </c>
      <c r="C47" s="481"/>
      <c r="D47" s="481"/>
      <c r="E47" s="287">
        <v>85609.3</v>
      </c>
      <c r="F47" s="287">
        <f t="shared" ref="F47:G47" si="1">F36+F42-F46</f>
        <v>100688.40000000001</v>
      </c>
      <c r="G47" s="287">
        <f t="shared" si="1"/>
        <v>186297.7</v>
      </c>
    </row>
    <row r="48" spans="1:9" s="273" customFormat="1" ht="13.8">
      <c r="A48" s="269" t="s">
        <v>109</v>
      </c>
      <c r="B48" s="477" t="s">
        <v>110</v>
      </c>
      <c r="C48" s="477"/>
      <c r="D48" s="477"/>
      <c r="E48" s="289"/>
      <c r="F48" s="290"/>
      <c r="G48" s="291"/>
    </row>
    <row r="49" spans="1:7" s="295" customFormat="1" ht="21" customHeight="1">
      <c r="A49" s="274" t="s">
        <v>111</v>
      </c>
      <c r="B49" s="466" t="s">
        <v>112</v>
      </c>
      <c r="C49" s="491"/>
      <c r="D49" s="491"/>
      <c r="E49" s="278"/>
      <c r="F49" s="278"/>
      <c r="G49" s="304"/>
    </row>
    <row r="50" spans="1:7" s="295" customFormat="1" ht="21" customHeight="1">
      <c r="A50" s="274" t="s">
        <v>113</v>
      </c>
      <c r="B50" s="466" t="s">
        <v>114</v>
      </c>
      <c r="C50" s="491"/>
      <c r="D50" s="491"/>
      <c r="E50" s="278"/>
      <c r="F50" s="278"/>
      <c r="G50" s="304"/>
    </row>
    <row r="51" spans="1:7" s="295" customFormat="1" ht="21" customHeight="1">
      <c r="A51" s="305" t="s">
        <v>115</v>
      </c>
      <c r="B51" s="466" t="s">
        <v>116</v>
      </c>
      <c r="C51" s="466"/>
      <c r="D51" s="466"/>
      <c r="E51" s="278"/>
      <c r="F51" s="278"/>
      <c r="G51" s="304"/>
    </row>
    <row r="52" spans="1:7" s="295" customFormat="1" ht="0.75" customHeight="1">
      <c r="A52" s="282"/>
      <c r="B52" s="515"/>
      <c r="C52" s="516"/>
      <c r="D52" s="516"/>
      <c r="E52" s="306"/>
      <c r="F52" s="283"/>
      <c r="G52" s="307"/>
    </row>
    <row r="53" spans="1:7" s="263" customFormat="1" ht="21" customHeight="1">
      <c r="A53" s="286"/>
      <c r="B53" s="481" t="s">
        <v>117</v>
      </c>
      <c r="C53" s="481"/>
      <c r="D53" s="481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517" t="s">
        <v>118</v>
      </c>
      <c r="C54" s="518"/>
      <c r="D54" s="518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505" t="s">
        <v>49</v>
      </c>
      <c r="B58" s="506"/>
      <c r="C58" s="507"/>
      <c r="D58" s="507"/>
      <c r="E58" s="507"/>
      <c r="F58" s="507"/>
      <c r="G58" s="508"/>
    </row>
    <row r="59" spans="1:7" ht="15.75" customHeight="1">
      <c r="A59" s="509" t="s">
        <v>50</v>
      </c>
      <c r="B59" s="510"/>
      <c r="C59" s="510"/>
      <c r="D59" s="510"/>
      <c r="E59" s="519"/>
      <c r="F59" s="509" t="s">
        <v>122</v>
      </c>
      <c r="G59" s="519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3.2">
      <c r="A61" s="325" t="s">
        <v>81</v>
      </c>
      <c r="B61" s="326"/>
      <c r="C61" s="327" t="s">
        <v>94</v>
      </c>
      <c r="D61" s="503"/>
      <c r="E61" s="504"/>
      <c r="F61" s="503" t="s">
        <v>123</v>
      </c>
      <c r="G61" s="504"/>
    </row>
    <row r="62" spans="1:7" ht="15.75" customHeight="1">
      <c r="A62" s="505" t="s">
        <v>52</v>
      </c>
      <c r="B62" s="506"/>
      <c r="C62" s="507"/>
      <c r="D62" s="507"/>
      <c r="E62" s="507"/>
      <c r="F62" s="507"/>
      <c r="G62" s="508"/>
    </row>
    <row r="63" spans="1:7" ht="15.75" customHeight="1">
      <c r="A63" s="509" t="s">
        <v>82</v>
      </c>
      <c r="B63" s="510"/>
      <c r="C63" s="511"/>
      <c r="D63" s="511"/>
      <c r="E63" s="511"/>
      <c r="F63" s="511"/>
      <c r="G63" s="512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3.5" customHeight="1" thickBot="1">
      <c r="A65" s="328" t="s">
        <v>124</v>
      </c>
      <c r="B65" s="329"/>
      <c r="C65" s="330" t="s">
        <v>125</v>
      </c>
      <c r="D65" s="513" t="s">
        <v>126</v>
      </c>
      <c r="E65" s="514"/>
      <c r="F65" s="513"/>
      <c r="G65" s="514"/>
    </row>
    <row r="66" spans="1:7" ht="5.0999999999999996" customHeight="1">
      <c r="A66" s="492"/>
      <c r="B66" s="493"/>
      <c r="C66" s="493"/>
      <c r="D66" s="493"/>
      <c r="E66" s="493"/>
      <c r="F66" s="493"/>
      <c r="G66" s="494"/>
    </row>
    <row r="67" spans="1:7" ht="13.8" thickBot="1">
      <c r="A67" s="495" t="s">
        <v>127</v>
      </c>
      <c r="B67" s="496"/>
      <c r="C67" s="497"/>
      <c r="D67" s="498"/>
      <c r="E67" s="498"/>
      <c r="F67" s="498"/>
      <c r="G67" s="499"/>
    </row>
  </sheetData>
  <mergeCells count="41">
    <mergeCell ref="A66:G66"/>
    <mergeCell ref="A67:G67"/>
    <mergeCell ref="D61:E61"/>
    <mergeCell ref="F61:G61"/>
    <mergeCell ref="A62:G62"/>
    <mergeCell ref="A63:G63"/>
    <mergeCell ref="D65:E65"/>
    <mergeCell ref="F65:G65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32:D32"/>
    <mergeCell ref="B24:D24"/>
    <mergeCell ref="B25:D25"/>
    <mergeCell ref="B29:D29"/>
    <mergeCell ref="B30:D30"/>
    <mergeCell ref="B31:D31"/>
    <mergeCell ref="B26:D26"/>
    <mergeCell ref="B27:D27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10" zoomScaleSheetLayoutView="100" zoomScalePageLayoutView="33" workbookViewId="0">
      <selection activeCell="H24" sqref="H24"/>
    </sheetView>
  </sheetViews>
  <sheetFormatPr defaultColWidth="20.6640625" defaultRowHeight="19.5" customHeight="1"/>
  <cols>
    <col min="1" max="1" width="15.6640625" style="176" customWidth="1"/>
    <col min="2" max="2" width="15.88671875" style="176" customWidth="1"/>
    <col min="3" max="3" width="22" style="176" customWidth="1"/>
    <col min="4" max="4" width="24" style="176" customWidth="1"/>
    <col min="5" max="5" width="18.44140625" style="176" customWidth="1"/>
    <col min="6" max="7" width="24" style="176" customWidth="1"/>
    <col min="8" max="8" width="20.6640625" style="176"/>
    <col min="9" max="9" width="20.6640625" style="176" customWidth="1"/>
    <col min="10" max="16384" width="20.664062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148</v>
      </c>
      <c r="C2" s="172"/>
      <c r="D2" s="172"/>
      <c r="E2" s="173"/>
      <c r="F2" s="174" t="s">
        <v>146</v>
      </c>
      <c r="G2" s="175" t="s">
        <v>149</v>
      </c>
    </row>
    <row r="3" spans="1:7" s="183" customFormat="1" ht="15.6">
      <c r="A3" s="177" t="s">
        <v>2</v>
      </c>
      <c r="B3" s="178" t="s">
        <v>84</v>
      </c>
      <c r="C3" s="179"/>
      <c r="D3" s="180"/>
      <c r="E3" s="181" t="s">
        <v>3</v>
      </c>
      <c r="F3" s="181"/>
      <c r="G3" s="182"/>
    </row>
    <row r="4" spans="1:7" s="183" customFormat="1" ht="15.6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87">
        <v>42557</v>
      </c>
    </row>
    <row r="5" spans="1:7" s="183" customFormat="1" ht="15">
      <c r="A5" s="177" t="s">
        <v>57</v>
      </c>
      <c r="B5" s="178" t="s">
        <v>150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151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42556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2" thickBot="1">
      <c r="A9" s="200"/>
      <c r="B9" s="201"/>
      <c r="C9" s="202"/>
      <c r="D9" s="203"/>
      <c r="E9" s="204" t="s">
        <v>7</v>
      </c>
      <c r="F9" s="203"/>
      <c r="G9" s="205"/>
    </row>
    <row r="10" spans="1:7" ht="13.2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 t="s">
        <v>161</v>
      </c>
      <c r="C11" s="211"/>
      <c r="D11" s="212">
        <v>42544</v>
      </c>
      <c r="E11" s="209" t="s">
        <v>11</v>
      </c>
      <c r="F11" s="213"/>
      <c r="G11" s="214"/>
    </row>
    <row r="12" spans="1:7" ht="13.8">
      <c r="A12" s="209" t="s">
        <v>10</v>
      </c>
      <c r="B12" s="213"/>
      <c r="C12" s="215"/>
      <c r="D12" s="216"/>
      <c r="E12" s="209"/>
      <c r="F12" s="213"/>
      <c r="G12" s="214"/>
    </row>
    <row r="13" spans="1:7" ht="13.8">
      <c r="A13" s="209" t="s">
        <v>96</v>
      </c>
      <c r="B13" s="213"/>
      <c r="C13" s="215"/>
      <c r="D13" s="216"/>
      <c r="E13" s="217"/>
      <c r="F13" s="218"/>
      <c r="G13" s="219"/>
    </row>
    <row r="14" spans="1:7" ht="14.4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3.8">
      <c r="A15" s="220" t="s">
        <v>97</v>
      </c>
      <c r="B15" s="221"/>
      <c r="C15" s="226"/>
      <c r="D15" s="227">
        <v>383564</v>
      </c>
      <c r="E15" s="228" t="s">
        <v>98</v>
      </c>
      <c r="F15" s="229"/>
      <c r="G15" s="230"/>
    </row>
    <row r="16" spans="1:7" ht="13.8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8" ht="16.2" thickBot="1">
      <c r="A17" s="235" t="s">
        <v>17</v>
      </c>
      <c r="B17" s="191"/>
      <c r="C17" s="236"/>
      <c r="D17" s="187">
        <v>42548</v>
      </c>
      <c r="E17" s="237" t="s">
        <v>100</v>
      </c>
      <c r="F17" s="238"/>
      <c r="G17" s="239"/>
    </row>
    <row r="18" spans="1:8" ht="13.8">
      <c r="A18" s="235" t="s">
        <v>101</v>
      </c>
      <c r="B18" s="191"/>
      <c r="C18" s="240"/>
      <c r="D18" s="241">
        <v>122299</v>
      </c>
      <c r="E18" s="242"/>
      <c r="F18" s="243"/>
      <c r="G18" s="244"/>
    </row>
    <row r="19" spans="1:8" ht="15" customHeight="1">
      <c r="A19" s="245" t="s">
        <v>20</v>
      </c>
      <c r="B19" s="246"/>
      <c r="C19" s="247"/>
      <c r="D19" s="248">
        <f>F47</f>
        <v>85609.3</v>
      </c>
      <c r="E19" s="249"/>
      <c r="F19" s="221"/>
      <c r="G19" s="216"/>
    </row>
    <row r="20" spans="1:8" ht="13.8">
      <c r="A20" s="249" t="s">
        <v>22</v>
      </c>
      <c r="B20" s="250"/>
      <c r="C20" s="251"/>
      <c r="D20" s="252" t="s">
        <v>152</v>
      </c>
      <c r="E20" s="249"/>
      <c r="F20" s="221"/>
      <c r="G20" s="216"/>
    </row>
    <row r="21" spans="1:8" ht="13.8">
      <c r="A21" s="253" t="s">
        <v>102</v>
      </c>
      <c r="B21" s="254"/>
      <c r="C21" s="255"/>
      <c r="D21" s="459" t="s">
        <v>154</v>
      </c>
      <c r="E21" s="249"/>
      <c r="F21" s="221"/>
      <c r="G21" s="216"/>
    </row>
    <row r="22" spans="1:8" ht="15" customHeight="1" thickBot="1">
      <c r="A22" s="256" t="s">
        <v>23</v>
      </c>
      <c r="B22" s="257"/>
      <c r="C22" s="258"/>
      <c r="D22" s="259" t="s">
        <v>153</v>
      </c>
      <c r="E22" s="256"/>
      <c r="F22" s="257"/>
      <c r="G22" s="225"/>
      <c r="H22" s="176">
        <v>122299</v>
      </c>
    </row>
    <row r="23" spans="1:8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8" s="268" customFormat="1" ht="13.8">
      <c r="A24" s="264" t="s">
        <v>0</v>
      </c>
      <c r="B24" s="476" t="s">
        <v>25</v>
      </c>
      <c r="C24" s="476"/>
      <c r="D24" s="476"/>
      <c r="E24" s="460" t="s">
        <v>26</v>
      </c>
      <c r="F24" s="266" t="s">
        <v>27</v>
      </c>
      <c r="G24" s="267" t="s">
        <v>28</v>
      </c>
    </row>
    <row r="25" spans="1:8" s="273" customFormat="1" ht="13.8">
      <c r="A25" s="269" t="s">
        <v>29</v>
      </c>
      <c r="B25" s="477" t="s">
        <v>30</v>
      </c>
      <c r="C25" s="477"/>
      <c r="D25" s="477"/>
      <c r="E25" s="270"/>
      <c r="F25" s="271"/>
      <c r="G25" s="272"/>
    </row>
    <row r="26" spans="1:8" s="281" customFormat="1" ht="21" customHeight="1">
      <c r="A26" s="274" t="s">
        <v>74</v>
      </c>
      <c r="B26" s="478" t="s">
        <v>159</v>
      </c>
      <c r="C26" s="479"/>
      <c r="D26" s="480"/>
      <c r="E26" s="278"/>
      <c r="F26" s="278">
        <f>G26-E26</f>
        <v>85609.3</v>
      </c>
      <c r="G26" s="280">
        <v>85609.3</v>
      </c>
    </row>
    <row r="27" spans="1:8" s="281" customFormat="1" ht="21" customHeight="1">
      <c r="A27" s="274" t="s">
        <v>75</v>
      </c>
      <c r="B27" s="478" t="s">
        <v>158</v>
      </c>
      <c r="C27" s="479"/>
      <c r="D27" s="480"/>
      <c r="E27" s="278"/>
      <c r="F27" s="279"/>
      <c r="G27" s="280"/>
    </row>
    <row r="28" spans="1:8" s="281" customFormat="1" ht="21" customHeight="1">
      <c r="A28" s="274" t="s">
        <v>76</v>
      </c>
      <c r="B28" s="275" t="s">
        <v>66</v>
      </c>
      <c r="C28" s="276"/>
      <c r="D28" s="277"/>
      <c r="E28" s="278"/>
      <c r="F28" s="279"/>
      <c r="G28" s="280"/>
    </row>
    <row r="29" spans="1:8" s="281" customFormat="1" ht="0.75" customHeight="1">
      <c r="A29" s="282"/>
      <c r="B29" s="466"/>
      <c r="C29" s="466"/>
      <c r="D29" s="466"/>
      <c r="E29" s="283"/>
      <c r="F29" s="284"/>
      <c r="G29" s="285"/>
    </row>
    <row r="30" spans="1:8" s="263" customFormat="1" ht="21" customHeight="1">
      <c r="A30" s="286"/>
      <c r="B30" s="481" t="s">
        <v>31</v>
      </c>
      <c r="C30" s="482"/>
      <c r="D30" s="482"/>
      <c r="E30" s="287"/>
      <c r="F30" s="287">
        <f>SUM(F25:F29)</f>
        <v>85609.3</v>
      </c>
      <c r="G30" s="288">
        <f>SUM(G25:G29)</f>
        <v>85609.3</v>
      </c>
    </row>
    <row r="31" spans="1:8" s="273" customFormat="1" ht="13.8">
      <c r="A31" s="269" t="s">
        <v>32</v>
      </c>
      <c r="B31" s="477" t="s">
        <v>33</v>
      </c>
      <c r="C31" s="477"/>
      <c r="D31" s="477"/>
      <c r="E31" s="289"/>
      <c r="F31" s="290"/>
      <c r="G31" s="291"/>
    </row>
    <row r="32" spans="1:8" s="281" customFormat="1" ht="13.8">
      <c r="A32" s="292" t="s">
        <v>77</v>
      </c>
      <c r="B32" s="483" t="s">
        <v>141</v>
      </c>
      <c r="C32" s="483"/>
      <c r="D32" s="483"/>
      <c r="E32" s="278"/>
      <c r="F32" s="293"/>
      <c r="G32" s="293"/>
    </row>
    <row r="33" spans="1:9" s="295" customFormat="1" ht="13.8">
      <c r="A33" s="274" t="s">
        <v>78</v>
      </c>
      <c r="B33" s="466" t="s">
        <v>103</v>
      </c>
      <c r="C33" s="466"/>
      <c r="D33" s="466"/>
      <c r="E33" s="278"/>
      <c r="F33" s="278">
        <f>G33-E33</f>
        <v>0</v>
      </c>
      <c r="G33" s="294"/>
    </row>
    <row r="34" spans="1:9" s="295" customFormat="1" ht="13.8">
      <c r="A34" s="274" t="s">
        <v>34</v>
      </c>
      <c r="B34" s="466" t="s">
        <v>139</v>
      </c>
      <c r="C34" s="466"/>
      <c r="D34" s="466"/>
      <c r="E34" s="278"/>
      <c r="F34" s="296">
        <f>G34-E34</f>
        <v>0</v>
      </c>
      <c r="G34" s="293"/>
    </row>
    <row r="35" spans="1:9" s="295" customFormat="1" ht="0.75" customHeight="1">
      <c r="A35" s="297"/>
      <c r="B35" s="466"/>
      <c r="C35" s="466"/>
      <c r="D35" s="466"/>
      <c r="E35" s="298"/>
      <c r="F35" s="299"/>
      <c r="G35" s="300"/>
    </row>
    <row r="36" spans="1:9" s="263" customFormat="1" ht="21" customHeight="1">
      <c r="A36" s="286"/>
      <c r="B36" s="481" t="s">
        <v>35</v>
      </c>
      <c r="C36" s="481"/>
      <c r="D36" s="481"/>
      <c r="E36" s="287"/>
      <c r="F36" s="287">
        <f>SUM(F30:F34)</f>
        <v>85609.3</v>
      </c>
      <c r="G36" s="288">
        <f>SUM(G30:G34)</f>
        <v>85609.3</v>
      </c>
    </row>
    <row r="37" spans="1:9" s="273" customFormat="1" ht="13.8">
      <c r="A37" s="269" t="s">
        <v>36</v>
      </c>
      <c r="B37" s="477" t="s">
        <v>37</v>
      </c>
      <c r="C37" s="477"/>
      <c r="D37" s="477"/>
      <c r="E37" s="289"/>
      <c r="F37" s="290"/>
      <c r="G37" s="291"/>
      <c r="I37" s="273">
        <f>43055962*5/100</f>
        <v>2152798.1</v>
      </c>
    </row>
    <row r="38" spans="1:9" ht="21" customHeight="1">
      <c r="A38" s="301" t="s">
        <v>38</v>
      </c>
      <c r="B38" s="487" t="s">
        <v>147</v>
      </c>
      <c r="C38" s="487"/>
      <c r="D38" s="487"/>
      <c r="E38" s="278"/>
      <c r="F38" s="278"/>
      <c r="G38" s="293"/>
      <c r="I38" s="302"/>
    </row>
    <row r="39" spans="1:9" ht="21" customHeight="1">
      <c r="A39" s="301" t="s">
        <v>72</v>
      </c>
      <c r="B39" s="488" t="s">
        <v>104</v>
      </c>
      <c r="C39" s="489"/>
      <c r="D39" s="490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84" t="s">
        <v>105</v>
      </c>
      <c r="C40" s="485"/>
      <c r="D40" s="486"/>
      <c r="E40" s="278"/>
      <c r="F40" s="278">
        <f>G40-E40</f>
        <v>0</v>
      </c>
      <c r="G40" s="293"/>
    </row>
    <row r="41" spans="1:9" ht="0.75" customHeight="1">
      <c r="A41" s="301"/>
      <c r="B41" s="484"/>
      <c r="C41" s="485"/>
      <c r="D41" s="486"/>
      <c r="E41" s="278"/>
      <c r="F41" s="278"/>
      <c r="G41" s="293"/>
    </row>
    <row r="42" spans="1:9" s="263" customFormat="1" ht="21" customHeight="1">
      <c r="A42" s="303"/>
      <c r="B42" s="481" t="s">
        <v>39</v>
      </c>
      <c r="C42" s="481"/>
      <c r="D42" s="481"/>
      <c r="E42" s="287"/>
      <c r="F42" s="287">
        <f>SUM(F37:F41)</f>
        <v>0</v>
      </c>
      <c r="G42" s="288"/>
    </row>
    <row r="43" spans="1:9" s="273" customFormat="1" ht="13.8">
      <c r="A43" s="269" t="s">
        <v>41</v>
      </c>
      <c r="B43" s="477" t="s">
        <v>106</v>
      </c>
      <c r="C43" s="477"/>
      <c r="D43" s="477"/>
      <c r="E43" s="289"/>
      <c r="F43" s="290"/>
      <c r="G43" s="291"/>
    </row>
    <row r="44" spans="1:9" s="295" customFormat="1" ht="21" customHeight="1">
      <c r="A44" s="274" t="s">
        <v>43</v>
      </c>
      <c r="B44" s="488" t="s">
        <v>140</v>
      </c>
      <c r="C44" s="489"/>
      <c r="D44" s="490"/>
      <c r="E44" s="457"/>
      <c r="F44" s="457"/>
      <c r="G44" s="458"/>
    </row>
    <row r="45" spans="1:9" ht="0.75" customHeight="1">
      <c r="A45" s="301"/>
      <c r="B45" s="484"/>
      <c r="C45" s="485"/>
      <c r="D45" s="486"/>
      <c r="E45" s="278"/>
      <c r="F45" s="278"/>
      <c r="G45" s="293"/>
    </row>
    <row r="46" spans="1:9" s="263" customFormat="1" ht="21" customHeight="1">
      <c r="A46" s="303"/>
      <c r="B46" s="481" t="s">
        <v>107</v>
      </c>
      <c r="C46" s="481"/>
      <c r="D46" s="481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1" t="s">
        <v>108</v>
      </c>
      <c r="C47" s="481"/>
      <c r="D47" s="481"/>
      <c r="E47" s="287"/>
      <c r="F47" s="287">
        <f t="shared" ref="F47:G47" si="1">F36+F42-F46</f>
        <v>85609.3</v>
      </c>
      <c r="G47" s="287">
        <f t="shared" si="1"/>
        <v>85609.3</v>
      </c>
    </row>
    <row r="48" spans="1:9" s="273" customFormat="1" ht="13.8">
      <c r="A48" s="269" t="s">
        <v>109</v>
      </c>
      <c r="B48" s="477" t="s">
        <v>110</v>
      </c>
      <c r="C48" s="477"/>
      <c r="D48" s="477"/>
      <c r="E48" s="289"/>
      <c r="F48" s="290"/>
      <c r="G48" s="291"/>
    </row>
    <row r="49" spans="1:7" s="295" customFormat="1" ht="21" customHeight="1">
      <c r="A49" s="274" t="s">
        <v>111</v>
      </c>
      <c r="B49" s="466" t="s">
        <v>112</v>
      </c>
      <c r="C49" s="491"/>
      <c r="D49" s="491"/>
      <c r="E49" s="278"/>
      <c r="F49" s="278"/>
      <c r="G49" s="304"/>
    </row>
    <row r="50" spans="1:7" s="295" customFormat="1" ht="21" customHeight="1">
      <c r="A50" s="274" t="s">
        <v>113</v>
      </c>
      <c r="B50" s="466" t="s">
        <v>114</v>
      </c>
      <c r="C50" s="491"/>
      <c r="D50" s="491"/>
      <c r="E50" s="278"/>
      <c r="F50" s="278"/>
      <c r="G50" s="304"/>
    </row>
    <row r="51" spans="1:7" s="295" customFormat="1" ht="21" customHeight="1">
      <c r="A51" s="305" t="s">
        <v>115</v>
      </c>
      <c r="B51" s="466" t="s">
        <v>116</v>
      </c>
      <c r="C51" s="466"/>
      <c r="D51" s="466"/>
      <c r="E51" s="278"/>
      <c r="F51" s="278"/>
      <c r="G51" s="304"/>
    </row>
    <row r="52" spans="1:7" s="295" customFormat="1" ht="0.75" customHeight="1">
      <c r="A52" s="282"/>
      <c r="B52" s="515"/>
      <c r="C52" s="516"/>
      <c r="D52" s="516"/>
      <c r="E52" s="306"/>
      <c r="F52" s="283"/>
      <c r="G52" s="307"/>
    </row>
    <row r="53" spans="1:7" s="263" customFormat="1" ht="21" customHeight="1">
      <c r="A53" s="286"/>
      <c r="B53" s="481" t="s">
        <v>117</v>
      </c>
      <c r="C53" s="481"/>
      <c r="D53" s="481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517" t="s">
        <v>118</v>
      </c>
      <c r="C54" s="518"/>
      <c r="D54" s="518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505" t="s">
        <v>49</v>
      </c>
      <c r="B58" s="506"/>
      <c r="C58" s="507"/>
      <c r="D58" s="507"/>
      <c r="E58" s="507"/>
      <c r="F58" s="507"/>
      <c r="G58" s="508"/>
    </row>
    <row r="59" spans="1:7" ht="15.75" customHeight="1">
      <c r="A59" s="509" t="s">
        <v>50</v>
      </c>
      <c r="B59" s="510"/>
      <c r="C59" s="510"/>
      <c r="D59" s="510"/>
      <c r="E59" s="519"/>
      <c r="F59" s="509" t="s">
        <v>122</v>
      </c>
      <c r="G59" s="519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3.2">
      <c r="A61" s="325" t="s">
        <v>81</v>
      </c>
      <c r="B61" s="326"/>
      <c r="C61" s="327" t="s">
        <v>94</v>
      </c>
      <c r="D61" s="503"/>
      <c r="E61" s="504"/>
      <c r="F61" s="503" t="s">
        <v>123</v>
      </c>
      <c r="G61" s="504"/>
    </row>
    <row r="62" spans="1:7" ht="15.75" customHeight="1">
      <c r="A62" s="505" t="s">
        <v>52</v>
      </c>
      <c r="B62" s="506"/>
      <c r="C62" s="507"/>
      <c r="D62" s="507"/>
      <c r="E62" s="507"/>
      <c r="F62" s="507"/>
      <c r="G62" s="508"/>
    </row>
    <row r="63" spans="1:7" ht="15.75" customHeight="1">
      <c r="A63" s="509" t="s">
        <v>82</v>
      </c>
      <c r="B63" s="510"/>
      <c r="C63" s="511"/>
      <c r="D63" s="511"/>
      <c r="E63" s="511"/>
      <c r="F63" s="511"/>
      <c r="G63" s="512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3.5" customHeight="1" thickBot="1">
      <c r="A65" s="328" t="s">
        <v>124</v>
      </c>
      <c r="B65" s="329"/>
      <c r="C65" s="330" t="s">
        <v>125</v>
      </c>
      <c r="D65" s="513" t="s">
        <v>126</v>
      </c>
      <c r="E65" s="514"/>
      <c r="F65" s="513"/>
      <c r="G65" s="514"/>
    </row>
    <row r="66" spans="1:7" ht="5.0999999999999996" customHeight="1">
      <c r="A66" s="492"/>
      <c r="B66" s="493"/>
      <c r="C66" s="493"/>
      <c r="D66" s="493"/>
      <c r="E66" s="493"/>
      <c r="F66" s="493"/>
      <c r="G66" s="494"/>
    </row>
    <row r="67" spans="1:7" ht="13.8" thickBot="1">
      <c r="A67" s="495" t="s">
        <v>127</v>
      </c>
      <c r="B67" s="496"/>
      <c r="C67" s="497"/>
      <c r="D67" s="498"/>
      <c r="E67" s="498"/>
      <c r="F67" s="498"/>
      <c r="G67" s="499"/>
    </row>
  </sheetData>
  <mergeCells count="41">
    <mergeCell ref="D65:E65"/>
    <mergeCell ref="F65:G65"/>
    <mergeCell ref="A66:G66"/>
    <mergeCell ref="A67:G67"/>
    <mergeCell ref="A59:E59"/>
    <mergeCell ref="F59:G59"/>
    <mergeCell ref="D61:E61"/>
    <mergeCell ref="F61:G61"/>
    <mergeCell ref="A62:G62"/>
    <mergeCell ref="A63:G63"/>
    <mergeCell ref="A58:G58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43:D4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31:D31"/>
    <mergeCell ref="B24:D24"/>
    <mergeCell ref="B25:D25"/>
    <mergeCell ref="B26:D26"/>
    <mergeCell ref="B29:D29"/>
    <mergeCell ref="B30:D30"/>
    <mergeCell ref="B27:D27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zoomScaleSheetLayoutView="100" workbookViewId="0">
      <selection activeCell="D1" sqref="D1"/>
    </sheetView>
  </sheetViews>
  <sheetFormatPr defaultColWidth="20.6640625" defaultRowHeight="19.5" customHeight="1"/>
  <cols>
    <col min="1" max="1" width="14.44140625" style="176" customWidth="1"/>
    <col min="2" max="2" width="15.88671875" style="176" customWidth="1"/>
    <col min="3" max="3" width="28.5546875" style="176" customWidth="1"/>
    <col min="4" max="4" width="21.6640625" style="176" customWidth="1"/>
    <col min="5" max="7" width="19.33203125" style="176" customWidth="1"/>
    <col min="8" max="16384" width="20.6640625" style="176"/>
  </cols>
  <sheetData>
    <row r="1" spans="1:7" s="169" customFormat="1" ht="63.75" customHeight="1" thickBot="1">
      <c r="A1" s="331"/>
      <c r="B1" s="332"/>
      <c r="C1" s="333" t="s">
        <v>1</v>
      </c>
      <c r="D1" s="334"/>
      <c r="E1" s="334"/>
      <c r="F1" s="334"/>
      <c r="G1" s="332"/>
    </row>
    <row r="2" spans="1:7" ht="30.75" customHeight="1">
      <c r="A2" s="335"/>
      <c r="B2" s="173" t="s">
        <v>86</v>
      </c>
      <c r="C2" s="173"/>
      <c r="D2" s="173"/>
      <c r="E2" s="173"/>
      <c r="F2" s="174" t="s">
        <v>54</v>
      </c>
      <c r="G2" s="336" t="s">
        <v>128</v>
      </c>
    </row>
    <row r="3" spans="1:7" s="183" customFormat="1" ht="15.6">
      <c r="A3" s="337" t="s">
        <v>2</v>
      </c>
      <c r="B3" s="338" t="s">
        <v>84</v>
      </c>
      <c r="C3" s="339"/>
      <c r="D3" s="340"/>
      <c r="E3" s="181" t="s">
        <v>3</v>
      </c>
      <c r="F3" s="181"/>
      <c r="G3" s="182"/>
    </row>
    <row r="4" spans="1:7" s="183" customFormat="1" ht="15.6">
      <c r="A4" s="337" t="s">
        <v>4</v>
      </c>
      <c r="B4" s="338" t="s">
        <v>55</v>
      </c>
      <c r="C4" s="339"/>
      <c r="D4" s="341"/>
      <c r="E4" s="185" t="s">
        <v>5</v>
      </c>
      <c r="F4" s="186"/>
      <c r="G4" s="342">
        <v>42507</v>
      </c>
    </row>
    <row r="5" spans="1:7" s="183" customFormat="1" ht="15.6">
      <c r="A5" s="337" t="s">
        <v>57</v>
      </c>
      <c r="B5" s="338" t="s">
        <v>85</v>
      </c>
      <c r="C5" s="339"/>
      <c r="D5" s="341"/>
      <c r="E5" s="188" t="s">
        <v>87</v>
      </c>
      <c r="F5" s="189"/>
      <c r="G5" s="342">
        <v>42507</v>
      </c>
    </row>
    <row r="6" spans="1:7" s="183" customFormat="1" ht="15.6" customHeight="1">
      <c r="A6" s="337" t="s">
        <v>6</v>
      </c>
      <c r="B6" s="455" t="s">
        <v>56</v>
      </c>
      <c r="C6" s="375"/>
      <c r="D6" s="456"/>
      <c r="E6" s="188" t="s">
        <v>58</v>
      </c>
      <c r="F6" s="189"/>
      <c r="G6" s="342">
        <v>42502</v>
      </c>
    </row>
    <row r="7" spans="1:7" s="183" customFormat="1" ht="16.5" customHeight="1">
      <c r="A7" s="337"/>
      <c r="B7" s="343"/>
      <c r="C7" s="196"/>
      <c r="D7" s="194"/>
      <c r="E7" s="188" t="s">
        <v>59</v>
      </c>
      <c r="F7" s="189"/>
      <c r="G7" s="342">
        <v>42502</v>
      </c>
    </row>
    <row r="8" spans="1:7" s="183" customFormat="1" ht="16.5" customHeight="1">
      <c r="A8" s="337"/>
      <c r="B8" s="343"/>
      <c r="C8" s="196"/>
      <c r="D8" s="194"/>
      <c r="E8" s="188"/>
      <c r="F8" s="198"/>
      <c r="G8" s="199"/>
    </row>
    <row r="9" spans="1:7" s="349" customFormat="1" ht="15.6">
      <c r="A9" s="344"/>
      <c r="B9" s="345"/>
      <c r="C9" s="346"/>
      <c r="D9" s="347"/>
      <c r="E9" s="197" t="s">
        <v>60</v>
      </c>
      <c r="F9" s="347"/>
      <c r="G9" s="348"/>
    </row>
    <row r="10" spans="1:7" s="183" customFormat="1" ht="16.2" thickBot="1">
      <c r="A10" s="200"/>
      <c r="B10" s="201"/>
      <c r="C10" s="202"/>
      <c r="D10" s="203"/>
      <c r="E10" s="204" t="s">
        <v>7</v>
      </c>
      <c r="F10" s="203"/>
      <c r="G10" s="205"/>
    </row>
    <row r="11" spans="1:7" ht="13.2">
      <c r="A11" s="206" t="s">
        <v>8</v>
      </c>
      <c r="B11" s="207"/>
      <c r="C11" s="207"/>
      <c r="D11" s="207"/>
      <c r="E11" s="207"/>
      <c r="F11" s="207"/>
      <c r="G11" s="208"/>
    </row>
    <row r="12" spans="1:7" ht="13.8" hidden="1">
      <c r="A12" s="242" t="s">
        <v>9</v>
      </c>
      <c r="B12" s="243"/>
      <c r="C12" s="350"/>
      <c r="D12" s="351"/>
      <c r="E12" s="242"/>
      <c r="F12" s="243"/>
      <c r="G12" s="244"/>
    </row>
    <row r="13" spans="1:7" ht="31.2">
      <c r="A13" s="352" t="s">
        <v>62</v>
      </c>
      <c r="B13" s="353"/>
      <c r="C13" s="354" t="s">
        <v>90</v>
      </c>
      <c r="D13" s="355" t="s">
        <v>61</v>
      </c>
      <c r="E13" s="352" t="s">
        <v>11</v>
      </c>
      <c r="F13" s="353"/>
      <c r="G13" s="356"/>
    </row>
    <row r="14" spans="1:7" ht="16.2" thickBot="1">
      <c r="A14" s="352" t="s">
        <v>10</v>
      </c>
      <c r="B14" s="353"/>
      <c r="C14" s="357"/>
      <c r="D14" s="358" t="s">
        <v>129</v>
      </c>
      <c r="E14" s="352"/>
      <c r="F14" s="353"/>
      <c r="G14" s="356"/>
    </row>
    <row r="15" spans="1:7" ht="15.6" hidden="1" thickBot="1">
      <c r="A15" s="359" t="s">
        <v>12</v>
      </c>
      <c r="B15" s="360"/>
      <c r="C15" s="361"/>
      <c r="D15" s="362"/>
      <c r="E15" s="363"/>
      <c r="F15" s="320"/>
      <c r="G15" s="364"/>
    </row>
    <row r="16" spans="1:7" ht="15.6">
      <c r="A16" s="359" t="s">
        <v>13</v>
      </c>
      <c r="B16" s="360"/>
      <c r="C16" s="365"/>
      <c r="D16" s="366">
        <v>58347484</v>
      </c>
      <c r="E16" s="367" t="s">
        <v>14</v>
      </c>
      <c r="F16" s="368"/>
      <c r="G16" s="369">
        <v>5834750</v>
      </c>
    </row>
    <row r="17" spans="1:8" ht="16.2" thickBot="1">
      <c r="A17" s="359" t="s">
        <v>15</v>
      </c>
      <c r="B17" s="360"/>
      <c r="C17" s="365"/>
      <c r="D17" s="370"/>
      <c r="E17" s="371" t="s">
        <v>16</v>
      </c>
      <c r="F17" s="372"/>
      <c r="G17" s="373"/>
    </row>
    <row r="18" spans="1:8" ht="16.2" thickBot="1">
      <c r="A18" s="374" t="s">
        <v>17</v>
      </c>
      <c r="B18" s="375"/>
      <c r="C18" s="376"/>
      <c r="D18" s="377">
        <v>42491</v>
      </c>
      <c r="E18" s="378"/>
      <c r="F18" s="379"/>
      <c r="G18" s="380"/>
    </row>
    <row r="19" spans="1:8" ht="15.6">
      <c r="A19" s="374" t="s">
        <v>18</v>
      </c>
      <c r="B19" s="375"/>
      <c r="C19" s="381"/>
      <c r="D19" s="381">
        <v>3708968</v>
      </c>
      <c r="E19" s="367" t="s">
        <v>19</v>
      </c>
      <c r="F19" s="368"/>
      <c r="G19" s="382">
        <v>954858</v>
      </c>
    </row>
    <row r="20" spans="1:8" ht="15" customHeight="1" thickBot="1">
      <c r="A20" s="374" t="s">
        <v>20</v>
      </c>
      <c r="B20" s="375"/>
      <c r="C20" s="381"/>
      <c r="D20" s="381">
        <f>F53</f>
        <v>1830159</v>
      </c>
      <c r="E20" s="371" t="s">
        <v>21</v>
      </c>
      <c r="F20" s="372"/>
      <c r="G20" s="383"/>
      <c r="H20" s="384"/>
    </row>
    <row r="21" spans="1:8" ht="15.6">
      <c r="A21" s="385" t="s">
        <v>22</v>
      </c>
      <c r="B21" s="386"/>
      <c r="C21" s="387"/>
      <c r="D21" s="388" t="s">
        <v>93</v>
      </c>
      <c r="E21" s="385"/>
      <c r="F21" s="360"/>
      <c r="G21" s="389"/>
    </row>
    <row r="22" spans="1:8" ht="15.6">
      <c r="A22" s="390" t="s">
        <v>63</v>
      </c>
      <c r="B22" s="391"/>
      <c r="C22" s="392"/>
      <c r="D22" s="393" t="s">
        <v>89</v>
      </c>
      <c r="E22" s="390"/>
      <c r="F22" s="320"/>
      <c r="G22" s="364"/>
    </row>
    <row r="23" spans="1:8" ht="15" customHeight="1" thickBot="1">
      <c r="A23" s="394" t="s">
        <v>23</v>
      </c>
      <c r="B23" s="395"/>
      <c r="C23" s="396"/>
      <c r="D23" s="397" t="s">
        <v>88</v>
      </c>
      <c r="E23" s="394"/>
      <c r="F23" s="395"/>
      <c r="G23" s="398"/>
    </row>
    <row r="24" spans="1:8" s="402" customFormat="1" ht="15.75" customHeight="1">
      <c r="A24" s="399" t="s">
        <v>24</v>
      </c>
      <c r="B24" s="400"/>
      <c r="C24" s="400"/>
      <c r="D24" s="400"/>
      <c r="E24" s="400"/>
      <c r="F24" s="400"/>
      <c r="G24" s="401"/>
    </row>
    <row r="25" spans="1:8" s="268" customFormat="1" ht="15.6">
      <c r="A25" s="403" t="s">
        <v>0</v>
      </c>
      <c r="B25" s="531" t="s">
        <v>25</v>
      </c>
      <c r="C25" s="531"/>
      <c r="D25" s="531"/>
      <c r="E25" s="404" t="s">
        <v>26</v>
      </c>
      <c r="F25" s="405" t="s">
        <v>27</v>
      </c>
      <c r="G25" s="406" t="s">
        <v>28</v>
      </c>
    </row>
    <row r="26" spans="1:8" s="273" customFormat="1" ht="15" customHeight="1">
      <c r="A26" s="407" t="s">
        <v>29</v>
      </c>
      <c r="B26" s="532" t="s">
        <v>30</v>
      </c>
      <c r="C26" s="532"/>
      <c r="D26" s="532"/>
      <c r="E26" s="408"/>
      <c r="F26" s="409"/>
      <c r="G26" s="410"/>
    </row>
    <row r="27" spans="1:8" s="281" customFormat="1" ht="12.75" customHeight="1">
      <c r="A27" s="411" t="s">
        <v>74</v>
      </c>
      <c r="B27" s="533" t="s">
        <v>64</v>
      </c>
      <c r="C27" s="533"/>
      <c r="D27" s="533"/>
      <c r="E27" s="412">
        <v>3250165</v>
      </c>
      <c r="F27" s="413">
        <f>G27-E27</f>
        <v>3702261</v>
      </c>
      <c r="G27" s="414">
        <v>6952426</v>
      </c>
    </row>
    <row r="28" spans="1:8" s="281" customFormat="1" ht="12.75" customHeight="1">
      <c r="A28" s="411" t="s">
        <v>75</v>
      </c>
      <c r="B28" s="533" t="s">
        <v>65</v>
      </c>
      <c r="C28" s="533"/>
      <c r="D28" s="533"/>
      <c r="E28" s="412"/>
      <c r="F28" s="413">
        <f>G28-E28</f>
        <v>0</v>
      </c>
      <c r="G28" s="414"/>
    </row>
    <row r="29" spans="1:8" s="281" customFormat="1" ht="12.75" customHeight="1">
      <c r="A29" s="411" t="s">
        <v>76</v>
      </c>
      <c r="B29" s="533" t="s">
        <v>66</v>
      </c>
      <c r="C29" s="533"/>
      <c r="D29" s="533"/>
      <c r="E29" s="412"/>
      <c r="F29" s="413"/>
      <c r="G29" s="414"/>
    </row>
    <row r="30" spans="1:8" s="281" customFormat="1" ht="0.75" customHeight="1">
      <c r="A30" s="415"/>
      <c r="B30" s="416"/>
      <c r="C30" s="416"/>
      <c r="D30" s="416"/>
      <c r="E30" s="417"/>
      <c r="F30" s="418"/>
      <c r="G30" s="419"/>
    </row>
    <row r="31" spans="1:8" s="423" customFormat="1" ht="15.6">
      <c r="A31" s="420"/>
      <c r="B31" s="534" t="s">
        <v>31</v>
      </c>
      <c r="C31" s="535"/>
      <c r="D31" s="535"/>
      <c r="E31" s="421">
        <v>3250165</v>
      </c>
      <c r="F31" s="421">
        <f>SUM(F26:F30)</f>
        <v>3702261</v>
      </c>
      <c r="G31" s="422">
        <f>SUM(G26:G30)</f>
        <v>6952426</v>
      </c>
    </row>
    <row r="32" spans="1:8" s="273" customFormat="1" ht="15.6">
      <c r="A32" s="407" t="s">
        <v>32</v>
      </c>
      <c r="B32" s="532" t="s">
        <v>33</v>
      </c>
      <c r="C32" s="532"/>
      <c r="D32" s="532"/>
      <c r="E32" s="424"/>
      <c r="F32" s="425"/>
      <c r="G32" s="426"/>
    </row>
    <row r="33" spans="1:7" s="281" customFormat="1" ht="12.75" customHeight="1">
      <c r="A33" s="427" t="s">
        <v>77</v>
      </c>
      <c r="B33" s="536" t="s">
        <v>83</v>
      </c>
      <c r="C33" s="536"/>
      <c r="D33" s="536"/>
      <c r="E33" s="428"/>
      <c r="F33" s="428"/>
      <c r="G33" s="429"/>
    </row>
    <row r="34" spans="1:7" s="295" customFormat="1" ht="12.75" customHeight="1">
      <c r="A34" s="411" t="s">
        <v>78</v>
      </c>
      <c r="B34" s="533" t="s">
        <v>130</v>
      </c>
      <c r="C34" s="533"/>
      <c r="D34" s="533"/>
      <c r="E34" s="428"/>
      <c r="F34" s="430">
        <v>214731.13</v>
      </c>
      <c r="G34" s="431"/>
    </row>
    <row r="35" spans="1:7" s="295" customFormat="1" ht="12.75" customHeight="1">
      <c r="A35" s="411" t="s">
        <v>34</v>
      </c>
      <c r="B35" s="533" t="s">
        <v>69</v>
      </c>
      <c r="C35" s="533"/>
      <c r="D35" s="533"/>
      <c r="E35" s="428"/>
      <c r="F35" s="430">
        <f>G35-E35</f>
        <v>0</v>
      </c>
      <c r="G35" s="431"/>
    </row>
    <row r="36" spans="1:7" s="295" customFormat="1" ht="0.6" customHeight="1">
      <c r="A36" s="415"/>
      <c r="B36" s="537"/>
      <c r="C36" s="537"/>
      <c r="D36" s="537"/>
      <c r="E36" s="432"/>
      <c r="F36" s="432"/>
      <c r="G36" s="433"/>
    </row>
    <row r="37" spans="1:7" s="423" customFormat="1" ht="12.75" customHeight="1">
      <c r="A37" s="420"/>
      <c r="B37" s="534" t="s">
        <v>35</v>
      </c>
      <c r="C37" s="534"/>
      <c r="D37" s="534"/>
      <c r="E37" s="421"/>
      <c r="F37" s="421">
        <f>SUM(F31:F36)</f>
        <v>3916992.13</v>
      </c>
      <c r="G37" s="434"/>
    </row>
    <row r="38" spans="1:7" s="273" customFormat="1" ht="15" customHeight="1">
      <c r="A38" s="407" t="s">
        <v>36</v>
      </c>
      <c r="B38" s="532" t="s">
        <v>37</v>
      </c>
      <c r="C38" s="532"/>
      <c r="D38" s="532"/>
      <c r="E38" s="424"/>
      <c r="F38" s="425"/>
      <c r="G38" s="426"/>
    </row>
    <row r="39" spans="1:7" ht="15">
      <c r="A39" s="435" t="s">
        <v>38</v>
      </c>
      <c r="B39" s="538" t="s">
        <v>131</v>
      </c>
      <c r="C39" s="538"/>
      <c r="D39" s="538"/>
      <c r="E39" s="428"/>
      <c r="F39" s="428">
        <v>-347621.3</v>
      </c>
      <c r="G39" s="429"/>
    </row>
    <row r="40" spans="1:7" ht="15">
      <c r="A40" s="435" t="s">
        <v>72</v>
      </c>
      <c r="B40" s="538" t="s">
        <v>70</v>
      </c>
      <c r="C40" s="538"/>
      <c r="D40" s="538"/>
      <c r="E40" s="428"/>
      <c r="F40" s="428">
        <f>G40-E40</f>
        <v>0</v>
      </c>
      <c r="G40" s="429"/>
    </row>
    <row r="41" spans="1:7" ht="30" customHeight="1">
      <c r="A41" s="435" t="s">
        <v>73</v>
      </c>
      <c r="B41" s="539" t="s">
        <v>132</v>
      </c>
      <c r="C41" s="540"/>
      <c r="D41" s="541"/>
      <c r="E41" s="428"/>
      <c r="F41" s="428">
        <v>-954858</v>
      </c>
      <c r="G41" s="429"/>
    </row>
    <row r="42" spans="1:7" s="281" customFormat="1" ht="0.75" hidden="1" customHeight="1">
      <c r="A42" s="415"/>
      <c r="B42" s="416"/>
      <c r="C42" s="416"/>
      <c r="D42" s="416"/>
      <c r="E42" s="417"/>
      <c r="F42" s="418"/>
      <c r="G42" s="436"/>
    </row>
    <row r="43" spans="1:7" s="423" customFormat="1" ht="15.6">
      <c r="A43" s="437"/>
      <c r="B43" s="534" t="s">
        <v>39</v>
      </c>
      <c r="C43" s="534"/>
      <c r="D43" s="534"/>
      <c r="E43" s="421"/>
      <c r="F43" s="421">
        <f>SUM(F38:F42)</f>
        <v>-1302479.3</v>
      </c>
      <c r="G43" s="434"/>
    </row>
    <row r="44" spans="1:7" s="423" customFormat="1" ht="15.6">
      <c r="A44" s="420"/>
      <c r="B44" s="534" t="s">
        <v>40</v>
      </c>
      <c r="C44" s="534"/>
      <c r="D44" s="534"/>
      <c r="E44" s="421"/>
      <c r="F44" s="421">
        <f>F37+F43</f>
        <v>2614512.83</v>
      </c>
      <c r="G44" s="434"/>
    </row>
    <row r="45" spans="1:7" s="423" customFormat="1" ht="15.6">
      <c r="A45" s="438"/>
      <c r="B45" s="543" t="s">
        <v>133</v>
      </c>
      <c r="C45" s="544"/>
      <c r="D45" s="545"/>
      <c r="E45" s="439"/>
      <c r="F45" s="439">
        <f>ROUND(F44*70%,0)</f>
        <v>1830159</v>
      </c>
      <c r="G45" s="440"/>
    </row>
    <row r="46" spans="1:7" s="273" customFormat="1" ht="15" customHeight="1">
      <c r="A46" s="407" t="s">
        <v>41</v>
      </c>
      <c r="B46" s="532" t="s">
        <v>42</v>
      </c>
      <c r="C46" s="532"/>
      <c r="D46" s="532"/>
      <c r="E46" s="424"/>
      <c r="F46" s="425"/>
      <c r="G46" s="426"/>
    </row>
    <row r="47" spans="1:7" s="295" customFormat="1" ht="12.75" customHeight="1">
      <c r="A47" s="411" t="s">
        <v>43</v>
      </c>
      <c r="B47" s="533" t="s">
        <v>44</v>
      </c>
      <c r="C47" s="546"/>
      <c r="D47" s="546"/>
      <c r="E47" s="412"/>
      <c r="F47" s="441">
        <f>G47-E47</f>
        <v>0</v>
      </c>
      <c r="G47" s="442"/>
    </row>
    <row r="48" spans="1:7" s="295" customFormat="1" ht="15">
      <c r="A48" s="411" t="s">
        <v>80</v>
      </c>
      <c r="B48" s="533" t="s">
        <v>134</v>
      </c>
      <c r="C48" s="546"/>
      <c r="D48" s="546"/>
      <c r="E48" s="412"/>
      <c r="F48" s="441">
        <f>G48-E48</f>
        <v>0</v>
      </c>
      <c r="G48" s="442"/>
    </row>
    <row r="49" spans="1:7" s="295" customFormat="1" ht="12.75" customHeight="1">
      <c r="A49" s="411" t="s">
        <v>45</v>
      </c>
      <c r="B49" s="533" t="s">
        <v>92</v>
      </c>
      <c r="C49" s="546"/>
      <c r="D49" s="546"/>
      <c r="E49" s="412"/>
      <c r="F49" s="441">
        <f>G49-E49</f>
        <v>0</v>
      </c>
      <c r="G49" s="442"/>
    </row>
    <row r="50" spans="1:7" s="295" customFormat="1" ht="13.2" customHeight="1">
      <c r="A50" s="443" t="s">
        <v>46</v>
      </c>
      <c r="B50" s="533" t="s">
        <v>67</v>
      </c>
      <c r="C50" s="533"/>
      <c r="D50" s="533"/>
      <c r="E50" s="412"/>
      <c r="F50" s="441">
        <f>G50-E50</f>
        <v>0</v>
      </c>
      <c r="G50" s="442"/>
    </row>
    <row r="51" spans="1:7" s="295" customFormat="1" ht="0.75" customHeight="1">
      <c r="A51" s="415"/>
      <c r="B51" s="537"/>
      <c r="C51" s="547"/>
      <c r="D51" s="547"/>
      <c r="E51" s="432"/>
      <c r="F51" s="444"/>
      <c r="G51" s="433"/>
    </row>
    <row r="52" spans="1:7" s="423" customFormat="1" ht="13.2" customHeight="1">
      <c r="A52" s="420"/>
      <c r="B52" s="534" t="s">
        <v>47</v>
      </c>
      <c r="C52" s="534"/>
      <c r="D52" s="534"/>
      <c r="E52" s="421"/>
      <c r="F52" s="421">
        <f>SUM(F46:F51)</f>
        <v>0</v>
      </c>
      <c r="G52" s="434"/>
    </row>
    <row r="53" spans="1:7" s="312" customFormat="1" ht="18.75" customHeight="1" thickBot="1">
      <c r="A53" s="445"/>
      <c r="B53" s="548" t="s">
        <v>48</v>
      </c>
      <c r="C53" s="549"/>
      <c r="D53" s="549"/>
      <c r="E53" s="123"/>
      <c r="F53" s="446">
        <f>F45-F52</f>
        <v>1830159</v>
      </c>
      <c r="G53" s="125">
        <f>G44-G52</f>
        <v>0</v>
      </c>
    </row>
    <row r="54" spans="1:7" s="295" customFormat="1" ht="13.8" thickTop="1">
      <c r="A54" s="447"/>
      <c r="B54" s="448"/>
      <c r="C54" s="449"/>
      <c r="E54" s="448"/>
      <c r="F54" s="448"/>
      <c r="G54" s="450"/>
    </row>
    <row r="55" spans="1:7" s="183" customFormat="1" ht="16.2" thickBot="1">
      <c r="A55" s="451"/>
      <c r="B55" s="452"/>
      <c r="C55" s="452"/>
      <c r="D55" s="395"/>
      <c r="E55" s="395"/>
      <c r="F55" s="395"/>
      <c r="G55" s="453"/>
    </row>
    <row r="56" spans="1:7" ht="15.75" customHeight="1">
      <c r="A56" s="550" t="s">
        <v>49</v>
      </c>
      <c r="B56" s="551"/>
      <c r="C56" s="552"/>
      <c r="D56" s="552"/>
      <c r="E56" s="552"/>
      <c r="F56" s="552"/>
      <c r="G56" s="553"/>
    </row>
    <row r="57" spans="1:7" ht="15.75" customHeight="1">
      <c r="A57" s="542" t="s">
        <v>50</v>
      </c>
      <c r="B57" s="542"/>
      <c r="C57" s="542"/>
      <c r="D57" s="542"/>
      <c r="E57" s="542"/>
      <c r="F57" s="509" t="s">
        <v>135</v>
      </c>
      <c r="G57" s="519"/>
    </row>
    <row r="58" spans="1:7" ht="35.4" customHeight="1">
      <c r="A58" s="322"/>
      <c r="B58" s="323"/>
      <c r="C58" s="324"/>
      <c r="D58" s="322"/>
      <c r="E58" s="323"/>
      <c r="F58" s="509"/>
      <c r="G58" s="519"/>
    </row>
    <row r="59" spans="1:7" ht="21" customHeight="1" thickBot="1">
      <c r="A59" s="554" t="s">
        <v>81</v>
      </c>
      <c r="B59" s="555"/>
      <c r="C59" s="330" t="s">
        <v>94</v>
      </c>
      <c r="D59" s="513"/>
      <c r="E59" s="514"/>
      <c r="F59" s="503" t="s">
        <v>123</v>
      </c>
      <c r="G59" s="504"/>
    </row>
    <row r="60" spans="1:7" ht="21" customHeight="1">
      <c r="A60" s="447"/>
      <c r="B60" s="450"/>
      <c r="C60" s="454"/>
      <c r="D60" s="447"/>
      <c r="E60" s="450"/>
      <c r="F60" s="447"/>
      <c r="G60" s="450"/>
    </row>
    <row r="61" spans="1:7" ht="18.75" customHeight="1" thickBot="1">
      <c r="A61" s="554"/>
      <c r="B61" s="555"/>
      <c r="C61" s="330"/>
      <c r="D61" s="513"/>
      <c r="E61" s="514"/>
      <c r="F61" s="513"/>
      <c r="G61" s="514"/>
    </row>
    <row r="62" spans="1:7" ht="15.75" customHeight="1">
      <c r="A62" s="550" t="s">
        <v>52</v>
      </c>
      <c r="B62" s="551"/>
      <c r="C62" s="552"/>
      <c r="D62" s="552"/>
      <c r="E62" s="552"/>
      <c r="F62" s="552"/>
      <c r="G62" s="553"/>
    </row>
    <row r="63" spans="1:7" ht="15.75" customHeight="1">
      <c r="A63" s="561" t="s">
        <v>82</v>
      </c>
      <c r="B63" s="562"/>
      <c r="C63" s="563"/>
      <c r="D63" s="563"/>
      <c r="E63" s="563"/>
      <c r="F63" s="563"/>
      <c r="G63" s="564"/>
    </row>
    <row r="64" spans="1:7" ht="36" customHeight="1">
      <c r="A64" s="322"/>
      <c r="B64" s="323"/>
      <c r="C64" s="324"/>
      <c r="D64" s="322"/>
      <c r="E64" s="323"/>
      <c r="F64" s="322"/>
      <c r="G64" s="323"/>
    </row>
    <row r="65" spans="1:7" ht="21" customHeight="1" thickBot="1">
      <c r="A65" s="554" t="s">
        <v>136</v>
      </c>
      <c r="B65" s="555"/>
      <c r="C65" s="330" t="s">
        <v>137</v>
      </c>
      <c r="D65" s="513" t="s">
        <v>138</v>
      </c>
      <c r="E65" s="514"/>
      <c r="F65" s="513"/>
      <c r="G65" s="514"/>
    </row>
    <row r="66" spans="1:7" ht="13.2">
      <c r="A66" s="492"/>
      <c r="B66" s="493"/>
      <c r="C66" s="493"/>
      <c r="D66" s="493"/>
      <c r="E66" s="493"/>
      <c r="F66" s="493"/>
      <c r="G66" s="494"/>
    </row>
    <row r="67" spans="1:7" ht="22.5" customHeight="1" thickBot="1">
      <c r="A67" s="556" t="s">
        <v>53</v>
      </c>
      <c r="B67" s="557"/>
      <c r="C67" s="558"/>
      <c r="D67" s="559"/>
      <c r="E67" s="559"/>
      <c r="F67" s="559"/>
      <c r="G67" s="560"/>
    </row>
    <row r="68" spans="1:7" ht="29.25" customHeight="1"/>
  </sheetData>
  <mergeCells count="44">
    <mergeCell ref="A67:G67"/>
    <mergeCell ref="A62:G62"/>
    <mergeCell ref="A63:G63"/>
    <mergeCell ref="A65:B65"/>
    <mergeCell ref="D65:E65"/>
    <mergeCell ref="F65:G65"/>
    <mergeCell ref="A66:G66"/>
    <mergeCell ref="F58:G58"/>
    <mergeCell ref="A59:B59"/>
    <mergeCell ref="D59:E59"/>
    <mergeCell ref="F59:G59"/>
    <mergeCell ref="A61:B61"/>
    <mergeCell ref="D61:E61"/>
    <mergeCell ref="F61:G61"/>
    <mergeCell ref="A57:E57"/>
    <mergeCell ref="F57:G57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A56:G56"/>
    <mergeCell ref="B43:D43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25:D25"/>
    <mergeCell ref="B26:D26"/>
    <mergeCell ref="B27:D27"/>
    <mergeCell ref="B28:D28"/>
    <mergeCell ref="B29:D29"/>
  </mergeCells>
  <printOptions horizontalCentered="1"/>
  <pageMargins left="0.39370078740157483" right="0.19685039370078741" top="0.11811023622047245" bottom="0.39370078740157483" header="0.11811023622047245" footer="7.874015748031496E-2"/>
  <pageSetup paperSize="9" scale="70" orientation="portrait" r:id="rId1"/>
  <headerFooter alignWithMargins="0">
    <oddFooter>&amp;C&amp;"Candara,Regular"D-976, Ground Floor, New Friends Colonly, New Delhi – 110025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64"/>
  <sheetViews>
    <sheetView view="pageBreakPreview" topLeftCell="A23" zoomScaleSheetLayoutView="100" workbookViewId="0">
      <selection activeCell="G27" sqref="G27"/>
    </sheetView>
  </sheetViews>
  <sheetFormatPr defaultColWidth="20.6640625" defaultRowHeight="19.5" customHeight="1"/>
  <cols>
    <col min="1" max="1" width="14.44140625" style="9" customWidth="1"/>
    <col min="2" max="2" width="15.88671875" style="9" customWidth="1"/>
    <col min="3" max="3" width="29.6640625" style="9" customWidth="1"/>
    <col min="4" max="4" width="20.33203125" style="9" customWidth="1"/>
    <col min="5" max="7" width="19.33203125" style="9" customWidth="1"/>
    <col min="8" max="16384" width="20.6640625" style="9"/>
  </cols>
  <sheetData>
    <row r="1" spans="1:7" s="5" customFormat="1" ht="62.25" customHeight="1" thickBot="1">
      <c r="A1" s="1"/>
      <c r="B1" s="2"/>
      <c r="C1" s="3" t="s">
        <v>1</v>
      </c>
      <c r="D1" s="4"/>
      <c r="E1" s="4"/>
      <c r="F1" s="4"/>
      <c r="G1" s="2"/>
    </row>
    <row r="2" spans="1:7" ht="21">
      <c r="A2" s="6"/>
      <c r="B2" s="7" t="s">
        <v>142</v>
      </c>
      <c r="C2" s="7"/>
      <c r="D2" s="7"/>
      <c r="E2" s="7"/>
      <c r="F2" s="8" t="s">
        <v>54</v>
      </c>
      <c r="G2" s="163" t="s">
        <v>143</v>
      </c>
    </row>
    <row r="3" spans="1:7" s="13" customFormat="1" ht="15.6">
      <c r="A3" s="10" t="s">
        <v>2</v>
      </c>
      <c r="B3" s="148" t="s">
        <v>84</v>
      </c>
      <c r="C3" s="149"/>
      <c r="D3" s="150"/>
      <c r="E3" s="11" t="s">
        <v>3</v>
      </c>
      <c r="F3" s="11"/>
      <c r="G3" s="12"/>
    </row>
    <row r="4" spans="1:7" s="13" customFormat="1" ht="15.6">
      <c r="A4" s="10" t="s">
        <v>4</v>
      </c>
      <c r="B4" s="148" t="s">
        <v>55</v>
      </c>
      <c r="C4" s="149"/>
      <c r="D4" s="151"/>
      <c r="E4" s="14" t="s">
        <v>5</v>
      </c>
      <c r="F4" s="15"/>
      <c r="G4" s="159">
        <v>42526</v>
      </c>
    </row>
    <row r="5" spans="1:7" s="13" customFormat="1" ht="15.6">
      <c r="A5" s="10" t="s">
        <v>57</v>
      </c>
      <c r="B5" s="148" t="s">
        <v>85</v>
      </c>
      <c r="C5" s="149"/>
      <c r="D5" s="151"/>
      <c r="E5" s="16" t="s">
        <v>87</v>
      </c>
      <c r="F5" s="17"/>
      <c r="G5" s="159">
        <v>42526</v>
      </c>
    </row>
    <row r="6" spans="1:7" s="13" customFormat="1" ht="15.6" customHeight="1">
      <c r="A6" s="10" t="s">
        <v>6</v>
      </c>
      <c r="B6" s="566" t="s">
        <v>56</v>
      </c>
      <c r="C6" s="567"/>
      <c r="D6" s="568"/>
      <c r="E6" s="16" t="s">
        <v>58</v>
      </c>
      <c r="F6" s="17"/>
      <c r="G6" s="159">
        <v>42523</v>
      </c>
    </row>
    <row r="7" spans="1:7" s="13" customFormat="1" ht="16.5" customHeight="1">
      <c r="A7" s="10"/>
      <c r="B7" s="21"/>
      <c r="C7" s="22"/>
      <c r="D7" s="23"/>
      <c r="E7" s="16" t="s">
        <v>59</v>
      </c>
      <c r="F7" s="17"/>
      <c r="G7" s="18"/>
    </row>
    <row r="8" spans="1:7" s="13" customFormat="1" ht="16.5" customHeight="1">
      <c r="A8" s="10"/>
      <c r="B8" s="21"/>
      <c r="C8" s="22"/>
      <c r="D8" s="23"/>
      <c r="E8" s="16"/>
      <c r="F8" s="19"/>
      <c r="G8" s="20"/>
    </row>
    <row r="9" spans="1:7" s="30" customFormat="1" ht="15.6">
      <c r="A9" s="24"/>
      <c r="B9" s="25"/>
      <c r="C9" s="26"/>
      <c r="D9" s="27"/>
      <c r="E9" s="28" t="s">
        <v>60</v>
      </c>
      <c r="F9" s="27"/>
      <c r="G9" s="29"/>
    </row>
    <row r="10" spans="1:7" s="13" customFormat="1" ht="16.2" thickBot="1">
      <c r="A10" s="31"/>
      <c r="B10" s="32"/>
      <c r="C10" s="33"/>
      <c r="D10" s="34"/>
      <c r="E10" s="35" t="s">
        <v>7</v>
      </c>
      <c r="F10" s="34"/>
      <c r="G10" s="36"/>
    </row>
    <row r="11" spans="1:7" ht="13.2">
      <c r="A11" s="37" t="s">
        <v>8</v>
      </c>
      <c r="B11" s="38"/>
      <c r="C11" s="38"/>
      <c r="D11" s="38"/>
      <c r="E11" s="38"/>
      <c r="F11" s="38"/>
      <c r="G11" s="39"/>
    </row>
    <row r="12" spans="1:7" ht="13.8" hidden="1">
      <c r="A12" s="40" t="s">
        <v>9</v>
      </c>
      <c r="B12" s="41"/>
      <c r="C12" s="42"/>
      <c r="D12" s="43"/>
      <c r="E12" s="40"/>
      <c r="F12" s="41"/>
      <c r="G12" s="44"/>
    </row>
    <row r="13" spans="1:7" ht="13.8">
      <c r="A13" s="45" t="s">
        <v>62</v>
      </c>
      <c r="B13" s="46"/>
      <c r="C13" s="160" t="s">
        <v>90</v>
      </c>
      <c r="D13" s="161" t="s">
        <v>61</v>
      </c>
      <c r="E13" s="45" t="s">
        <v>11</v>
      </c>
      <c r="F13" s="46"/>
      <c r="G13" s="47"/>
    </row>
    <row r="14" spans="1:7" ht="14.4" thickBot="1">
      <c r="A14" s="45" t="s">
        <v>10</v>
      </c>
      <c r="B14" s="46"/>
      <c r="C14" s="152"/>
      <c r="D14" s="153"/>
      <c r="E14" s="45"/>
      <c r="F14" s="46"/>
      <c r="G14" s="47"/>
    </row>
    <row r="15" spans="1:7" ht="14.4" hidden="1" thickBot="1">
      <c r="A15" s="48" t="s">
        <v>12</v>
      </c>
      <c r="B15" s="49"/>
      <c r="C15" s="154"/>
      <c r="D15" s="155"/>
      <c r="E15" s="50"/>
      <c r="F15" s="51"/>
      <c r="G15" s="52"/>
    </row>
    <row r="16" spans="1:7" ht="13.8">
      <c r="A16" s="48" t="s">
        <v>13</v>
      </c>
      <c r="B16" s="49"/>
      <c r="C16" s="156"/>
      <c r="D16" s="162">
        <v>58347484</v>
      </c>
      <c r="E16" s="53" t="s">
        <v>14</v>
      </c>
      <c r="F16" s="54"/>
      <c r="G16" s="55">
        <v>5834750</v>
      </c>
    </row>
    <row r="17" spans="1:8" ht="14.4" thickBot="1">
      <c r="A17" s="48" t="s">
        <v>15</v>
      </c>
      <c r="B17" s="49"/>
      <c r="C17" s="156"/>
      <c r="D17" s="157"/>
      <c r="E17" s="56" t="s">
        <v>16</v>
      </c>
      <c r="F17" s="57"/>
      <c r="G17" s="58"/>
    </row>
    <row r="18" spans="1:8" ht="14.4" thickBot="1">
      <c r="A18" s="59" t="s">
        <v>17</v>
      </c>
      <c r="B18" s="60"/>
      <c r="C18" s="158"/>
      <c r="D18" s="159">
        <v>42522</v>
      </c>
      <c r="E18" s="61"/>
      <c r="F18" s="62"/>
      <c r="G18" s="63"/>
    </row>
    <row r="19" spans="1:8" ht="13.8">
      <c r="A19" s="59" t="s">
        <v>18</v>
      </c>
      <c r="B19" s="60"/>
      <c r="C19" s="64"/>
      <c r="D19" s="64">
        <v>4304809</v>
      </c>
      <c r="E19" s="53" t="s">
        <v>19</v>
      </c>
      <c r="F19" s="54"/>
      <c r="G19" s="65"/>
    </row>
    <row r="20" spans="1:8" ht="15" customHeight="1" thickBot="1">
      <c r="A20" s="59" t="s">
        <v>20</v>
      </c>
      <c r="B20" s="60"/>
      <c r="C20" s="64"/>
      <c r="D20" s="64">
        <f>F52</f>
        <v>1772396</v>
      </c>
      <c r="E20" s="56" t="s">
        <v>21</v>
      </c>
      <c r="F20" s="57"/>
      <c r="G20" s="66"/>
      <c r="H20" s="67"/>
    </row>
    <row r="21" spans="1:8" ht="13.8">
      <c r="A21" s="68" t="s">
        <v>22</v>
      </c>
      <c r="B21" s="69"/>
      <c r="C21" s="70"/>
      <c r="D21" s="71" t="s">
        <v>93</v>
      </c>
      <c r="E21" s="68"/>
      <c r="F21" s="49"/>
      <c r="G21" s="72"/>
    </row>
    <row r="22" spans="1:8" ht="13.8">
      <c r="A22" s="143" t="s">
        <v>63</v>
      </c>
      <c r="B22" s="144"/>
      <c r="C22" s="145"/>
      <c r="D22" s="146" t="s">
        <v>89</v>
      </c>
      <c r="E22" s="143"/>
      <c r="F22" s="51"/>
      <c r="G22" s="52"/>
    </row>
    <row r="23" spans="1:8" ht="15" customHeight="1" thickBot="1">
      <c r="A23" s="73" t="s">
        <v>23</v>
      </c>
      <c r="B23" s="74"/>
      <c r="C23" s="75"/>
      <c r="D23" s="76" t="s">
        <v>88</v>
      </c>
      <c r="E23" s="73"/>
      <c r="F23" s="74"/>
      <c r="G23" s="77"/>
    </row>
    <row r="24" spans="1:8" s="81" customFormat="1" ht="15.75" customHeight="1">
      <c r="A24" s="78" t="s">
        <v>24</v>
      </c>
      <c r="B24" s="79"/>
      <c r="C24" s="79"/>
      <c r="D24" s="79"/>
      <c r="E24" s="79"/>
      <c r="F24" s="79"/>
      <c r="G24" s="80"/>
    </row>
    <row r="25" spans="1:8" s="86" customFormat="1" ht="13.8">
      <c r="A25" s="82" t="s">
        <v>0</v>
      </c>
      <c r="B25" s="569" t="s">
        <v>25</v>
      </c>
      <c r="C25" s="569"/>
      <c r="D25" s="569"/>
      <c r="E25" s="83" t="s">
        <v>26</v>
      </c>
      <c r="F25" s="84" t="s">
        <v>27</v>
      </c>
      <c r="G25" s="85" t="s">
        <v>28</v>
      </c>
    </row>
    <row r="26" spans="1:8" s="90" customFormat="1" ht="15" customHeight="1">
      <c r="A26" s="115" t="s">
        <v>29</v>
      </c>
      <c r="B26" s="570" t="s">
        <v>30</v>
      </c>
      <c r="C26" s="570"/>
      <c r="D26" s="570"/>
      <c r="E26" s="87"/>
      <c r="F26" s="88"/>
      <c r="G26" s="89"/>
    </row>
    <row r="27" spans="1:8" s="94" customFormat="1" ht="12.75" customHeight="1">
      <c r="A27" s="117" t="s">
        <v>74</v>
      </c>
      <c r="B27" s="565" t="s">
        <v>64</v>
      </c>
      <c r="C27" s="565"/>
      <c r="D27" s="565"/>
      <c r="E27" s="91">
        <v>6697341</v>
      </c>
      <c r="F27" s="92">
        <f>G27-E27</f>
        <v>-3447176</v>
      </c>
      <c r="G27" s="93">
        <v>3250165</v>
      </c>
    </row>
    <row r="28" spans="1:8" s="94" customFormat="1" ht="12.75" customHeight="1">
      <c r="A28" s="117" t="s">
        <v>75</v>
      </c>
      <c r="B28" s="565" t="s">
        <v>65</v>
      </c>
      <c r="C28" s="565"/>
      <c r="D28" s="565"/>
      <c r="E28" s="91"/>
      <c r="F28" s="92">
        <f>G28-E28</f>
        <v>0</v>
      </c>
      <c r="G28" s="93"/>
    </row>
    <row r="29" spans="1:8" s="94" customFormat="1" ht="12.75" customHeight="1">
      <c r="A29" s="117" t="s">
        <v>76</v>
      </c>
      <c r="B29" s="565" t="s">
        <v>66</v>
      </c>
      <c r="C29" s="565"/>
      <c r="D29" s="565"/>
      <c r="E29" s="91">
        <v>65704</v>
      </c>
      <c r="F29" s="92">
        <f>G29-E29</f>
        <v>0</v>
      </c>
      <c r="G29" s="93">
        <v>65704</v>
      </c>
    </row>
    <row r="30" spans="1:8" s="94" customFormat="1" ht="0.75" customHeight="1">
      <c r="A30" s="95"/>
      <c r="B30" s="96"/>
      <c r="C30" s="96"/>
      <c r="D30" s="96"/>
      <c r="E30" s="97"/>
      <c r="F30" s="98"/>
      <c r="G30" s="99"/>
    </row>
    <row r="31" spans="1:8" s="103" customFormat="1" ht="13.2">
      <c r="A31" s="114"/>
      <c r="B31" s="572" t="s">
        <v>31</v>
      </c>
      <c r="C31" s="573"/>
      <c r="D31" s="573"/>
      <c r="E31" s="101">
        <f>SUM(E26:E30)</f>
        <v>6763045</v>
      </c>
      <c r="F31" s="101">
        <f>SUM(F26:F30)</f>
        <v>-3447176</v>
      </c>
      <c r="G31" s="102">
        <f>SUM(G26:G30)</f>
        <v>3315869</v>
      </c>
    </row>
    <row r="32" spans="1:8" s="90" customFormat="1" ht="13.8">
      <c r="A32" s="115" t="s">
        <v>32</v>
      </c>
      <c r="B32" s="570" t="s">
        <v>33</v>
      </c>
      <c r="C32" s="570"/>
      <c r="D32" s="570"/>
      <c r="E32" s="104"/>
      <c r="F32" s="105"/>
      <c r="G32" s="106"/>
    </row>
    <row r="33" spans="1:7" s="94" customFormat="1" ht="12.75" customHeight="1">
      <c r="A33" s="147" t="s">
        <v>77</v>
      </c>
      <c r="B33" s="576" t="s">
        <v>144</v>
      </c>
      <c r="C33" s="576"/>
      <c r="D33" s="576"/>
      <c r="E33" s="107">
        <v>392257</v>
      </c>
      <c r="F33" s="107">
        <f>G33-E33</f>
        <v>-199937</v>
      </c>
      <c r="G33" s="108">
        <f>ROUND(G31*5.8%,0)</f>
        <v>192320</v>
      </c>
    </row>
    <row r="34" spans="1:7" s="111" customFormat="1" ht="12.75" customHeight="1">
      <c r="A34" s="117" t="s">
        <v>78</v>
      </c>
      <c r="B34" s="565" t="s">
        <v>68</v>
      </c>
      <c r="C34" s="565"/>
      <c r="D34" s="565"/>
      <c r="E34" s="107"/>
      <c r="F34" s="109">
        <f>G34-E34</f>
        <v>0</v>
      </c>
      <c r="G34" s="110"/>
    </row>
    <row r="35" spans="1:7" s="111" customFormat="1" ht="12.75" customHeight="1">
      <c r="A35" s="117" t="s">
        <v>34</v>
      </c>
      <c r="B35" s="565" t="s">
        <v>69</v>
      </c>
      <c r="C35" s="565"/>
      <c r="D35" s="565"/>
      <c r="E35" s="107"/>
      <c r="F35" s="109">
        <f>G35-E35</f>
        <v>0</v>
      </c>
      <c r="G35" s="110"/>
    </row>
    <row r="36" spans="1:7" s="111" customFormat="1" ht="0.6" customHeight="1">
      <c r="A36" s="95"/>
      <c r="B36" s="575"/>
      <c r="C36" s="575"/>
      <c r="D36" s="575"/>
      <c r="E36" s="112"/>
      <c r="F36" s="112"/>
      <c r="G36" s="113"/>
    </row>
    <row r="37" spans="1:7" s="103" customFormat="1" ht="12.75" customHeight="1">
      <c r="A37" s="114"/>
      <c r="B37" s="572" t="s">
        <v>35</v>
      </c>
      <c r="C37" s="572"/>
      <c r="D37" s="572"/>
      <c r="E37" s="101">
        <f>SUM(E31:E36)</f>
        <v>7155302</v>
      </c>
      <c r="F37" s="101">
        <f>SUM(F31:F36)</f>
        <v>-3647113</v>
      </c>
      <c r="G37" s="102">
        <f>SUM(G31:G36)</f>
        <v>3508189</v>
      </c>
    </row>
    <row r="38" spans="1:7" s="90" customFormat="1" ht="15" customHeight="1">
      <c r="A38" s="115" t="s">
        <v>36</v>
      </c>
      <c r="B38" s="570" t="s">
        <v>37</v>
      </c>
      <c r="C38" s="570"/>
      <c r="D38" s="570"/>
      <c r="E38" s="104"/>
      <c r="F38" s="105"/>
      <c r="G38" s="106"/>
    </row>
    <row r="39" spans="1:7" ht="13.2">
      <c r="A39" s="116" t="s">
        <v>38</v>
      </c>
      <c r="B39" s="574" t="s">
        <v>91</v>
      </c>
      <c r="C39" s="574"/>
      <c r="D39" s="574"/>
      <c r="E39" s="107">
        <v>794954</v>
      </c>
      <c r="F39" s="107">
        <f>G39-E39</f>
        <v>5039796</v>
      </c>
      <c r="G39" s="108">
        <f>5834750</f>
        <v>5834750</v>
      </c>
    </row>
    <row r="40" spans="1:7" ht="13.2">
      <c r="A40" s="116" t="s">
        <v>72</v>
      </c>
      <c r="B40" s="574" t="s">
        <v>70</v>
      </c>
      <c r="C40" s="574"/>
      <c r="D40" s="574"/>
      <c r="E40" s="107"/>
      <c r="F40" s="107">
        <f>G40-E40</f>
        <v>0</v>
      </c>
      <c r="G40" s="108"/>
    </row>
    <row r="41" spans="1:7" ht="13.2">
      <c r="A41" s="116" t="s">
        <v>73</v>
      </c>
      <c r="B41" s="587" t="s">
        <v>71</v>
      </c>
      <c r="C41" s="588"/>
      <c r="D41" s="589"/>
      <c r="E41" s="107"/>
      <c r="F41" s="107">
        <f>G41-E41</f>
        <v>954858</v>
      </c>
      <c r="G41" s="108">
        <v>954858</v>
      </c>
    </row>
    <row r="42" spans="1:7" s="94" customFormat="1" ht="0.75" customHeight="1">
      <c r="A42" s="95"/>
      <c r="B42" s="96"/>
      <c r="C42" s="96"/>
      <c r="D42" s="96"/>
      <c r="E42" s="97"/>
      <c r="F42" s="98"/>
      <c r="G42" s="99"/>
    </row>
    <row r="43" spans="1:7" s="103" customFormat="1" ht="13.2">
      <c r="A43" s="100"/>
      <c r="B43" s="572" t="s">
        <v>39</v>
      </c>
      <c r="C43" s="572"/>
      <c r="D43" s="572"/>
      <c r="E43" s="101">
        <f>SUM(E38:E42)</f>
        <v>794954</v>
      </c>
      <c r="F43" s="101">
        <f>SUM(F38:F42)</f>
        <v>5994654</v>
      </c>
      <c r="G43" s="102">
        <f>SUM(G38:G42)</f>
        <v>6789608</v>
      </c>
    </row>
    <row r="44" spans="1:7" s="103" customFormat="1" ht="13.2">
      <c r="A44" s="114"/>
      <c r="B44" s="572" t="s">
        <v>40</v>
      </c>
      <c r="C44" s="572"/>
      <c r="D44" s="572"/>
      <c r="E44" s="101">
        <f>E37+E43</f>
        <v>7950256</v>
      </c>
      <c r="F44" s="101">
        <f>F37+F43</f>
        <v>2347541</v>
      </c>
      <c r="G44" s="102">
        <f>G37+G43</f>
        <v>10297797</v>
      </c>
    </row>
    <row r="45" spans="1:7" s="90" customFormat="1" ht="15" customHeight="1">
      <c r="A45" s="115" t="s">
        <v>41</v>
      </c>
      <c r="B45" s="570" t="s">
        <v>42</v>
      </c>
      <c r="C45" s="570"/>
      <c r="D45" s="570"/>
      <c r="E45" s="104"/>
      <c r="F45" s="105"/>
      <c r="G45" s="106"/>
    </row>
    <row r="46" spans="1:7" s="111" customFormat="1" ht="12.75" customHeight="1">
      <c r="A46" s="117" t="s">
        <v>43</v>
      </c>
      <c r="B46" s="565" t="s">
        <v>44</v>
      </c>
      <c r="C46" s="571"/>
      <c r="D46" s="571"/>
      <c r="E46" s="91"/>
      <c r="F46" s="118">
        <f>G46-E46</f>
        <v>165793</v>
      </c>
      <c r="G46" s="119">
        <f>ROUND(G31*5%,0)</f>
        <v>165793</v>
      </c>
    </row>
    <row r="47" spans="1:7" s="111" customFormat="1" ht="13.2">
      <c r="A47" s="117" t="s">
        <v>80</v>
      </c>
      <c r="B47" s="565" t="s">
        <v>79</v>
      </c>
      <c r="C47" s="571"/>
      <c r="D47" s="571"/>
      <c r="E47" s="91"/>
      <c r="F47" s="118">
        <f>G47-E47</f>
        <v>174083</v>
      </c>
      <c r="G47" s="119">
        <f>ROUND(G31*5.25%,0)</f>
        <v>174083</v>
      </c>
    </row>
    <row r="48" spans="1:7" s="111" customFormat="1" ht="12.75" customHeight="1">
      <c r="A48" s="117" t="s">
        <v>45</v>
      </c>
      <c r="B48" s="565" t="s">
        <v>92</v>
      </c>
      <c r="C48" s="571"/>
      <c r="D48" s="571"/>
      <c r="E48" s="91"/>
      <c r="F48" s="118">
        <f>G48-E48</f>
        <v>202110</v>
      </c>
      <c r="G48" s="119">
        <f>ROUND((G44-G33)*2%,0)</f>
        <v>202110</v>
      </c>
    </row>
    <row r="49" spans="1:7" s="111" customFormat="1" ht="13.2" customHeight="1">
      <c r="A49" s="120" t="s">
        <v>46</v>
      </c>
      <c r="B49" s="565" t="s">
        <v>67</v>
      </c>
      <c r="C49" s="565"/>
      <c r="D49" s="565"/>
      <c r="E49" s="91"/>
      <c r="F49" s="118">
        <f>G49-E49</f>
        <v>33159</v>
      </c>
      <c r="G49" s="119">
        <f>ROUND(G31*1%,0)</f>
        <v>33159</v>
      </c>
    </row>
    <row r="50" spans="1:7" s="111" customFormat="1" ht="0.75" customHeight="1">
      <c r="A50" s="95"/>
      <c r="B50" s="575"/>
      <c r="C50" s="600"/>
      <c r="D50" s="600"/>
      <c r="E50" s="112"/>
      <c r="F50" s="121"/>
      <c r="G50" s="113"/>
    </row>
    <row r="51" spans="1:7" s="103" customFormat="1" ht="13.2" customHeight="1">
      <c r="A51" s="114"/>
      <c r="B51" s="572" t="s">
        <v>47</v>
      </c>
      <c r="C51" s="572"/>
      <c r="D51" s="572"/>
      <c r="E51" s="101">
        <f>SUM(E45:E50)</f>
        <v>0</v>
      </c>
      <c r="F51" s="101">
        <f>SUM(F45:F50)</f>
        <v>575145</v>
      </c>
      <c r="G51" s="102">
        <f>SUM(G45:G50)</f>
        <v>575145</v>
      </c>
    </row>
    <row r="52" spans="1:7" s="126" customFormat="1" ht="18.75" customHeight="1" thickBot="1">
      <c r="A52" s="122"/>
      <c r="B52" s="598" t="s">
        <v>48</v>
      </c>
      <c r="C52" s="599"/>
      <c r="D52" s="599"/>
      <c r="E52" s="123"/>
      <c r="F52" s="124">
        <f>F44-F51</f>
        <v>1772396</v>
      </c>
      <c r="G52" s="125">
        <f>G44-G51</f>
        <v>9722652</v>
      </c>
    </row>
    <row r="53" spans="1:7" s="111" customFormat="1" ht="13.8" thickTop="1">
      <c r="A53" s="127"/>
      <c r="B53" s="128"/>
      <c r="C53" s="129"/>
      <c r="E53" s="128"/>
      <c r="F53" s="128"/>
      <c r="G53" s="130"/>
    </row>
    <row r="54" spans="1:7" s="13" customFormat="1" ht="16.2" thickBot="1">
      <c r="A54" s="131"/>
      <c r="B54" s="132"/>
      <c r="C54" s="132"/>
      <c r="D54" s="133"/>
      <c r="E54" s="133"/>
      <c r="F54" s="133"/>
      <c r="G54" s="134"/>
    </row>
    <row r="55" spans="1:7" ht="15.75" customHeight="1">
      <c r="A55" s="590" t="s">
        <v>49</v>
      </c>
      <c r="B55" s="591"/>
      <c r="C55" s="592"/>
      <c r="D55" s="592"/>
      <c r="E55" s="592"/>
      <c r="F55" s="592"/>
      <c r="G55" s="593"/>
    </row>
    <row r="56" spans="1:7" ht="15.75" customHeight="1">
      <c r="A56" s="594" t="s">
        <v>50</v>
      </c>
      <c r="B56" s="595"/>
      <c r="C56" s="596"/>
      <c r="D56" s="596"/>
      <c r="E56" s="596"/>
      <c r="F56" s="596"/>
      <c r="G56" s="597"/>
    </row>
    <row r="57" spans="1:7" ht="35.4" customHeight="1">
      <c r="A57" s="135"/>
      <c r="B57" s="136"/>
      <c r="C57" s="137"/>
      <c r="D57" s="135"/>
      <c r="E57" s="136"/>
      <c r="F57" s="135"/>
      <c r="G57" s="136"/>
    </row>
    <row r="58" spans="1:7" ht="15.75" customHeight="1" thickBot="1">
      <c r="A58" s="138" t="s">
        <v>81</v>
      </c>
      <c r="B58" s="139"/>
      <c r="C58" s="140" t="s">
        <v>94</v>
      </c>
      <c r="D58" s="577" t="s">
        <v>51</v>
      </c>
      <c r="E58" s="578"/>
      <c r="F58" s="141"/>
      <c r="G58" s="142"/>
    </row>
    <row r="59" spans="1:7" ht="15.75" customHeight="1">
      <c r="A59" s="590" t="s">
        <v>52</v>
      </c>
      <c r="B59" s="591"/>
      <c r="C59" s="592"/>
      <c r="D59" s="592"/>
      <c r="E59" s="592"/>
      <c r="F59" s="592"/>
      <c r="G59" s="593"/>
    </row>
    <row r="60" spans="1:7" ht="15.75" customHeight="1">
      <c r="A60" s="594" t="s">
        <v>82</v>
      </c>
      <c r="B60" s="595"/>
      <c r="C60" s="596"/>
      <c r="D60" s="596"/>
      <c r="E60" s="596"/>
      <c r="F60" s="596"/>
      <c r="G60" s="597"/>
    </row>
    <row r="61" spans="1:7" ht="36" customHeight="1">
      <c r="A61" s="135"/>
      <c r="B61" s="136"/>
      <c r="C61" s="137"/>
      <c r="D61" s="135"/>
      <c r="E61" s="136"/>
      <c r="F61" s="135"/>
      <c r="G61" s="136"/>
    </row>
    <row r="62" spans="1:7" ht="13.8" thickBot="1">
      <c r="A62" s="138"/>
      <c r="B62" s="139"/>
      <c r="C62" s="140"/>
      <c r="D62" s="577"/>
      <c r="E62" s="578"/>
      <c r="F62" s="577"/>
      <c r="G62" s="578"/>
    </row>
    <row r="63" spans="1:7" ht="13.2">
      <c r="A63" s="579"/>
      <c r="B63" s="580"/>
      <c r="C63" s="580"/>
      <c r="D63" s="580"/>
      <c r="E63" s="580"/>
      <c r="F63" s="580"/>
      <c r="G63" s="581"/>
    </row>
    <row r="64" spans="1:7" ht="13.5" customHeight="1" thickBot="1">
      <c r="A64" s="582" t="s">
        <v>53</v>
      </c>
      <c r="B64" s="583"/>
      <c r="C64" s="584"/>
      <c r="D64" s="585"/>
      <c r="E64" s="585"/>
      <c r="F64" s="585"/>
      <c r="G64" s="586"/>
    </row>
  </sheetData>
  <mergeCells count="36">
    <mergeCell ref="D58:E58"/>
    <mergeCell ref="A63:G63"/>
    <mergeCell ref="A64:G64"/>
    <mergeCell ref="B41:D41"/>
    <mergeCell ref="A59:G59"/>
    <mergeCell ref="A60:G60"/>
    <mergeCell ref="D62:E62"/>
    <mergeCell ref="F62:G62"/>
    <mergeCell ref="B52:D52"/>
    <mergeCell ref="A55:G55"/>
    <mergeCell ref="A56:G56"/>
    <mergeCell ref="B50:D50"/>
    <mergeCell ref="B51:D51"/>
    <mergeCell ref="B48:D48"/>
    <mergeCell ref="B49:D49"/>
    <mergeCell ref="B46:D46"/>
    <mergeCell ref="B47:D47"/>
    <mergeCell ref="B31:D31"/>
    <mergeCell ref="B43:D43"/>
    <mergeCell ref="B44:D44"/>
    <mergeCell ref="B45:D45"/>
    <mergeCell ref="B40:D40"/>
    <mergeCell ref="B37:D37"/>
    <mergeCell ref="B38:D38"/>
    <mergeCell ref="B39:D39"/>
    <mergeCell ref="B34:D34"/>
    <mergeCell ref="B35:D35"/>
    <mergeCell ref="B36:D36"/>
    <mergeCell ref="B32:D32"/>
    <mergeCell ref="B33:D33"/>
    <mergeCell ref="B27:D27"/>
    <mergeCell ref="B28:D28"/>
    <mergeCell ref="B29:D29"/>
    <mergeCell ref="B6:D6"/>
    <mergeCell ref="B25:D25"/>
    <mergeCell ref="B26:D26"/>
  </mergeCells>
  <printOptions horizontalCentered="1"/>
  <pageMargins left="0.39370078740157483" right="0.19685039370078741" top="0.59055118110236227" bottom="0.39370078740157483" header="0.11811023622047245" footer="7.874015748031496E-2"/>
  <pageSetup paperSize="9" scale="71" orientation="portrait" r:id="rId1"/>
  <headerFooter alignWithMargins="0">
    <oddFooter>&amp;C&amp;"Candara,Regular"D-976, Ground Floor, New Friends Colonly, New Delhi – 110025</oddFooter>
  </headerFooter>
  <ignoredErrors>
    <ignoredError sqref="D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RA01Final (EXTRA ITEM)</vt:lpstr>
      <vt:lpstr>FINAL</vt:lpstr>
      <vt:lpstr>RA01Final</vt:lpstr>
      <vt:lpstr>RA02F</vt:lpstr>
      <vt:lpstr>RA01F</vt:lpstr>
      <vt:lpstr>RA02_70%</vt:lpstr>
      <vt:lpstr>RA01_F</vt:lpstr>
      <vt:lpstr>FINAL!Print_Area</vt:lpstr>
      <vt:lpstr>RA01_F!Print_Area</vt:lpstr>
      <vt:lpstr>RA01F!Print_Area</vt:lpstr>
      <vt:lpstr>RA01Final!Print_Area</vt:lpstr>
      <vt:lpstr>'RA01Final (EXTRA ITEM)'!Print_Area</vt:lpstr>
      <vt:lpstr>'RA02_70%'!Print_Area</vt:lpstr>
      <vt:lpstr>RA02F!Print_Area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</dc:creator>
  <cp:lastModifiedBy>VINCOM</cp:lastModifiedBy>
  <cp:lastPrinted>2018-02-15T09:35:48Z</cp:lastPrinted>
  <dcterms:created xsi:type="dcterms:W3CDTF">2016-03-15T12:03:55Z</dcterms:created>
  <dcterms:modified xsi:type="dcterms:W3CDTF">2023-10-19T10:23:28Z</dcterms:modified>
</cp:coreProperties>
</file>