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PLANTS DETAIL" sheetId="1" r:id="rId1"/>
    <sheet name="VARIATION ORDER" sheetId="2" r:id="rId2"/>
  </sheets>
  <calcPr calcId="145621"/>
</workbook>
</file>

<file path=xl/calcChain.xml><?xml version="1.0" encoding="utf-8"?>
<calcChain xmlns="http://schemas.openxmlformats.org/spreadsheetml/2006/main">
  <c r="F10" i="2" l="1"/>
  <c r="F8" i="2"/>
  <c r="F5" i="2"/>
  <c r="K42" i="1" l="1"/>
  <c r="I28" i="1"/>
  <c r="I11" i="1"/>
  <c r="K32" i="1"/>
  <c r="K25" i="1"/>
  <c r="K24" i="1"/>
  <c r="K41" i="1"/>
  <c r="K35" i="1" l="1"/>
  <c r="K34" i="1"/>
  <c r="K33" i="1"/>
  <c r="K31" i="1"/>
  <c r="K29" i="1"/>
  <c r="K28" i="1"/>
  <c r="K27" i="1"/>
  <c r="K23" i="1"/>
  <c r="K7" i="1"/>
  <c r="K8" i="1"/>
  <c r="K10" i="1"/>
  <c r="K13" i="1"/>
  <c r="K14" i="1"/>
  <c r="K5" i="1"/>
  <c r="I40" i="1"/>
  <c r="K40" i="1" s="1"/>
  <c r="K11" i="1"/>
  <c r="I6" i="1"/>
  <c r="K6" i="1" s="1"/>
  <c r="I5" i="1"/>
  <c r="I17" i="1"/>
  <c r="K17" i="1" s="1"/>
  <c r="I16" i="1"/>
  <c r="K16" i="1" s="1"/>
  <c r="K36" i="1" l="1"/>
  <c r="K18" i="1"/>
  <c r="H11" i="1"/>
  <c r="H28" i="1"/>
  <c r="H7" i="1"/>
  <c r="H24" i="1"/>
  <c r="H6" i="1"/>
</calcChain>
</file>

<file path=xl/sharedStrings.xml><?xml version="1.0" encoding="utf-8"?>
<sst xmlns="http://schemas.openxmlformats.org/spreadsheetml/2006/main" count="121" uniqueCount="77">
  <si>
    <t>S.NO</t>
  </si>
  <si>
    <t xml:space="preserve">DESCRIPTION </t>
  </si>
  <si>
    <t>UNIT</t>
  </si>
  <si>
    <t>RATE</t>
  </si>
  <si>
    <t>AMOUNT</t>
  </si>
  <si>
    <t>REMARKS</t>
  </si>
  <si>
    <t>PART - A</t>
  </si>
  <si>
    <t>GATE PASS NO</t>
  </si>
  <si>
    <t>RECEIVED DATE</t>
  </si>
  <si>
    <t>INVOICE NO</t>
  </si>
  <si>
    <t>DELONIX REGIA</t>
  </si>
  <si>
    <t>NOS.</t>
  </si>
  <si>
    <t>TABEBUIA ROSEA</t>
  </si>
  <si>
    <t>PLUMERIA ALBA OBTUSA</t>
  </si>
  <si>
    <t>BAUHINIA ACUMINATA</t>
  </si>
  <si>
    <t>12059/4739</t>
  </si>
  <si>
    <t>13837/9874</t>
  </si>
  <si>
    <t>TREES</t>
  </si>
  <si>
    <t>SHRUBS</t>
  </si>
  <si>
    <t>ALPINIA ZERUMBET</t>
  </si>
  <si>
    <t>RHAPIS EXCELSA</t>
  </si>
  <si>
    <t>15101/1735</t>
  </si>
  <si>
    <t>12187/4821</t>
  </si>
  <si>
    <t>JASMINUM GRANDIFLORUM</t>
  </si>
  <si>
    <t>NERIUM OLEANDER DWRAF</t>
  </si>
  <si>
    <t>BOQ QTY.</t>
  </si>
  <si>
    <t>RECIVED QTY.</t>
  </si>
  <si>
    <t>991 ,992</t>
  </si>
  <si>
    <t>GROUND COVER</t>
  </si>
  <si>
    <t xml:space="preserve">OPHIOPOGON JAPONICA </t>
  </si>
  <si>
    <t>12070/4750</t>
  </si>
  <si>
    <t>ZEPHRANTHES CANDIDA</t>
  </si>
  <si>
    <t>PART - B</t>
  </si>
  <si>
    <t>DELONIX REGIAL (ORANGE)</t>
  </si>
  <si>
    <t>TABEBUIA ROSA-ALBA</t>
  </si>
  <si>
    <t>TREMINALIA MONTALEY</t>
  </si>
  <si>
    <t>PLUMERIA ALBA</t>
  </si>
  <si>
    <t>PALMS &amp; BAMBOO</t>
  </si>
  <si>
    <t>CARYOTA URENS</t>
  </si>
  <si>
    <t>ARECA LUTESCENS</t>
  </si>
  <si>
    <t>PHYLLOSTACHYS NIGRA</t>
  </si>
  <si>
    <t>SHURBS</t>
  </si>
  <si>
    <t>GARDENIA JASMINOIDES</t>
  </si>
  <si>
    <t>CAESALPINIA PLUCHERRIMA</t>
  </si>
  <si>
    <t>CLERODENDRUM INERME</t>
  </si>
  <si>
    <t xml:space="preserve">12059/4739 </t>
  </si>
  <si>
    <t>13057 , 13837/9874</t>
  </si>
  <si>
    <t xml:space="preserve">11-10-2017 , 19/12/2017 </t>
  </si>
  <si>
    <t>981 , 991</t>
  </si>
  <si>
    <t xml:space="preserve">13837/9874 </t>
  </si>
  <si>
    <t>INSTALLED QTY.</t>
  </si>
  <si>
    <t>7049 ALREADY PAID IN RA-1</t>
  </si>
  <si>
    <t>5031 ALREADY PAID IN RA-1</t>
  </si>
  <si>
    <t>8 NOS ALERADY PAID</t>
  </si>
  <si>
    <t>11 NOS ALREADY PAID IN RA-1</t>
  </si>
  <si>
    <t>500 NOS ALREADY PAID IN RA-1</t>
  </si>
  <si>
    <t>SUPPLY OF SELECTION NO-1 GRASS</t>
  </si>
  <si>
    <t>SQMT.</t>
  </si>
  <si>
    <t>5292 GRASS AREA ALREADY PAID</t>
  </si>
  <si>
    <t>19/12/2017 ,          19-02-2018</t>
  </si>
  <si>
    <t>13837/9874,  15101/1735</t>
  </si>
  <si>
    <t>TOTAL AMOUNT (A)</t>
  </si>
  <si>
    <t>TOTAL AMOUNT (B)</t>
  </si>
  <si>
    <t>4 NOS PLANTS EXCESS FROM BOQ</t>
  </si>
  <si>
    <t>22 NOS EXCESS FROM BOQ QTY</t>
  </si>
  <si>
    <t>PART - C</t>
  </si>
  <si>
    <t>GLOBAL GREEN LANDSCAPES</t>
  </si>
  <si>
    <t>GRAND TOTAL (A+B+C)</t>
  </si>
  <si>
    <t>DESCRIPTION</t>
  </si>
  <si>
    <t>BOQ QTY</t>
  </si>
  <si>
    <t>VARITION IN QTY.</t>
  </si>
  <si>
    <t>NOS</t>
  </si>
  <si>
    <t>PART-A</t>
  </si>
  <si>
    <t>PART-B</t>
  </si>
  <si>
    <t>INSTALLED  QTY.</t>
  </si>
  <si>
    <t>VARITION STATEMENT</t>
  </si>
  <si>
    <t>210 NOS EXCESS FROM BOQ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</si>
</sst>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14" fontId="0" fillId="0" borderId="12" xfId="0" applyNumberFormat="1" applyBorder="1"/>
    <xf numFmtId="14" fontId="0" fillId="0" borderId="2" xfId="0" applyNumberFormat="1" applyBorder="1"/>
    <xf numFmtId="3" fontId="0" fillId="0" borderId="2" xfId="0" applyNumberFormat="1" applyBorder="1" applyAlignment="1">
      <alignment horizontal="right"/>
    </xf>
    <xf numFmtId="0" fontId="1" fillId="0" borderId="2" xfId="0" applyFont="1" applyBorder="1"/>
    <xf numFmtId="0" fontId="0" fillId="0" borderId="14" xfId="0" applyBorder="1"/>
    <xf numFmtId="0" fontId="0" fillId="0" borderId="2" xfId="0" applyBorder="1" applyAlignment="1">
      <alignment horizontal="left"/>
    </xf>
    <xf numFmtId="0" fontId="0" fillId="2" borderId="2" xfId="0" applyFill="1" applyBorder="1"/>
    <xf numFmtId="2" fontId="0" fillId="0" borderId="2" xfId="0" applyNumberFormat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2" fillId="4" borderId="2" xfId="0" applyFont="1" applyFill="1" applyBorder="1"/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0" fillId="0" borderId="2" xfId="0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view="pageBreakPreview" zoomScale="80" zoomScaleNormal="100" zoomScaleSheetLayoutView="80" workbookViewId="0">
      <selection activeCell="N7" sqref="N7"/>
    </sheetView>
  </sheetViews>
  <sheetFormatPr defaultRowHeight="15" x14ac:dyDescent="0.25"/>
  <cols>
    <col min="1" max="1" width="13.7109375" customWidth="1"/>
    <col min="2" max="2" width="37.5703125" customWidth="1"/>
    <col min="3" max="3" width="6.7109375" customWidth="1"/>
    <col min="4" max="4" width="17.5703125" customWidth="1"/>
    <col min="5" max="5" width="12.42578125" customWidth="1"/>
    <col min="6" max="6" width="13.7109375" customWidth="1"/>
    <col min="7" max="7" width="10.42578125" customWidth="1"/>
    <col min="8" max="8" width="13.42578125" customWidth="1"/>
    <col min="9" max="9" width="17.28515625" customWidth="1"/>
    <col min="10" max="10" width="8.85546875" customWidth="1"/>
    <col min="11" max="11" width="15.28515625" customWidth="1"/>
    <col min="12" max="12" width="32.28515625" customWidth="1"/>
  </cols>
  <sheetData>
    <row r="1" spans="1:12" ht="30.75" customHeight="1" thickTop="1" thickBot="1" x14ac:dyDescent="0.4">
      <c r="A1" s="41" t="s">
        <v>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ht="32.25" customHeight="1" thickTop="1" thickBot="1" x14ac:dyDescent="0.35">
      <c r="A2" s="33" t="s">
        <v>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ht="55.5" customHeight="1" thickBot="1" x14ac:dyDescent="0.3">
      <c r="A3" s="20" t="s">
        <v>0</v>
      </c>
      <c r="B3" s="21" t="s">
        <v>1</v>
      </c>
      <c r="C3" s="21" t="s">
        <v>2</v>
      </c>
      <c r="D3" s="22" t="s">
        <v>7</v>
      </c>
      <c r="E3" s="22" t="s">
        <v>8</v>
      </c>
      <c r="F3" s="22" t="s">
        <v>9</v>
      </c>
      <c r="G3" s="22" t="s">
        <v>25</v>
      </c>
      <c r="H3" s="22" t="s">
        <v>26</v>
      </c>
      <c r="I3" s="22" t="s">
        <v>50</v>
      </c>
      <c r="J3" s="21" t="s">
        <v>3</v>
      </c>
      <c r="K3" s="21" t="s">
        <v>4</v>
      </c>
      <c r="L3" s="23" t="s">
        <v>5</v>
      </c>
    </row>
    <row r="4" spans="1:12" ht="39" customHeight="1" x14ac:dyDescent="0.25">
      <c r="A4" s="7"/>
      <c r="B4" s="24" t="s">
        <v>17</v>
      </c>
      <c r="C4" s="8"/>
      <c r="D4" s="8"/>
      <c r="E4" s="9"/>
      <c r="F4" s="8"/>
      <c r="G4" s="8"/>
      <c r="H4" s="8"/>
      <c r="I4" s="8"/>
      <c r="J4" s="8"/>
      <c r="K4" s="8"/>
      <c r="L4" s="3"/>
    </row>
    <row r="5" spans="1:12" ht="39" customHeight="1" x14ac:dyDescent="0.25">
      <c r="A5" s="7">
        <v>1</v>
      </c>
      <c r="B5" s="8" t="s">
        <v>10</v>
      </c>
      <c r="C5" s="8" t="s">
        <v>11</v>
      </c>
      <c r="D5" s="8" t="s">
        <v>15</v>
      </c>
      <c r="E5" s="9">
        <v>42948</v>
      </c>
      <c r="F5" s="8">
        <v>971</v>
      </c>
      <c r="G5" s="8">
        <v>21</v>
      </c>
      <c r="H5" s="8">
        <v>21</v>
      </c>
      <c r="I5" s="8">
        <f>21-8</f>
        <v>13</v>
      </c>
      <c r="J5" s="8">
        <v>2324</v>
      </c>
      <c r="K5" s="8">
        <f>J5*I5</f>
        <v>30212</v>
      </c>
      <c r="L5" s="3" t="s">
        <v>53</v>
      </c>
    </row>
    <row r="6" spans="1:12" ht="39" customHeight="1" x14ac:dyDescent="0.25">
      <c r="A6" s="1">
        <v>2</v>
      </c>
      <c r="B6" s="2" t="s">
        <v>12</v>
      </c>
      <c r="C6" s="2" t="s">
        <v>11</v>
      </c>
      <c r="D6" s="8" t="s">
        <v>45</v>
      </c>
      <c r="E6" s="9">
        <v>42948</v>
      </c>
      <c r="F6" s="2">
        <v>971</v>
      </c>
      <c r="G6" s="2">
        <v>24</v>
      </c>
      <c r="H6" s="2">
        <f>24</f>
        <v>24</v>
      </c>
      <c r="I6" s="2">
        <f>24-11</f>
        <v>13</v>
      </c>
      <c r="J6" s="2">
        <v>3252</v>
      </c>
      <c r="K6" s="8">
        <f t="shared" ref="K6:K17" si="0">J6*I6</f>
        <v>42276</v>
      </c>
      <c r="L6" s="3" t="s">
        <v>54</v>
      </c>
    </row>
    <row r="7" spans="1:12" ht="39" customHeight="1" x14ac:dyDescent="0.25">
      <c r="A7" s="1">
        <v>3</v>
      </c>
      <c r="B7" s="2" t="s">
        <v>13</v>
      </c>
      <c r="C7" s="2" t="s">
        <v>11</v>
      </c>
      <c r="D7" s="2" t="s">
        <v>49</v>
      </c>
      <c r="E7" s="9">
        <v>43088</v>
      </c>
      <c r="F7" s="2">
        <v>991</v>
      </c>
      <c r="G7" s="2">
        <v>36</v>
      </c>
      <c r="H7" s="2">
        <f>34</f>
        <v>34</v>
      </c>
      <c r="I7" s="2">
        <v>34</v>
      </c>
      <c r="J7" s="2">
        <v>845</v>
      </c>
      <c r="K7" s="8">
        <f t="shared" si="0"/>
        <v>28730</v>
      </c>
      <c r="L7" s="3"/>
    </row>
    <row r="8" spans="1:12" ht="39" customHeight="1" x14ac:dyDescent="0.25">
      <c r="A8" s="1">
        <v>4</v>
      </c>
      <c r="B8" s="2" t="s">
        <v>14</v>
      </c>
      <c r="C8" s="2" t="s">
        <v>11</v>
      </c>
      <c r="D8" s="14">
        <v>13057</v>
      </c>
      <c r="E8" s="10">
        <v>43019</v>
      </c>
      <c r="F8" s="2">
        <v>981</v>
      </c>
      <c r="G8" s="2">
        <v>25</v>
      </c>
      <c r="H8" s="2">
        <v>20</v>
      </c>
      <c r="I8" s="2">
        <v>9</v>
      </c>
      <c r="J8" s="2">
        <v>3255</v>
      </c>
      <c r="K8" s="8">
        <f t="shared" si="0"/>
        <v>29295</v>
      </c>
      <c r="L8" s="3"/>
    </row>
    <row r="9" spans="1:12" ht="39" customHeight="1" x14ac:dyDescent="0.25">
      <c r="A9" s="1"/>
      <c r="B9" s="25" t="s">
        <v>18</v>
      </c>
      <c r="C9" s="2"/>
      <c r="D9" s="2"/>
      <c r="E9" s="2"/>
      <c r="F9" s="2"/>
      <c r="G9" s="2"/>
      <c r="H9" s="2"/>
      <c r="I9" s="2"/>
      <c r="J9" s="2"/>
      <c r="K9" s="8"/>
      <c r="L9" s="3"/>
    </row>
    <row r="10" spans="1:12" ht="39" customHeight="1" x14ac:dyDescent="0.25">
      <c r="A10" s="1">
        <v>1</v>
      </c>
      <c r="B10" s="2" t="s">
        <v>19</v>
      </c>
      <c r="C10" s="2" t="s">
        <v>11</v>
      </c>
      <c r="D10" s="2" t="s">
        <v>21</v>
      </c>
      <c r="E10" s="10">
        <v>43140</v>
      </c>
      <c r="F10" s="2">
        <v>992</v>
      </c>
      <c r="G10" s="2">
        <v>400</v>
      </c>
      <c r="H10" s="2">
        <v>400</v>
      </c>
      <c r="I10" s="2">
        <v>400</v>
      </c>
      <c r="J10" s="2">
        <v>94</v>
      </c>
      <c r="K10" s="8">
        <f t="shared" si="0"/>
        <v>37600</v>
      </c>
      <c r="L10" s="3"/>
    </row>
    <row r="11" spans="1:12" ht="39" customHeight="1" x14ac:dyDescent="0.25">
      <c r="A11" s="1">
        <v>2</v>
      </c>
      <c r="B11" s="2" t="s">
        <v>20</v>
      </c>
      <c r="C11" s="2" t="s">
        <v>11</v>
      </c>
      <c r="D11" s="2" t="s">
        <v>22</v>
      </c>
      <c r="E11" s="10">
        <v>42964</v>
      </c>
      <c r="F11" s="11">
        <v>973</v>
      </c>
      <c r="G11" s="2">
        <v>625</v>
      </c>
      <c r="H11" s="2">
        <f>500</f>
        <v>500</v>
      </c>
      <c r="I11" s="2">
        <f>625-500</f>
        <v>125</v>
      </c>
      <c r="J11" s="2">
        <v>515</v>
      </c>
      <c r="K11" s="8">
        <f t="shared" si="0"/>
        <v>64375</v>
      </c>
      <c r="L11" s="3" t="s">
        <v>55</v>
      </c>
    </row>
    <row r="12" spans="1:12" ht="39" customHeight="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8"/>
      <c r="L12" s="3"/>
    </row>
    <row r="13" spans="1:12" ht="39" customHeight="1" x14ac:dyDescent="0.25">
      <c r="A13" s="1">
        <v>1</v>
      </c>
      <c r="B13" s="2" t="s">
        <v>23</v>
      </c>
      <c r="C13" s="2" t="s">
        <v>11</v>
      </c>
      <c r="D13" s="2" t="s">
        <v>15</v>
      </c>
      <c r="E13" s="10">
        <v>42948</v>
      </c>
      <c r="F13" s="2">
        <v>971</v>
      </c>
      <c r="G13" s="15">
        <v>600</v>
      </c>
      <c r="H13" s="15">
        <v>880</v>
      </c>
      <c r="I13" s="15">
        <v>810</v>
      </c>
      <c r="J13" s="2">
        <v>233</v>
      </c>
      <c r="K13" s="8">
        <f t="shared" si="0"/>
        <v>188730</v>
      </c>
      <c r="L13" s="3" t="s">
        <v>76</v>
      </c>
    </row>
    <row r="14" spans="1:12" ht="39" customHeight="1" x14ac:dyDescent="0.25">
      <c r="A14" s="1">
        <v>2</v>
      </c>
      <c r="B14" s="2" t="s">
        <v>24</v>
      </c>
      <c r="C14" s="2" t="s">
        <v>11</v>
      </c>
      <c r="D14" s="2" t="s">
        <v>15</v>
      </c>
      <c r="E14" s="10">
        <v>42948</v>
      </c>
      <c r="F14" s="2">
        <v>971</v>
      </c>
      <c r="G14" s="2">
        <v>1100</v>
      </c>
      <c r="H14" s="2">
        <v>1081</v>
      </c>
      <c r="I14" s="2">
        <v>1060</v>
      </c>
      <c r="J14" s="2">
        <v>185</v>
      </c>
      <c r="K14" s="8">
        <f t="shared" si="0"/>
        <v>196100</v>
      </c>
      <c r="L14" s="3"/>
    </row>
    <row r="15" spans="1:12" ht="39" customHeight="1" x14ac:dyDescent="0.25">
      <c r="A15" s="1"/>
      <c r="B15" s="25" t="s">
        <v>28</v>
      </c>
      <c r="C15" s="2"/>
      <c r="D15" s="2"/>
      <c r="E15" s="2"/>
      <c r="F15" s="2"/>
      <c r="G15" s="2"/>
      <c r="H15" s="2"/>
      <c r="I15" s="2"/>
      <c r="J15" s="2"/>
      <c r="K15" s="8"/>
      <c r="L15" s="3"/>
    </row>
    <row r="16" spans="1:12" ht="39" customHeight="1" x14ac:dyDescent="0.25">
      <c r="A16" s="1">
        <v>1</v>
      </c>
      <c r="B16" s="2" t="s">
        <v>29</v>
      </c>
      <c r="C16" s="2" t="s">
        <v>11</v>
      </c>
      <c r="D16" s="2" t="s">
        <v>30</v>
      </c>
      <c r="E16" s="10">
        <v>42950</v>
      </c>
      <c r="F16" s="2">
        <v>972</v>
      </c>
      <c r="G16" s="2">
        <v>8000</v>
      </c>
      <c r="H16" s="2">
        <v>8710</v>
      </c>
      <c r="I16" s="2">
        <f>8000-7049</f>
        <v>951</v>
      </c>
      <c r="J16" s="2">
        <v>25</v>
      </c>
      <c r="K16" s="8">
        <f t="shared" si="0"/>
        <v>23775</v>
      </c>
      <c r="L16" s="3" t="s">
        <v>51</v>
      </c>
    </row>
    <row r="17" spans="1:12" ht="39" customHeight="1" x14ac:dyDescent="0.25">
      <c r="A17" s="1">
        <v>2</v>
      </c>
      <c r="B17" s="2" t="s">
        <v>31</v>
      </c>
      <c r="C17" s="2" t="s">
        <v>11</v>
      </c>
      <c r="D17" s="2" t="s">
        <v>30</v>
      </c>
      <c r="E17" s="10">
        <v>42950</v>
      </c>
      <c r="F17" s="2">
        <v>972</v>
      </c>
      <c r="G17" s="2">
        <v>8000</v>
      </c>
      <c r="H17" s="2">
        <v>8550</v>
      </c>
      <c r="I17" s="2">
        <f>8000-5031</f>
        <v>2969</v>
      </c>
      <c r="J17" s="2">
        <v>19</v>
      </c>
      <c r="K17" s="8">
        <f t="shared" si="0"/>
        <v>56411</v>
      </c>
      <c r="L17" s="3" t="s">
        <v>52</v>
      </c>
    </row>
    <row r="18" spans="1:12" ht="39" customHeight="1" x14ac:dyDescent="0.25">
      <c r="A18" s="1"/>
      <c r="B18" s="12" t="s">
        <v>61</v>
      </c>
      <c r="C18" s="2"/>
      <c r="D18" s="2"/>
      <c r="E18" s="2"/>
      <c r="F18" s="2"/>
      <c r="G18" s="2"/>
      <c r="H18" s="2"/>
      <c r="I18" s="2"/>
      <c r="J18" s="2"/>
      <c r="K18" s="12">
        <f>SUM(K5:K17)</f>
        <v>697504</v>
      </c>
      <c r="L18" s="3"/>
    </row>
    <row r="19" spans="1:12" ht="39" customHeight="1" thickBot="1" x14ac:dyDescent="0.3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1:12" ht="28.5" customHeight="1" thickTop="1" thickBot="1" x14ac:dyDescent="0.35">
      <c r="A20" s="36" t="s">
        <v>32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ht="39" customHeight="1" thickTop="1" x14ac:dyDescent="0.25">
      <c r="A21" s="7"/>
      <c r="B21" s="24" t="s">
        <v>17</v>
      </c>
      <c r="C21" s="8"/>
      <c r="D21" s="8"/>
      <c r="E21" s="8"/>
      <c r="F21" s="8"/>
      <c r="G21" s="8"/>
      <c r="H21" s="8"/>
      <c r="I21" s="8"/>
      <c r="J21" s="8"/>
      <c r="K21" s="8"/>
      <c r="L21" s="13"/>
    </row>
    <row r="22" spans="1:12" ht="39" customHeight="1" x14ac:dyDescent="0.25">
      <c r="A22" s="1">
        <v>1</v>
      </c>
      <c r="B22" s="2" t="s">
        <v>33</v>
      </c>
      <c r="C22" s="2" t="s">
        <v>11</v>
      </c>
      <c r="D22" s="2"/>
      <c r="E22" s="2"/>
      <c r="F22" s="2"/>
      <c r="G22" s="2">
        <v>10</v>
      </c>
      <c r="H22" s="2">
        <v>0</v>
      </c>
      <c r="I22" s="2">
        <v>0</v>
      </c>
      <c r="J22" s="2">
        <v>2324</v>
      </c>
      <c r="K22" s="8"/>
      <c r="L22" s="3"/>
    </row>
    <row r="23" spans="1:12" ht="39" customHeight="1" x14ac:dyDescent="0.25">
      <c r="A23" s="1">
        <v>2</v>
      </c>
      <c r="B23" s="2" t="s">
        <v>34</v>
      </c>
      <c r="C23" s="2" t="s">
        <v>11</v>
      </c>
      <c r="D23" s="2">
        <v>13057</v>
      </c>
      <c r="E23" s="10">
        <v>43019</v>
      </c>
      <c r="F23" s="2">
        <v>981</v>
      </c>
      <c r="G23" s="2">
        <v>10</v>
      </c>
      <c r="H23" s="2">
        <v>10</v>
      </c>
      <c r="I23" s="2">
        <v>10</v>
      </c>
      <c r="J23" s="2">
        <v>3252</v>
      </c>
      <c r="K23" s="8">
        <f t="shared" ref="K23:K35" si="1">J23*I23</f>
        <v>32520</v>
      </c>
      <c r="L23" s="3"/>
    </row>
    <row r="24" spans="1:12" ht="39" customHeight="1" x14ac:dyDescent="0.25">
      <c r="A24" s="1">
        <v>3</v>
      </c>
      <c r="B24" s="2" t="s">
        <v>35</v>
      </c>
      <c r="C24" s="2" t="s">
        <v>11</v>
      </c>
      <c r="D24" s="17" t="s">
        <v>46</v>
      </c>
      <c r="E24" s="10" t="s">
        <v>47</v>
      </c>
      <c r="F24" s="2" t="s">
        <v>48</v>
      </c>
      <c r="G24" s="15">
        <v>24</v>
      </c>
      <c r="H24" s="15">
        <f>20+8</f>
        <v>28</v>
      </c>
      <c r="I24" s="15">
        <v>28</v>
      </c>
      <c r="J24" s="2">
        <v>3000</v>
      </c>
      <c r="K24" s="8">
        <f t="shared" si="1"/>
        <v>84000</v>
      </c>
      <c r="L24" s="3" t="s">
        <v>63</v>
      </c>
    </row>
    <row r="25" spans="1:12" ht="39" customHeight="1" x14ac:dyDescent="0.25">
      <c r="A25" s="1">
        <v>4</v>
      </c>
      <c r="B25" s="2" t="s">
        <v>36</v>
      </c>
      <c r="C25" s="2" t="s">
        <v>11</v>
      </c>
      <c r="D25" s="2" t="s">
        <v>21</v>
      </c>
      <c r="E25" s="10">
        <v>43140</v>
      </c>
      <c r="F25" s="2">
        <v>992</v>
      </c>
      <c r="G25" s="2">
        <v>10</v>
      </c>
      <c r="H25" s="2">
        <v>10</v>
      </c>
      <c r="I25" s="2">
        <v>10</v>
      </c>
      <c r="J25" s="2">
        <v>845</v>
      </c>
      <c r="K25" s="8">
        <f t="shared" si="1"/>
        <v>8450</v>
      </c>
      <c r="L25" s="3"/>
    </row>
    <row r="26" spans="1:12" ht="39" customHeight="1" x14ac:dyDescent="0.25">
      <c r="A26" s="1"/>
      <c r="B26" s="25" t="s">
        <v>37</v>
      </c>
      <c r="C26" s="2"/>
      <c r="D26" s="2"/>
      <c r="E26" s="2"/>
      <c r="F26" s="2"/>
      <c r="G26" s="2"/>
      <c r="H26" s="2"/>
      <c r="I26" s="2"/>
      <c r="J26" s="2"/>
      <c r="K26" s="8"/>
      <c r="L26" s="3"/>
    </row>
    <row r="27" spans="1:12" ht="39" customHeight="1" x14ac:dyDescent="0.25">
      <c r="A27" s="1">
        <v>1</v>
      </c>
      <c r="B27" s="2" t="s">
        <v>38</v>
      </c>
      <c r="C27" s="2" t="s">
        <v>11</v>
      </c>
      <c r="D27" s="2" t="s">
        <v>16</v>
      </c>
      <c r="E27" s="10">
        <v>43088</v>
      </c>
      <c r="F27" s="2">
        <v>991</v>
      </c>
      <c r="G27" s="2">
        <v>7</v>
      </c>
      <c r="H27" s="2">
        <v>7</v>
      </c>
      <c r="I27" s="2">
        <v>7</v>
      </c>
      <c r="J27" s="2">
        <v>4499</v>
      </c>
      <c r="K27" s="8">
        <f t="shared" si="1"/>
        <v>31493</v>
      </c>
      <c r="L27" s="3"/>
    </row>
    <row r="28" spans="1:12" ht="39" customHeight="1" x14ac:dyDescent="0.25">
      <c r="A28" s="1">
        <v>2</v>
      </c>
      <c r="B28" s="2" t="s">
        <v>39</v>
      </c>
      <c r="C28" s="2" t="s">
        <v>11</v>
      </c>
      <c r="D28" s="17" t="s">
        <v>60</v>
      </c>
      <c r="E28" s="18" t="s">
        <v>59</v>
      </c>
      <c r="F28" s="2" t="s">
        <v>27</v>
      </c>
      <c r="G28" s="15">
        <v>25</v>
      </c>
      <c r="H28" s="15">
        <f>25+24</f>
        <v>49</v>
      </c>
      <c r="I28" s="15">
        <f>23+24</f>
        <v>47</v>
      </c>
      <c r="J28" s="2">
        <v>3000</v>
      </c>
      <c r="K28" s="8">
        <f t="shared" si="1"/>
        <v>141000</v>
      </c>
      <c r="L28" s="3" t="s">
        <v>64</v>
      </c>
    </row>
    <row r="29" spans="1:12" ht="39" customHeight="1" x14ac:dyDescent="0.25">
      <c r="A29" s="1">
        <v>3</v>
      </c>
      <c r="B29" s="2" t="s">
        <v>40</v>
      </c>
      <c r="C29" s="2" t="s">
        <v>11</v>
      </c>
      <c r="D29" s="2">
        <v>13057</v>
      </c>
      <c r="E29" s="10">
        <v>43019</v>
      </c>
      <c r="F29" s="2">
        <v>981</v>
      </c>
      <c r="G29" s="2">
        <v>297</v>
      </c>
      <c r="H29" s="2">
        <v>297</v>
      </c>
      <c r="I29" s="2">
        <v>297</v>
      </c>
      <c r="J29" s="2">
        <v>3200</v>
      </c>
      <c r="K29" s="8">
        <f t="shared" si="1"/>
        <v>950400</v>
      </c>
      <c r="L29" s="3"/>
    </row>
    <row r="30" spans="1:12" ht="39" customHeight="1" x14ac:dyDescent="0.25">
      <c r="A30" s="1"/>
      <c r="B30" s="25" t="s">
        <v>41</v>
      </c>
      <c r="C30" s="2"/>
      <c r="D30" s="2"/>
      <c r="E30" s="2"/>
      <c r="F30" s="2"/>
      <c r="G30" s="2"/>
      <c r="H30" s="2"/>
      <c r="I30" s="2"/>
      <c r="J30" s="2"/>
      <c r="K30" s="8"/>
      <c r="L30" s="3"/>
    </row>
    <row r="31" spans="1:12" ht="39" customHeight="1" x14ac:dyDescent="0.25">
      <c r="A31" s="1">
        <v>1</v>
      </c>
      <c r="B31" s="2" t="s">
        <v>19</v>
      </c>
      <c r="C31" s="2" t="s">
        <v>11</v>
      </c>
      <c r="D31" s="2" t="s">
        <v>21</v>
      </c>
      <c r="E31" s="10">
        <v>43140</v>
      </c>
      <c r="F31" s="2">
        <v>992</v>
      </c>
      <c r="G31" s="2">
        <v>200</v>
      </c>
      <c r="H31" s="2">
        <v>200</v>
      </c>
      <c r="I31" s="2">
        <v>128</v>
      </c>
      <c r="J31" s="2">
        <v>94</v>
      </c>
      <c r="K31" s="8">
        <f t="shared" si="1"/>
        <v>12032</v>
      </c>
      <c r="L31" s="3"/>
    </row>
    <row r="32" spans="1:12" ht="39" customHeight="1" x14ac:dyDescent="0.25">
      <c r="A32" s="1">
        <v>2</v>
      </c>
      <c r="B32" s="2" t="s">
        <v>42</v>
      </c>
      <c r="C32" s="2" t="s">
        <v>11</v>
      </c>
      <c r="D32" s="2">
        <v>13057</v>
      </c>
      <c r="E32" s="10">
        <v>43019</v>
      </c>
      <c r="F32" s="2">
        <v>981</v>
      </c>
      <c r="G32" s="2">
        <v>774</v>
      </c>
      <c r="H32" s="2">
        <v>774</v>
      </c>
      <c r="I32" s="2">
        <v>770</v>
      </c>
      <c r="J32" s="2">
        <v>210</v>
      </c>
      <c r="K32" s="8">
        <f t="shared" si="1"/>
        <v>161700</v>
      </c>
      <c r="L32" s="3"/>
    </row>
    <row r="33" spans="1:12" ht="39" customHeight="1" x14ac:dyDescent="0.25">
      <c r="A33" s="1">
        <v>3</v>
      </c>
      <c r="B33" s="2" t="s">
        <v>43</v>
      </c>
      <c r="C33" s="2" t="s">
        <v>11</v>
      </c>
      <c r="D33" s="2">
        <v>13057</v>
      </c>
      <c r="E33" s="10">
        <v>43019</v>
      </c>
      <c r="F33" s="2">
        <v>981</v>
      </c>
      <c r="G33" s="2">
        <v>44</v>
      </c>
      <c r="H33" s="2">
        <v>50</v>
      </c>
      <c r="I33" s="2">
        <v>44</v>
      </c>
      <c r="J33" s="2">
        <v>248</v>
      </c>
      <c r="K33" s="8">
        <f t="shared" si="1"/>
        <v>10912</v>
      </c>
      <c r="L33" s="3"/>
    </row>
    <row r="34" spans="1:12" ht="39" customHeight="1" x14ac:dyDescent="0.25">
      <c r="A34" s="1">
        <v>4</v>
      </c>
      <c r="B34" s="2" t="s">
        <v>20</v>
      </c>
      <c r="C34" s="2" t="s">
        <v>11</v>
      </c>
      <c r="D34" s="2" t="s">
        <v>16</v>
      </c>
      <c r="E34" s="10">
        <v>43088</v>
      </c>
      <c r="F34" s="2">
        <v>991</v>
      </c>
      <c r="G34" s="2">
        <v>100</v>
      </c>
      <c r="H34" s="2">
        <v>240</v>
      </c>
      <c r="I34" s="2">
        <v>100</v>
      </c>
      <c r="J34" s="2">
        <v>515</v>
      </c>
      <c r="K34" s="8">
        <f t="shared" si="1"/>
        <v>51500</v>
      </c>
      <c r="L34" s="3"/>
    </row>
    <row r="35" spans="1:12" ht="39" customHeight="1" x14ac:dyDescent="0.25">
      <c r="A35" s="1">
        <v>5</v>
      </c>
      <c r="B35" s="2" t="s">
        <v>44</v>
      </c>
      <c r="C35" s="2" t="s">
        <v>11</v>
      </c>
      <c r="D35" s="2" t="s">
        <v>16</v>
      </c>
      <c r="E35" s="10">
        <v>43088</v>
      </c>
      <c r="F35" s="2">
        <v>991</v>
      </c>
      <c r="G35" s="2">
        <v>480</v>
      </c>
      <c r="H35" s="2">
        <v>480</v>
      </c>
      <c r="I35" s="2">
        <v>480</v>
      </c>
      <c r="J35" s="2">
        <v>55</v>
      </c>
      <c r="K35" s="8">
        <f t="shared" si="1"/>
        <v>26400</v>
      </c>
      <c r="L35" s="3"/>
    </row>
    <row r="36" spans="1:12" ht="39" customHeight="1" x14ac:dyDescent="0.25">
      <c r="A36" s="1"/>
      <c r="B36" s="12" t="s">
        <v>62</v>
      </c>
      <c r="C36" s="2"/>
      <c r="D36" s="2"/>
      <c r="E36" s="10"/>
      <c r="F36" s="2"/>
      <c r="G36" s="2"/>
      <c r="H36" s="2"/>
      <c r="I36" s="2"/>
      <c r="J36" s="2"/>
      <c r="K36" s="12">
        <f>SUM(K22:K35)</f>
        <v>1510407</v>
      </c>
      <c r="L36" s="3"/>
    </row>
    <row r="37" spans="1:12" ht="39" customHeight="1" thickBot="1" x14ac:dyDescent="0.3">
      <c r="A37" s="1"/>
      <c r="B37" s="2"/>
      <c r="C37" s="2"/>
      <c r="D37" s="2"/>
      <c r="E37" s="10"/>
      <c r="F37" s="2"/>
      <c r="G37" s="2"/>
      <c r="H37" s="2"/>
      <c r="I37" s="2"/>
      <c r="J37" s="2"/>
      <c r="K37" s="8"/>
      <c r="L37" s="3"/>
    </row>
    <row r="38" spans="1:12" ht="27" customHeight="1" thickTop="1" thickBot="1" x14ac:dyDescent="0.35">
      <c r="A38" s="36" t="s">
        <v>65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</row>
    <row r="39" spans="1:12" ht="15.75" thickTop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</row>
    <row r="40" spans="1:12" ht="39" customHeight="1" x14ac:dyDescent="0.25">
      <c r="A40" s="1">
        <v>1</v>
      </c>
      <c r="B40" s="17" t="s">
        <v>56</v>
      </c>
      <c r="C40" s="2" t="s">
        <v>57</v>
      </c>
      <c r="D40" s="2" t="s">
        <v>15</v>
      </c>
      <c r="E40" s="10">
        <v>42948</v>
      </c>
      <c r="F40" s="2">
        <v>971</v>
      </c>
      <c r="G40" s="2">
        <v>5292</v>
      </c>
      <c r="H40" s="16"/>
      <c r="I40" s="2">
        <f>5292-5292</f>
        <v>0</v>
      </c>
      <c r="J40" s="2">
        <v>131.28</v>
      </c>
      <c r="K40" s="8">
        <f t="shared" ref="K40" si="2">J40*I40</f>
        <v>0</v>
      </c>
      <c r="L40" s="3" t="s">
        <v>58</v>
      </c>
    </row>
    <row r="41" spans="1:12" ht="39" customHeight="1" x14ac:dyDescent="0.25">
      <c r="A41" s="1"/>
      <c r="B41" s="12" t="s">
        <v>62</v>
      </c>
      <c r="C41" s="2"/>
      <c r="D41" s="2"/>
      <c r="E41" s="10"/>
      <c r="F41" s="2"/>
      <c r="G41" s="2"/>
      <c r="H41" s="2"/>
      <c r="I41" s="2"/>
      <c r="J41" s="2"/>
      <c r="K41" s="12">
        <f>SUM(K40)</f>
        <v>0</v>
      </c>
      <c r="L41" s="3"/>
    </row>
    <row r="42" spans="1:12" ht="27.75" customHeight="1" x14ac:dyDescent="0.25">
      <c r="A42" s="27"/>
      <c r="B42" s="39" t="s">
        <v>67</v>
      </c>
      <c r="C42" s="40"/>
      <c r="D42" s="28"/>
      <c r="E42" s="28"/>
      <c r="F42" s="28"/>
      <c r="G42" s="28"/>
      <c r="H42" s="28"/>
      <c r="I42" s="28"/>
      <c r="J42" s="28"/>
      <c r="K42" s="19">
        <f>K41+K36+K18</f>
        <v>2207911</v>
      </c>
      <c r="L42" s="26"/>
    </row>
    <row r="43" spans="1:12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</row>
    <row r="44" spans="1:12" ht="15.75" thickBot="1" x14ac:dyDescent="0.3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ht="15.75" thickTop="1" x14ac:dyDescent="0.25"/>
  </sheetData>
  <mergeCells count="5">
    <mergeCell ref="A2:L2"/>
    <mergeCell ref="A20:L20"/>
    <mergeCell ref="A38:L38"/>
    <mergeCell ref="B42:C42"/>
    <mergeCell ref="A1:L1"/>
  </mergeCells>
  <pageMargins left="0" right="0" top="0.74803149606299213" bottom="0.74803149606299213" header="0.31496062992125984" footer="0.31496062992125984"/>
  <pageSetup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BreakPreview" zoomScale="60" zoomScaleNormal="100" workbookViewId="0">
      <selection activeCell="N16" sqref="N16"/>
    </sheetView>
  </sheetViews>
  <sheetFormatPr defaultRowHeight="15" x14ac:dyDescent="0.25"/>
  <cols>
    <col min="2" max="2" width="26.5703125" customWidth="1"/>
    <col min="4" max="4" width="10.5703125" customWidth="1"/>
    <col min="5" max="5" width="18.140625" customWidth="1"/>
    <col min="6" max="6" width="17" customWidth="1"/>
    <col min="7" max="7" width="11.28515625" customWidth="1"/>
  </cols>
  <sheetData>
    <row r="1" spans="1:7" ht="20.25" thickTop="1" thickBot="1" x14ac:dyDescent="0.35">
      <c r="A1" s="47" t="s">
        <v>66</v>
      </c>
      <c r="B1" s="48"/>
      <c r="C1" s="48"/>
      <c r="D1" s="48"/>
      <c r="E1" s="48"/>
      <c r="F1" s="48"/>
      <c r="G1" s="49"/>
    </row>
    <row r="2" spans="1:7" ht="20.25" thickTop="1" thickBot="1" x14ac:dyDescent="0.35">
      <c r="A2" s="47" t="s">
        <v>75</v>
      </c>
      <c r="B2" s="48"/>
      <c r="C2" s="48"/>
      <c r="D2" s="48"/>
      <c r="E2" s="48"/>
      <c r="F2" s="48"/>
      <c r="G2" s="49"/>
    </row>
    <row r="3" spans="1:7" ht="35.1" customHeight="1" thickTop="1" thickBot="1" x14ac:dyDescent="0.3">
      <c r="A3" s="30" t="s">
        <v>0</v>
      </c>
      <c r="B3" s="31" t="s">
        <v>68</v>
      </c>
      <c r="C3" s="31" t="s">
        <v>2</v>
      </c>
      <c r="D3" s="31" t="s">
        <v>69</v>
      </c>
      <c r="E3" s="31" t="s">
        <v>74</v>
      </c>
      <c r="F3" s="31" t="s">
        <v>70</v>
      </c>
      <c r="G3" s="32" t="s">
        <v>5</v>
      </c>
    </row>
    <row r="4" spans="1:7" ht="15.75" thickTop="1" x14ac:dyDescent="0.25">
      <c r="A4" s="44" t="s">
        <v>72</v>
      </c>
      <c r="B4" s="45"/>
      <c r="C4" s="45"/>
      <c r="D4" s="45"/>
      <c r="E4" s="45"/>
      <c r="F4" s="45"/>
      <c r="G4" s="46"/>
    </row>
    <row r="5" spans="1:7" ht="30" customHeight="1" thickBot="1" x14ac:dyDescent="0.3">
      <c r="A5" s="1">
        <v>1</v>
      </c>
      <c r="B5" s="2" t="s">
        <v>23</v>
      </c>
      <c r="C5" s="2" t="s">
        <v>71</v>
      </c>
      <c r="D5" s="29">
        <v>600</v>
      </c>
      <c r="E5" s="29">
        <v>810</v>
      </c>
      <c r="F5" s="15">
        <f t="shared" ref="F5:F10" si="0">D5-E5</f>
        <v>-210</v>
      </c>
      <c r="G5" s="3"/>
    </row>
    <row r="6" spans="1:7" ht="30" customHeight="1" thickTop="1" x14ac:dyDescent="0.25">
      <c r="A6" s="44" t="s">
        <v>73</v>
      </c>
      <c r="B6" s="45"/>
      <c r="C6" s="45"/>
      <c r="D6" s="45"/>
      <c r="E6" s="45"/>
      <c r="F6" s="45"/>
      <c r="G6" s="46"/>
    </row>
    <row r="7" spans="1:7" ht="30" customHeight="1" x14ac:dyDescent="0.25">
      <c r="A7" s="1"/>
      <c r="B7" s="24" t="s">
        <v>17</v>
      </c>
      <c r="C7" s="2"/>
      <c r="D7" s="2"/>
      <c r="E7" s="2"/>
      <c r="F7" s="2"/>
      <c r="G7" s="3"/>
    </row>
    <row r="8" spans="1:7" ht="30" customHeight="1" x14ac:dyDescent="0.25">
      <c r="A8" s="1">
        <v>3</v>
      </c>
      <c r="B8" s="2" t="s">
        <v>35</v>
      </c>
      <c r="C8" s="2" t="s">
        <v>71</v>
      </c>
      <c r="D8" s="2">
        <v>24</v>
      </c>
      <c r="E8" s="2">
        <v>28</v>
      </c>
      <c r="F8" s="15">
        <f t="shared" si="0"/>
        <v>-4</v>
      </c>
      <c r="G8" s="3"/>
    </row>
    <row r="9" spans="1:7" ht="30" customHeight="1" x14ac:dyDescent="0.25">
      <c r="A9" s="1"/>
      <c r="B9" s="25" t="s">
        <v>37</v>
      </c>
      <c r="C9" s="2"/>
      <c r="D9" s="2"/>
      <c r="E9" s="2"/>
      <c r="F9" s="2"/>
      <c r="G9" s="3"/>
    </row>
    <row r="10" spans="1:7" ht="30" customHeight="1" x14ac:dyDescent="0.25">
      <c r="A10" s="1">
        <v>1</v>
      </c>
      <c r="B10" s="2" t="s">
        <v>38</v>
      </c>
      <c r="C10" s="2" t="s">
        <v>11</v>
      </c>
      <c r="D10" s="2">
        <v>25</v>
      </c>
      <c r="E10" s="2">
        <v>47</v>
      </c>
      <c r="F10" s="15">
        <f t="shared" si="0"/>
        <v>-22</v>
      </c>
      <c r="G10" s="3"/>
    </row>
    <row r="11" spans="1:7" ht="30" customHeight="1" x14ac:dyDescent="0.25">
      <c r="A11" s="1"/>
      <c r="B11" s="2"/>
      <c r="C11" s="2"/>
      <c r="D11" s="2"/>
      <c r="E11" s="2"/>
      <c r="F11" s="2"/>
      <c r="G11" s="3"/>
    </row>
    <row r="12" spans="1:7" ht="30" customHeight="1" x14ac:dyDescent="0.25">
      <c r="A12" s="1"/>
      <c r="B12" s="2"/>
      <c r="C12" s="2"/>
      <c r="D12" s="2"/>
      <c r="E12" s="2"/>
      <c r="F12" s="2"/>
      <c r="G12" s="3"/>
    </row>
    <row r="13" spans="1:7" ht="30" customHeight="1" x14ac:dyDescent="0.25">
      <c r="A13" s="1"/>
      <c r="B13" s="2"/>
      <c r="C13" s="2"/>
      <c r="D13" s="2"/>
      <c r="E13" s="2"/>
      <c r="F13" s="2"/>
      <c r="G13" s="3"/>
    </row>
    <row r="14" spans="1:7" ht="30" customHeight="1" x14ac:dyDescent="0.25">
      <c r="A14" s="1"/>
      <c r="B14" s="2"/>
      <c r="C14" s="2"/>
      <c r="D14" s="2"/>
      <c r="E14" s="2"/>
      <c r="F14" s="2"/>
      <c r="G14" s="3"/>
    </row>
    <row r="15" spans="1:7" ht="30" customHeight="1" x14ac:dyDescent="0.25">
      <c r="A15" s="1"/>
      <c r="B15" s="2"/>
      <c r="C15" s="2"/>
      <c r="D15" s="2"/>
      <c r="E15" s="2"/>
      <c r="F15" s="2"/>
      <c r="G15" s="3"/>
    </row>
    <row r="16" spans="1:7" ht="30" customHeight="1" x14ac:dyDescent="0.25">
      <c r="A16" s="1"/>
      <c r="B16" s="2"/>
      <c r="C16" s="2"/>
      <c r="D16" s="2"/>
      <c r="E16" s="2"/>
      <c r="F16" s="2"/>
      <c r="G16" s="3"/>
    </row>
    <row r="17" spans="1:7" ht="30" customHeight="1" x14ac:dyDescent="0.25">
      <c r="A17" s="1"/>
      <c r="B17" s="2"/>
      <c r="C17" s="2"/>
      <c r="D17" s="2"/>
      <c r="E17" s="2"/>
      <c r="F17" s="2"/>
      <c r="G17" s="3"/>
    </row>
    <row r="18" spans="1:7" ht="30" customHeight="1" thickBot="1" x14ac:dyDescent="0.3">
      <c r="A18" s="4"/>
      <c r="B18" s="5"/>
      <c r="C18" s="5"/>
      <c r="D18" s="5"/>
      <c r="E18" s="5"/>
      <c r="F18" s="5"/>
      <c r="G18" s="6"/>
    </row>
    <row r="19" spans="1:7" ht="15.75" thickTop="1" x14ac:dyDescent="0.25"/>
  </sheetData>
  <mergeCells count="4">
    <mergeCell ref="A4:G4"/>
    <mergeCell ref="A6:G6"/>
    <mergeCell ref="A1:G1"/>
    <mergeCell ref="A2:G2"/>
  </mergeCells>
  <pageMargins left="0.7" right="0.7" top="0.75" bottom="0.75" header="0.3" footer="0.3"/>
  <pageSetup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PLANTS DETAIL</vt:lpstr>
      <vt:lpstr>VARIATION ORDER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2018-04-19T09:35:56Z</dcterms:modified>
</cp:coreProperties>
</file>