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0115" windowHeight="7995"/>
  </bookViews>
  <sheets>
    <sheet name="RA04F" sheetId="10" r:id="rId1"/>
    <sheet name="RA03F " sheetId="9" r:id="rId2"/>
    <sheet name="RA02F " sheetId="8" r:id="rId3"/>
    <sheet name="RA01F" sheetId="7" r:id="rId4"/>
    <sheet name="RA02_70%" sheetId="5" state="hidden" r:id="rId5"/>
    <sheet name="RA01_F" sheetId="2" state="hidden" r:id="rId6"/>
  </sheets>
  <definedNames>
    <definedName name="_xlnm.Print_Area" localSheetId="5">RA01_F!$A$1:$G$64</definedName>
    <definedName name="_xlnm.Print_Area" localSheetId="3">RA01F!$A$1:$G$68</definedName>
    <definedName name="_xlnm.Print_Area" localSheetId="4">'RA02_70%'!$A$1:$G$67</definedName>
    <definedName name="_xlnm.Print_Area" localSheetId="2">'RA02F '!$A$1:$G$68</definedName>
    <definedName name="_xlnm.Print_Area" localSheetId="1">'RA03F '!$A$1:$G$68</definedName>
    <definedName name="_xlnm.Print_Area" localSheetId="0">RA04F!$A$1:$G$69</definedName>
  </definedNames>
  <calcPr calcId="144525"/>
</workbook>
</file>

<file path=xl/calcChain.xml><?xml version="1.0" encoding="utf-8"?>
<calcChain xmlns="http://schemas.openxmlformats.org/spreadsheetml/2006/main">
  <c r="G32" i="10" l="1"/>
  <c r="F32" i="10" s="1"/>
  <c r="F55" i="10"/>
  <c r="G48" i="10"/>
  <c r="F48" i="10"/>
  <c r="G44" i="10"/>
  <c r="F42" i="10"/>
  <c r="F41" i="10"/>
  <c r="F44" i="10" s="1"/>
  <c r="I39" i="10"/>
  <c r="F36" i="10"/>
  <c r="F35" i="10"/>
  <c r="G31" i="10"/>
  <c r="G30" i="10"/>
  <c r="F28" i="10"/>
  <c r="F27" i="10"/>
  <c r="F26" i="10"/>
  <c r="F30" i="10" s="1"/>
  <c r="G38" i="10" l="1"/>
  <c r="G49" i="10" s="1"/>
  <c r="F31" i="10"/>
  <c r="F38" i="10" s="1"/>
  <c r="F49" i="10" s="1"/>
  <c r="D19" i="10" s="1"/>
  <c r="F54" i="9"/>
  <c r="G47" i="9"/>
  <c r="F47" i="9"/>
  <c r="G43" i="9"/>
  <c r="F41" i="9"/>
  <c r="F40" i="9"/>
  <c r="I38" i="9"/>
  <c r="F35" i="9"/>
  <c r="F34" i="9"/>
  <c r="G30" i="9"/>
  <c r="G31" i="9" s="1"/>
  <c r="F28" i="9"/>
  <c r="F27" i="9"/>
  <c r="F26" i="9"/>
  <c r="F30" i="9" s="1"/>
  <c r="F43" i="9" l="1"/>
  <c r="G37" i="9"/>
  <c r="G48" i="9" s="1"/>
  <c r="F31" i="9"/>
  <c r="F37" i="9" s="1"/>
  <c r="F48" i="9" s="1"/>
  <c r="D19" i="9" s="1"/>
  <c r="F54" i="8"/>
  <c r="G47" i="8"/>
  <c r="F47" i="8"/>
  <c r="G43" i="8"/>
  <c r="F41" i="8"/>
  <c r="F40" i="8"/>
  <c r="F43" i="8" s="1"/>
  <c r="I38" i="8"/>
  <c r="F35" i="8"/>
  <c r="F34" i="8"/>
  <c r="G30" i="8"/>
  <c r="G31" i="8" s="1"/>
  <c r="F28" i="8"/>
  <c r="F27" i="8"/>
  <c r="F26" i="8"/>
  <c r="F30" i="8" l="1"/>
  <c r="F31" i="8"/>
  <c r="F37" i="8" s="1"/>
  <c r="F48" i="8" s="1"/>
  <c r="D19" i="8" s="1"/>
  <c r="G37" i="8"/>
  <c r="G48" i="8" s="1"/>
  <c r="G43" i="7"/>
  <c r="E40" i="7"/>
  <c r="F37" i="7"/>
  <c r="G37" i="7"/>
  <c r="F31" i="7"/>
  <c r="G31" i="7"/>
  <c r="F45" i="7" l="1"/>
  <c r="F28" i="7" l="1"/>
  <c r="F27" i="7"/>
  <c r="F26" i="7"/>
  <c r="F54" i="7" l="1"/>
  <c r="G47" i="7"/>
  <c r="F47" i="7"/>
  <c r="F41" i="7"/>
  <c r="F40" i="7"/>
  <c r="F43" i="7" s="1"/>
  <c r="I38" i="7"/>
  <c r="F35" i="7"/>
  <c r="F34" i="7"/>
  <c r="G30" i="7"/>
  <c r="F30" i="7"/>
  <c r="G48" i="7" l="1"/>
  <c r="F48" i="7"/>
  <c r="D19" i="7" s="1"/>
  <c r="G53" i="5"/>
  <c r="F50" i="5"/>
  <c r="F49" i="5"/>
  <c r="F48" i="5"/>
  <c r="F47" i="5"/>
  <c r="F52" i="5" s="1"/>
  <c r="F40" i="5"/>
  <c r="F43" i="5" s="1"/>
  <c r="F35" i="5"/>
  <c r="G31" i="5"/>
  <c r="F28" i="5"/>
  <c r="F31" i="5" s="1"/>
  <c r="F37" i="5" s="1"/>
  <c r="F27" i="5"/>
  <c r="F44" i="5" l="1"/>
  <c r="F45" i="5" s="1"/>
  <c r="F53" i="5" s="1"/>
  <c r="D20" i="5" s="1"/>
  <c r="G39" i="2" l="1"/>
  <c r="G49" i="2"/>
  <c r="G47" i="2"/>
  <c r="F41" i="2" l="1"/>
  <c r="F39" i="2"/>
  <c r="F35" i="2"/>
  <c r="F29" i="2"/>
  <c r="F28" i="2"/>
  <c r="E31" i="2"/>
  <c r="G31" i="2"/>
  <c r="G43" i="2"/>
  <c r="F40" i="2"/>
  <c r="E43" i="2"/>
  <c r="F27" i="2"/>
  <c r="F34" i="2"/>
  <c r="F47" i="2"/>
  <c r="E51" i="2"/>
  <c r="E37" i="2"/>
  <c r="E44" i="2" l="1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</calcChain>
</file>

<file path=xl/sharedStrings.xml><?xml version="1.0" encoding="utf-8"?>
<sst xmlns="http://schemas.openxmlformats.org/spreadsheetml/2006/main" count="615" uniqueCount="171">
  <si>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</si>
  <si>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</si>
  <si>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</si>
  <si>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</si>
  <si>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</si>
  <si>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</si>
  <si>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</si>
  <si>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</si>
  <si>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</si>
  <si>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</si>
  <si>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</si>
  <si>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</si>
  <si>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</si>
  <si>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</si>
  <si>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</si>
  <si>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</si>
  <si>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</si>
  <si>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</si>
  <si>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</si>
  <si>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</si>
  <si>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</si>
  <si>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</si>
  <si>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</si>
  <si>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</si>
  <si>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</si>
  <si>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</si>
  <si>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</si>
  <si>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</si>
  <si>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</si>
  <si>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</si>
  <si>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</si>
  <si>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</si>
  <si>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</si>
  <si>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</si>
  <si>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</si>
  <si>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</si>
  <si>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</si>
  <si>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</si>
  <si>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</si>
  <si>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</si>
  <si>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</si>
  <si>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</si>
  <si>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</si>
  <si>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</si>
  <si>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</si>
  <si>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</si>
  <si>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</si>
  <si>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</si>
  <si>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</si>
  <si>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</si>
  <si>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</si>
  <si>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</si>
  <si>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</si>
  <si>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</si>
  <si>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</si>
  <si>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</si>
  <si>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</si>
  <si>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</si>
  <si>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</si>
  <si>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</si>
  <si>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</si>
  <si>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</si>
  <si>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</si>
  <si>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</si>
  <si>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</si>
  <si>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</si>
  <si>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</si>
  <si>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</si>
  <si>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</si>
  <si>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</si>
  <si>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</si>
  <si>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</si>
  <si>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</si>
  <si>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</si>
  <si>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</si>
  <si>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</si>
  <si>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</si>
  <si>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</si>
  <si>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</si>
  <si>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</si>
  <si>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</si>
  <si>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</si>
  <si>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</si>
  <si>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</si>
  <si>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</si>
  <si>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</si>
  <si>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</si>
  <si>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</si>
  <si>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</si>
  <si>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</si>
  <si>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</si>
  <si>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</si>
  <si>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</si>
  <si>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</si>
  <si>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</si>
  <si>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</si>
  <si>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</si>
  <si>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</si>
  <si>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</si>
  <si>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</si>
  <si>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</si>
  <si>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</si>
  <si>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</si>
  <si>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</si>
  <si>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</si>
  <si>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</si>
  <si>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</si>
  <si>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</si>
  <si>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</si>
  <si>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</si>
  <si>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</si>
  <si>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</si>
  <si>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</si>
  <si>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</si>
  <si>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</si>
  <si>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</si>
  <si>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</si>
  <si>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</si>
  <si>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</si>
  <si>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</si>
  <si>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</si>
  <si>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</si>
  <si>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</si>
  <si>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</si>
  <si>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</si>
  <si>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</si>
  <si>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</si>
  <si>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</si>
  <si>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</si>
  <si>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</si>
  <si>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</si>
  <si>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</si>
  <si>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</si>
  <si>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</si>
  <si>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</si>
  <si>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</si>
  <si>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</si>
  <si>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</si>
  <si>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</si>
  <si>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</si>
  <si>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</si>
  <si>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</si>
  <si>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Networking material supply</t>
  </si>
  <si>
    <t>AAACF6375QST001</t>
  </si>
  <si>
    <t>AAACF6375Q</t>
  </si>
  <si>
    <t>04520020072</t>
  </si>
  <si>
    <t>RA-01</t>
  </si>
  <si>
    <t>TU/CS/PSJ/16-17/150086</t>
  </si>
  <si>
    <t>PEB 300 &amp; 600 Bed Boys Hostel, Thapar University, Patiala</t>
  </si>
  <si>
    <t>Late Delivery @ 0.2% (Less) on Tender value Per Day</t>
  </si>
  <si>
    <t xml:space="preserve">CERTIFICATE OF PAYMENT No. 01 </t>
  </si>
  <si>
    <t>Recovery - Late Delivery Clause</t>
  </si>
  <si>
    <t>M.S.Fore Solution Pvt.Ltd.</t>
  </si>
  <si>
    <t xml:space="preserve"> Payment Againdt delivery of material(INVOICE NO:-200)</t>
  </si>
  <si>
    <t xml:space="preserve"> Payment Againdt delivery of material(INVOICE NO:-187)</t>
  </si>
  <si>
    <t xml:space="preserve"> Payment Againdt delivery of material(INVOICE NO:-188)</t>
  </si>
  <si>
    <t>70% Payment Against Delivery Of Material</t>
  </si>
  <si>
    <t xml:space="preserve">Secured Advance </t>
  </si>
  <si>
    <t>Adjest  Payment Already Paid On  Against Bill No. (187 &amp; 188)</t>
  </si>
  <si>
    <t>Payment Already Paid On Against  Bill No. (187 &amp; 188)</t>
  </si>
  <si>
    <t xml:space="preserve"> 30% Payment Against PBG</t>
  </si>
  <si>
    <t>Late Delivery @ 0.2% Per day maximum 5% (Less) on Tender value.</t>
  </si>
  <si>
    <t>RA-02</t>
  </si>
  <si>
    <t>RA-03</t>
  </si>
  <si>
    <t>16/17/272</t>
  </si>
  <si>
    <t>CERTIFICATE OF PAYMENT No. 03 (FOR ADJUESTMENT)</t>
  </si>
  <si>
    <t>CERTIFICATE OF PAYMENT No. 04 (Final Bill Payment)</t>
  </si>
  <si>
    <t>Against PBG</t>
  </si>
  <si>
    <t>30% Payment Against PBG</t>
  </si>
  <si>
    <t>MD ALAM</t>
  </si>
  <si>
    <t>Dinesh Choudhary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</si>
</sst>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#,##0.000"/>
    <numFmt numFmtId="167" formatCode="_-* #,##0.00_-;\-* #,##0.00_-;_-* &quot;-&quot;??_-;_-@_-"/>
    <numFmt numFmtId="168" formatCode="_(* #,##0.000_);_(* \(#,##0.000\);_(* &quot;-&quot;??_);_(@_)"/>
    <numFmt numFmtId="169" formatCode="_(* #,##0_);_(* \(#,##0\);_(* &quot;-&quot;??_);_(@_)"/>
    <numFmt numFmtId="170" formatCode="0.000\ &quot;MT&quot;"/>
    <numFmt numFmtId="171" formatCode="#,##0;[Red]#,##0"/>
    <numFmt numFmtId="172" formatCode="0.0\ &quot;Rm&quot;"/>
    <numFmt numFmtId="173" formatCode="0.00_)"/>
    <numFmt numFmtId="174" formatCode="dd/mm/yy;@"/>
    <numFmt numFmtId="175" formatCode="&quot;Rs.&quot;\ #,##0.00"/>
    <numFmt numFmtId="176" formatCode="&quot;Rs.&quot;\ #,##0"/>
    <numFmt numFmtId="177" formatCode="&quot;Rs. &quot;#,##0"/>
    <numFmt numFmtId="178" formatCode="&quot;Rs. &quot;#,##0.00"/>
    <numFmt numFmtId="179" formatCode="[$-409]d\-mmm\-yyyy;@"/>
    <numFmt numFmtId="180" formatCode="[$-409]d\-mmm\-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87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6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6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7" fontId="20" fillId="0" borderId="11" xfId="907" quotePrefix="1" applyNumberFormat="1" applyFont="1" applyFill="1" applyBorder="1" applyAlignment="1">
      <alignment horizontal="center" vertical="top"/>
    </xf>
    <xf numFmtId="175" fontId="19" fillId="0" borderId="33" xfId="907" applyNumberFormat="1" applyFont="1" applyBorder="1" applyAlignment="1">
      <alignment horizontal="center" vertical="top" wrapText="1"/>
    </xf>
    <xf numFmtId="175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78" fontId="20" fillId="0" borderId="11" xfId="907" applyNumberFormat="1" applyFont="1" applyFill="1" applyBorder="1" applyAlignment="1">
      <alignment horizontal="center" vertical="top"/>
    </xf>
    <xf numFmtId="178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78" fontId="20" fillId="0" borderId="17" xfId="907" applyNumberFormat="1" applyFont="1" applyFill="1" applyBorder="1" applyAlignment="1">
      <alignment horizontal="center" vertical="top"/>
    </xf>
    <xf numFmtId="178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top" wrapText="1"/>
    </xf>
    <xf numFmtId="169" fontId="22" fillId="0" borderId="43" xfId="633" applyNumberFormat="1" applyFont="1" applyFill="1" applyBorder="1" applyAlignment="1">
      <alignment vertical="top" wrapText="1"/>
    </xf>
    <xf numFmtId="169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69" fontId="1" fillId="0" borderId="46" xfId="633" applyNumberFormat="1" applyFont="1" applyFill="1" applyBorder="1" applyAlignment="1">
      <alignment vertical="top" wrapText="1"/>
    </xf>
    <xf numFmtId="169" fontId="22" fillId="0" borderId="46" xfId="633" applyNumberFormat="1" applyFont="1" applyFill="1" applyBorder="1" applyAlignment="1">
      <alignment vertical="top" wrapText="1"/>
    </xf>
    <xf numFmtId="169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69" fontId="3" fillId="5" borderId="1" xfId="633" applyNumberFormat="1" applyFont="1" applyFill="1" applyBorder="1" applyAlignment="1">
      <alignment vertical="top" wrapText="1"/>
    </xf>
    <xf numFmtId="169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69" fontId="2" fillId="0" borderId="41" xfId="633" applyNumberFormat="1" applyFont="1" applyFill="1" applyBorder="1" applyAlignment="1">
      <alignment vertical="top" wrapText="1"/>
    </xf>
    <xf numFmtId="169" fontId="20" fillId="0" borderId="41" xfId="633" applyNumberFormat="1" applyFont="1" applyFill="1" applyBorder="1" applyAlignment="1">
      <alignment vertical="top" wrapText="1"/>
    </xf>
    <xf numFmtId="169" fontId="2" fillId="0" borderId="42" xfId="633" applyNumberFormat="1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center" wrapText="1"/>
    </xf>
    <xf numFmtId="169" fontId="1" fillId="0" borderId="44" xfId="633" applyNumberFormat="1" applyFont="1" applyFill="1" applyBorder="1" applyAlignment="1">
      <alignment vertical="center" wrapText="1"/>
    </xf>
    <xf numFmtId="169" fontId="1" fillId="0" borderId="43" xfId="633" applyNumberFormat="1" applyFont="1" applyBorder="1" applyAlignment="1">
      <alignment vertical="center" wrapText="1"/>
    </xf>
    <xf numFmtId="169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69" fontId="1" fillId="0" borderId="46" xfId="633" applyNumberFormat="1" applyFont="1" applyBorder="1" applyAlignment="1">
      <alignment vertical="top" wrapText="1"/>
    </xf>
    <xf numFmtId="169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69" fontId="1" fillId="0" borderId="43" xfId="633" applyNumberFormat="1" applyFont="1" applyFill="1" applyBorder="1" applyAlignment="1">
      <alignment wrapText="1"/>
    </xf>
    <xf numFmtId="169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69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69" fontId="17" fillId="0" borderId="52" xfId="633" applyNumberFormat="1" applyFont="1" applyBorder="1" applyAlignment="1">
      <alignment vertical="top" wrapText="1"/>
    </xf>
    <xf numFmtId="169" fontId="16" fillId="6" borderId="52" xfId="633" applyNumberFormat="1" applyFont="1" applyFill="1" applyBorder="1" applyAlignment="1">
      <alignment vertical="top" wrapText="1"/>
    </xf>
    <xf numFmtId="169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78" fontId="20" fillId="0" borderId="3" xfId="907" applyNumberFormat="1" applyFont="1" applyFill="1" applyBorder="1" applyAlignment="1">
      <alignment horizontal="center" vertical="top"/>
    </xf>
    <xf numFmtId="178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5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6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79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79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79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15" fontId="2" fillId="0" borderId="26" xfId="1331" applyNumberFormat="1" applyFont="1" applyBorder="1" applyAlignment="1">
      <alignment horizontal="center" vertical="top" wrapText="1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6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69" fontId="19" fillId="0" borderId="67" xfId="1332" applyNumberFormat="1" applyFont="1" applyBorder="1" applyAlignment="1">
      <alignment vertical="top"/>
    </xf>
    <xf numFmtId="176" fontId="19" fillId="0" borderId="68" xfId="1331" applyNumberFormat="1" applyFont="1" applyFill="1" applyBorder="1" applyAlignment="1">
      <alignment vertical="top" wrapText="1"/>
    </xf>
    <xf numFmtId="175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6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6" fontId="19" fillId="0" borderId="72" xfId="1331" applyNumberFormat="1" applyFont="1" applyBorder="1" applyAlignment="1">
      <alignment vertical="top" wrapText="1"/>
    </xf>
    <xf numFmtId="177" fontId="20" fillId="0" borderId="11" xfId="1331" quotePrefix="1" applyNumberFormat="1" applyFont="1" applyFill="1" applyBorder="1" applyAlignment="1">
      <alignment horizontal="center" vertical="top"/>
    </xf>
    <xf numFmtId="177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7" fontId="2" fillId="8" borderId="11" xfId="1331" quotePrefix="1" applyNumberFormat="1" applyFont="1" applyFill="1" applyBorder="1" applyAlignment="1">
      <alignment horizontal="center" vertical="top"/>
    </xf>
    <xf numFmtId="177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78" fontId="20" fillId="0" borderId="11" xfId="1331" applyNumberFormat="1" applyFont="1" applyFill="1" applyBorder="1" applyAlignment="1">
      <alignment horizontal="center" vertical="top"/>
    </xf>
    <xf numFmtId="178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78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78" fontId="20" fillId="0" borderId="17" xfId="1331" applyNumberFormat="1" applyFont="1" applyFill="1" applyBorder="1" applyAlignment="1">
      <alignment horizontal="center" vertical="top"/>
    </xf>
    <xf numFmtId="178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169" fontId="19" fillId="0" borderId="43" xfId="645" applyNumberFormat="1" applyFont="1" applyFill="1" applyBorder="1" applyAlignment="1">
      <alignment wrapText="1"/>
    </xf>
    <xf numFmtId="169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69" fontId="19" fillId="0" borderId="46" xfId="645" applyNumberFormat="1" applyFont="1" applyFill="1" applyBorder="1" applyAlignment="1">
      <alignment wrapText="1"/>
    </xf>
    <xf numFmtId="169" fontId="21" fillId="0" borderId="46" xfId="645" applyNumberFormat="1" applyFont="1" applyFill="1" applyBorder="1" applyAlignment="1">
      <alignment wrapText="1"/>
    </xf>
    <xf numFmtId="169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69" fontId="2" fillId="9" borderId="1" xfId="645" applyNumberFormat="1" applyFont="1" applyFill="1" applyBorder="1" applyAlignment="1">
      <alignment wrapText="1"/>
    </xf>
    <xf numFmtId="169" fontId="2" fillId="9" borderId="12" xfId="645" applyNumberFormat="1" applyFont="1" applyFill="1" applyBorder="1" applyAlignment="1">
      <alignment wrapText="1"/>
    </xf>
    <xf numFmtId="169" fontId="2" fillId="0" borderId="41" xfId="645" applyNumberFormat="1" applyFont="1" applyFill="1" applyBorder="1" applyAlignment="1">
      <alignment wrapText="1"/>
    </xf>
    <xf numFmtId="169" fontId="20" fillId="0" borderId="41" xfId="645" applyNumberFormat="1" applyFont="1" applyFill="1" applyBorder="1" applyAlignment="1">
      <alignment wrapText="1"/>
    </xf>
    <xf numFmtId="169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69" fontId="19" fillId="0" borderId="44" xfId="645" applyNumberFormat="1" applyFont="1" applyFill="1" applyBorder="1" applyAlignment="1">
      <alignment wrapText="1"/>
    </xf>
    <xf numFmtId="169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69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69" fontId="19" fillId="0" borderId="74" xfId="645" applyNumberFormat="1" applyFont="1" applyFill="1" applyBorder="1" applyAlignment="1">
      <alignment wrapText="1"/>
    </xf>
    <xf numFmtId="169" fontId="19" fillId="0" borderId="74" xfId="645" applyNumberFormat="1" applyFont="1" applyBorder="1" applyAlignment="1">
      <alignment wrapText="1"/>
    </xf>
    <xf numFmtId="169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69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69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69" fontId="19" fillId="0" borderId="46" xfId="645" applyNumberFormat="1" applyFont="1" applyBorder="1" applyAlignment="1">
      <alignment wrapText="1"/>
    </xf>
    <xf numFmtId="169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69" fontId="2" fillId="0" borderId="52" xfId="645" applyNumberFormat="1" applyFont="1" applyBorder="1" applyAlignment="1">
      <alignment wrapText="1"/>
    </xf>
    <xf numFmtId="169" fontId="2" fillId="6" borderId="52" xfId="645" applyNumberFormat="1" applyFont="1" applyFill="1" applyBorder="1" applyAlignment="1">
      <alignment wrapText="1"/>
    </xf>
    <xf numFmtId="169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0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6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6" fontId="18" fillId="0" borderId="33" xfId="1331" applyNumberFormat="1" applyFont="1" applyBorder="1" applyAlignment="1">
      <alignment horizontal="center" vertical="top" wrapText="1"/>
    </xf>
    <xf numFmtId="175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6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7" fontId="28" fillId="0" borderId="11" xfId="1331" quotePrefix="1" applyNumberFormat="1" applyFont="1" applyFill="1" applyBorder="1" applyAlignment="1">
      <alignment horizontal="center" vertical="top"/>
    </xf>
    <xf numFmtId="175" fontId="18" fillId="0" borderId="33" xfId="1331" applyNumberFormat="1" applyFont="1" applyBorder="1" applyAlignment="1">
      <alignment horizontal="center" vertical="top" wrapText="1"/>
    </xf>
    <xf numFmtId="175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78" fontId="28" fillId="0" borderId="11" xfId="1331" applyNumberFormat="1" applyFont="1" applyFill="1" applyBorder="1" applyAlignment="1">
      <alignment horizontal="center" vertical="top"/>
    </xf>
    <xf numFmtId="178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78" fontId="28" fillId="0" borderId="3" xfId="1331" applyNumberFormat="1" applyFont="1" applyFill="1" applyBorder="1" applyAlignment="1">
      <alignment horizontal="center" vertical="top"/>
    </xf>
    <xf numFmtId="178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78" fontId="28" fillId="0" borderId="17" xfId="1331" applyNumberFormat="1" applyFont="1" applyFill="1" applyBorder="1" applyAlignment="1">
      <alignment horizontal="center" vertical="top"/>
    </xf>
    <xf numFmtId="178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top" wrapText="1"/>
    </xf>
    <xf numFmtId="169" fontId="27" fillId="0" borderId="43" xfId="633" applyNumberFormat="1" applyFont="1" applyFill="1" applyBorder="1" applyAlignment="1">
      <alignment vertical="top" wrapText="1"/>
    </xf>
    <xf numFmtId="169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69" fontId="18" fillId="0" borderId="46" xfId="633" applyNumberFormat="1" applyFont="1" applyFill="1" applyBorder="1" applyAlignment="1">
      <alignment vertical="top" wrapText="1"/>
    </xf>
    <xf numFmtId="169" fontId="27" fillId="0" borderId="46" xfId="633" applyNumberFormat="1" applyFont="1" applyFill="1" applyBorder="1" applyAlignment="1">
      <alignment vertical="top" wrapText="1"/>
    </xf>
    <xf numFmtId="169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69" fontId="17" fillId="5" borderId="1" xfId="633" applyNumberFormat="1" applyFont="1" applyFill="1" applyBorder="1" applyAlignment="1">
      <alignment vertical="top" wrapText="1"/>
    </xf>
    <xf numFmtId="169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69" fontId="17" fillId="0" borderId="41" xfId="633" applyNumberFormat="1" applyFont="1" applyFill="1" applyBorder="1" applyAlignment="1">
      <alignment vertical="top" wrapText="1"/>
    </xf>
    <xf numFmtId="169" fontId="28" fillId="0" borderId="41" xfId="633" applyNumberFormat="1" applyFont="1" applyFill="1" applyBorder="1" applyAlignment="1">
      <alignment vertical="top" wrapText="1"/>
    </xf>
    <xf numFmtId="169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center" wrapText="1"/>
    </xf>
    <xf numFmtId="169" fontId="18" fillId="0" borderId="44" xfId="633" applyNumberFormat="1" applyFont="1" applyFill="1" applyBorder="1" applyAlignment="1">
      <alignment vertical="center" wrapText="1"/>
    </xf>
    <xf numFmtId="169" fontId="18" fillId="0" borderId="43" xfId="633" applyNumberFormat="1" applyFont="1" applyBorder="1" applyAlignment="1">
      <alignment vertical="center" wrapText="1"/>
    </xf>
    <xf numFmtId="169" fontId="18" fillId="0" borderId="44" xfId="633" applyNumberFormat="1" applyFont="1" applyBorder="1" applyAlignment="1">
      <alignment vertical="center" wrapText="1"/>
    </xf>
    <xf numFmtId="169" fontId="18" fillId="0" borderId="46" xfId="633" applyNumberFormat="1" applyFont="1" applyBorder="1" applyAlignment="1">
      <alignment vertical="top" wrapText="1"/>
    </xf>
    <xf numFmtId="169" fontId="18" fillId="0" borderId="47" xfId="633" applyNumberFormat="1" applyFont="1" applyBorder="1" applyAlignment="1">
      <alignment vertical="top" wrapText="1"/>
    </xf>
    <xf numFmtId="169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69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69" fontId="17" fillId="5" borderId="82" xfId="633" applyNumberFormat="1" applyFont="1" applyFill="1" applyBorder="1" applyAlignment="1">
      <alignment vertical="top" wrapText="1"/>
    </xf>
    <xf numFmtId="169" fontId="17" fillId="5" borderId="30" xfId="633" applyNumberFormat="1" applyFont="1" applyFill="1" applyBorder="1" applyAlignment="1">
      <alignment vertical="top" wrapText="1"/>
    </xf>
    <xf numFmtId="169" fontId="18" fillId="0" borderId="43" xfId="633" applyNumberFormat="1" applyFont="1" applyFill="1" applyBorder="1" applyAlignment="1">
      <alignment wrapText="1"/>
    </xf>
    <xf numFmtId="169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69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69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43" fontId="19" fillId="0" borderId="43" xfId="645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169" fontId="27" fillId="0" borderId="44" xfId="633" applyNumberFormat="1" applyFont="1" applyFill="1" applyBorder="1" applyAlignment="1">
      <alignment wrapText="1"/>
    </xf>
    <xf numFmtId="0" fontId="20" fillId="0" borderId="1" xfId="1331" applyFont="1" applyFill="1" applyBorder="1" applyAlignment="1">
      <alignment horizontal="center" vertical="center" wrapText="1"/>
    </xf>
    <xf numFmtId="0" fontId="2" fillId="9" borderId="81" xfId="1331" applyFont="1" applyFill="1" applyBorder="1" applyAlignment="1">
      <alignment horizontal="center" vertical="top" wrapText="1"/>
    </xf>
    <xf numFmtId="169" fontId="2" fillId="9" borderId="82" xfId="645" applyNumberFormat="1" applyFont="1" applyFill="1" applyBorder="1" applyAlignment="1">
      <alignment wrapText="1"/>
    </xf>
    <xf numFmtId="169" fontId="2" fillId="9" borderId="30" xfId="645" applyNumberFormat="1" applyFont="1" applyFill="1" applyBorder="1" applyAlignment="1">
      <alignment wrapText="1"/>
    </xf>
    <xf numFmtId="169" fontId="19" fillId="9" borderId="43" xfId="645" applyNumberFormat="1" applyFont="1" applyFill="1" applyBorder="1" applyAlignment="1">
      <alignment wrapText="1"/>
    </xf>
    <xf numFmtId="0" fontId="20" fillId="0" borderId="1" xfId="1331" applyFont="1" applyFill="1" applyBorder="1" applyAlignment="1">
      <alignment horizontal="center" vertical="center" wrapText="1"/>
    </xf>
    <xf numFmtId="169" fontId="3" fillId="8" borderId="0" xfId="1331" applyNumberFormat="1" applyFont="1" applyFill="1" applyBorder="1" applyAlignment="1">
      <alignment vertical="top" wrapText="1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43" xfId="1331" applyFont="1" applyFill="1" applyBorder="1" applyAlignment="1">
      <alignment horizontal="left" vertical="top" wrapText="1"/>
    </xf>
    <xf numFmtId="0" fontId="13" fillId="0" borderId="38" xfId="1331" applyFont="1" applyBorder="1" applyAlignment="1">
      <alignment horizontal="center" vertical="center"/>
    </xf>
    <xf numFmtId="0" fontId="2" fillId="2" borderId="84" xfId="1331" applyFont="1" applyFill="1" applyBorder="1" applyAlignment="1">
      <alignment horizontal="center" vertical="center"/>
    </xf>
    <xf numFmtId="0" fontId="2" fillId="2" borderId="22" xfId="1331" applyFont="1" applyFill="1" applyBorder="1" applyAlignment="1">
      <alignment horizontal="center" vertical="center"/>
    </xf>
    <xf numFmtId="0" fontId="2" fillId="2" borderId="23" xfId="1331" applyFont="1" applyFill="1" applyBorder="1" applyAlignment="1">
      <alignment horizontal="center" vertical="center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41" xfId="1331" applyFont="1" applyFill="1" applyBorder="1" applyAlignment="1">
      <alignment horizontal="left" vertical="top" wrapText="1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19" fillId="0" borderId="43" xfId="1331" applyFont="1" applyBorder="1" applyAlignment="1">
      <alignment horizontal="left"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" fillId="9" borderId="1" xfId="1331" applyFont="1" applyFill="1" applyBorder="1"/>
    <xf numFmtId="0" fontId="2" fillId="9" borderId="6" xfId="1331" applyFont="1" applyFill="1" applyBorder="1" applyAlignment="1">
      <alignment horizontal="center" vertical="top" wrapText="1"/>
    </xf>
    <xf numFmtId="0" fontId="2" fillId="9" borderId="10" xfId="1331" applyFont="1" applyFill="1" applyBorder="1" applyAlignment="1">
      <alignment horizontal="center" vertical="top" wrapText="1"/>
    </xf>
    <xf numFmtId="0" fontId="2" fillId="9" borderId="11" xfId="1331" applyFont="1" applyFill="1" applyBorder="1" applyAlignment="1">
      <alignment horizontal="center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21" fillId="0" borderId="43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3" fillId="0" borderId="78" xfId="1331" applyFont="1" applyBorder="1" applyAlignment="1">
      <alignment horizontal="center" vertical="top" wrapText="1"/>
    </xf>
    <xf numFmtId="0" fontId="19" fillId="0" borderId="43" xfId="1331" applyFont="1" applyBorder="1" applyAlignment="1">
      <alignment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3" fillId="0" borderId="1" xfId="1331" applyFont="1" applyBorder="1" applyAlignment="1">
      <alignment horizontal="center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horizontal="left"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8" fillId="0" borderId="1" xfId="1331" applyFont="1" applyFill="1" applyBorder="1" applyAlignment="1">
      <alignment horizontal="center" vertical="center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6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/>
    <xf numFmtId="0" fontId="20" fillId="0" borderId="41" xfId="907" applyFont="1" applyFill="1" applyBorder="1" applyAlignment="1">
      <alignment horizontal="left" vertical="top" wrapText="1"/>
    </xf>
    <xf numFmtId="0" fontId="22" fillId="0" borderId="43" xfId="907" applyFont="1" applyFill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  <xf numFmtId="177" fontId="20" fillId="7" borderId="12" xfId="1331" quotePrefix="1" applyNumberFormat="1" applyFont="1" applyFill="1" applyBorder="1" applyAlignment="1">
      <alignment horizontal="center" vertical="top"/>
    </xf>
    <xf numFmtId="0" fontId="2" fillId="9" borderId="6" xfId="1331" applyFont="1" applyFill="1" applyBorder="1" applyAlignment="1">
      <alignment horizontal="left" vertical="top" wrapText="1"/>
    </xf>
    <xf numFmtId="0" fontId="2" fillId="9" borderId="10" xfId="1331" applyFont="1" applyFill="1" applyBorder="1" applyAlignment="1">
      <alignment horizontal="left" vertical="top" wrapText="1"/>
    </xf>
    <xf numFmtId="0" fontId="2" fillId="9" borderId="11" xfId="1331" applyFont="1" applyFill="1" applyBorder="1" applyAlignment="1">
      <alignment horizontal="left" vertical="top" wrapText="1"/>
    </xf>
    <xf numFmtId="0" fontId="15" fillId="2" borderId="84" xfId="1331" applyFont="1" applyFill="1" applyBorder="1" applyAlignment="1">
      <alignment horizontal="center" vertical="center"/>
    </xf>
    <xf numFmtId="0" fontId="15" fillId="2" borderId="22" xfId="1331" applyFont="1" applyFill="1" applyBorder="1" applyAlignment="1">
      <alignment horizontal="center" vertical="center"/>
    </xf>
    <xf numFmtId="0" fontId="15" fillId="2" borderId="23" xfId="1331" applyFont="1" applyFill="1" applyBorder="1" applyAlignment="1">
      <alignment horizontal="center" vertical="center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47624</xdr:colOff>
      <xdr:row>2</xdr:row>
      <xdr:rowOff>28575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095374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733424</xdr:colOff>
      <xdr:row>2</xdr:row>
      <xdr:rowOff>28575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781174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733424</xdr:colOff>
      <xdr:row>2</xdr:row>
      <xdr:rowOff>28575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781174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view="pageBreakPreview" topLeftCell="A16" zoomScaleSheetLayoutView="100" zoomScalePageLayoutView="33" workbookViewId="0">
      <selection activeCell="H25" sqref="H25"/>
    </sheetView>
  </sheetViews>
  <sheetFormatPr defaultColWidth="20.7109375" defaultRowHeight="19.5" customHeight="1"/>
  <cols>
    <col min="1" max="1" width="15.7109375" style="173" customWidth="1"/>
    <col min="2" max="2" width="15.85546875" style="173" customWidth="1"/>
    <col min="3" max="3" width="22" style="173" customWidth="1"/>
    <col min="4" max="4" width="24.7109375" style="173" customWidth="1"/>
    <col min="5" max="5" width="18.42578125" style="173" customWidth="1"/>
    <col min="6" max="7" width="24" style="173" customWidth="1"/>
    <col min="8" max="8" width="20.7109375" style="173"/>
    <col min="9" max="9" width="20.7109375" style="173" customWidth="1"/>
    <col min="10" max="16384" width="20.7109375" style="173"/>
  </cols>
  <sheetData>
    <row r="1" spans="1:7" s="168" customFormat="1" ht="54.75" customHeight="1" thickBot="1">
      <c r="A1" s="164"/>
      <c r="B1" s="165"/>
      <c r="C1" s="462" t="s">
        <v>1</v>
      </c>
      <c r="D1" s="462"/>
      <c r="E1" s="462"/>
      <c r="F1" s="166"/>
      <c r="G1" s="167"/>
    </row>
    <row r="2" spans="1:7" ht="24.75" customHeight="1">
      <c r="A2" s="169"/>
      <c r="B2" s="584" t="s">
        <v>166</v>
      </c>
      <c r="C2" s="585"/>
      <c r="D2" s="585"/>
      <c r="E2" s="586"/>
      <c r="F2" s="171" t="s">
        <v>54</v>
      </c>
      <c r="G2" s="172" t="s">
        <v>163</v>
      </c>
    </row>
    <row r="3" spans="1:7" s="180" customFormat="1" ht="15.75">
      <c r="A3" s="174" t="s">
        <v>2</v>
      </c>
      <c r="B3" s="175" t="s">
        <v>148</v>
      </c>
      <c r="C3" s="176"/>
      <c r="D3" s="177"/>
      <c r="E3" s="178" t="s">
        <v>3</v>
      </c>
      <c r="F3" s="178"/>
      <c r="G3" s="179"/>
    </row>
    <row r="4" spans="1:7" s="180" customFormat="1" ht="15.75">
      <c r="A4" s="174" t="s">
        <v>4</v>
      </c>
      <c r="B4" s="175" t="s">
        <v>55</v>
      </c>
      <c r="C4" s="176"/>
      <c r="D4" s="181"/>
      <c r="E4" s="182" t="s">
        <v>141</v>
      </c>
      <c r="F4" s="183"/>
      <c r="G4" s="187">
        <v>43146</v>
      </c>
    </row>
    <row r="5" spans="1:7" s="180" customFormat="1" ht="15.75">
      <c r="A5" s="174" t="s">
        <v>57</v>
      </c>
      <c r="B5" s="175" t="s">
        <v>152</v>
      </c>
      <c r="C5" s="176"/>
      <c r="D5" s="181"/>
      <c r="E5" s="185" t="s">
        <v>95</v>
      </c>
      <c r="F5" s="186"/>
      <c r="G5" s="187"/>
    </row>
    <row r="6" spans="1:7" s="180" customFormat="1" ht="15.6" customHeight="1">
      <c r="A6" s="174" t="s">
        <v>6</v>
      </c>
      <c r="B6" s="175" t="s">
        <v>142</v>
      </c>
      <c r="C6" s="188"/>
      <c r="D6" s="177"/>
      <c r="E6" s="185" t="s">
        <v>58</v>
      </c>
      <c r="F6" s="186"/>
      <c r="G6" s="187"/>
    </row>
    <row r="7" spans="1:7" s="180" customFormat="1" ht="15" customHeight="1">
      <c r="A7" s="174"/>
      <c r="B7" s="189"/>
      <c r="C7" s="190"/>
      <c r="D7" s="191"/>
      <c r="E7" s="185" t="s">
        <v>59</v>
      </c>
      <c r="F7" s="186"/>
      <c r="G7" s="187">
        <v>43144</v>
      </c>
    </row>
    <row r="8" spans="1:7" s="180" customFormat="1" ht="16.5" customHeight="1">
      <c r="A8" s="174"/>
      <c r="B8" s="192"/>
      <c r="C8" s="193"/>
      <c r="D8" s="191"/>
      <c r="E8" s="194" t="s">
        <v>60</v>
      </c>
      <c r="F8" s="195"/>
      <c r="G8" s="196"/>
    </row>
    <row r="9" spans="1:7" s="180" customFormat="1" ht="16.5" thickBot="1">
      <c r="A9" s="197"/>
      <c r="B9" s="198"/>
      <c r="C9" s="199"/>
      <c r="D9" s="200"/>
      <c r="E9" s="201" t="s">
        <v>7</v>
      </c>
      <c r="F9" s="200"/>
      <c r="G9" s="202"/>
    </row>
    <row r="10" spans="1:7" ht="12.75">
      <c r="A10" s="203" t="s">
        <v>8</v>
      </c>
      <c r="B10" s="204"/>
      <c r="C10" s="204"/>
      <c r="D10" s="204"/>
      <c r="E10" s="204"/>
      <c r="F10" s="204"/>
      <c r="G10" s="205"/>
    </row>
    <row r="11" spans="1:7" ht="15" customHeight="1">
      <c r="A11" s="206" t="s">
        <v>62</v>
      </c>
      <c r="B11" s="207" t="s">
        <v>147</v>
      </c>
      <c r="C11" s="208"/>
      <c r="D11" s="209">
        <v>42619</v>
      </c>
      <c r="E11" s="206" t="s">
        <v>11</v>
      </c>
      <c r="F11" s="210"/>
      <c r="G11" s="211"/>
    </row>
    <row r="12" spans="1:7" ht="15">
      <c r="A12" s="206" t="s">
        <v>10</v>
      </c>
      <c r="B12" s="210"/>
      <c r="C12" s="212"/>
      <c r="D12" s="213"/>
      <c r="E12" s="206"/>
      <c r="F12" s="210"/>
      <c r="G12" s="211"/>
    </row>
    <row r="13" spans="1:7" ht="15">
      <c r="A13" s="206" t="s">
        <v>96</v>
      </c>
      <c r="B13" s="210"/>
      <c r="C13" s="212"/>
      <c r="D13" s="213"/>
      <c r="E13" s="214"/>
      <c r="F13" s="215"/>
      <c r="G13" s="216"/>
    </row>
    <row r="14" spans="1:7" ht="15" thickBot="1">
      <c r="A14" s="217" t="s">
        <v>12</v>
      </c>
      <c r="B14" s="218"/>
      <c r="C14" s="219"/>
      <c r="D14" s="213"/>
      <c r="E14" s="220"/>
      <c r="F14" s="221"/>
      <c r="G14" s="222"/>
    </row>
    <row r="15" spans="1:7" ht="15">
      <c r="A15" s="217" t="s">
        <v>97</v>
      </c>
      <c r="B15" s="218"/>
      <c r="C15" s="223"/>
      <c r="D15" s="224">
        <v>9616968</v>
      </c>
      <c r="E15" s="225" t="s">
        <v>98</v>
      </c>
      <c r="F15" s="226"/>
      <c r="G15" s="227"/>
    </row>
    <row r="16" spans="1:7" ht="15">
      <c r="A16" s="217" t="s">
        <v>15</v>
      </c>
      <c r="B16" s="218"/>
      <c r="C16" s="223"/>
      <c r="D16" s="228"/>
      <c r="E16" s="229" t="s">
        <v>99</v>
      </c>
      <c r="F16" s="230"/>
      <c r="G16" s="231"/>
    </row>
    <row r="17" spans="1:9" ht="16.5" thickBot="1">
      <c r="A17" s="232" t="s">
        <v>17</v>
      </c>
      <c r="B17" s="188"/>
      <c r="C17" s="233" t="s">
        <v>167</v>
      </c>
      <c r="D17" s="184">
        <v>43118</v>
      </c>
      <c r="E17" s="234" t="s">
        <v>100</v>
      </c>
      <c r="F17" s="235"/>
      <c r="G17" s="236"/>
    </row>
    <row r="18" spans="1:9" ht="15">
      <c r="A18" s="232" t="s">
        <v>101</v>
      </c>
      <c r="B18" s="188"/>
      <c r="C18" s="237"/>
      <c r="D18" s="580">
        <v>2737689</v>
      </c>
      <c r="E18" s="239"/>
      <c r="F18" s="240"/>
      <c r="G18" s="241"/>
    </row>
    <row r="19" spans="1:9" ht="15" customHeight="1">
      <c r="A19" s="242" t="s">
        <v>20</v>
      </c>
      <c r="B19" s="243"/>
      <c r="C19" s="244"/>
      <c r="D19" s="245">
        <f>F49</f>
        <v>2737689</v>
      </c>
      <c r="E19" s="246"/>
      <c r="F19" s="218"/>
      <c r="G19" s="213"/>
    </row>
    <row r="20" spans="1:9" ht="15">
      <c r="A20" s="246" t="s">
        <v>22</v>
      </c>
      <c r="B20" s="247"/>
      <c r="C20" s="248"/>
      <c r="D20" s="249" t="s">
        <v>143</v>
      </c>
      <c r="E20" s="246"/>
      <c r="F20" s="218"/>
      <c r="G20" s="213"/>
    </row>
    <row r="21" spans="1:9" ht="15">
      <c r="A21" s="250" t="s">
        <v>102</v>
      </c>
      <c r="B21" s="251"/>
      <c r="C21" s="252"/>
      <c r="D21" s="450" t="s">
        <v>145</v>
      </c>
      <c r="E21" s="246"/>
      <c r="F21" s="218"/>
      <c r="G21" s="213"/>
    </row>
    <row r="22" spans="1:9" ht="15" customHeight="1" thickBot="1">
      <c r="A22" s="253" t="s">
        <v>23</v>
      </c>
      <c r="B22" s="254"/>
      <c r="C22" s="255"/>
      <c r="D22" s="256" t="s">
        <v>144</v>
      </c>
      <c r="E22" s="253"/>
      <c r="F22" s="254"/>
      <c r="G22" s="222"/>
    </row>
    <row r="23" spans="1:9" s="260" customFormat="1" ht="15.75" customHeight="1">
      <c r="A23" s="257" t="s">
        <v>24</v>
      </c>
      <c r="B23" s="258"/>
      <c r="C23" s="258"/>
      <c r="D23" s="258"/>
      <c r="E23" s="258"/>
      <c r="F23" s="258"/>
      <c r="G23" s="259"/>
    </row>
    <row r="24" spans="1:9" s="264" customFormat="1" ht="15">
      <c r="A24" s="261" t="s">
        <v>0</v>
      </c>
      <c r="B24" s="466" t="s">
        <v>25</v>
      </c>
      <c r="C24" s="466"/>
      <c r="D24" s="466"/>
      <c r="E24" s="460" t="s">
        <v>26</v>
      </c>
      <c r="F24" s="262" t="s">
        <v>27</v>
      </c>
      <c r="G24" s="263" t="s">
        <v>28</v>
      </c>
    </row>
    <row r="25" spans="1:9" s="269" customFormat="1" ht="15">
      <c r="A25" s="265" t="s">
        <v>29</v>
      </c>
      <c r="B25" s="467" t="s">
        <v>30</v>
      </c>
      <c r="C25" s="467"/>
      <c r="D25" s="467"/>
      <c r="E25" s="266"/>
      <c r="F25" s="267"/>
      <c r="G25" s="268"/>
    </row>
    <row r="26" spans="1:9" s="273" customFormat="1" ht="21" customHeight="1">
      <c r="A26" s="270" t="s">
        <v>74</v>
      </c>
      <c r="B26" s="468" t="s">
        <v>156</v>
      </c>
      <c r="C26" s="469"/>
      <c r="D26" s="470"/>
      <c r="E26" s="271">
        <v>9125630</v>
      </c>
      <c r="F26" s="271">
        <f>G26-E26</f>
        <v>0</v>
      </c>
      <c r="G26" s="272">
        <v>9125630</v>
      </c>
    </row>
    <row r="27" spans="1:9" s="273" customFormat="1" ht="21" customHeight="1">
      <c r="A27" s="270" t="s">
        <v>75</v>
      </c>
      <c r="B27" s="468" t="s">
        <v>160</v>
      </c>
      <c r="C27" s="469"/>
      <c r="D27" s="470"/>
      <c r="E27" s="271"/>
      <c r="F27" s="271">
        <f>G27-E27</f>
        <v>0</v>
      </c>
      <c r="G27" s="272"/>
    </row>
    <row r="28" spans="1:9" s="273" customFormat="1" ht="21" customHeight="1">
      <c r="A28" s="270"/>
      <c r="B28" s="468"/>
      <c r="C28" s="469"/>
      <c r="D28" s="470"/>
      <c r="E28" s="271"/>
      <c r="F28" s="271">
        <f>G28-E28</f>
        <v>0</v>
      </c>
      <c r="G28" s="272"/>
    </row>
    <row r="29" spans="1:9" s="273" customFormat="1" ht="0.75" customHeight="1">
      <c r="A29" s="274"/>
      <c r="B29" s="471"/>
      <c r="C29" s="471"/>
      <c r="D29" s="471"/>
      <c r="E29" s="275"/>
      <c r="F29" s="276"/>
      <c r="G29" s="277"/>
    </row>
    <row r="30" spans="1:9" s="260" customFormat="1" ht="21" customHeight="1">
      <c r="A30" s="278"/>
      <c r="B30" s="472" t="s">
        <v>31</v>
      </c>
      <c r="C30" s="473"/>
      <c r="D30" s="473"/>
      <c r="E30" s="279">
        <v>9125630</v>
      </c>
      <c r="F30" s="279">
        <f>SUM(F25:F29)</f>
        <v>0</v>
      </c>
      <c r="G30" s="280">
        <f>SUM(G25:G29)</f>
        <v>9125630</v>
      </c>
      <c r="I30" s="459"/>
    </row>
    <row r="31" spans="1:9" s="260" customFormat="1" ht="21" customHeight="1">
      <c r="A31" s="454"/>
      <c r="B31" s="581" t="s">
        <v>156</v>
      </c>
      <c r="C31" s="582"/>
      <c r="D31" s="583"/>
      <c r="E31" s="455">
        <v>6387941</v>
      </c>
      <c r="F31" s="457">
        <f>G31-E31</f>
        <v>0</v>
      </c>
      <c r="G31" s="456">
        <f>ROUND(G30*70%,0)</f>
        <v>6387941</v>
      </c>
    </row>
    <row r="32" spans="1:9" s="260" customFormat="1" ht="21" customHeight="1">
      <c r="A32" s="454"/>
      <c r="B32" s="581" t="s">
        <v>168</v>
      </c>
      <c r="C32" s="582"/>
      <c r="D32" s="583"/>
      <c r="E32" s="455"/>
      <c r="F32" s="457">
        <f>G32-E32</f>
        <v>2737689</v>
      </c>
      <c r="G32" s="456">
        <f>ROUND(G30*30%,0)</f>
        <v>2737689</v>
      </c>
    </row>
    <row r="33" spans="1:9" s="269" customFormat="1" ht="15">
      <c r="A33" s="265" t="s">
        <v>32</v>
      </c>
      <c r="B33" s="467" t="s">
        <v>33</v>
      </c>
      <c r="C33" s="467"/>
      <c r="D33" s="467"/>
      <c r="E33" s="281"/>
      <c r="F33" s="282"/>
      <c r="G33" s="283"/>
    </row>
    <row r="34" spans="1:9" s="273" customFormat="1" ht="14.25">
      <c r="A34" s="284" t="s">
        <v>77</v>
      </c>
      <c r="B34" s="461" t="s">
        <v>137</v>
      </c>
      <c r="C34" s="461"/>
      <c r="D34" s="461"/>
      <c r="E34" s="271"/>
      <c r="F34" s="285"/>
      <c r="G34" s="285"/>
    </row>
    <row r="35" spans="1:9" s="287" customFormat="1" ht="14.25">
      <c r="A35" s="270" t="s">
        <v>78</v>
      </c>
      <c r="B35" s="471" t="s">
        <v>103</v>
      </c>
      <c r="C35" s="471"/>
      <c r="D35" s="471"/>
      <c r="E35" s="271"/>
      <c r="F35" s="271">
        <f>G35-E35</f>
        <v>0</v>
      </c>
      <c r="G35" s="286"/>
    </row>
    <row r="36" spans="1:9" s="287" customFormat="1" ht="14.25">
      <c r="A36" s="270" t="s">
        <v>34</v>
      </c>
      <c r="B36" s="471" t="s">
        <v>136</v>
      </c>
      <c r="C36" s="471"/>
      <c r="D36" s="471"/>
      <c r="E36" s="271"/>
      <c r="F36" s="288">
        <f>G36-E36</f>
        <v>0</v>
      </c>
      <c r="G36" s="285"/>
    </row>
    <row r="37" spans="1:9" s="287" customFormat="1" ht="0.75" customHeight="1">
      <c r="A37" s="289"/>
      <c r="B37" s="471"/>
      <c r="C37" s="471"/>
      <c r="D37" s="471"/>
      <c r="E37" s="290"/>
      <c r="F37" s="291"/>
      <c r="G37" s="292"/>
    </row>
    <row r="38" spans="1:9" s="260" customFormat="1" ht="21" customHeight="1">
      <c r="A38" s="278"/>
      <c r="B38" s="472" t="s">
        <v>35</v>
      </c>
      <c r="C38" s="472"/>
      <c r="D38" s="472"/>
      <c r="E38" s="279">
        <v>6387941</v>
      </c>
      <c r="F38" s="279">
        <f>SUM(F31:F36)</f>
        <v>2737689</v>
      </c>
      <c r="G38" s="280">
        <f>SUM(G31:G36)</f>
        <v>9125630</v>
      </c>
    </row>
    <row r="39" spans="1:9" s="269" customFormat="1" ht="15">
      <c r="A39" s="265" t="s">
        <v>36</v>
      </c>
      <c r="B39" s="467" t="s">
        <v>37</v>
      </c>
      <c r="C39" s="467"/>
      <c r="D39" s="467"/>
      <c r="E39" s="281"/>
      <c r="F39" s="282"/>
      <c r="G39" s="283"/>
      <c r="I39" s="269">
        <f>43055962*5/100</f>
        <v>2152798.1</v>
      </c>
    </row>
    <row r="40" spans="1:9" ht="21" customHeight="1">
      <c r="A40" s="293" t="s">
        <v>38</v>
      </c>
      <c r="B40" s="480" t="s">
        <v>157</v>
      </c>
      <c r="C40" s="480"/>
      <c r="D40" s="480"/>
      <c r="E40" s="271"/>
      <c r="F40" s="271"/>
      <c r="G40" s="285"/>
      <c r="I40" s="294"/>
    </row>
    <row r="41" spans="1:9" ht="21" customHeight="1">
      <c r="A41" s="293" t="s">
        <v>72</v>
      </c>
      <c r="B41" s="477" t="s">
        <v>159</v>
      </c>
      <c r="C41" s="478"/>
      <c r="D41" s="479"/>
      <c r="E41" s="271">
        <v>4650237</v>
      </c>
      <c r="F41" s="271">
        <f>G41-E41</f>
        <v>0</v>
      </c>
      <c r="G41" s="285">
        <v>4650237</v>
      </c>
      <c r="I41" s="294"/>
    </row>
    <row r="42" spans="1:9" ht="21" customHeight="1">
      <c r="A42" s="293" t="s">
        <v>73</v>
      </c>
      <c r="B42" s="477" t="s">
        <v>158</v>
      </c>
      <c r="C42" s="478"/>
      <c r="D42" s="479"/>
      <c r="E42" s="271">
        <v>-4650237</v>
      </c>
      <c r="F42" s="271">
        <f>G42-E42</f>
        <v>0</v>
      </c>
      <c r="G42" s="285">
        <v>-4650237</v>
      </c>
    </row>
    <row r="43" spans="1:9" ht="0.75" customHeight="1">
      <c r="A43" s="293"/>
      <c r="B43" s="481"/>
      <c r="C43" s="482"/>
      <c r="D43" s="483"/>
      <c r="E43" s="271"/>
      <c r="F43" s="271"/>
      <c r="G43" s="285"/>
    </row>
    <row r="44" spans="1:9" s="260" customFormat="1" ht="21" customHeight="1">
      <c r="A44" s="295"/>
      <c r="B44" s="472" t="s">
        <v>39</v>
      </c>
      <c r="C44" s="472"/>
      <c r="D44" s="472"/>
      <c r="E44" s="279">
        <v>0</v>
      </c>
      <c r="F44" s="279">
        <f>SUM(F39:F43)</f>
        <v>0</v>
      </c>
      <c r="G44" s="279">
        <f>SUM(G39:G43)</f>
        <v>0</v>
      </c>
    </row>
    <row r="45" spans="1:9" s="269" customFormat="1" ht="15">
      <c r="A45" s="265" t="s">
        <v>41</v>
      </c>
      <c r="B45" s="467" t="s">
        <v>151</v>
      </c>
      <c r="C45" s="467"/>
      <c r="D45" s="467"/>
      <c r="E45" s="281"/>
      <c r="F45" s="282"/>
      <c r="G45" s="283"/>
    </row>
    <row r="46" spans="1:9" s="287" customFormat="1" ht="30" customHeight="1">
      <c r="A46" s="270" t="s">
        <v>43</v>
      </c>
      <c r="B46" s="477" t="s">
        <v>161</v>
      </c>
      <c r="C46" s="478"/>
      <c r="D46" s="479"/>
      <c r="E46" s="271"/>
      <c r="F46" s="271"/>
      <c r="G46" s="452"/>
    </row>
    <row r="47" spans="1:9" ht="1.5" customHeight="1">
      <c r="A47" s="293"/>
      <c r="B47" s="481"/>
      <c r="C47" s="482"/>
      <c r="D47" s="483"/>
      <c r="E47" s="271"/>
      <c r="F47" s="271"/>
      <c r="G47" s="285"/>
    </row>
    <row r="48" spans="1:9" s="260" customFormat="1" ht="21" customHeight="1">
      <c r="A48" s="295"/>
      <c r="B48" s="472" t="s">
        <v>104</v>
      </c>
      <c r="C48" s="472"/>
      <c r="D48" s="472"/>
      <c r="E48" s="279">
        <v>0</v>
      </c>
      <c r="F48" s="279">
        <f t="shared" ref="F48:G48" si="0">SUM(F45:F47)</f>
        <v>0</v>
      </c>
      <c r="G48" s="280">
        <f t="shared" si="0"/>
        <v>0</v>
      </c>
    </row>
    <row r="49" spans="1:7" s="260" customFormat="1" ht="21" customHeight="1">
      <c r="A49" s="278"/>
      <c r="B49" s="472" t="s">
        <v>105</v>
      </c>
      <c r="C49" s="472"/>
      <c r="D49" s="472"/>
      <c r="E49" s="279">
        <v>6387941</v>
      </c>
      <c r="F49" s="279">
        <f t="shared" ref="F49:G49" si="1">F38+F44-F48</f>
        <v>2737689</v>
      </c>
      <c r="G49" s="279">
        <f t="shared" si="1"/>
        <v>9125630</v>
      </c>
    </row>
    <row r="50" spans="1:7" s="269" customFormat="1" ht="15">
      <c r="A50" s="265" t="s">
        <v>106</v>
      </c>
      <c r="B50" s="467" t="s">
        <v>107</v>
      </c>
      <c r="C50" s="467"/>
      <c r="D50" s="467"/>
      <c r="E50" s="281"/>
      <c r="F50" s="282"/>
      <c r="G50" s="283"/>
    </row>
    <row r="51" spans="1:7" s="287" customFormat="1" ht="21" customHeight="1">
      <c r="A51" s="270" t="s">
        <v>108</v>
      </c>
      <c r="B51" s="471" t="s">
        <v>109</v>
      </c>
      <c r="C51" s="487"/>
      <c r="D51" s="487"/>
      <c r="E51" s="271"/>
      <c r="F51" s="271"/>
      <c r="G51" s="296"/>
    </row>
    <row r="52" spans="1:7" s="287" customFormat="1" ht="21" customHeight="1">
      <c r="A52" s="270" t="s">
        <v>110</v>
      </c>
      <c r="B52" s="471" t="s">
        <v>111</v>
      </c>
      <c r="C52" s="487"/>
      <c r="D52" s="487"/>
      <c r="E52" s="271"/>
      <c r="F52" s="271"/>
      <c r="G52" s="296"/>
    </row>
    <row r="53" spans="1:7" s="287" customFormat="1" ht="21" customHeight="1">
      <c r="A53" s="297" t="s">
        <v>112</v>
      </c>
      <c r="B53" s="471" t="s">
        <v>113</v>
      </c>
      <c r="C53" s="471"/>
      <c r="D53" s="471"/>
      <c r="E53" s="271"/>
      <c r="F53" s="271"/>
      <c r="G53" s="296"/>
    </row>
    <row r="54" spans="1:7" s="287" customFormat="1" ht="0.75" customHeight="1">
      <c r="A54" s="274"/>
      <c r="B54" s="488"/>
      <c r="C54" s="489"/>
      <c r="D54" s="489"/>
      <c r="E54" s="298"/>
      <c r="F54" s="275"/>
      <c r="G54" s="299"/>
    </row>
    <row r="55" spans="1:7" s="260" customFormat="1" ht="21" customHeight="1">
      <c r="A55" s="278"/>
      <c r="B55" s="472" t="s">
        <v>114</v>
      </c>
      <c r="C55" s="472"/>
      <c r="D55" s="472"/>
      <c r="E55" s="279"/>
      <c r="F55" s="279">
        <f>SUM(F50:F54)</f>
        <v>0</v>
      </c>
      <c r="G55" s="280"/>
    </row>
    <row r="56" spans="1:7" s="304" customFormat="1" ht="21" customHeight="1" thickBot="1">
      <c r="A56" s="300"/>
      <c r="B56" s="490" t="s">
        <v>115</v>
      </c>
      <c r="C56" s="491"/>
      <c r="D56" s="491"/>
      <c r="E56" s="301"/>
      <c r="F56" s="302"/>
      <c r="G56" s="303"/>
    </row>
    <row r="57" spans="1:7" s="287" customFormat="1" ht="21" customHeight="1" thickTop="1">
      <c r="A57" s="305" t="s">
        <v>116</v>
      </c>
      <c r="B57" s="306" t="s">
        <v>117</v>
      </c>
      <c r="C57" s="306"/>
      <c r="D57" s="306"/>
      <c r="E57" s="306"/>
      <c r="F57" s="306"/>
      <c r="G57" s="307"/>
    </row>
    <row r="58" spans="1:7" s="287" customFormat="1" ht="21" customHeight="1">
      <c r="A58" s="308"/>
      <c r="B58" s="188" t="s">
        <v>118</v>
      </c>
      <c r="C58" s="188"/>
      <c r="D58" s="188"/>
      <c r="E58" s="188"/>
      <c r="F58" s="188"/>
      <c r="G58" s="309"/>
    </row>
    <row r="59" spans="1:7" s="180" customFormat="1" ht="2.25" customHeight="1">
      <c r="A59" s="310"/>
      <c r="B59" s="311"/>
      <c r="C59" s="311"/>
      <c r="D59" s="312"/>
      <c r="E59" s="312"/>
      <c r="F59" s="312"/>
      <c r="G59" s="313"/>
    </row>
    <row r="60" spans="1:7" ht="15.75" customHeight="1">
      <c r="A60" s="492" t="s">
        <v>49</v>
      </c>
      <c r="B60" s="493"/>
      <c r="C60" s="494"/>
      <c r="D60" s="494"/>
      <c r="E60" s="494"/>
      <c r="F60" s="494"/>
      <c r="G60" s="495"/>
    </row>
    <row r="61" spans="1:7" ht="15.75" customHeight="1">
      <c r="A61" s="484" t="s">
        <v>50</v>
      </c>
      <c r="B61" s="485"/>
      <c r="C61" s="485"/>
      <c r="D61" s="485"/>
      <c r="E61" s="486"/>
      <c r="F61" s="484" t="s">
        <v>119</v>
      </c>
      <c r="G61" s="486"/>
    </row>
    <row r="62" spans="1:7" ht="42.75" customHeight="1">
      <c r="A62" s="314"/>
      <c r="B62" s="315"/>
      <c r="C62" s="316"/>
      <c r="D62" s="314"/>
      <c r="E62" s="315"/>
      <c r="F62" s="314"/>
      <c r="G62" s="315"/>
    </row>
    <row r="63" spans="1:7" ht="12.75">
      <c r="A63" s="317" t="s">
        <v>81</v>
      </c>
      <c r="B63" s="318"/>
      <c r="C63" s="319" t="s">
        <v>94</v>
      </c>
      <c r="D63" s="504"/>
      <c r="E63" s="505"/>
      <c r="F63" s="504" t="s">
        <v>170</v>
      </c>
      <c r="G63" s="505"/>
    </row>
    <row r="64" spans="1:7" ht="15.75" customHeight="1">
      <c r="A64" s="492" t="s">
        <v>52</v>
      </c>
      <c r="B64" s="493"/>
      <c r="C64" s="494"/>
      <c r="D64" s="494"/>
      <c r="E64" s="494"/>
      <c r="F64" s="494"/>
      <c r="G64" s="495"/>
    </row>
    <row r="65" spans="1:7" ht="15.75" customHeight="1">
      <c r="A65" s="484" t="s">
        <v>82</v>
      </c>
      <c r="B65" s="485"/>
      <c r="C65" s="506"/>
      <c r="D65" s="506"/>
      <c r="E65" s="506"/>
      <c r="F65" s="506"/>
      <c r="G65" s="507"/>
    </row>
    <row r="66" spans="1:7" ht="51.75" customHeight="1">
      <c r="A66" s="314"/>
      <c r="B66" s="315"/>
      <c r="C66" s="316"/>
      <c r="D66" s="314"/>
      <c r="E66" s="315"/>
      <c r="F66" s="314"/>
      <c r="G66" s="315"/>
    </row>
    <row r="67" spans="1:7" ht="12.75" customHeight="1" thickBot="1">
      <c r="A67" s="320" t="s">
        <v>121</v>
      </c>
      <c r="B67" s="321"/>
      <c r="C67" s="322" t="s">
        <v>169</v>
      </c>
      <c r="D67" s="508" t="s">
        <v>123</v>
      </c>
      <c r="E67" s="509"/>
      <c r="F67" s="508"/>
      <c r="G67" s="509"/>
    </row>
    <row r="68" spans="1:7" ht="4.5" hidden="1" customHeight="1">
      <c r="A68" s="496"/>
      <c r="B68" s="497"/>
      <c r="C68" s="497"/>
      <c r="D68" s="497"/>
      <c r="E68" s="497"/>
      <c r="F68" s="497"/>
      <c r="G68" s="498"/>
    </row>
    <row r="69" spans="1:7" ht="15" customHeight="1" thickBot="1">
      <c r="A69" s="499" t="s">
        <v>124</v>
      </c>
      <c r="B69" s="500"/>
      <c r="C69" s="501"/>
      <c r="D69" s="502"/>
      <c r="E69" s="502"/>
      <c r="F69" s="502"/>
      <c r="G69" s="503"/>
    </row>
  </sheetData>
  <mergeCells count="46">
    <mergeCell ref="A68:G68"/>
    <mergeCell ref="A69:G69"/>
    <mergeCell ref="B32:D32"/>
    <mergeCell ref="D63:E63"/>
    <mergeCell ref="F63:G63"/>
    <mergeCell ref="A64:G64"/>
    <mergeCell ref="A65:G65"/>
    <mergeCell ref="D67:E67"/>
    <mergeCell ref="F67:G67"/>
    <mergeCell ref="B53:D53"/>
    <mergeCell ref="B54:D54"/>
    <mergeCell ref="B55:D55"/>
    <mergeCell ref="B56:D56"/>
    <mergeCell ref="A60:G60"/>
    <mergeCell ref="A61:E61"/>
    <mergeCell ref="F61:G61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B35:D35"/>
    <mergeCell ref="B36:D36"/>
    <mergeCell ref="B37:D37"/>
    <mergeCell ref="B38:D38"/>
    <mergeCell ref="B39:D39"/>
    <mergeCell ref="B40:D40"/>
    <mergeCell ref="B28:D28"/>
    <mergeCell ref="B29:D29"/>
    <mergeCell ref="B30:D30"/>
    <mergeCell ref="B31:D31"/>
    <mergeCell ref="B33:D33"/>
    <mergeCell ref="B34:D34"/>
    <mergeCell ref="C1:E1"/>
    <mergeCell ref="B2:E2"/>
    <mergeCell ref="B24:D24"/>
    <mergeCell ref="B25:D25"/>
    <mergeCell ref="B26:D26"/>
    <mergeCell ref="B27:D27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SheetLayoutView="100" zoomScalePageLayoutView="33" workbookViewId="0">
      <selection activeCell="G28" sqref="G28"/>
    </sheetView>
  </sheetViews>
  <sheetFormatPr defaultColWidth="20.7109375" defaultRowHeight="19.5" customHeight="1"/>
  <cols>
    <col min="1" max="1" width="15.7109375" style="173" customWidth="1"/>
    <col min="2" max="2" width="15.85546875" style="173" customWidth="1"/>
    <col min="3" max="3" width="22" style="173" customWidth="1"/>
    <col min="4" max="4" width="24.7109375" style="173" customWidth="1"/>
    <col min="5" max="5" width="18.42578125" style="173" customWidth="1"/>
    <col min="6" max="7" width="24" style="173" customWidth="1"/>
    <col min="8" max="8" width="20.7109375" style="173"/>
    <col min="9" max="9" width="20.7109375" style="173" customWidth="1"/>
    <col min="10" max="16384" width="20.7109375" style="173"/>
  </cols>
  <sheetData>
    <row r="1" spans="1:7" s="168" customFormat="1" ht="54.75" customHeight="1" thickBot="1">
      <c r="A1" s="164"/>
      <c r="B1" s="165"/>
      <c r="C1" s="462" t="s">
        <v>1</v>
      </c>
      <c r="D1" s="462"/>
      <c r="E1" s="462"/>
      <c r="F1" s="166"/>
      <c r="G1" s="167"/>
    </row>
    <row r="2" spans="1:7" ht="24.75" customHeight="1">
      <c r="A2" s="169"/>
      <c r="B2" s="463" t="s">
        <v>165</v>
      </c>
      <c r="C2" s="464"/>
      <c r="D2" s="464"/>
      <c r="E2" s="465"/>
      <c r="F2" s="171" t="s">
        <v>54</v>
      </c>
      <c r="G2" s="172" t="s">
        <v>163</v>
      </c>
    </row>
    <row r="3" spans="1:7" s="180" customFormat="1" ht="15.75">
      <c r="A3" s="174" t="s">
        <v>2</v>
      </c>
      <c r="B3" s="175" t="s">
        <v>148</v>
      </c>
      <c r="C3" s="176"/>
      <c r="D3" s="177"/>
      <c r="E3" s="178" t="s">
        <v>3</v>
      </c>
      <c r="F3" s="178"/>
      <c r="G3" s="179"/>
    </row>
    <row r="4" spans="1:7" s="180" customFormat="1" ht="15.75">
      <c r="A4" s="174" t="s">
        <v>4</v>
      </c>
      <c r="B4" s="175" t="s">
        <v>55</v>
      </c>
      <c r="C4" s="176"/>
      <c r="D4" s="181"/>
      <c r="E4" s="182" t="s">
        <v>141</v>
      </c>
      <c r="F4" s="183"/>
      <c r="G4" s="187">
        <v>42756</v>
      </c>
    </row>
    <row r="5" spans="1:7" s="180" customFormat="1" ht="15.75">
      <c r="A5" s="174" t="s">
        <v>57</v>
      </c>
      <c r="B5" s="175" t="s">
        <v>152</v>
      </c>
      <c r="C5" s="176"/>
      <c r="D5" s="181"/>
      <c r="E5" s="185" t="s">
        <v>95</v>
      </c>
      <c r="F5" s="186"/>
      <c r="G5" s="187"/>
    </row>
    <row r="6" spans="1:7" s="180" customFormat="1" ht="15.6" customHeight="1">
      <c r="A6" s="174" t="s">
        <v>6</v>
      </c>
      <c r="B6" s="175" t="s">
        <v>142</v>
      </c>
      <c r="C6" s="188"/>
      <c r="D6" s="177"/>
      <c r="E6" s="185" t="s">
        <v>58</v>
      </c>
      <c r="F6" s="186"/>
      <c r="G6" s="187"/>
    </row>
    <row r="7" spans="1:7" s="180" customFormat="1" ht="15" customHeight="1">
      <c r="A7" s="174"/>
      <c r="B7" s="189"/>
      <c r="C7" s="190"/>
      <c r="D7" s="191"/>
      <c r="E7" s="185" t="s">
        <v>59</v>
      </c>
      <c r="F7" s="186"/>
      <c r="G7" s="187">
        <v>42739</v>
      </c>
    </row>
    <row r="8" spans="1:7" s="180" customFormat="1" ht="16.5" customHeight="1">
      <c r="A8" s="174"/>
      <c r="B8" s="192"/>
      <c r="C8" s="193"/>
      <c r="D8" s="191"/>
      <c r="E8" s="194" t="s">
        <v>60</v>
      </c>
      <c r="F8" s="195"/>
      <c r="G8" s="196"/>
    </row>
    <row r="9" spans="1:7" s="180" customFormat="1" ht="16.5" thickBot="1">
      <c r="A9" s="197"/>
      <c r="B9" s="198"/>
      <c r="C9" s="199"/>
      <c r="D9" s="200"/>
      <c r="E9" s="201" t="s">
        <v>7</v>
      </c>
      <c r="F9" s="200"/>
      <c r="G9" s="202"/>
    </row>
    <row r="10" spans="1:7" ht="12.75">
      <c r="A10" s="203" t="s">
        <v>8</v>
      </c>
      <c r="B10" s="204"/>
      <c r="C10" s="204"/>
      <c r="D10" s="204"/>
      <c r="E10" s="204"/>
      <c r="F10" s="204"/>
      <c r="G10" s="205"/>
    </row>
    <row r="11" spans="1:7" ht="15" customHeight="1">
      <c r="A11" s="206" t="s">
        <v>62</v>
      </c>
      <c r="B11" s="207" t="s">
        <v>147</v>
      </c>
      <c r="C11" s="208"/>
      <c r="D11" s="209">
        <v>42619</v>
      </c>
      <c r="E11" s="206" t="s">
        <v>11</v>
      </c>
      <c r="F11" s="210"/>
      <c r="G11" s="211"/>
    </row>
    <row r="12" spans="1:7" ht="15">
      <c r="A12" s="206" t="s">
        <v>10</v>
      </c>
      <c r="B12" s="210"/>
      <c r="C12" s="212"/>
      <c r="D12" s="213"/>
      <c r="E12" s="206"/>
      <c r="F12" s="210"/>
      <c r="G12" s="211"/>
    </row>
    <row r="13" spans="1:7" ht="15">
      <c r="A13" s="206" t="s">
        <v>96</v>
      </c>
      <c r="B13" s="210"/>
      <c r="C13" s="212"/>
      <c r="D13" s="213"/>
      <c r="E13" s="214"/>
      <c r="F13" s="215"/>
      <c r="G13" s="216"/>
    </row>
    <row r="14" spans="1:7" ht="15" thickBot="1">
      <c r="A14" s="217" t="s">
        <v>12</v>
      </c>
      <c r="B14" s="218"/>
      <c r="C14" s="219"/>
      <c r="D14" s="213"/>
      <c r="E14" s="220"/>
      <c r="F14" s="221"/>
      <c r="G14" s="222"/>
    </row>
    <row r="15" spans="1:7" ht="15">
      <c r="A15" s="217" t="s">
        <v>97</v>
      </c>
      <c r="B15" s="218"/>
      <c r="C15" s="223"/>
      <c r="D15" s="224">
        <v>9616968</v>
      </c>
      <c r="E15" s="225" t="s">
        <v>98</v>
      </c>
      <c r="F15" s="226"/>
      <c r="G15" s="227"/>
    </row>
    <row r="16" spans="1:7" ht="15">
      <c r="A16" s="217" t="s">
        <v>15</v>
      </c>
      <c r="B16" s="218"/>
      <c r="C16" s="223"/>
      <c r="D16" s="228"/>
      <c r="E16" s="229" t="s">
        <v>99</v>
      </c>
      <c r="F16" s="230"/>
      <c r="G16" s="231"/>
    </row>
    <row r="17" spans="1:9" ht="16.5" thickBot="1">
      <c r="A17" s="232" t="s">
        <v>17</v>
      </c>
      <c r="B17" s="188"/>
      <c r="C17" s="233" t="s">
        <v>164</v>
      </c>
      <c r="D17" s="184">
        <v>42742</v>
      </c>
      <c r="E17" s="234" t="s">
        <v>100</v>
      </c>
      <c r="F17" s="235"/>
      <c r="G17" s="236"/>
    </row>
    <row r="18" spans="1:9" ht="15">
      <c r="A18" s="232" t="s">
        <v>101</v>
      </c>
      <c r="B18" s="188"/>
      <c r="C18" s="237"/>
      <c r="D18" s="238">
        <v>905207</v>
      </c>
      <c r="E18" s="239"/>
      <c r="F18" s="240"/>
      <c r="G18" s="241"/>
    </row>
    <row r="19" spans="1:9" ht="15" customHeight="1">
      <c r="A19" s="242" t="s">
        <v>20</v>
      </c>
      <c r="B19" s="243"/>
      <c r="C19" s="244"/>
      <c r="D19" s="245">
        <f>F48</f>
        <v>633645</v>
      </c>
      <c r="E19" s="246"/>
      <c r="F19" s="218"/>
      <c r="G19" s="213"/>
    </row>
    <row r="20" spans="1:9" ht="15">
      <c r="A20" s="246" t="s">
        <v>22</v>
      </c>
      <c r="B20" s="247"/>
      <c r="C20" s="248"/>
      <c r="D20" s="249" t="s">
        <v>143</v>
      </c>
      <c r="E20" s="246"/>
      <c r="F20" s="218"/>
      <c r="G20" s="213"/>
    </row>
    <row r="21" spans="1:9" ht="15">
      <c r="A21" s="250" t="s">
        <v>102</v>
      </c>
      <c r="B21" s="251"/>
      <c r="C21" s="252"/>
      <c r="D21" s="450" t="s">
        <v>145</v>
      </c>
      <c r="E21" s="246"/>
      <c r="F21" s="218"/>
      <c r="G21" s="213"/>
    </row>
    <row r="22" spans="1:9" ht="15" customHeight="1" thickBot="1">
      <c r="A22" s="253" t="s">
        <v>23</v>
      </c>
      <c r="B22" s="254"/>
      <c r="C22" s="255"/>
      <c r="D22" s="256" t="s">
        <v>144</v>
      </c>
      <c r="E22" s="253"/>
      <c r="F22" s="254"/>
      <c r="G22" s="222"/>
    </row>
    <row r="23" spans="1:9" s="260" customFormat="1" ht="15.75" customHeight="1">
      <c r="A23" s="257" t="s">
        <v>24</v>
      </c>
      <c r="B23" s="258"/>
      <c r="C23" s="258"/>
      <c r="D23" s="258"/>
      <c r="E23" s="258"/>
      <c r="F23" s="258"/>
      <c r="G23" s="259"/>
    </row>
    <row r="24" spans="1:9" s="264" customFormat="1" ht="15">
      <c r="A24" s="261" t="s">
        <v>0</v>
      </c>
      <c r="B24" s="466" t="s">
        <v>25</v>
      </c>
      <c r="C24" s="466"/>
      <c r="D24" s="466"/>
      <c r="E24" s="458" t="s">
        <v>26</v>
      </c>
      <c r="F24" s="262" t="s">
        <v>27</v>
      </c>
      <c r="G24" s="263" t="s">
        <v>28</v>
      </c>
    </row>
    <row r="25" spans="1:9" s="269" customFormat="1" ht="15">
      <c r="A25" s="265" t="s">
        <v>29</v>
      </c>
      <c r="B25" s="467" t="s">
        <v>30</v>
      </c>
      <c r="C25" s="467"/>
      <c r="D25" s="467"/>
      <c r="E25" s="266"/>
      <c r="F25" s="267"/>
      <c r="G25" s="268"/>
    </row>
    <row r="26" spans="1:9" s="273" customFormat="1" ht="21" customHeight="1">
      <c r="A26" s="270" t="s">
        <v>74</v>
      </c>
      <c r="B26" s="468" t="s">
        <v>156</v>
      </c>
      <c r="C26" s="469"/>
      <c r="D26" s="470"/>
      <c r="E26" s="271">
        <v>8220423</v>
      </c>
      <c r="F26" s="271">
        <f>G26-E26</f>
        <v>905207</v>
      </c>
      <c r="G26" s="272">
        <v>9125630</v>
      </c>
    </row>
    <row r="27" spans="1:9" s="273" customFormat="1" ht="21" customHeight="1">
      <c r="A27" s="270" t="s">
        <v>75</v>
      </c>
      <c r="B27" s="468" t="s">
        <v>160</v>
      </c>
      <c r="C27" s="469"/>
      <c r="D27" s="470"/>
      <c r="E27" s="271"/>
      <c r="F27" s="271">
        <f>G27-E27</f>
        <v>0</v>
      </c>
      <c r="G27" s="272"/>
    </row>
    <row r="28" spans="1:9" s="273" customFormat="1" ht="21" customHeight="1">
      <c r="A28" s="270"/>
      <c r="B28" s="468"/>
      <c r="C28" s="469"/>
      <c r="D28" s="470"/>
      <c r="E28" s="271"/>
      <c r="F28" s="271">
        <f>G28-E28</f>
        <v>0</v>
      </c>
      <c r="G28" s="272"/>
    </row>
    <row r="29" spans="1:9" s="273" customFormat="1" ht="0.75" customHeight="1">
      <c r="A29" s="274"/>
      <c r="B29" s="471"/>
      <c r="C29" s="471"/>
      <c r="D29" s="471"/>
      <c r="E29" s="275"/>
      <c r="F29" s="276"/>
      <c r="G29" s="277"/>
    </row>
    <row r="30" spans="1:9" s="260" customFormat="1" ht="21" customHeight="1">
      <c r="A30" s="278"/>
      <c r="B30" s="472" t="s">
        <v>31</v>
      </c>
      <c r="C30" s="473"/>
      <c r="D30" s="473"/>
      <c r="E30" s="279">
        <v>8220423</v>
      </c>
      <c r="F30" s="279">
        <f>SUM(F25:F29)</f>
        <v>905207</v>
      </c>
      <c r="G30" s="280">
        <f>SUM(G25:G29)</f>
        <v>9125630</v>
      </c>
      <c r="I30" s="459"/>
    </row>
    <row r="31" spans="1:9" s="260" customFormat="1" ht="21" customHeight="1">
      <c r="A31" s="454"/>
      <c r="B31" s="474" t="s">
        <v>156</v>
      </c>
      <c r="C31" s="475"/>
      <c r="D31" s="476"/>
      <c r="E31" s="455">
        <v>5754296</v>
      </c>
      <c r="F31" s="457">
        <f>G31-E31</f>
        <v>633645</v>
      </c>
      <c r="G31" s="456">
        <f>ROUND(G30*70%,0)</f>
        <v>6387941</v>
      </c>
    </row>
    <row r="32" spans="1:9" s="269" customFormat="1" ht="15">
      <c r="A32" s="265" t="s">
        <v>32</v>
      </c>
      <c r="B32" s="467" t="s">
        <v>33</v>
      </c>
      <c r="C32" s="467"/>
      <c r="D32" s="467"/>
      <c r="E32" s="281"/>
      <c r="F32" s="282"/>
      <c r="G32" s="283"/>
    </row>
    <row r="33" spans="1:9" s="273" customFormat="1" ht="14.25">
      <c r="A33" s="284" t="s">
        <v>77</v>
      </c>
      <c r="B33" s="461" t="s">
        <v>137</v>
      </c>
      <c r="C33" s="461"/>
      <c r="D33" s="461"/>
      <c r="E33" s="271"/>
      <c r="F33" s="285"/>
      <c r="G33" s="285"/>
    </row>
    <row r="34" spans="1:9" s="287" customFormat="1" ht="14.25">
      <c r="A34" s="270" t="s">
        <v>78</v>
      </c>
      <c r="B34" s="471" t="s">
        <v>103</v>
      </c>
      <c r="C34" s="471"/>
      <c r="D34" s="471"/>
      <c r="E34" s="271"/>
      <c r="F34" s="271">
        <f>G34-E34</f>
        <v>0</v>
      </c>
      <c r="G34" s="286"/>
    </row>
    <row r="35" spans="1:9" s="287" customFormat="1" ht="14.25">
      <c r="A35" s="270" t="s">
        <v>34</v>
      </c>
      <c r="B35" s="471" t="s">
        <v>136</v>
      </c>
      <c r="C35" s="471"/>
      <c r="D35" s="471"/>
      <c r="E35" s="271"/>
      <c r="F35" s="288">
        <f>G35-E35</f>
        <v>0</v>
      </c>
      <c r="G35" s="285"/>
    </row>
    <row r="36" spans="1:9" s="287" customFormat="1" ht="0.75" customHeight="1">
      <c r="A36" s="289"/>
      <c r="B36" s="471"/>
      <c r="C36" s="471"/>
      <c r="D36" s="471"/>
      <c r="E36" s="290"/>
      <c r="F36" s="291"/>
      <c r="G36" s="292"/>
    </row>
    <row r="37" spans="1:9" s="260" customFormat="1" ht="21" customHeight="1">
      <c r="A37" s="278"/>
      <c r="B37" s="472" t="s">
        <v>35</v>
      </c>
      <c r="C37" s="472"/>
      <c r="D37" s="472"/>
      <c r="E37" s="279">
        <v>5754296</v>
      </c>
      <c r="F37" s="279">
        <f>SUM(F31:F35)</f>
        <v>633645</v>
      </c>
      <c r="G37" s="280">
        <f>SUM(G31:G35)</f>
        <v>6387941</v>
      </c>
    </row>
    <row r="38" spans="1:9" s="269" customFormat="1" ht="15">
      <c r="A38" s="265" t="s">
        <v>36</v>
      </c>
      <c r="B38" s="467" t="s">
        <v>37</v>
      </c>
      <c r="C38" s="467"/>
      <c r="D38" s="467"/>
      <c r="E38" s="281"/>
      <c r="F38" s="282"/>
      <c r="G38" s="283"/>
      <c r="I38" s="269">
        <f>43055962*5/100</f>
        <v>2152798.1</v>
      </c>
    </row>
    <row r="39" spans="1:9" ht="21" customHeight="1">
      <c r="A39" s="293" t="s">
        <v>38</v>
      </c>
      <c r="B39" s="480" t="s">
        <v>157</v>
      </c>
      <c r="C39" s="480"/>
      <c r="D39" s="480"/>
      <c r="E39" s="271"/>
      <c r="F39" s="271"/>
      <c r="G39" s="285"/>
      <c r="I39" s="294"/>
    </row>
    <row r="40" spans="1:9" ht="21" customHeight="1">
      <c r="A40" s="293" t="s">
        <v>72</v>
      </c>
      <c r="B40" s="477" t="s">
        <v>159</v>
      </c>
      <c r="C40" s="478"/>
      <c r="D40" s="479"/>
      <c r="E40" s="271">
        <v>4650237</v>
      </c>
      <c r="F40" s="271">
        <f>G40-E40</f>
        <v>0</v>
      </c>
      <c r="G40" s="285">
        <v>4650237</v>
      </c>
      <c r="I40" s="294"/>
    </row>
    <row r="41" spans="1:9" ht="21" customHeight="1">
      <c r="A41" s="293" t="s">
        <v>73</v>
      </c>
      <c r="B41" s="477" t="s">
        <v>158</v>
      </c>
      <c r="C41" s="478"/>
      <c r="D41" s="479"/>
      <c r="E41" s="271">
        <v>-4650237</v>
      </c>
      <c r="F41" s="271">
        <f>G41-E41</f>
        <v>0</v>
      </c>
      <c r="G41" s="285">
        <v>-4650237</v>
      </c>
    </row>
    <row r="42" spans="1:9" ht="0.75" customHeight="1">
      <c r="A42" s="293"/>
      <c r="B42" s="481"/>
      <c r="C42" s="482"/>
      <c r="D42" s="483"/>
      <c r="E42" s="271"/>
      <c r="F42" s="271"/>
      <c r="G42" s="285"/>
    </row>
    <row r="43" spans="1:9" s="260" customFormat="1" ht="21" customHeight="1">
      <c r="A43" s="295"/>
      <c r="B43" s="472" t="s">
        <v>39</v>
      </c>
      <c r="C43" s="472"/>
      <c r="D43" s="472"/>
      <c r="E43" s="279">
        <v>0</v>
      </c>
      <c r="F43" s="279">
        <f>SUM(F38:F42)</f>
        <v>0</v>
      </c>
      <c r="G43" s="279">
        <f>SUM(G38:G42)</f>
        <v>0</v>
      </c>
    </row>
    <row r="44" spans="1:9" s="269" customFormat="1" ht="15">
      <c r="A44" s="265" t="s">
        <v>41</v>
      </c>
      <c r="B44" s="467" t="s">
        <v>151</v>
      </c>
      <c r="C44" s="467"/>
      <c r="D44" s="467"/>
      <c r="E44" s="281"/>
      <c r="F44" s="282"/>
      <c r="G44" s="283"/>
    </row>
    <row r="45" spans="1:9" s="287" customFormat="1" ht="30" customHeight="1">
      <c r="A45" s="270" t="s">
        <v>43</v>
      </c>
      <c r="B45" s="477" t="s">
        <v>161</v>
      </c>
      <c r="C45" s="478"/>
      <c r="D45" s="479"/>
      <c r="E45" s="271"/>
      <c r="F45" s="271"/>
      <c r="G45" s="452"/>
    </row>
    <row r="46" spans="1:9" ht="1.5" customHeight="1">
      <c r="A46" s="293"/>
      <c r="B46" s="481"/>
      <c r="C46" s="482"/>
      <c r="D46" s="483"/>
      <c r="E46" s="271"/>
      <c r="F46" s="271"/>
      <c r="G46" s="285"/>
    </row>
    <row r="47" spans="1:9" s="260" customFormat="1" ht="21" customHeight="1">
      <c r="A47" s="295"/>
      <c r="B47" s="472" t="s">
        <v>104</v>
      </c>
      <c r="C47" s="472"/>
      <c r="D47" s="472"/>
      <c r="E47" s="279">
        <v>0</v>
      </c>
      <c r="F47" s="279">
        <f t="shared" ref="F47:G47" si="0">SUM(F44:F46)</f>
        <v>0</v>
      </c>
      <c r="G47" s="280">
        <f t="shared" si="0"/>
        <v>0</v>
      </c>
    </row>
    <row r="48" spans="1:9" s="260" customFormat="1" ht="21" customHeight="1">
      <c r="A48" s="278"/>
      <c r="B48" s="472" t="s">
        <v>105</v>
      </c>
      <c r="C48" s="472"/>
      <c r="D48" s="472"/>
      <c r="E48" s="279">
        <v>5754296</v>
      </c>
      <c r="F48" s="279">
        <f t="shared" ref="F48:G48" si="1">F37+F43-F47</f>
        <v>633645</v>
      </c>
      <c r="G48" s="279">
        <f t="shared" si="1"/>
        <v>6387941</v>
      </c>
    </row>
    <row r="49" spans="1:7" s="269" customFormat="1" ht="15">
      <c r="A49" s="265" t="s">
        <v>106</v>
      </c>
      <c r="B49" s="467" t="s">
        <v>107</v>
      </c>
      <c r="C49" s="467"/>
      <c r="D49" s="467"/>
      <c r="E49" s="281"/>
      <c r="F49" s="282"/>
      <c r="G49" s="283"/>
    </row>
    <row r="50" spans="1:7" s="287" customFormat="1" ht="21" customHeight="1">
      <c r="A50" s="270" t="s">
        <v>108</v>
      </c>
      <c r="B50" s="471" t="s">
        <v>109</v>
      </c>
      <c r="C50" s="487"/>
      <c r="D50" s="487"/>
      <c r="E50" s="271"/>
      <c r="F50" s="271"/>
      <c r="G50" s="296"/>
    </row>
    <row r="51" spans="1:7" s="287" customFormat="1" ht="21" customHeight="1">
      <c r="A51" s="270" t="s">
        <v>110</v>
      </c>
      <c r="B51" s="471" t="s">
        <v>111</v>
      </c>
      <c r="C51" s="487"/>
      <c r="D51" s="487"/>
      <c r="E51" s="271"/>
      <c r="F51" s="271"/>
      <c r="G51" s="296"/>
    </row>
    <row r="52" spans="1:7" s="287" customFormat="1" ht="21" customHeight="1">
      <c r="A52" s="297" t="s">
        <v>112</v>
      </c>
      <c r="B52" s="471" t="s">
        <v>113</v>
      </c>
      <c r="C52" s="471"/>
      <c r="D52" s="471"/>
      <c r="E52" s="271"/>
      <c r="F52" s="271"/>
      <c r="G52" s="296"/>
    </row>
    <row r="53" spans="1:7" s="287" customFormat="1" ht="0.75" customHeight="1">
      <c r="A53" s="274"/>
      <c r="B53" s="488"/>
      <c r="C53" s="489"/>
      <c r="D53" s="489"/>
      <c r="E53" s="298"/>
      <c r="F53" s="275"/>
      <c r="G53" s="299"/>
    </row>
    <row r="54" spans="1:7" s="260" customFormat="1" ht="21" customHeight="1">
      <c r="A54" s="278"/>
      <c r="B54" s="472" t="s">
        <v>114</v>
      </c>
      <c r="C54" s="472"/>
      <c r="D54" s="472"/>
      <c r="E54" s="279"/>
      <c r="F54" s="279">
        <f>SUM(F49:F53)</f>
        <v>0</v>
      </c>
      <c r="G54" s="280"/>
    </row>
    <row r="55" spans="1:7" s="304" customFormat="1" ht="21" customHeight="1" thickBot="1">
      <c r="A55" s="300"/>
      <c r="B55" s="490" t="s">
        <v>115</v>
      </c>
      <c r="C55" s="491"/>
      <c r="D55" s="491"/>
      <c r="E55" s="301"/>
      <c r="F55" s="302"/>
      <c r="G55" s="303"/>
    </row>
    <row r="56" spans="1:7" s="287" customFormat="1" ht="21" customHeight="1" thickTop="1">
      <c r="A56" s="305" t="s">
        <v>116</v>
      </c>
      <c r="B56" s="306" t="s">
        <v>117</v>
      </c>
      <c r="C56" s="306"/>
      <c r="D56" s="306"/>
      <c r="E56" s="306"/>
      <c r="F56" s="306"/>
      <c r="G56" s="307"/>
    </row>
    <row r="57" spans="1:7" s="287" customFormat="1" ht="21" customHeight="1">
      <c r="A57" s="308"/>
      <c r="B57" s="188" t="s">
        <v>118</v>
      </c>
      <c r="C57" s="188"/>
      <c r="D57" s="188"/>
      <c r="E57" s="188"/>
      <c r="F57" s="188"/>
      <c r="G57" s="309"/>
    </row>
    <row r="58" spans="1:7" s="180" customFormat="1" ht="2.25" customHeight="1">
      <c r="A58" s="310"/>
      <c r="B58" s="311"/>
      <c r="C58" s="311"/>
      <c r="D58" s="312"/>
      <c r="E58" s="312"/>
      <c r="F58" s="312"/>
      <c r="G58" s="313"/>
    </row>
    <row r="59" spans="1:7" ht="15.75" customHeight="1">
      <c r="A59" s="492" t="s">
        <v>49</v>
      </c>
      <c r="B59" s="493"/>
      <c r="C59" s="494"/>
      <c r="D59" s="494"/>
      <c r="E59" s="494"/>
      <c r="F59" s="494"/>
      <c r="G59" s="495"/>
    </row>
    <row r="60" spans="1:7" ht="15.75" customHeight="1">
      <c r="A60" s="484" t="s">
        <v>50</v>
      </c>
      <c r="B60" s="485"/>
      <c r="C60" s="485"/>
      <c r="D60" s="485"/>
      <c r="E60" s="486"/>
      <c r="F60" s="484" t="s">
        <v>119</v>
      </c>
      <c r="G60" s="486"/>
    </row>
    <row r="61" spans="1:7" ht="42.75" customHeight="1">
      <c r="A61" s="314"/>
      <c r="B61" s="315"/>
      <c r="C61" s="316"/>
      <c r="D61" s="314"/>
      <c r="E61" s="315"/>
      <c r="F61" s="314"/>
      <c r="G61" s="315"/>
    </row>
    <row r="62" spans="1:7" ht="12.75">
      <c r="A62" s="317" t="s">
        <v>81</v>
      </c>
      <c r="B62" s="318"/>
      <c r="C62" s="319" t="s">
        <v>94</v>
      </c>
      <c r="D62" s="504"/>
      <c r="E62" s="505"/>
      <c r="F62" s="504" t="s">
        <v>120</v>
      </c>
      <c r="G62" s="505"/>
    </row>
    <row r="63" spans="1:7" ht="15.75" customHeight="1">
      <c r="A63" s="492" t="s">
        <v>52</v>
      </c>
      <c r="B63" s="493"/>
      <c r="C63" s="494"/>
      <c r="D63" s="494"/>
      <c r="E63" s="494"/>
      <c r="F63" s="494"/>
      <c r="G63" s="495"/>
    </row>
    <row r="64" spans="1:7" ht="15.75" customHeight="1">
      <c r="A64" s="484" t="s">
        <v>82</v>
      </c>
      <c r="B64" s="485"/>
      <c r="C64" s="506"/>
      <c r="D64" s="506"/>
      <c r="E64" s="506"/>
      <c r="F64" s="506"/>
      <c r="G64" s="507"/>
    </row>
    <row r="65" spans="1:7" ht="51.75" customHeight="1">
      <c r="A65" s="314"/>
      <c r="B65" s="315"/>
      <c r="C65" s="316"/>
      <c r="D65" s="314"/>
      <c r="E65" s="315"/>
      <c r="F65" s="314"/>
      <c r="G65" s="315"/>
    </row>
    <row r="66" spans="1:7" ht="12.75" customHeight="1" thickBot="1">
      <c r="A66" s="320" t="s">
        <v>121</v>
      </c>
      <c r="B66" s="321"/>
      <c r="C66" s="322" t="s">
        <v>122</v>
      </c>
      <c r="D66" s="508" t="s">
        <v>123</v>
      </c>
      <c r="E66" s="509"/>
      <c r="F66" s="508"/>
      <c r="G66" s="509"/>
    </row>
    <row r="67" spans="1:7" ht="4.5" hidden="1" customHeight="1">
      <c r="A67" s="496"/>
      <c r="B67" s="497"/>
      <c r="C67" s="497"/>
      <c r="D67" s="497"/>
      <c r="E67" s="497"/>
      <c r="F67" s="497"/>
      <c r="G67" s="498"/>
    </row>
    <row r="68" spans="1:7" ht="15" customHeight="1" thickBot="1">
      <c r="A68" s="499" t="s">
        <v>124</v>
      </c>
      <c r="B68" s="500"/>
      <c r="C68" s="501"/>
      <c r="D68" s="502"/>
      <c r="E68" s="502"/>
      <c r="F68" s="502"/>
      <c r="G68" s="503"/>
    </row>
  </sheetData>
  <mergeCells count="45">
    <mergeCell ref="A67:G67"/>
    <mergeCell ref="A68:G68"/>
    <mergeCell ref="D62:E62"/>
    <mergeCell ref="F62:G62"/>
    <mergeCell ref="A63:G63"/>
    <mergeCell ref="A64:G64"/>
    <mergeCell ref="D66:E66"/>
    <mergeCell ref="F66:G66"/>
    <mergeCell ref="A60:E60"/>
    <mergeCell ref="F60:G60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9:G59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3:D33"/>
    <mergeCell ref="C1:E1"/>
    <mergeCell ref="B2:E2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topLeftCell="A10" zoomScaleSheetLayoutView="100" zoomScalePageLayoutView="33" workbookViewId="0">
      <selection activeCell="D18" sqref="D18"/>
    </sheetView>
  </sheetViews>
  <sheetFormatPr defaultColWidth="20.7109375" defaultRowHeight="19.5" customHeight="1"/>
  <cols>
    <col min="1" max="1" width="15.7109375" style="173" customWidth="1"/>
    <col min="2" max="2" width="15.85546875" style="173" customWidth="1"/>
    <col min="3" max="3" width="22" style="173" customWidth="1"/>
    <col min="4" max="4" width="24.7109375" style="173" customWidth="1"/>
    <col min="5" max="5" width="18.42578125" style="173" customWidth="1"/>
    <col min="6" max="7" width="24" style="173" customWidth="1"/>
    <col min="8" max="8" width="20.7109375" style="173"/>
    <col min="9" max="9" width="20.7109375" style="173" customWidth="1"/>
    <col min="10" max="16384" width="20.7109375" style="173"/>
  </cols>
  <sheetData>
    <row r="1" spans="1:7" s="168" customFormat="1" ht="54.75" customHeight="1" thickBot="1">
      <c r="A1" s="164"/>
      <c r="B1" s="165"/>
      <c r="C1" s="462" t="s">
        <v>1</v>
      </c>
      <c r="D1" s="462"/>
      <c r="E1" s="462"/>
      <c r="F1" s="166"/>
      <c r="G1" s="167"/>
    </row>
    <row r="2" spans="1:7" ht="24.75" customHeight="1">
      <c r="A2" s="169"/>
      <c r="B2" s="463" t="s">
        <v>86</v>
      </c>
      <c r="C2" s="464"/>
      <c r="D2" s="464"/>
      <c r="E2" s="465"/>
      <c r="F2" s="171" t="s">
        <v>54</v>
      </c>
      <c r="G2" s="172" t="s">
        <v>162</v>
      </c>
    </row>
    <row r="3" spans="1:7" s="180" customFormat="1" ht="15.75">
      <c r="A3" s="174" t="s">
        <v>2</v>
      </c>
      <c r="B3" s="175" t="s">
        <v>148</v>
      </c>
      <c r="C3" s="176"/>
      <c r="D3" s="177"/>
      <c r="E3" s="178" t="s">
        <v>3</v>
      </c>
      <c r="F3" s="178"/>
      <c r="G3" s="179"/>
    </row>
    <row r="4" spans="1:7" s="180" customFormat="1" ht="15.75">
      <c r="A4" s="174" t="s">
        <v>4</v>
      </c>
      <c r="B4" s="175" t="s">
        <v>55</v>
      </c>
      <c r="C4" s="176"/>
      <c r="D4" s="181"/>
      <c r="E4" s="182" t="s">
        <v>141</v>
      </c>
      <c r="F4" s="183"/>
      <c r="G4" s="187">
        <v>42756</v>
      </c>
    </row>
    <row r="5" spans="1:7" s="180" customFormat="1" ht="15.75">
      <c r="A5" s="174" t="s">
        <v>57</v>
      </c>
      <c r="B5" s="175" t="s">
        <v>152</v>
      </c>
      <c r="C5" s="176"/>
      <c r="D5" s="181"/>
      <c r="E5" s="185" t="s">
        <v>95</v>
      </c>
      <c r="F5" s="186"/>
      <c r="G5" s="187"/>
    </row>
    <row r="6" spans="1:7" s="180" customFormat="1" ht="15.6" customHeight="1">
      <c r="A6" s="174" t="s">
        <v>6</v>
      </c>
      <c r="B6" s="175" t="s">
        <v>142</v>
      </c>
      <c r="C6" s="188"/>
      <c r="D6" s="177"/>
      <c r="E6" s="185" t="s">
        <v>58</v>
      </c>
      <c r="F6" s="186"/>
      <c r="G6" s="187"/>
    </row>
    <row r="7" spans="1:7" s="180" customFormat="1" ht="15" customHeight="1">
      <c r="A7" s="174"/>
      <c r="B7" s="189"/>
      <c r="C7" s="190"/>
      <c r="D7" s="191"/>
      <c r="E7" s="185" t="s">
        <v>59</v>
      </c>
      <c r="F7" s="186"/>
      <c r="G7" s="187">
        <v>42753</v>
      </c>
    </row>
    <row r="8" spans="1:7" s="180" customFormat="1" ht="16.5" customHeight="1">
      <c r="A8" s="174"/>
      <c r="B8" s="192"/>
      <c r="C8" s="193"/>
      <c r="D8" s="191"/>
      <c r="E8" s="194" t="s">
        <v>60</v>
      </c>
      <c r="F8" s="195"/>
      <c r="G8" s="196"/>
    </row>
    <row r="9" spans="1:7" s="180" customFormat="1" ht="16.5" thickBot="1">
      <c r="A9" s="197"/>
      <c r="B9" s="198"/>
      <c r="C9" s="199"/>
      <c r="D9" s="200"/>
      <c r="E9" s="201" t="s">
        <v>7</v>
      </c>
      <c r="F9" s="200"/>
      <c r="G9" s="202"/>
    </row>
    <row r="10" spans="1:7" ht="12.75">
      <c r="A10" s="203" t="s">
        <v>8</v>
      </c>
      <c r="B10" s="204"/>
      <c r="C10" s="204"/>
      <c r="D10" s="204"/>
      <c r="E10" s="204"/>
      <c r="F10" s="204"/>
      <c r="G10" s="205"/>
    </row>
    <row r="11" spans="1:7" ht="15" customHeight="1">
      <c r="A11" s="206" t="s">
        <v>62</v>
      </c>
      <c r="B11" s="207" t="s">
        <v>147</v>
      </c>
      <c r="C11" s="208"/>
      <c r="D11" s="209">
        <v>42619</v>
      </c>
      <c r="E11" s="206" t="s">
        <v>11</v>
      </c>
      <c r="F11" s="210"/>
      <c r="G11" s="211"/>
    </row>
    <row r="12" spans="1:7" ht="15">
      <c r="A12" s="206" t="s">
        <v>10</v>
      </c>
      <c r="B12" s="210"/>
      <c r="C12" s="212"/>
      <c r="D12" s="213"/>
      <c r="E12" s="206"/>
      <c r="F12" s="210"/>
      <c r="G12" s="211"/>
    </row>
    <row r="13" spans="1:7" ht="15">
      <c r="A13" s="206" t="s">
        <v>96</v>
      </c>
      <c r="B13" s="210"/>
      <c r="C13" s="212"/>
      <c r="D13" s="213"/>
      <c r="E13" s="214"/>
      <c r="F13" s="215"/>
      <c r="G13" s="216"/>
    </row>
    <row r="14" spans="1:7" ht="15" thickBot="1">
      <c r="A14" s="217" t="s">
        <v>12</v>
      </c>
      <c r="B14" s="218"/>
      <c r="C14" s="219"/>
      <c r="D14" s="213"/>
      <c r="E14" s="220"/>
      <c r="F14" s="221"/>
      <c r="G14" s="222"/>
    </row>
    <row r="15" spans="1:7" ht="15">
      <c r="A15" s="217" t="s">
        <v>97</v>
      </c>
      <c r="B15" s="218"/>
      <c r="C15" s="223"/>
      <c r="D15" s="224">
        <v>9616968</v>
      </c>
      <c r="E15" s="225" t="s">
        <v>98</v>
      </c>
      <c r="F15" s="226"/>
      <c r="G15" s="227"/>
    </row>
    <row r="16" spans="1:7" ht="15">
      <c r="A16" s="217" t="s">
        <v>15</v>
      </c>
      <c r="B16" s="218"/>
      <c r="C16" s="223"/>
      <c r="D16" s="228"/>
      <c r="E16" s="229" t="s">
        <v>99</v>
      </c>
      <c r="F16" s="230"/>
      <c r="G16" s="231"/>
    </row>
    <row r="17" spans="1:9" ht="16.5" thickBot="1">
      <c r="A17" s="232" t="s">
        <v>17</v>
      </c>
      <c r="B17" s="188"/>
      <c r="C17" s="233"/>
      <c r="D17" s="184">
        <v>42635</v>
      </c>
      <c r="E17" s="234" t="s">
        <v>100</v>
      </c>
      <c r="F17" s="235"/>
      <c r="G17" s="236"/>
    </row>
    <row r="18" spans="1:9" ht="15">
      <c r="A18" s="232" t="s">
        <v>101</v>
      </c>
      <c r="B18" s="188"/>
      <c r="C18" s="237"/>
      <c r="D18" s="238">
        <v>473802</v>
      </c>
      <c r="E18" s="239"/>
      <c r="F18" s="240"/>
      <c r="G18" s="241"/>
    </row>
    <row r="19" spans="1:9" ht="15" customHeight="1">
      <c r="A19" s="242" t="s">
        <v>20</v>
      </c>
      <c r="B19" s="243"/>
      <c r="C19" s="244"/>
      <c r="D19" s="245">
        <f>F48</f>
        <v>772397</v>
      </c>
      <c r="E19" s="246"/>
      <c r="F19" s="218"/>
      <c r="G19" s="213"/>
    </row>
    <row r="20" spans="1:9" ht="15">
      <c r="A20" s="246" t="s">
        <v>22</v>
      </c>
      <c r="B20" s="247"/>
      <c r="C20" s="248"/>
      <c r="D20" s="249" t="s">
        <v>143</v>
      </c>
      <c r="E20" s="246"/>
      <c r="F20" s="218"/>
      <c r="G20" s="213"/>
    </row>
    <row r="21" spans="1:9" ht="15">
      <c r="A21" s="250" t="s">
        <v>102</v>
      </c>
      <c r="B21" s="251"/>
      <c r="C21" s="252"/>
      <c r="D21" s="450" t="s">
        <v>145</v>
      </c>
      <c r="E21" s="246"/>
      <c r="F21" s="218"/>
      <c r="G21" s="213"/>
    </row>
    <row r="22" spans="1:9" ht="15" customHeight="1" thickBot="1">
      <c r="A22" s="253" t="s">
        <v>23</v>
      </c>
      <c r="B22" s="254"/>
      <c r="C22" s="255"/>
      <c r="D22" s="256" t="s">
        <v>144</v>
      </c>
      <c r="E22" s="253"/>
      <c r="F22" s="254"/>
      <c r="G22" s="222"/>
    </row>
    <row r="23" spans="1:9" s="260" customFormat="1" ht="15.75" customHeight="1">
      <c r="A23" s="257" t="s">
        <v>24</v>
      </c>
      <c r="B23" s="258"/>
      <c r="C23" s="258"/>
      <c r="D23" s="258"/>
      <c r="E23" s="258"/>
      <c r="F23" s="258"/>
      <c r="G23" s="259"/>
    </row>
    <row r="24" spans="1:9" s="264" customFormat="1" ht="15">
      <c r="A24" s="261" t="s">
        <v>0</v>
      </c>
      <c r="B24" s="466" t="s">
        <v>25</v>
      </c>
      <c r="C24" s="466"/>
      <c r="D24" s="466"/>
      <c r="E24" s="453" t="s">
        <v>26</v>
      </c>
      <c r="F24" s="262" t="s">
        <v>27</v>
      </c>
      <c r="G24" s="263" t="s">
        <v>28</v>
      </c>
    </row>
    <row r="25" spans="1:9" s="269" customFormat="1" ht="15">
      <c r="A25" s="265" t="s">
        <v>29</v>
      </c>
      <c r="B25" s="467" t="s">
        <v>30</v>
      </c>
      <c r="C25" s="467"/>
      <c r="D25" s="467"/>
      <c r="E25" s="266"/>
      <c r="F25" s="267"/>
      <c r="G25" s="268"/>
    </row>
    <row r="26" spans="1:9" s="273" customFormat="1" ht="21" customHeight="1">
      <c r="A26" s="270" t="s">
        <v>74</v>
      </c>
      <c r="B26" s="468" t="s">
        <v>156</v>
      </c>
      <c r="C26" s="469"/>
      <c r="D26" s="470"/>
      <c r="E26" s="271">
        <v>7116998</v>
      </c>
      <c r="F26" s="271">
        <f>G26-E26</f>
        <v>1103425</v>
      </c>
      <c r="G26" s="272">
        <v>8220423</v>
      </c>
    </row>
    <row r="27" spans="1:9" s="273" customFormat="1" ht="21" customHeight="1">
      <c r="A27" s="270" t="s">
        <v>75</v>
      </c>
      <c r="B27" s="468" t="s">
        <v>160</v>
      </c>
      <c r="C27" s="469"/>
      <c r="D27" s="470"/>
      <c r="E27" s="271"/>
      <c r="F27" s="271">
        <f>G27-E27</f>
        <v>0</v>
      </c>
      <c r="G27" s="272"/>
    </row>
    <row r="28" spans="1:9" s="273" customFormat="1" ht="21" customHeight="1">
      <c r="A28" s="270"/>
      <c r="B28" s="468"/>
      <c r="C28" s="469"/>
      <c r="D28" s="470"/>
      <c r="E28" s="271"/>
      <c r="F28" s="271">
        <f>G28-E28</f>
        <v>0</v>
      </c>
      <c r="G28" s="272"/>
    </row>
    <row r="29" spans="1:9" s="273" customFormat="1" ht="0.75" customHeight="1">
      <c r="A29" s="274"/>
      <c r="B29" s="471"/>
      <c r="C29" s="471"/>
      <c r="D29" s="471"/>
      <c r="E29" s="275"/>
      <c r="F29" s="276"/>
      <c r="G29" s="277"/>
    </row>
    <row r="30" spans="1:9" s="260" customFormat="1" ht="21" customHeight="1">
      <c r="A30" s="278"/>
      <c r="B30" s="472" t="s">
        <v>31</v>
      </c>
      <c r="C30" s="473"/>
      <c r="D30" s="473"/>
      <c r="E30" s="279">
        <v>7116998</v>
      </c>
      <c r="F30" s="279">
        <f>SUM(F25:F29)</f>
        <v>1103425</v>
      </c>
      <c r="G30" s="280">
        <f>SUM(G25:G29)</f>
        <v>8220423</v>
      </c>
      <c r="I30" s="459"/>
    </row>
    <row r="31" spans="1:9" s="260" customFormat="1" ht="21" customHeight="1">
      <c r="A31" s="454"/>
      <c r="B31" s="474" t="s">
        <v>156</v>
      </c>
      <c r="C31" s="475"/>
      <c r="D31" s="476"/>
      <c r="E31" s="455">
        <v>4981899</v>
      </c>
      <c r="F31" s="457">
        <f>G31-E31</f>
        <v>772397</v>
      </c>
      <c r="G31" s="456">
        <f>ROUND(G30*70%,0)</f>
        <v>5754296</v>
      </c>
    </row>
    <row r="32" spans="1:9" s="269" customFormat="1" ht="15">
      <c r="A32" s="265" t="s">
        <v>32</v>
      </c>
      <c r="B32" s="467" t="s">
        <v>33</v>
      </c>
      <c r="C32" s="467"/>
      <c r="D32" s="467"/>
      <c r="E32" s="281"/>
      <c r="F32" s="282"/>
      <c r="G32" s="283"/>
    </row>
    <row r="33" spans="1:9" s="273" customFormat="1" ht="14.25">
      <c r="A33" s="284" t="s">
        <v>77</v>
      </c>
      <c r="B33" s="461" t="s">
        <v>137</v>
      </c>
      <c r="C33" s="461"/>
      <c r="D33" s="461"/>
      <c r="E33" s="271"/>
      <c r="F33" s="285"/>
      <c r="G33" s="285"/>
    </row>
    <row r="34" spans="1:9" s="287" customFormat="1" ht="14.25">
      <c r="A34" s="270" t="s">
        <v>78</v>
      </c>
      <c r="B34" s="471" t="s">
        <v>103</v>
      </c>
      <c r="C34" s="471"/>
      <c r="D34" s="471"/>
      <c r="E34" s="271"/>
      <c r="F34" s="271">
        <f>G34-E34</f>
        <v>0</v>
      </c>
      <c r="G34" s="286"/>
    </row>
    <row r="35" spans="1:9" s="287" customFormat="1" ht="14.25">
      <c r="A35" s="270" t="s">
        <v>34</v>
      </c>
      <c r="B35" s="471" t="s">
        <v>136</v>
      </c>
      <c r="C35" s="471"/>
      <c r="D35" s="471"/>
      <c r="E35" s="271"/>
      <c r="F35" s="288">
        <f>G35-E35</f>
        <v>0</v>
      </c>
      <c r="G35" s="285"/>
    </row>
    <row r="36" spans="1:9" s="287" customFormat="1" ht="0.75" customHeight="1">
      <c r="A36" s="289"/>
      <c r="B36" s="471"/>
      <c r="C36" s="471"/>
      <c r="D36" s="471"/>
      <c r="E36" s="290"/>
      <c r="F36" s="291"/>
      <c r="G36" s="292"/>
    </row>
    <row r="37" spans="1:9" s="260" customFormat="1" ht="21" customHeight="1">
      <c r="A37" s="278"/>
      <c r="B37" s="472" t="s">
        <v>35</v>
      </c>
      <c r="C37" s="472"/>
      <c r="D37" s="472"/>
      <c r="E37" s="279">
        <v>4981899</v>
      </c>
      <c r="F37" s="279">
        <f>SUM(F31:F35)</f>
        <v>772397</v>
      </c>
      <c r="G37" s="280">
        <f>SUM(G31:G35)</f>
        <v>5754296</v>
      </c>
    </row>
    <row r="38" spans="1:9" s="269" customFormat="1" ht="15">
      <c r="A38" s="265" t="s">
        <v>36</v>
      </c>
      <c r="B38" s="467" t="s">
        <v>37</v>
      </c>
      <c r="C38" s="467"/>
      <c r="D38" s="467"/>
      <c r="E38" s="281"/>
      <c r="F38" s="282"/>
      <c r="G38" s="283"/>
      <c r="I38" s="269">
        <f>43055962*5/100</f>
        <v>2152798.1</v>
      </c>
    </row>
    <row r="39" spans="1:9" ht="21" customHeight="1">
      <c r="A39" s="293" t="s">
        <v>38</v>
      </c>
      <c r="B39" s="480" t="s">
        <v>157</v>
      </c>
      <c r="C39" s="480"/>
      <c r="D39" s="480"/>
      <c r="E39" s="271"/>
      <c r="F39" s="271"/>
      <c r="G39" s="285"/>
      <c r="I39" s="294"/>
    </row>
    <row r="40" spans="1:9" ht="21" customHeight="1">
      <c r="A40" s="293" t="s">
        <v>72</v>
      </c>
      <c r="B40" s="477" t="s">
        <v>159</v>
      </c>
      <c r="C40" s="478"/>
      <c r="D40" s="479"/>
      <c r="E40" s="271">
        <v>4650237</v>
      </c>
      <c r="F40" s="271">
        <f>G40-E40</f>
        <v>0</v>
      </c>
      <c r="G40" s="285">
        <v>4650237</v>
      </c>
      <c r="I40" s="294"/>
    </row>
    <row r="41" spans="1:9" ht="21" customHeight="1">
      <c r="A41" s="293" t="s">
        <v>73</v>
      </c>
      <c r="B41" s="477" t="s">
        <v>158</v>
      </c>
      <c r="C41" s="478"/>
      <c r="D41" s="479"/>
      <c r="E41" s="271">
        <v>-4650237</v>
      </c>
      <c r="F41" s="271">
        <f>G41-E41</f>
        <v>0</v>
      </c>
      <c r="G41" s="285">
        <v>-4650237</v>
      </c>
    </row>
    <row r="42" spans="1:9" ht="0.75" customHeight="1">
      <c r="A42" s="293"/>
      <c r="B42" s="481"/>
      <c r="C42" s="482"/>
      <c r="D42" s="483"/>
      <c r="E42" s="271"/>
      <c r="F42" s="271"/>
      <c r="G42" s="285"/>
    </row>
    <row r="43" spans="1:9" s="260" customFormat="1" ht="21" customHeight="1">
      <c r="A43" s="295"/>
      <c r="B43" s="472" t="s">
        <v>39</v>
      </c>
      <c r="C43" s="472"/>
      <c r="D43" s="472"/>
      <c r="E43" s="279">
        <v>0</v>
      </c>
      <c r="F43" s="279">
        <f>SUM(F38:F42)</f>
        <v>0</v>
      </c>
      <c r="G43" s="279">
        <f>SUM(G38:G42)</f>
        <v>0</v>
      </c>
    </row>
    <row r="44" spans="1:9" s="269" customFormat="1" ht="15">
      <c r="A44" s="265" t="s">
        <v>41</v>
      </c>
      <c r="B44" s="467" t="s">
        <v>151</v>
      </c>
      <c r="C44" s="467"/>
      <c r="D44" s="467"/>
      <c r="E44" s="281"/>
      <c r="F44" s="282"/>
      <c r="G44" s="283"/>
    </row>
    <row r="45" spans="1:9" s="287" customFormat="1" ht="30" customHeight="1">
      <c r="A45" s="270" t="s">
        <v>43</v>
      </c>
      <c r="B45" s="477" t="s">
        <v>161</v>
      </c>
      <c r="C45" s="478"/>
      <c r="D45" s="479"/>
      <c r="E45" s="271">
        <v>38468</v>
      </c>
      <c r="F45" s="271"/>
      <c r="G45" s="452"/>
    </row>
    <row r="46" spans="1:9" ht="1.5" customHeight="1">
      <c r="A46" s="293"/>
      <c r="B46" s="481"/>
      <c r="C46" s="482"/>
      <c r="D46" s="483"/>
      <c r="E46" s="271"/>
      <c r="F46" s="271"/>
      <c r="G46" s="285"/>
    </row>
    <row r="47" spans="1:9" s="260" customFormat="1" ht="21" customHeight="1">
      <c r="A47" s="295"/>
      <c r="B47" s="472" t="s">
        <v>104</v>
      </c>
      <c r="C47" s="472"/>
      <c r="D47" s="472"/>
      <c r="E47" s="279">
        <v>38468</v>
      </c>
      <c r="F47" s="279">
        <f t="shared" ref="F47:G47" si="0">SUM(F44:F46)</f>
        <v>0</v>
      </c>
      <c r="G47" s="280">
        <f t="shared" si="0"/>
        <v>0</v>
      </c>
    </row>
    <row r="48" spans="1:9" s="260" customFormat="1" ht="21" customHeight="1">
      <c r="A48" s="278"/>
      <c r="B48" s="472" t="s">
        <v>105</v>
      </c>
      <c r="C48" s="472"/>
      <c r="D48" s="472"/>
      <c r="E48" s="279">
        <v>4943431</v>
      </c>
      <c r="F48" s="279">
        <f t="shared" ref="F48:G48" si="1">F37+F43-F47</f>
        <v>772397</v>
      </c>
      <c r="G48" s="279">
        <f t="shared" si="1"/>
        <v>5754296</v>
      </c>
    </row>
    <row r="49" spans="1:7" s="269" customFormat="1" ht="15">
      <c r="A49" s="265" t="s">
        <v>106</v>
      </c>
      <c r="B49" s="467" t="s">
        <v>107</v>
      </c>
      <c r="C49" s="467"/>
      <c r="D49" s="467"/>
      <c r="E49" s="281"/>
      <c r="F49" s="282"/>
      <c r="G49" s="283"/>
    </row>
    <row r="50" spans="1:7" s="287" customFormat="1" ht="21" customHeight="1">
      <c r="A50" s="270" t="s">
        <v>108</v>
      </c>
      <c r="B50" s="471" t="s">
        <v>109</v>
      </c>
      <c r="C50" s="487"/>
      <c r="D50" s="487"/>
      <c r="E50" s="271"/>
      <c r="F50" s="271"/>
      <c r="G50" s="296"/>
    </row>
    <row r="51" spans="1:7" s="287" customFormat="1" ht="21" customHeight="1">
      <c r="A51" s="270" t="s">
        <v>110</v>
      </c>
      <c r="B51" s="471" t="s">
        <v>111</v>
      </c>
      <c r="C51" s="487"/>
      <c r="D51" s="487"/>
      <c r="E51" s="271"/>
      <c r="F51" s="271"/>
      <c r="G51" s="296"/>
    </row>
    <row r="52" spans="1:7" s="287" customFormat="1" ht="21" customHeight="1">
      <c r="A52" s="297" t="s">
        <v>112</v>
      </c>
      <c r="B52" s="471" t="s">
        <v>113</v>
      </c>
      <c r="C52" s="471"/>
      <c r="D52" s="471"/>
      <c r="E52" s="271"/>
      <c r="F52" s="271"/>
      <c r="G52" s="296"/>
    </row>
    <row r="53" spans="1:7" s="287" customFormat="1" ht="0.75" customHeight="1">
      <c r="A53" s="274"/>
      <c r="B53" s="488"/>
      <c r="C53" s="489"/>
      <c r="D53" s="489"/>
      <c r="E53" s="298"/>
      <c r="F53" s="275"/>
      <c r="G53" s="299"/>
    </row>
    <row r="54" spans="1:7" s="260" customFormat="1" ht="21" customHeight="1">
      <c r="A54" s="278"/>
      <c r="B54" s="472" t="s">
        <v>114</v>
      </c>
      <c r="C54" s="472"/>
      <c r="D54" s="472"/>
      <c r="E54" s="279"/>
      <c r="F54" s="279">
        <f>SUM(F49:F53)</f>
        <v>0</v>
      </c>
      <c r="G54" s="280"/>
    </row>
    <row r="55" spans="1:7" s="304" customFormat="1" ht="21" customHeight="1" thickBot="1">
      <c r="A55" s="300"/>
      <c r="B55" s="490" t="s">
        <v>115</v>
      </c>
      <c r="C55" s="491"/>
      <c r="D55" s="491"/>
      <c r="E55" s="301"/>
      <c r="F55" s="302"/>
      <c r="G55" s="303"/>
    </row>
    <row r="56" spans="1:7" s="287" customFormat="1" ht="21" customHeight="1" thickTop="1">
      <c r="A56" s="305" t="s">
        <v>116</v>
      </c>
      <c r="B56" s="306" t="s">
        <v>117</v>
      </c>
      <c r="C56" s="306"/>
      <c r="D56" s="306"/>
      <c r="E56" s="306"/>
      <c r="F56" s="306"/>
      <c r="G56" s="307"/>
    </row>
    <row r="57" spans="1:7" s="287" customFormat="1" ht="21" customHeight="1">
      <c r="A57" s="308"/>
      <c r="B57" s="188" t="s">
        <v>118</v>
      </c>
      <c r="C57" s="188"/>
      <c r="D57" s="188"/>
      <c r="E57" s="188"/>
      <c r="F57" s="188"/>
      <c r="G57" s="309"/>
    </row>
    <row r="58" spans="1:7" s="180" customFormat="1" ht="2.25" customHeight="1">
      <c r="A58" s="310"/>
      <c r="B58" s="311"/>
      <c r="C58" s="311"/>
      <c r="D58" s="312"/>
      <c r="E58" s="312"/>
      <c r="F58" s="312"/>
      <c r="G58" s="313"/>
    </row>
    <row r="59" spans="1:7" ht="15.75" customHeight="1">
      <c r="A59" s="492" t="s">
        <v>49</v>
      </c>
      <c r="B59" s="493"/>
      <c r="C59" s="494"/>
      <c r="D59" s="494"/>
      <c r="E59" s="494"/>
      <c r="F59" s="494"/>
      <c r="G59" s="495"/>
    </row>
    <row r="60" spans="1:7" ht="15.75" customHeight="1">
      <c r="A60" s="484" t="s">
        <v>50</v>
      </c>
      <c r="B60" s="485"/>
      <c r="C60" s="485"/>
      <c r="D60" s="485"/>
      <c r="E60" s="486"/>
      <c r="F60" s="484" t="s">
        <v>119</v>
      </c>
      <c r="G60" s="486"/>
    </row>
    <row r="61" spans="1:7" ht="42.75" customHeight="1">
      <c r="A61" s="314"/>
      <c r="B61" s="315"/>
      <c r="C61" s="316"/>
      <c r="D61" s="314"/>
      <c r="E61" s="315"/>
      <c r="F61" s="314"/>
      <c r="G61" s="315"/>
    </row>
    <row r="62" spans="1:7" ht="12.75">
      <c r="A62" s="317" t="s">
        <v>81</v>
      </c>
      <c r="B62" s="318"/>
      <c r="C62" s="319" t="s">
        <v>94</v>
      </c>
      <c r="D62" s="504"/>
      <c r="E62" s="505"/>
      <c r="F62" s="504" t="s">
        <v>120</v>
      </c>
      <c r="G62" s="505"/>
    </row>
    <row r="63" spans="1:7" ht="15.75" customHeight="1">
      <c r="A63" s="492" t="s">
        <v>52</v>
      </c>
      <c r="B63" s="493"/>
      <c r="C63" s="494"/>
      <c r="D63" s="494"/>
      <c r="E63" s="494"/>
      <c r="F63" s="494"/>
      <c r="G63" s="495"/>
    </row>
    <row r="64" spans="1:7" ht="15.75" customHeight="1">
      <c r="A64" s="484" t="s">
        <v>82</v>
      </c>
      <c r="B64" s="485"/>
      <c r="C64" s="506"/>
      <c r="D64" s="506"/>
      <c r="E64" s="506"/>
      <c r="F64" s="506"/>
      <c r="G64" s="507"/>
    </row>
    <row r="65" spans="1:7" ht="51.75" customHeight="1">
      <c r="A65" s="314"/>
      <c r="B65" s="315"/>
      <c r="C65" s="316"/>
      <c r="D65" s="314"/>
      <c r="E65" s="315"/>
      <c r="F65" s="314"/>
      <c r="G65" s="315"/>
    </row>
    <row r="66" spans="1:7" ht="12.75" customHeight="1" thickBot="1">
      <c r="A66" s="320" t="s">
        <v>121</v>
      </c>
      <c r="B66" s="321"/>
      <c r="C66" s="322" t="s">
        <v>122</v>
      </c>
      <c r="D66" s="508" t="s">
        <v>123</v>
      </c>
      <c r="E66" s="509"/>
      <c r="F66" s="508"/>
      <c r="G66" s="509"/>
    </row>
    <row r="67" spans="1:7" ht="4.5" hidden="1" customHeight="1">
      <c r="A67" s="496"/>
      <c r="B67" s="497"/>
      <c r="C67" s="497"/>
      <c r="D67" s="497"/>
      <c r="E67" s="497"/>
      <c r="F67" s="497"/>
      <c r="G67" s="498"/>
    </row>
    <row r="68" spans="1:7" ht="15" customHeight="1" thickBot="1">
      <c r="A68" s="499" t="s">
        <v>124</v>
      </c>
      <c r="B68" s="500"/>
      <c r="C68" s="501"/>
      <c r="D68" s="502"/>
      <c r="E68" s="502"/>
      <c r="F68" s="502"/>
      <c r="G68" s="503"/>
    </row>
  </sheetData>
  <mergeCells count="45">
    <mergeCell ref="B33:D33"/>
    <mergeCell ref="C1:E1"/>
    <mergeCell ref="B2:E2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A60:E60"/>
    <mergeCell ref="F60:G60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9:G59"/>
    <mergeCell ref="A67:G67"/>
    <mergeCell ref="A68:G68"/>
    <mergeCell ref="D62:E62"/>
    <mergeCell ref="F62:G62"/>
    <mergeCell ref="A63:G63"/>
    <mergeCell ref="A64:G64"/>
    <mergeCell ref="D66:E66"/>
    <mergeCell ref="F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SheetLayoutView="100" zoomScalePageLayoutView="33" workbookViewId="0">
      <selection activeCell="G28" sqref="G28"/>
    </sheetView>
  </sheetViews>
  <sheetFormatPr defaultColWidth="20.7109375" defaultRowHeight="19.5" customHeight="1"/>
  <cols>
    <col min="1" max="1" width="15.7109375" style="173" customWidth="1"/>
    <col min="2" max="2" width="15.85546875" style="173" customWidth="1"/>
    <col min="3" max="3" width="22" style="173" customWidth="1"/>
    <col min="4" max="4" width="24.7109375" style="173" customWidth="1"/>
    <col min="5" max="5" width="18.42578125" style="173" customWidth="1"/>
    <col min="6" max="7" width="24" style="173" customWidth="1"/>
    <col min="8" max="8" width="20.7109375" style="173"/>
    <col min="9" max="9" width="20.7109375" style="173" customWidth="1"/>
    <col min="10" max="16384" width="20.7109375" style="173"/>
  </cols>
  <sheetData>
    <row r="1" spans="1:7" s="168" customFormat="1" ht="54.75" customHeight="1" thickBot="1">
      <c r="A1" s="164"/>
      <c r="B1" s="165"/>
      <c r="C1" s="462" t="s">
        <v>1</v>
      </c>
      <c r="D1" s="462"/>
      <c r="E1" s="462"/>
      <c r="F1" s="166"/>
      <c r="G1" s="167"/>
    </row>
    <row r="2" spans="1:7" ht="24.75" customHeight="1">
      <c r="A2" s="169"/>
      <c r="B2" s="463" t="s">
        <v>150</v>
      </c>
      <c r="C2" s="464"/>
      <c r="D2" s="464"/>
      <c r="E2" s="465"/>
      <c r="F2" s="171" t="s">
        <v>54</v>
      </c>
      <c r="G2" s="172" t="s">
        <v>146</v>
      </c>
    </row>
    <row r="3" spans="1:7" s="180" customFormat="1" ht="15.75">
      <c r="A3" s="174" t="s">
        <v>2</v>
      </c>
      <c r="B3" s="175" t="s">
        <v>148</v>
      </c>
      <c r="C3" s="176"/>
      <c r="D3" s="177"/>
      <c r="E3" s="178" t="s">
        <v>3</v>
      </c>
      <c r="F3" s="178"/>
      <c r="G3" s="179"/>
    </row>
    <row r="4" spans="1:7" s="180" customFormat="1" ht="15.75">
      <c r="A4" s="174" t="s">
        <v>4</v>
      </c>
      <c r="B4" s="175" t="s">
        <v>55</v>
      </c>
      <c r="C4" s="176"/>
      <c r="D4" s="181"/>
      <c r="E4" s="182" t="s">
        <v>141</v>
      </c>
      <c r="F4" s="183"/>
      <c r="G4" s="184">
        <v>42657</v>
      </c>
    </row>
    <row r="5" spans="1:7" s="180" customFormat="1" ht="15.75">
      <c r="A5" s="174" t="s">
        <v>57</v>
      </c>
      <c r="B5" s="175" t="s">
        <v>152</v>
      </c>
      <c r="C5" s="176"/>
      <c r="D5" s="181"/>
      <c r="E5" s="185" t="s">
        <v>95</v>
      </c>
      <c r="F5" s="186"/>
      <c r="G5" s="187"/>
    </row>
    <row r="6" spans="1:7" s="180" customFormat="1" ht="15.6" customHeight="1">
      <c r="A6" s="174" t="s">
        <v>6</v>
      </c>
      <c r="B6" s="175" t="s">
        <v>142</v>
      </c>
      <c r="C6" s="188"/>
      <c r="D6" s="177"/>
      <c r="E6" s="185" t="s">
        <v>58</v>
      </c>
      <c r="F6" s="186"/>
      <c r="G6" s="187"/>
    </row>
    <row r="7" spans="1:7" s="180" customFormat="1" ht="15" customHeight="1">
      <c r="A7" s="174"/>
      <c r="B7" s="189"/>
      <c r="C7" s="190"/>
      <c r="D7" s="191"/>
      <c r="E7" s="185" t="s">
        <v>59</v>
      </c>
      <c r="F7" s="186"/>
      <c r="G7" s="187">
        <v>42648</v>
      </c>
    </row>
    <row r="8" spans="1:7" s="180" customFormat="1" ht="16.5" customHeight="1">
      <c r="A8" s="174"/>
      <c r="B8" s="192"/>
      <c r="C8" s="193"/>
      <c r="D8" s="191"/>
      <c r="E8" s="194" t="s">
        <v>60</v>
      </c>
      <c r="F8" s="195"/>
      <c r="G8" s="196"/>
    </row>
    <row r="9" spans="1:7" s="180" customFormat="1" ht="16.5" thickBot="1">
      <c r="A9" s="197"/>
      <c r="B9" s="198"/>
      <c r="C9" s="199"/>
      <c r="D9" s="200"/>
      <c r="E9" s="201" t="s">
        <v>7</v>
      </c>
      <c r="F9" s="200"/>
      <c r="G9" s="202"/>
    </row>
    <row r="10" spans="1:7" ht="12.75">
      <c r="A10" s="203" t="s">
        <v>8</v>
      </c>
      <c r="B10" s="204"/>
      <c r="C10" s="204"/>
      <c r="D10" s="204"/>
      <c r="E10" s="204"/>
      <c r="F10" s="204"/>
      <c r="G10" s="205"/>
    </row>
    <row r="11" spans="1:7" ht="15" customHeight="1">
      <c r="A11" s="206" t="s">
        <v>62</v>
      </c>
      <c r="B11" s="207" t="s">
        <v>147</v>
      </c>
      <c r="C11" s="208"/>
      <c r="D11" s="209">
        <v>42619</v>
      </c>
      <c r="E11" s="206" t="s">
        <v>11</v>
      </c>
      <c r="F11" s="210"/>
      <c r="G11" s="211"/>
    </row>
    <row r="12" spans="1:7" ht="15">
      <c r="A12" s="206" t="s">
        <v>10</v>
      </c>
      <c r="B12" s="210"/>
      <c r="C12" s="212"/>
      <c r="D12" s="213"/>
      <c r="E12" s="206"/>
      <c r="F12" s="210"/>
      <c r="G12" s="211"/>
    </row>
    <row r="13" spans="1:7" ht="15">
      <c r="A13" s="206" t="s">
        <v>96</v>
      </c>
      <c r="B13" s="210"/>
      <c r="C13" s="212"/>
      <c r="D13" s="213"/>
      <c r="E13" s="214"/>
      <c r="F13" s="215"/>
      <c r="G13" s="216"/>
    </row>
    <row r="14" spans="1:7" ht="15" thickBot="1">
      <c r="A14" s="217" t="s">
        <v>12</v>
      </c>
      <c r="B14" s="218"/>
      <c r="C14" s="219"/>
      <c r="D14" s="213"/>
      <c r="E14" s="220"/>
      <c r="F14" s="221"/>
      <c r="G14" s="222"/>
    </row>
    <row r="15" spans="1:7" ht="15">
      <c r="A15" s="217" t="s">
        <v>97</v>
      </c>
      <c r="B15" s="218"/>
      <c r="C15" s="223"/>
      <c r="D15" s="224">
        <v>9616968</v>
      </c>
      <c r="E15" s="225" t="s">
        <v>98</v>
      </c>
      <c r="F15" s="226"/>
      <c r="G15" s="227"/>
    </row>
    <row r="16" spans="1:7" ht="15">
      <c r="A16" s="217" t="s">
        <v>15</v>
      </c>
      <c r="B16" s="218"/>
      <c r="C16" s="223"/>
      <c r="D16" s="228"/>
      <c r="E16" s="229" t="s">
        <v>99</v>
      </c>
      <c r="F16" s="230"/>
      <c r="G16" s="231"/>
    </row>
    <row r="17" spans="1:7" ht="16.5" thickBot="1">
      <c r="A17" s="232" t="s">
        <v>17</v>
      </c>
      <c r="B17" s="188"/>
      <c r="C17" s="233"/>
      <c r="D17" s="184">
        <v>42635</v>
      </c>
      <c r="E17" s="234" t="s">
        <v>100</v>
      </c>
      <c r="F17" s="235"/>
      <c r="G17" s="236"/>
    </row>
    <row r="18" spans="1:7" ht="15">
      <c r="A18" s="232" t="s">
        <v>101</v>
      </c>
      <c r="B18" s="188"/>
      <c r="C18" s="237"/>
      <c r="D18" s="238">
        <v>473802</v>
      </c>
      <c r="E18" s="239"/>
      <c r="F18" s="240"/>
      <c r="G18" s="241"/>
    </row>
    <row r="19" spans="1:7" ht="15" customHeight="1">
      <c r="A19" s="242" t="s">
        <v>20</v>
      </c>
      <c r="B19" s="243"/>
      <c r="C19" s="244"/>
      <c r="D19" s="245">
        <f>F48</f>
        <v>293194</v>
      </c>
      <c r="E19" s="246"/>
      <c r="F19" s="218"/>
      <c r="G19" s="213"/>
    </row>
    <row r="20" spans="1:7" ht="15">
      <c r="A20" s="246" t="s">
        <v>22</v>
      </c>
      <c r="B20" s="247"/>
      <c r="C20" s="248"/>
      <c r="D20" s="249" t="s">
        <v>143</v>
      </c>
      <c r="E20" s="246"/>
      <c r="F20" s="218"/>
      <c r="G20" s="213"/>
    </row>
    <row r="21" spans="1:7" ht="15">
      <c r="A21" s="250" t="s">
        <v>102</v>
      </c>
      <c r="B21" s="251"/>
      <c r="C21" s="252"/>
      <c r="D21" s="450" t="s">
        <v>145</v>
      </c>
      <c r="E21" s="246"/>
      <c r="F21" s="218"/>
      <c r="G21" s="213"/>
    </row>
    <row r="22" spans="1:7" ht="15" customHeight="1" thickBot="1">
      <c r="A22" s="253" t="s">
        <v>23</v>
      </c>
      <c r="B22" s="254"/>
      <c r="C22" s="255"/>
      <c r="D22" s="256" t="s">
        <v>144</v>
      </c>
      <c r="E22" s="253"/>
      <c r="F22" s="254"/>
      <c r="G22" s="222"/>
    </row>
    <row r="23" spans="1:7" s="260" customFormat="1" ht="15.75" customHeight="1">
      <c r="A23" s="257" t="s">
        <v>24</v>
      </c>
      <c r="B23" s="258"/>
      <c r="C23" s="258"/>
      <c r="D23" s="258"/>
      <c r="E23" s="258"/>
      <c r="F23" s="258"/>
      <c r="G23" s="259"/>
    </row>
    <row r="24" spans="1:7" s="264" customFormat="1" ht="15">
      <c r="A24" s="261" t="s">
        <v>0</v>
      </c>
      <c r="B24" s="466" t="s">
        <v>25</v>
      </c>
      <c r="C24" s="466"/>
      <c r="D24" s="466"/>
      <c r="E24" s="451" t="s">
        <v>26</v>
      </c>
      <c r="F24" s="262" t="s">
        <v>27</v>
      </c>
      <c r="G24" s="263" t="s">
        <v>28</v>
      </c>
    </row>
    <row r="25" spans="1:7" s="269" customFormat="1" ht="15">
      <c r="A25" s="265" t="s">
        <v>29</v>
      </c>
      <c r="B25" s="467" t="s">
        <v>30</v>
      </c>
      <c r="C25" s="467"/>
      <c r="D25" s="467"/>
      <c r="E25" s="266"/>
      <c r="F25" s="267"/>
      <c r="G25" s="268"/>
    </row>
    <row r="26" spans="1:7" s="273" customFormat="1" ht="21" customHeight="1">
      <c r="A26" s="270" t="s">
        <v>74</v>
      </c>
      <c r="B26" s="468" t="s">
        <v>154</v>
      </c>
      <c r="C26" s="469"/>
      <c r="D26" s="470"/>
      <c r="E26" s="271"/>
      <c r="F26" s="271">
        <f>G26-E26</f>
        <v>5654350</v>
      </c>
      <c r="G26" s="272">
        <v>5654350</v>
      </c>
    </row>
    <row r="27" spans="1:7" s="273" customFormat="1" ht="21" customHeight="1">
      <c r="A27" s="270" t="s">
        <v>75</v>
      </c>
      <c r="B27" s="468" t="s">
        <v>155</v>
      </c>
      <c r="C27" s="469"/>
      <c r="D27" s="470"/>
      <c r="E27" s="271"/>
      <c r="F27" s="271">
        <f>G27-E27</f>
        <v>988846</v>
      </c>
      <c r="G27" s="272">
        <v>988846</v>
      </c>
    </row>
    <row r="28" spans="1:7" s="273" customFormat="1" ht="21" customHeight="1">
      <c r="A28" s="270" t="s">
        <v>76</v>
      </c>
      <c r="B28" s="468" t="s">
        <v>153</v>
      </c>
      <c r="C28" s="469"/>
      <c r="D28" s="470"/>
      <c r="E28" s="271"/>
      <c r="F28" s="271">
        <f>G28-E28</f>
        <v>473802</v>
      </c>
      <c r="G28" s="272">
        <v>473802</v>
      </c>
    </row>
    <row r="29" spans="1:7" s="273" customFormat="1" ht="0.75" customHeight="1">
      <c r="A29" s="274"/>
      <c r="B29" s="471"/>
      <c r="C29" s="471"/>
      <c r="D29" s="471"/>
      <c r="E29" s="275"/>
      <c r="F29" s="276"/>
      <c r="G29" s="277"/>
    </row>
    <row r="30" spans="1:7" s="260" customFormat="1" ht="21" customHeight="1">
      <c r="A30" s="278"/>
      <c r="B30" s="472" t="s">
        <v>31</v>
      </c>
      <c r="C30" s="473"/>
      <c r="D30" s="473"/>
      <c r="E30" s="279"/>
      <c r="F30" s="279">
        <f>SUM(F25:F29)</f>
        <v>7116998</v>
      </c>
      <c r="G30" s="280">
        <f>SUM(G25:G29)</f>
        <v>7116998</v>
      </c>
    </row>
    <row r="31" spans="1:7" s="260" customFormat="1" ht="21" customHeight="1">
      <c r="A31" s="454"/>
      <c r="B31" s="474" t="s">
        <v>156</v>
      </c>
      <c r="C31" s="475"/>
      <c r="D31" s="476"/>
      <c r="E31" s="455"/>
      <c r="F31" s="457">
        <f>G31-E31</f>
        <v>4981899</v>
      </c>
      <c r="G31" s="456">
        <f>ROUND(G30*70%,0)</f>
        <v>4981899</v>
      </c>
    </row>
    <row r="32" spans="1:7" s="269" customFormat="1" ht="15">
      <c r="A32" s="265" t="s">
        <v>32</v>
      </c>
      <c r="B32" s="467" t="s">
        <v>33</v>
      </c>
      <c r="C32" s="467"/>
      <c r="D32" s="467"/>
      <c r="E32" s="281"/>
      <c r="F32" s="282"/>
      <c r="G32" s="283"/>
    </row>
    <row r="33" spans="1:9" s="273" customFormat="1" ht="14.25">
      <c r="A33" s="284" t="s">
        <v>77</v>
      </c>
      <c r="B33" s="461" t="s">
        <v>137</v>
      </c>
      <c r="C33" s="461"/>
      <c r="D33" s="461"/>
      <c r="E33" s="271"/>
      <c r="F33" s="285"/>
      <c r="G33" s="285"/>
    </row>
    <row r="34" spans="1:9" s="287" customFormat="1" ht="14.25">
      <c r="A34" s="270" t="s">
        <v>78</v>
      </c>
      <c r="B34" s="471" t="s">
        <v>103</v>
      </c>
      <c r="C34" s="471"/>
      <c r="D34" s="471"/>
      <c r="E34" s="271"/>
      <c r="F34" s="271">
        <f>G34-E34</f>
        <v>0</v>
      </c>
      <c r="G34" s="286"/>
    </row>
    <row r="35" spans="1:9" s="287" customFormat="1" ht="14.25">
      <c r="A35" s="270" t="s">
        <v>34</v>
      </c>
      <c r="B35" s="471" t="s">
        <v>136</v>
      </c>
      <c r="C35" s="471"/>
      <c r="D35" s="471"/>
      <c r="E35" s="271"/>
      <c r="F35" s="288">
        <f>G35-E35</f>
        <v>0</v>
      </c>
      <c r="G35" s="285"/>
    </row>
    <row r="36" spans="1:9" s="287" customFormat="1" ht="0.75" customHeight="1">
      <c r="A36" s="289"/>
      <c r="B36" s="471"/>
      <c r="C36" s="471"/>
      <c r="D36" s="471"/>
      <c r="E36" s="290"/>
      <c r="F36" s="291"/>
      <c r="G36" s="292"/>
    </row>
    <row r="37" spans="1:9" s="260" customFormat="1" ht="21" customHeight="1">
      <c r="A37" s="278"/>
      <c r="B37" s="472" t="s">
        <v>35</v>
      </c>
      <c r="C37" s="472"/>
      <c r="D37" s="472"/>
      <c r="E37" s="279"/>
      <c r="F37" s="279">
        <f>SUM(F31:F35)</f>
        <v>4981899</v>
      </c>
      <c r="G37" s="280">
        <f>SUM(G31:G35)</f>
        <v>4981899</v>
      </c>
    </row>
    <row r="38" spans="1:9" s="269" customFormat="1" ht="15">
      <c r="A38" s="265" t="s">
        <v>36</v>
      </c>
      <c r="B38" s="467" t="s">
        <v>37</v>
      </c>
      <c r="C38" s="467"/>
      <c r="D38" s="467"/>
      <c r="E38" s="281"/>
      <c r="F38" s="282"/>
      <c r="G38" s="283"/>
      <c r="I38" s="269">
        <f>43055962*5/100</f>
        <v>2152798.1</v>
      </c>
    </row>
    <row r="39" spans="1:9" ht="21" customHeight="1">
      <c r="A39" s="293" t="s">
        <v>38</v>
      </c>
      <c r="B39" s="480" t="s">
        <v>157</v>
      </c>
      <c r="C39" s="480"/>
      <c r="D39" s="480"/>
      <c r="E39" s="271"/>
      <c r="F39" s="271"/>
      <c r="G39" s="285"/>
      <c r="I39" s="294"/>
    </row>
    <row r="40" spans="1:9" ht="21" customHeight="1">
      <c r="A40" s="293" t="s">
        <v>72</v>
      </c>
      <c r="B40" s="477" t="s">
        <v>159</v>
      </c>
      <c r="C40" s="478"/>
      <c r="D40" s="479"/>
      <c r="E40" s="271">
        <f>3958045+692192</f>
        <v>4650237</v>
      </c>
      <c r="F40" s="271">
        <f>G40-E40</f>
        <v>0</v>
      </c>
      <c r="G40" s="285">
        <v>4650237</v>
      </c>
      <c r="I40" s="294"/>
    </row>
    <row r="41" spans="1:9" ht="21" customHeight="1">
      <c r="A41" s="293" t="s">
        <v>73</v>
      </c>
      <c r="B41" s="477" t="s">
        <v>158</v>
      </c>
      <c r="C41" s="478"/>
      <c r="D41" s="479"/>
      <c r="E41" s="271"/>
      <c r="F41" s="271">
        <f>G41-E41</f>
        <v>-4650237</v>
      </c>
      <c r="G41" s="285">
        <v>-4650237</v>
      </c>
    </row>
    <row r="42" spans="1:9" ht="0.75" customHeight="1">
      <c r="A42" s="293"/>
      <c r="B42" s="481"/>
      <c r="C42" s="482"/>
      <c r="D42" s="483"/>
      <c r="E42" s="271"/>
      <c r="F42" s="271"/>
      <c r="G42" s="285"/>
    </row>
    <row r="43" spans="1:9" s="260" customFormat="1" ht="21" customHeight="1">
      <c r="A43" s="295"/>
      <c r="B43" s="472" t="s">
        <v>39</v>
      </c>
      <c r="C43" s="472"/>
      <c r="D43" s="472"/>
      <c r="E43" s="279"/>
      <c r="F43" s="279">
        <f>SUM(F38:F42)</f>
        <v>-4650237</v>
      </c>
      <c r="G43" s="279">
        <f>SUM(G38:G42)</f>
        <v>0</v>
      </c>
    </row>
    <row r="44" spans="1:9" s="269" customFormat="1" ht="15">
      <c r="A44" s="265" t="s">
        <v>41</v>
      </c>
      <c r="B44" s="467" t="s">
        <v>151</v>
      </c>
      <c r="C44" s="467"/>
      <c r="D44" s="467"/>
      <c r="E44" s="281"/>
      <c r="F44" s="282"/>
      <c r="G44" s="283"/>
    </row>
    <row r="45" spans="1:9" s="287" customFormat="1" ht="21" customHeight="1">
      <c r="A45" s="270" t="s">
        <v>43</v>
      </c>
      <c r="B45" s="477" t="s">
        <v>149</v>
      </c>
      <c r="C45" s="478"/>
      <c r="D45" s="479"/>
      <c r="E45" s="449"/>
      <c r="F45" s="271">
        <f>G45-E45</f>
        <v>38468</v>
      </c>
      <c r="G45" s="452">
        <v>38468</v>
      </c>
    </row>
    <row r="46" spans="1:9" ht="0.75" customHeight="1">
      <c r="A46" s="293"/>
      <c r="B46" s="481"/>
      <c r="C46" s="482"/>
      <c r="D46" s="483"/>
      <c r="E46" s="271"/>
      <c r="F46" s="271"/>
      <c r="G46" s="285"/>
    </row>
    <row r="47" spans="1:9" s="260" customFormat="1" ht="21" customHeight="1">
      <c r="A47" s="295"/>
      <c r="B47" s="472" t="s">
        <v>104</v>
      </c>
      <c r="C47" s="472"/>
      <c r="D47" s="472"/>
      <c r="E47" s="279"/>
      <c r="F47" s="279">
        <f t="shared" ref="F47:G47" si="0">SUM(F44:F46)</f>
        <v>38468</v>
      </c>
      <c r="G47" s="280">
        <f t="shared" si="0"/>
        <v>38468</v>
      </c>
    </row>
    <row r="48" spans="1:9" s="260" customFormat="1" ht="21" customHeight="1">
      <c r="A48" s="278"/>
      <c r="B48" s="472" t="s">
        <v>105</v>
      </c>
      <c r="C48" s="472"/>
      <c r="D48" s="472"/>
      <c r="E48" s="279"/>
      <c r="F48" s="279">
        <f t="shared" ref="F48:G48" si="1">F37+F43-F47</f>
        <v>293194</v>
      </c>
      <c r="G48" s="279">
        <f t="shared" si="1"/>
        <v>4943431</v>
      </c>
    </row>
    <row r="49" spans="1:7" s="269" customFormat="1" ht="15">
      <c r="A49" s="265" t="s">
        <v>106</v>
      </c>
      <c r="B49" s="467" t="s">
        <v>107</v>
      </c>
      <c r="C49" s="467"/>
      <c r="D49" s="467"/>
      <c r="E49" s="281"/>
      <c r="F49" s="282"/>
      <c r="G49" s="283"/>
    </row>
    <row r="50" spans="1:7" s="287" customFormat="1" ht="21" customHeight="1">
      <c r="A50" s="270" t="s">
        <v>108</v>
      </c>
      <c r="B50" s="471" t="s">
        <v>109</v>
      </c>
      <c r="C50" s="487"/>
      <c r="D50" s="487"/>
      <c r="E50" s="271"/>
      <c r="F50" s="271"/>
      <c r="G50" s="296"/>
    </row>
    <row r="51" spans="1:7" s="287" customFormat="1" ht="21" customHeight="1">
      <c r="A51" s="270" t="s">
        <v>110</v>
      </c>
      <c r="B51" s="471" t="s">
        <v>111</v>
      </c>
      <c r="C51" s="487"/>
      <c r="D51" s="487"/>
      <c r="E51" s="271"/>
      <c r="F51" s="271"/>
      <c r="G51" s="296"/>
    </row>
    <row r="52" spans="1:7" s="287" customFormat="1" ht="21" customHeight="1">
      <c r="A52" s="297" t="s">
        <v>112</v>
      </c>
      <c r="B52" s="471" t="s">
        <v>113</v>
      </c>
      <c r="C52" s="471"/>
      <c r="D52" s="471"/>
      <c r="E52" s="271"/>
      <c r="F52" s="271"/>
      <c r="G52" s="296"/>
    </row>
    <row r="53" spans="1:7" s="287" customFormat="1" ht="0.75" customHeight="1">
      <c r="A53" s="274"/>
      <c r="B53" s="488"/>
      <c r="C53" s="489"/>
      <c r="D53" s="489"/>
      <c r="E53" s="298"/>
      <c r="F53" s="275"/>
      <c r="G53" s="299"/>
    </row>
    <row r="54" spans="1:7" s="260" customFormat="1" ht="21" customHeight="1">
      <c r="A54" s="278"/>
      <c r="B54" s="472" t="s">
        <v>114</v>
      </c>
      <c r="C54" s="472"/>
      <c r="D54" s="472"/>
      <c r="E54" s="279"/>
      <c r="F54" s="279">
        <f>SUM(F49:F53)</f>
        <v>0</v>
      </c>
      <c r="G54" s="280"/>
    </row>
    <row r="55" spans="1:7" s="304" customFormat="1" ht="21" customHeight="1" thickBot="1">
      <c r="A55" s="300"/>
      <c r="B55" s="490" t="s">
        <v>115</v>
      </c>
      <c r="C55" s="491"/>
      <c r="D55" s="491"/>
      <c r="E55" s="301"/>
      <c r="F55" s="302"/>
      <c r="G55" s="303"/>
    </row>
    <row r="56" spans="1:7" s="287" customFormat="1" ht="21" customHeight="1" thickTop="1">
      <c r="A56" s="305" t="s">
        <v>116</v>
      </c>
      <c r="B56" s="306" t="s">
        <v>117</v>
      </c>
      <c r="C56" s="306"/>
      <c r="D56" s="306"/>
      <c r="E56" s="306"/>
      <c r="F56" s="306"/>
      <c r="G56" s="307"/>
    </row>
    <row r="57" spans="1:7" s="287" customFormat="1" ht="21" customHeight="1">
      <c r="A57" s="308"/>
      <c r="B57" s="188" t="s">
        <v>118</v>
      </c>
      <c r="C57" s="188"/>
      <c r="D57" s="188"/>
      <c r="E57" s="188"/>
      <c r="F57" s="188"/>
      <c r="G57" s="309"/>
    </row>
    <row r="58" spans="1:7" s="180" customFormat="1" ht="2.25" customHeight="1">
      <c r="A58" s="310"/>
      <c r="B58" s="311"/>
      <c r="C58" s="311"/>
      <c r="D58" s="312"/>
      <c r="E58" s="312"/>
      <c r="F58" s="312"/>
      <c r="G58" s="313"/>
    </row>
    <row r="59" spans="1:7" ht="15.75" customHeight="1">
      <c r="A59" s="492" t="s">
        <v>49</v>
      </c>
      <c r="B59" s="493"/>
      <c r="C59" s="494"/>
      <c r="D59" s="494"/>
      <c r="E59" s="494"/>
      <c r="F59" s="494"/>
      <c r="G59" s="495"/>
    </row>
    <row r="60" spans="1:7" ht="15.75" customHeight="1">
      <c r="A60" s="484" t="s">
        <v>50</v>
      </c>
      <c r="B60" s="485"/>
      <c r="C60" s="485"/>
      <c r="D60" s="485"/>
      <c r="E60" s="486"/>
      <c r="F60" s="484" t="s">
        <v>119</v>
      </c>
      <c r="G60" s="486"/>
    </row>
    <row r="61" spans="1:7" ht="42.75" customHeight="1">
      <c r="A61" s="314"/>
      <c r="B61" s="315"/>
      <c r="C61" s="316"/>
      <c r="D61" s="314"/>
      <c r="E61" s="315"/>
      <c r="F61" s="314"/>
      <c r="G61" s="315"/>
    </row>
    <row r="62" spans="1:7" ht="12.75">
      <c r="A62" s="317" t="s">
        <v>81</v>
      </c>
      <c r="B62" s="318"/>
      <c r="C62" s="319" t="s">
        <v>94</v>
      </c>
      <c r="D62" s="504"/>
      <c r="E62" s="505"/>
      <c r="F62" s="504" t="s">
        <v>120</v>
      </c>
      <c r="G62" s="505"/>
    </row>
    <row r="63" spans="1:7" ht="15.75" customHeight="1">
      <c r="A63" s="492" t="s">
        <v>52</v>
      </c>
      <c r="B63" s="493"/>
      <c r="C63" s="494"/>
      <c r="D63" s="494"/>
      <c r="E63" s="494"/>
      <c r="F63" s="494"/>
      <c r="G63" s="495"/>
    </row>
    <row r="64" spans="1:7" ht="15.75" customHeight="1">
      <c r="A64" s="484" t="s">
        <v>82</v>
      </c>
      <c r="B64" s="485"/>
      <c r="C64" s="506"/>
      <c r="D64" s="506"/>
      <c r="E64" s="506"/>
      <c r="F64" s="506"/>
      <c r="G64" s="507"/>
    </row>
    <row r="65" spans="1:7" ht="51.75" customHeight="1">
      <c r="A65" s="314"/>
      <c r="B65" s="315"/>
      <c r="C65" s="316"/>
      <c r="D65" s="314"/>
      <c r="E65" s="315"/>
      <c r="F65" s="314"/>
      <c r="G65" s="315"/>
    </row>
    <row r="66" spans="1:7" ht="12.75" customHeight="1" thickBot="1">
      <c r="A66" s="320" t="s">
        <v>121</v>
      </c>
      <c r="B66" s="321"/>
      <c r="C66" s="322" t="s">
        <v>122</v>
      </c>
      <c r="D66" s="508" t="s">
        <v>123</v>
      </c>
      <c r="E66" s="509"/>
      <c r="F66" s="508"/>
      <c r="G66" s="509"/>
    </row>
    <row r="67" spans="1:7" ht="4.5" hidden="1" customHeight="1">
      <c r="A67" s="496"/>
      <c r="B67" s="497"/>
      <c r="C67" s="497"/>
      <c r="D67" s="497"/>
      <c r="E67" s="497"/>
      <c r="F67" s="497"/>
      <c r="G67" s="498"/>
    </row>
    <row r="68" spans="1:7" ht="15" customHeight="1" thickBot="1">
      <c r="A68" s="499" t="s">
        <v>124</v>
      </c>
      <c r="B68" s="500"/>
      <c r="C68" s="501"/>
      <c r="D68" s="502"/>
      <c r="E68" s="502"/>
      <c r="F68" s="502"/>
      <c r="G68" s="503"/>
    </row>
  </sheetData>
  <mergeCells count="45">
    <mergeCell ref="C1:E1"/>
    <mergeCell ref="B32:D32"/>
    <mergeCell ref="B24:D24"/>
    <mergeCell ref="B25:D25"/>
    <mergeCell ref="B26:D26"/>
    <mergeCell ref="B29:D29"/>
    <mergeCell ref="B30:D30"/>
    <mergeCell ref="B27:D27"/>
    <mergeCell ref="B28:D28"/>
    <mergeCell ref="B2:E2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D66:E66"/>
    <mergeCell ref="F66:G66"/>
    <mergeCell ref="A67:G67"/>
    <mergeCell ref="A68:G68"/>
    <mergeCell ref="A60:E60"/>
    <mergeCell ref="F60:G60"/>
    <mergeCell ref="D62:E62"/>
    <mergeCell ref="F62:G62"/>
    <mergeCell ref="A63:G63"/>
    <mergeCell ref="A64:G64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SheetLayoutView="100" workbookViewId="0">
      <selection activeCell="D1" sqref="D1"/>
    </sheetView>
  </sheetViews>
  <sheetFormatPr defaultColWidth="20.7109375" defaultRowHeight="19.5" customHeight="1"/>
  <cols>
    <col min="1" max="1" width="14.42578125" style="173" customWidth="1"/>
    <col min="2" max="2" width="15.85546875" style="173" customWidth="1"/>
    <col min="3" max="3" width="28.5703125" style="173" customWidth="1"/>
    <col min="4" max="4" width="21.7109375" style="173" customWidth="1"/>
    <col min="5" max="7" width="19.28515625" style="173" customWidth="1"/>
    <col min="8" max="16384" width="20.7109375" style="173"/>
  </cols>
  <sheetData>
    <row r="1" spans="1:7" s="168" customFormat="1" ht="63.75" customHeight="1" thickBot="1">
      <c r="A1" s="323"/>
      <c r="B1" s="324"/>
      <c r="C1" s="325" t="s">
        <v>1</v>
      </c>
      <c r="D1" s="326"/>
      <c r="E1" s="326"/>
      <c r="F1" s="326"/>
      <c r="G1" s="324"/>
    </row>
    <row r="2" spans="1:7" ht="30.75" customHeight="1">
      <c r="A2" s="327"/>
      <c r="B2" s="170" t="s">
        <v>86</v>
      </c>
      <c r="C2" s="170"/>
      <c r="D2" s="170"/>
      <c r="E2" s="170"/>
      <c r="F2" s="171" t="s">
        <v>54</v>
      </c>
      <c r="G2" s="328" t="s">
        <v>125</v>
      </c>
    </row>
    <row r="3" spans="1:7" s="180" customFormat="1" ht="15.75">
      <c r="A3" s="329" t="s">
        <v>2</v>
      </c>
      <c r="B3" s="330" t="s">
        <v>84</v>
      </c>
      <c r="C3" s="331"/>
      <c r="D3" s="332"/>
      <c r="E3" s="178" t="s">
        <v>3</v>
      </c>
      <c r="F3" s="178"/>
      <c r="G3" s="179"/>
    </row>
    <row r="4" spans="1:7" s="180" customFormat="1" ht="15.75">
      <c r="A4" s="329" t="s">
        <v>4</v>
      </c>
      <c r="B4" s="330" t="s">
        <v>55</v>
      </c>
      <c r="C4" s="331"/>
      <c r="D4" s="333"/>
      <c r="E4" s="182" t="s">
        <v>5</v>
      </c>
      <c r="F4" s="183"/>
      <c r="G4" s="334">
        <v>42507</v>
      </c>
    </row>
    <row r="5" spans="1:7" s="180" customFormat="1" ht="15.75">
      <c r="A5" s="329" t="s">
        <v>57</v>
      </c>
      <c r="B5" s="330" t="s">
        <v>85</v>
      </c>
      <c r="C5" s="331"/>
      <c r="D5" s="333"/>
      <c r="E5" s="185" t="s">
        <v>87</v>
      </c>
      <c r="F5" s="186"/>
      <c r="G5" s="334">
        <v>42507</v>
      </c>
    </row>
    <row r="6" spans="1:7" s="180" customFormat="1" ht="15.6" customHeight="1">
      <c r="A6" s="329" t="s">
        <v>6</v>
      </c>
      <c r="B6" s="447" t="s">
        <v>56</v>
      </c>
      <c r="C6" s="367"/>
      <c r="D6" s="448"/>
      <c r="E6" s="185" t="s">
        <v>58</v>
      </c>
      <c r="F6" s="186"/>
      <c r="G6" s="334">
        <v>42502</v>
      </c>
    </row>
    <row r="7" spans="1:7" s="180" customFormat="1" ht="16.5" customHeight="1">
      <c r="A7" s="329"/>
      <c r="B7" s="335"/>
      <c r="C7" s="193"/>
      <c r="D7" s="191"/>
      <c r="E7" s="185" t="s">
        <v>59</v>
      </c>
      <c r="F7" s="186"/>
      <c r="G7" s="334">
        <v>42502</v>
      </c>
    </row>
    <row r="8" spans="1:7" s="180" customFormat="1" ht="16.5" customHeight="1">
      <c r="A8" s="329"/>
      <c r="B8" s="335"/>
      <c r="C8" s="193"/>
      <c r="D8" s="191"/>
      <c r="E8" s="185"/>
      <c r="F8" s="195"/>
      <c r="G8" s="196"/>
    </row>
    <row r="9" spans="1:7" s="341" customFormat="1" ht="15.75">
      <c r="A9" s="336"/>
      <c r="B9" s="337"/>
      <c r="C9" s="338"/>
      <c r="D9" s="339"/>
      <c r="E9" s="194" t="s">
        <v>60</v>
      </c>
      <c r="F9" s="339"/>
      <c r="G9" s="340"/>
    </row>
    <row r="10" spans="1:7" s="180" customFormat="1" ht="16.5" thickBot="1">
      <c r="A10" s="197"/>
      <c r="B10" s="198"/>
      <c r="C10" s="199"/>
      <c r="D10" s="200"/>
      <c r="E10" s="201" t="s">
        <v>7</v>
      </c>
      <c r="F10" s="200"/>
      <c r="G10" s="202"/>
    </row>
    <row r="11" spans="1:7" ht="12.75">
      <c r="A11" s="203" t="s">
        <v>8</v>
      </c>
      <c r="B11" s="204"/>
      <c r="C11" s="204"/>
      <c r="D11" s="204"/>
      <c r="E11" s="204"/>
      <c r="F11" s="204"/>
      <c r="G11" s="205"/>
    </row>
    <row r="12" spans="1:7" ht="15" hidden="1">
      <c r="A12" s="239" t="s">
        <v>9</v>
      </c>
      <c r="B12" s="240"/>
      <c r="C12" s="342"/>
      <c r="D12" s="343"/>
      <c r="E12" s="239"/>
      <c r="F12" s="240"/>
      <c r="G12" s="241"/>
    </row>
    <row r="13" spans="1:7" ht="31.5">
      <c r="A13" s="344" t="s">
        <v>62</v>
      </c>
      <c r="B13" s="345"/>
      <c r="C13" s="346" t="s">
        <v>90</v>
      </c>
      <c r="D13" s="347" t="s">
        <v>61</v>
      </c>
      <c r="E13" s="344" t="s">
        <v>11</v>
      </c>
      <c r="F13" s="345"/>
      <c r="G13" s="348"/>
    </row>
    <row r="14" spans="1:7" ht="16.5" thickBot="1">
      <c r="A14" s="344" t="s">
        <v>10</v>
      </c>
      <c r="B14" s="345"/>
      <c r="C14" s="349"/>
      <c r="D14" s="350" t="s">
        <v>126</v>
      </c>
      <c r="E14" s="344"/>
      <c r="F14" s="345"/>
      <c r="G14" s="348"/>
    </row>
    <row r="15" spans="1:7" ht="15.75" hidden="1" thickBot="1">
      <c r="A15" s="351" t="s">
        <v>12</v>
      </c>
      <c r="B15" s="352"/>
      <c r="C15" s="353"/>
      <c r="D15" s="354"/>
      <c r="E15" s="355"/>
      <c r="F15" s="312"/>
      <c r="G15" s="356"/>
    </row>
    <row r="16" spans="1:7" ht="15.75">
      <c r="A16" s="351" t="s">
        <v>13</v>
      </c>
      <c r="B16" s="352"/>
      <c r="C16" s="357"/>
      <c r="D16" s="358">
        <v>58347484</v>
      </c>
      <c r="E16" s="359" t="s">
        <v>14</v>
      </c>
      <c r="F16" s="360"/>
      <c r="G16" s="361">
        <v>5834750</v>
      </c>
    </row>
    <row r="17" spans="1:8" ht="16.5" thickBot="1">
      <c r="A17" s="351" t="s">
        <v>15</v>
      </c>
      <c r="B17" s="352"/>
      <c r="C17" s="357"/>
      <c r="D17" s="362"/>
      <c r="E17" s="363" t="s">
        <v>16</v>
      </c>
      <c r="F17" s="364"/>
      <c r="G17" s="365"/>
    </row>
    <row r="18" spans="1:8" ht="16.5" thickBot="1">
      <c r="A18" s="366" t="s">
        <v>17</v>
      </c>
      <c r="B18" s="367"/>
      <c r="C18" s="368"/>
      <c r="D18" s="369">
        <v>42491</v>
      </c>
      <c r="E18" s="370"/>
      <c r="F18" s="371"/>
      <c r="G18" s="372"/>
    </row>
    <row r="19" spans="1:8" ht="15.75">
      <c r="A19" s="366" t="s">
        <v>18</v>
      </c>
      <c r="B19" s="367"/>
      <c r="C19" s="373"/>
      <c r="D19" s="373">
        <v>3708968</v>
      </c>
      <c r="E19" s="359" t="s">
        <v>19</v>
      </c>
      <c r="F19" s="360"/>
      <c r="G19" s="374">
        <v>954858</v>
      </c>
    </row>
    <row r="20" spans="1:8" ht="15" customHeight="1" thickBot="1">
      <c r="A20" s="366" t="s">
        <v>20</v>
      </c>
      <c r="B20" s="367"/>
      <c r="C20" s="373"/>
      <c r="D20" s="373">
        <f>F53</f>
        <v>1830159</v>
      </c>
      <c r="E20" s="363" t="s">
        <v>21</v>
      </c>
      <c r="F20" s="364"/>
      <c r="G20" s="375"/>
      <c r="H20" s="376"/>
    </row>
    <row r="21" spans="1:8" ht="15.75">
      <c r="A21" s="377" t="s">
        <v>22</v>
      </c>
      <c r="B21" s="378"/>
      <c r="C21" s="379"/>
      <c r="D21" s="380" t="s">
        <v>93</v>
      </c>
      <c r="E21" s="377"/>
      <c r="F21" s="352"/>
      <c r="G21" s="381"/>
    </row>
    <row r="22" spans="1:8" ht="15.75">
      <c r="A22" s="382" t="s">
        <v>63</v>
      </c>
      <c r="B22" s="383"/>
      <c r="C22" s="384"/>
      <c r="D22" s="385" t="s">
        <v>89</v>
      </c>
      <c r="E22" s="382"/>
      <c r="F22" s="312"/>
      <c r="G22" s="356"/>
    </row>
    <row r="23" spans="1:8" ht="15" customHeight="1" thickBot="1">
      <c r="A23" s="386" t="s">
        <v>23</v>
      </c>
      <c r="B23" s="387"/>
      <c r="C23" s="388"/>
      <c r="D23" s="389" t="s">
        <v>88</v>
      </c>
      <c r="E23" s="386"/>
      <c r="F23" s="387"/>
      <c r="G23" s="390"/>
    </row>
    <row r="24" spans="1:8" s="394" customFormat="1" ht="15.75" customHeight="1">
      <c r="A24" s="391" t="s">
        <v>24</v>
      </c>
      <c r="B24" s="392"/>
      <c r="C24" s="392"/>
      <c r="D24" s="392"/>
      <c r="E24" s="392"/>
      <c r="F24" s="392"/>
      <c r="G24" s="393"/>
    </row>
    <row r="25" spans="1:8" s="264" customFormat="1" ht="15.75">
      <c r="A25" s="395" t="s">
        <v>0</v>
      </c>
      <c r="B25" s="543" t="s">
        <v>25</v>
      </c>
      <c r="C25" s="543"/>
      <c r="D25" s="543"/>
      <c r="E25" s="396" t="s">
        <v>26</v>
      </c>
      <c r="F25" s="397" t="s">
        <v>27</v>
      </c>
      <c r="G25" s="398" t="s">
        <v>28</v>
      </c>
    </row>
    <row r="26" spans="1:8" s="269" customFormat="1" ht="15" customHeight="1">
      <c r="A26" s="399" t="s">
        <v>29</v>
      </c>
      <c r="B26" s="530" t="s">
        <v>30</v>
      </c>
      <c r="C26" s="530"/>
      <c r="D26" s="530"/>
      <c r="E26" s="400"/>
      <c r="F26" s="401"/>
      <c r="G26" s="402"/>
    </row>
    <row r="27" spans="1:8" s="273" customFormat="1" ht="12.75" customHeight="1">
      <c r="A27" s="403" t="s">
        <v>74</v>
      </c>
      <c r="B27" s="531" t="s">
        <v>64</v>
      </c>
      <c r="C27" s="531"/>
      <c r="D27" s="531"/>
      <c r="E27" s="404">
        <v>3250165</v>
      </c>
      <c r="F27" s="405">
        <f>G27-E27</f>
        <v>3702261</v>
      </c>
      <c r="G27" s="406">
        <v>6952426</v>
      </c>
    </row>
    <row r="28" spans="1:8" s="273" customFormat="1" ht="12.75" customHeight="1">
      <c r="A28" s="403" t="s">
        <v>75</v>
      </c>
      <c r="B28" s="531" t="s">
        <v>65</v>
      </c>
      <c r="C28" s="531"/>
      <c r="D28" s="531"/>
      <c r="E28" s="404"/>
      <c r="F28" s="405">
        <f>G28-E28</f>
        <v>0</v>
      </c>
      <c r="G28" s="406"/>
    </row>
    <row r="29" spans="1:8" s="273" customFormat="1" ht="12.75" customHeight="1">
      <c r="A29" s="403" t="s">
        <v>76</v>
      </c>
      <c r="B29" s="531" t="s">
        <v>66</v>
      </c>
      <c r="C29" s="531"/>
      <c r="D29" s="531"/>
      <c r="E29" s="404"/>
      <c r="F29" s="405"/>
      <c r="G29" s="406"/>
    </row>
    <row r="30" spans="1:8" s="273" customFormat="1" ht="0.75" customHeight="1">
      <c r="A30" s="407"/>
      <c r="B30" s="408"/>
      <c r="C30" s="408"/>
      <c r="D30" s="408"/>
      <c r="E30" s="409"/>
      <c r="F30" s="410"/>
      <c r="G30" s="411"/>
    </row>
    <row r="31" spans="1:8" s="415" customFormat="1" ht="15.75">
      <c r="A31" s="412"/>
      <c r="B31" s="526" t="s">
        <v>31</v>
      </c>
      <c r="C31" s="537"/>
      <c r="D31" s="537"/>
      <c r="E31" s="413">
        <v>3250165</v>
      </c>
      <c r="F31" s="413">
        <f>SUM(F26:F30)</f>
        <v>3702261</v>
      </c>
      <c r="G31" s="414">
        <f>SUM(G26:G30)</f>
        <v>6952426</v>
      </c>
    </row>
    <row r="32" spans="1:8" s="269" customFormat="1" ht="15.75">
      <c r="A32" s="399" t="s">
        <v>32</v>
      </c>
      <c r="B32" s="530" t="s">
        <v>33</v>
      </c>
      <c r="C32" s="530"/>
      <c r="D32" s="530"/>
      <c r="E32" s="416"/>
      <c r="F32" s="417"/>
      <c r="G32" s="418"/>
    </row>
    <row r="33" spans="1:7" s="273" customFormat="1" ht="12.75" customHeight="1">
      <c r="A33" s="419" t="s">
        <v>77</v>
      </c>
      <c r="B33" s="538" t="s">
        <v>83</v>
      </c>
      <c r="C33" s="538"/>
      <c r="D33" s="538"/>
      <c r="E33" s="420"/>
      <c r="F33" s="420"/>
      <c r="G33" s="421"/>
    </row>
    <row r="34" spans="1:7" s="287" customFormat="1" ht="12.75" customHeight="1">
      <c r="A34" s="403" t="s">
        <v>78</v>
      </c>
      <c r="B34" s="531" t="s">
        <v>127</v>
      </c>
      <c r="C34" s="531"/>
      <c r="D34" s="531"/>
      <c r="E34" s="420"/>
      <c r="F34" s="422">
        <v>214731.13</v>
      </c>
      <c r="G34" s="423"/>
    </row>
    <row r="35" spans="1:7" s="287" customFormat="1" ht="12.75" customHeight="1">
      <c r="A35" s="403" t="s">
        <v>34</v>
      </c>
      <c r="B35" s="531" t="s">
        <v>69</v>
      </c>
      <c r="C35" s="531"/>
      <c r="D35" s="531"/>
      <c r="E35" s="420"/>
      <c r="F35" s="422">
        <f>G35-E35</f>
        <v>0</v>
      </c>
      <c r="G35" s="423"/>
    </row>
    <row r="36" spans="1:7" s="287" customFormat="1" ht="0.6" customHeight="1">
      <c r="A36" s="407"/>
      <c r="B36" s="533"/>
      <c r="C36" s="533"/>
      <c r="D36" s="533"/>
      <c r="E36" s="424"/>
      <c r="F36" s="424"/>
      <c r="G36" s="425"/>
    </row>
    <row r="37" spans="1:7" s="415" customFormat="1" ht="12.75" customHeight="1">
      <c r="A37" s="412"/>
      <c r="B37" s="526" t="s">
        <v>35</v>
      </c>
      <c r="C37" s="526"/>
      <c r="D37" s="526"/>
      <c r="E37" s="413"/>
      <c r="F37" s="413">
        <f>SUM(F31:F36)</f>
        <v>3916992.13</v>
      </c>
      <c r="G37" s="426"/>
    </row>
    <row r="38" spans="1:7" s="269" customFormat="1" ht="15" customHeight="1">
      <c r="A38" s="399" t="s">
        <v>36</v>
      </c>
      <c r="B38" s="530" t="s">
        <v>37</v>
      </c>
      <c r="C38" s="530"/>
      <c r="D38" s="530"/>
      <c r="E38" s="416"/>
      <c r="F38" s="417"/>
      <c r="G38" s="418"/>
    </row>
    <row r="39" spans="1:7" ht="15">
      <c r="A39" s="427" t="s">
        <v>38</v>
      </c>
      <c r="B39" s="539" t="s">
        <v>128</v>
      </c>
      <c r="C39" s="539"/>
      <c r="D39" s="539"/>
      <c r="E39" s="420"/>
      <c r="F39" s="420">
        <v>-347621.3</v>
      </c>
      <c r="G39" s="421"/>
    </row>
    <row r="40" spans="1:7" ht="15">
      <c r="A40" s="427" t="s">
        <v>72</v>
      </c>
      <c r="B40" s="539" t="s">
        <v>70</v>
      </c>
      <c r="C40" s="539"/>
      <c r="D40" s="539"/>
      <c r="E40" s="420"/>
      <c r="F40" s="420">
        <f>G40-E40</f>
        <v>0</v>
      </c>
      <c r="G40" s="421"/>
    </row>
    <row r="41" spans="1:7" ht="30" customHeight="1">
      <c r="A41" s="427" t="s">
        <v>73</v>
      </c>
      <c r="B41" s="540" t="s">
        <v>129</v>
      </c>
      <c r="C41" s="541"/>
      <c r="D41" s="542"/>
      <c r="E41" s="420"/>
      <c r="F41" s="420">
        <v>-954858</v>
      </c>
      <c r="G41" s="421"/>
    </row>
    <row r="42" spans="1:7" s="273" customFormat="1" ht="0.75" hidden="1" customHeight="1">
      <c r="A42" s="407"/>
      <c r="B42" s="408"/>
      <c r="C42" s="408"/>
      <c r="D42" s="408"/>
      <c r="E42" s="409"/>
      <c r="F42" s="410"/>
      <c r="G42" s="428"/>
    </row>
    <row r="43" spans="1:7" s="415" customFormat="1" ht="15.75">
      <c r="A43" s="429"/>
      <c r="B43" s="526" t="s">
        <v>39</v>
      </c>
      <c r="C43" s="526"/>
      <c r="D43" s="526"/>
      <c r="E43" s="413"/>
      <c r="F43" s="413">
        <f>SUM(F38:F42)</f>
        <v>-1302479.3</v>
      </c>
      <c r="G43" s="426"/>
    </row>
    <row r="44" spans="1:7" s="415" customFormat="1" ht="15.75">
      <c r="A44" s="412"/>
      <c r="B44" s="526" t="s">
        <v>40</v>
      </c>
      <c r="C44" s="526"/>
      <c r="D44" s="526"/>
      <c r="E44" s="413"/>
      <c r="F44" s="413">
        <f>F37+F43</f>
        <v>2614512.83</v>
      </c>
      <c r="G44" s="426"/>
    </row>
    <row r="45" spans="1:7" s="415" customFormat="1" ht="15.75">
      <c r="A45" s="430"/>
      <c r="B45" s="527" t="s">
        <v>130</v>
      </c>
      <c r="C45" s="528"/>
      <c r="D45" s="529"/>
      <c r="E45" s="431"/>
      <c r="F45" s="431">
        <f>ROUND(F44*70%,0)</f>
        <v>1830159</v>
      </c>
      <c r="G45" s="432"/>
    </row>
    <row r="46" spans="1:7" s="269" customFormat="1" ht="15" customHeight="1">
      <c r="A46" s="399" t="s">
        <v>41</v>
      </c>
      <c r="B46" s="530" t="s">
        <v>42</v>
      </c>
      <c r="C46" s="530"/>
      <c r="D46" s="530"/>
      <c r="E46" s="416"/>
      <c r="F46" s="417"/>
      <c r="G46" s="418"/>
    </row>
    <row r="47" spans="1:7" s="287" customFormat="1" ht="12.75" customHeight="1">
      <c r="A47" s="403" t="s">
        <v>43</v>
      </c>
      <c r="B47" s="531" t="s">
        <v>44</v>
      </c>
      <c r="C47" s="532"/>
      <c r="D47" s="532"/>
      <c r="E47" s="404"/>
      <c r="F47" s="433">
        <f>G47-E47</f>
        <v>0</v>
      </c>
      <c r="G47" s="434"/>
    </row>
    <row r="48" spans="1:7" s="287" customFormat="1" ht="15">
      <c r="A48" s="403" t="s">
        <v>80</v>
      </c>
      <c r="B48" s="531" t="s">
        <v>131</v>
      </c>
      <c r="C48" s="532"/>
      <c r="D48" s="532"/>
      <c r="E48" s="404"/>
      <c r="F48" s="433">
        <f>G48-E48</f>
        <v>0</v>
      </c>
      <c r="G48" s="434"/>
    </row>
    <row r="49" spans="1:7" s="287" customFormat="1" ht="12.75" customHeight="1">
      <c r="A49" s="403" t="s">
        <v>45</v>
      </c>
      <c r="B49" s="531" t="s">
        <v>92</v>
      </c>
      <c r="C49" s="532"/>
      <c r="D49" s="532"/>
      <c r="E49" s="404"/>
      <c r="F49" s="433">
        <f>G49-E49</f>
        <v>0</v>
      </c>
      <c r="G49" s="434"/>
    </row>
    <row r="50" spans="1:7" s="287" customFormat="1" ht="13.15" customHeight="1">
      <c r="A50" s="435" t="s">
        <v>46</v>
      </c>
      <c r="B50" s="531" t="s">
        <v>67</v>
      </c>
      <c r="C50" s="531"/>
      <c r="D50" s="531"/>
      <c r="E50" s="404"/>
      <c r="F50" s="433">
        <f>G50-E50</f>
        <v>0</v>
      </c>
      <c r="G50" s="434"/>
    </row>
    <row r="51" spans="1:7" s="287" customFormat="1" ht="0.75" customHeight="1">
      <c r="A51" s="407"/>
      <c r="B51" s="533"/>
      <c r="C51" s="534"/>
      <c r="D51" s="534"/>
      <c r="E51" s="424"/>
      <c r="F51" s="436"/>
      <c r="G51" s="425"/>
    </row>
    <row r="52" spans="1:7" s="415" customFormat="1" ht="13.15" customHeight="1">
      <c r="A52" s="412"/>
      <c r="B52" s="526" t="s">
        <v>47</v>
      </c>
      <c r="C52" s="526"/>
      <c r="D52" s="526"/>
      <c r="E52" s="413"/>
      <c r="F52" s="413">
        <f>SUM(F46:F51)</f>
        <v>0</v>
      </c>
      <c r="G52" s="426"/>
    </row>
    <row r="53" spans="1:7" s="304" customFormat="1" ht="18.75" customHeight="1" thickBot="1">
      <c r="A53" s="437"/>
      <c r="B53" s="535" t="s">
        <v>48</v>
      </c>
      <c r="C53" s="536"/>
      <c r="D53" s="536"/>
      <c r="E53" s="123"/>
      <c r="F53" s="438">
        <f>F45-F52</f>
        <v>1830159</v>
      </c>
      <c r="G53" s="125">
        <f>G44-G52</f>
        <v>0</v>
      </c>
    </row>
    <row r="54" spans="1:7" s="287" customFormat="1" ht="13.5" thickTop="1">
      <c r="A54" s="439"/>
      <c r="B54" s="440"/>
      <c r="C54" s="441"/>
      <c r="E54" s="440"/>
      <c r="F54" s="440"/>
      <c r="G54" s="442"/>
    </row>
    <row r="55" spans="1:7" s="180" customFormat="1" ht="16.5" thickBot="1">
      <c r="A55" s="443"/>
      <c r="B55" s="444"/>
      <c r="C55" s="444"/>
      <c r="D55" s="387"/>
      <c r="E55" s="387"/>
      <c r="F55" s="387"/>
      <c r="G55" s="445"/>
    </row>
    <row r="56" spans="1:7" ht="15.75" customHeight="1">
      <c r="A56" s="515" t="s">
        <v>49</v>
      </c>
      <c r="B56" s="516"/>
      <c r="C56" s="517"/>
      <c r="D56" s="517"/>
      <c r="E56" s="517"/>
      <c r="F56" s="517"/>
      <c r="G56" s="518"/>
    </row>
    <row r="57" spans="1:7" ht="15.75" customHeight="1">
      <c r="A57" s="525" t="s">
        <v>50</v>
      </c>
      <c r="B57" s="525"/>
      <c r="C57" s="525"/>
      <c r="D57" s="525"/>
      <c r="E57" s="525"/>
      <c r="F57" s="484" t="s">
        <v>132</v>
      </c>
      <c r="G57" s="486"/>
    </row>
    <row r="58" spans="1:7" ht="35.450000000000003" customHeight="1">
      <c r="A58" s="314"/>
      <c r="B58" s="315"/>
      <c r="C58" s="316"/>
      <c r="D58" s="314"/>
      <c r="E58" s="315"/>
      <c r="F58" s="484"/>
      <c r="G58" s="486"/>
    </row>
    <row r="59" spans="1:7" ht="21" customHeight="1" thickBot="1">
      <c r="A59" s="523" t="s">
        <v>81</v>
      </c>
      <c r="B59" s="524"/>
      <c r="C59" s="322" t="s">
        <v>94</v>
      </c>
      <c r="D59" s="508"/>
      <c r="E59" s="509"/>
      <c r="F59" s="504" t="s">
        <v>120</v>
      </c>
      <c r="G59" s="505"/>
    </row>
    <row r="60" spans="1:7" ht="21" customHeight="1">
      <c r="A60" s="439"/>
      <c r="B60" s="442"/>
      <c r="C60" s="446"/>
      <c r="D60" s="439"/>
      <c r="E60" s="442"/>
      <c r="F60" s="439"/>
      <c r="G60" s="442"/>
    </row>
    <row r="61" spans="1:7" ht="18.75" customHeight="1" thickBot="1">
      <c r="A61" s="523"/>
      <c r="B61" s="524"/>
      <c r="C61" s="322"/>
      <c r="D61" s="508"/>
      <c r="E61" s="509"/>
      <c r="F61" s="508"/>
      <c r="G61" s="509"/>
    </row>
    <row r="62" spans="1:7" ht="15.75" customHeight="1">
      <c r="A62" s="515" t="s">
        <v>52</v>
      </c>
      <c r="B62" s="516"/>
      <c r="C62" s="517"/>
      <c r="D62" s="517"/>
      <c r="E62" s="517"/>
      <c r="F62" s="517"/>
      <c r="G62" s="518"/>
    </row>
    <row r="63" spans="1:7" ht="15.75" customHeight="1">
      <c r="A63" s="519" t="s">
        <v>82</v>
      </c>
      <c r="B63" s="520"/>
      <c r="C63" s="521"/>
      <c r="D63" s="521"/>
      <c r="E63" s="521"/>
      <c r="F63" s="521"/>
      <c r="G63" s="522"/>
    </row>
    <row r="64" spans="1:7" ht="36" customHeight="1">
      <c r="A64" s="314"/>
      <c r="B64" s="315"/>
      <c r="C64" s="316"/>
      <c r="D64" s="314"/>
      <c r="E64" s="315"/>
      <c r="F64" s="314"/>
      <c r="G64" s="315"/>
    </row>
    <row r="65" spans="1:7" ht="21" customHeight="1" thickBot="1">
      <c r="A65" s="523" t="s">
        <v>133</v>
      </c>
      <c r="B65" s="524"/>
      <c r="C65" s="322" t="s">
        <v>134</v>
      </c>
      <c r="D65" s="508" t="s">
        <v>135</v>
      </c>
      <c r="E65" s="509"/>
      <c r="F65" s="508"/>
      <c r="G65" s="509"/>
    </row>
    <row r="66" spans="1:7" ht="12.75">
      <c r="A66" s="496"/>
      <c r="B66" s="497"/>
      <c r="C66" s="497"/>
      <c r="D66" s="497"/>
      <c r="E66" s="497"/>
      <c r="F66" s="497"/>
      <c r="G66" s="498"/>
    </row>
    <row r="67" spans="1:7" ht="22.5" customHeight="1" thickBot="1">
      <c r="A67" s="510" t="s">
        <v>53</v>
      </c>
      <c r="B67" s="511"/>
      <c r="C67" s="512"/>
      <c r="D67" s="513"/>
      <c r="E67" s="513"/>
      <c r="F67" s="513"/>
      <c r="G67" s="514"/>
    </row>
    <row r="68" spans="1:7" ht="29.25" customHeight="1"/>
  </sheetData>
  <mergeCells count="44">
    <mergeCell ref="B25:D25"/>
    <mergeCell ref="B26:D26"/>
    <mergeCell ref="B27:D27"/>
    <mergeCell ref="B28:D28"/>
    <mergeCell ref="B29:D29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F58:G58"/>
    <mergeCell ref="A59:B59"/>
    <mergeCell ref="D59:E59"/>
    <mergeCell ref="F59:G59"/>
    <mergeCell ref="A61:B61"/>
    <mergeCell ref="D61:E61"/>
    <mergeCell ref="F61:G61"/>
    <mergeCell ref="A67:G67"/>
    <mergeCell ref="A62:G62"/>
    <mergeCell ref="A63:G63"/>
    <mergeCell ref="A65:B65"/>
    <mergeCell ref="D65:E65"/>
    <mergeCell ref="F65:G65"/>
    <mergeCell ref="A66:G66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SheetLayoutView="100" workbookViewId="0">
      <selection activeCell="G27" sqref="G27"/>
    </sheetView>
  </sheetViews>
  <sheetFormatPr defaultColWidth="20.7109375" defaultRowHeight="19.5" customHeight="1"/>
  <cols>
    <col min="1" max="1" width="14.42578125" style="9" customWidth="1"/>
    <col min="2" max="2" width="15.85546875" style="9" customWidth="1"/>
    <col min="3" max="3" width="29.7109375" style="9" customWidth="1"/>
    <col min="4" max="4" width="20.28515625" style="9" customWidth="1"/>
    <col min="5" max="7" width="19.28515625" style="9" customWidth="1"/>
    <col min="8" max="16384" width="20.710937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0.25">
      <c r="A2" s="6"/>
      <c r="B2" s="7" t="s">
        <v>138</v>
      </c>
      <c r="C2" s="7"/>
      <c r="D2" s="7"/>
      <c r="E2" s="7"/>
      <c r="F2" s="8" t="s">
        <v>54</v>
      </c>
      <c r="G2" s="163" t="s">
        <v>139</v>
      </c>
    </row>
    <row r="3" spans="1:7" s="13" customFormat="1" ht="15.75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75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75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76" t="s">
        <v>56</v>
      </c>
      <c r="C6" s="577"/>
      <c r="D6" s="578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75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5" thickBot="1">
      <c r="A10" s="31"/>
      <c r="B10" s="32"/>
      <c r="C10" s="33"/>
      <c r="D10" s="34"/>
      <c r="E10" s="35" t="s">
        <v>7</v>
      </c>
      <c r="F10" s="34"/>
      <c r="G10" s="36"/>
    </row>
    <row r="11" spans="1:7" ht="12.75">
      <c r="A11" s="37" t="s">
        <v>8</v>
      </c>
      <c r="B11" s="38"/>
      <c r="C11" s="38"/>
      <c r="D11" s="38"/>
      <c r="E11" s="38"/>
      <c r="F11" s="38"/>
      <c r="G11" s="39"/>
    </row>
    <row r="12" spans="1:7" ht="15" hidden="1">
      <c r="A12" s="40" t="s">
        <v>9</v>
      </c>
      <c r="B12" s="41"/>
      <c r="C12" s="42"/>
      <c r="D12" s="43"/>
      <c r="E12" s="40"/>
      <c r="F12" s="41"/>
      <c r="G12" s="44"/>
    </row>
    <row r="13" spans="1:7" ht="15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5.75" thickBot="1">
      <c r="A14" s="45" t="s">
        <v>10</v>
      </c>
      <c r="B14" s="46"/>
      <c r="C14" s="152"/>
      <c r="D14" s="153"/>
      <c r="E14" s="45"/>
      <c r="F14" s="46"/>
      <c r="G14" s="47"/>
    </row>
    <row r="15" spans="1:7" ht="15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5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5.75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5.75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5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5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5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5">
      <c r="A25" s="82" t="s">
        <v>0</v>
      </c>
      <c r="B25" s="579" t="s">
        <v>25</v>
      </c>
      <c r="C25" s="579"/>
      <c r="D25" s="579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73" t="s">
        <v>30</v>
      </c>
      <c r="C26" s="573"/>
      <c r="D26" s="573"/>
      <c r="E26" s="87"/>
      <c r="F26" s="88"/>
      <c r="G26" s="89"/>
    </row>
    <row r="27" spans="1:8" s="94" customFormat="1" ht="12.75" customHeight="1">
      <c r="A27" s="117" t="s">
        <v>74</v>
      </c>
      <c r="B27" s="570" t="s">
        <v>64</v>
      </c>
      <c r="C27" s="570"/>
      <c r="D27" s="570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70" t="s">
        <v>65</v>
      </c>
      <c r="C28" s="570"/>
      <c r="D28" s="570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70" t="s">
        <v>66</v>
      </c>
      <c r="C29" s="570"/>
      <c r="D29" s="570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2.75">
      <c r="A31" s="114"/>
      <c r="B31" s="569" t="s">
        <v>31</v>
      </c>
      <c r="C31" s="572"/>
      <c r="D31" s="572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5">
      <c r="A32" s="115" t="s">
        <v>32</v>
      </c>
      <c r="B32" s="573" t="s">
        <v>33</v>
      </c>
      <c r="C32" s="573"/>
      <c r="D32" s="573"/>
      <c r="E32" s="104"/>
      <c r="F32" s="105"/>
      <c r="G32" s="106"/>
    </row>
    <row r="33" spans="1:7" s="94" customFormat="1" ht="12.75" customHeight="1">
      <c r="A33" s="147" t="s">
        <v>77</v>
      </c>
      <c r="B33" s="575" t="s">
        <v>140</v>
      </c>
      <c r="C33" s="575"/>
      <c r="D33" s="575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70" t="s">
        <v>68</v>
      </c>
      <c r="C34" s="570"/>
      <c r="D34" s="570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70" t="s">
        <v>69</v>
      </c>
      <c r="C35" s="570"/>
      <c r="D35" s="570"/>
      <c r="E35" s="107"/>
      <c r="F35" s="109">
        <f>G35-E35</f>
        <v>0</v>
      </c>
      <c r="G35" s="110"/>
    </row>
    <row r="36" spans="1:7" s="111" customFormat="1" ht="0.6" customHeight="1">
      <c r="A36" s="95"/>
      <c r="B36" s="567"/>
      <c r="C36" s="567"/>
      <c r="D36" s="567"/>
      <c r="E36" s="112"/>
      <c r="F36" s="112"/>
      <c r="G36" s="113"/>
    </row>
    <row r="37" spans="1:7" s="103" customFormat="1" ht="12.75" customHeight="1">
      <c r="A37" s="114"/>
      <c r="B37" s="569" t="s">
        <v>35</v>
      </c>
      <c r="C37" s="569"/>
      <c r="D37" s="569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73" t="s">
        <v>37</v>
      </c>
      <c r="C38" s="573"/>
      <c r="D38" s="573"/>
      <c r="E38" s="104"/>
      <c r="F38" s="105"/>
      <c r="G38" s="106"/>
    </row>
    <row r="39" spans="1:7" ht="12.75">
      <c r="A39" s="116" t="s">
        <v>38</v>
      </c>
      <c r="B39" s="574" t="s">
        <v>91</v>
      </c>
      <c r="C39" s="574"/>
      <c r="D39" s="574"/>
      <c r="E39" s="107">
        <v>794954</v>
      </c>
      <c r="F39" s="107">
        <f>G39-E39</f>
        <v>5039796</v>
      </c>
      <c r="G39" s="108">
        <f>5834750</f>
        <v>5834750</v>
      </c>
    </row>
    <row r="40" spans="1:7" ht="12.75">
      <c r="A40" s="116" t="s">
        <v>72</v>
      </c>
      <c r="B40" s="574" t="s">
        <v>70</v>
      </c>
      <c r="C40" s="574"/>
      <c r="D40" s="574"/>
      <c r="E40" s="107"/>
      <c r="F40" s="107">
        <f>G40-E40</f>
        <v>0</v>
      </c>
      <c r="G40" s="108"/>
    </row>
    <row r="41" spans="1:7" ht="12.75">
      <c r="A41" s="116" t="s">
        <v>73</v>
      </c>
      <c r="B41" s="554" t="s">
        <v>71</v>
      </c>
      <c r="C41" s="555"/>
      <c r="D41" s="556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2.75">
      <c r="A43" s="100"/>
      <c r="B43" s="569" t="s">
        <v>39</v>
      </c>
      <c r="C43" s="569"/>
      <c r="D43" s="569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2.75">
      <c r="A44" s="114"/>
      <c r="B44" s="569" t="s">
        <v>40</v>
      </c>
      <c r="C44" s="569"/>
      <c r="D44" s="569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73" t="s">
        <v>42</v>
      </c>
      <c r="C45" s="573"/>
      <c r="D45" s="573"/>
      <c r="E45" s="104"/>
      <c r="F45" s="105"/>
      <c r="G45" s="106"/>
    </row>
    <row r="46" spans="1:7" s="111" customFormat="1" ht="12.75" customHeight="1">
      <c r="A46" s="117" t="s">
        <v>43</v>
      </c>
      <c r="B46" s="570" t="s">
        <v>44</v>
      </c>
      <c r="C46" s="571"/>
      <c r="D46" s="571"/>
      <c r="E46" s="91"/>
      <c r="F46" s="118">
        <f>G46-E46</f>
        <v>165793</v>
      </c>
      <c r="G46" s="119">
        <f>ROUND(G31*5%,0)</f>
        <v>165793</v>
      </c>
    </row>
    <row r="47" spans="1:7" s="111" customFormat="1" ht="12.75">
      <c r="A47" s="117" t="s">
        <v>80</v>
      </c>
      <c r="B47" s="570" t="s">
        <v>79</v>
      </c>
      <c r="C47" s="571"/>
      <c r="D47" s="571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70" t="s">
        <v>92</v>
      </c>
      <c r="C48" s="571"/>
      <c r="D48" s="571"/>
      <c r="E48" s="91"/>
      <c r="F48" s="118">
        <f>G48-E48</f>
        <v>202110</v>
      </c>
      <c r="G48" s="119">
        <f>ROUND((G44-G33)*2%,0)</f>
        <v>202110</v>
      </c>
    </row>
    <row r="49" spans="1:7" s="111" customFormat="1" ht="13.15" customHeight="1">
      <c r="A49" s="120" t="s">
        <v>46</v>
      </c>
      <c r="B49" s="570" t="s">
        <v>67</v>
      </c>
      <c r="C49" s="570"/>
      <c r="D49" s="570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67"/>
      <c r="C50" s="568"/>
      <c r="D50" s="568"/>
      <c r="E50" s="112"/>
      <c r="F50" s="121"/>
      <c r="G50" s="113"/>
    </row>
    <row r="51" spans="1:7" s="103" customFormat="1" ht="13.15" customHeight="1">
      <c r="A51" s="114"/>
      <c r="B51" s="569" t="s">
        <v>47</v>
      </c>
      <c r="C51" s="569"/>
      <c r="D51" s="569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65" t="s">
        <v>48</v>
      </c>
      <c r="C52" s="566"/>
      <c r="D52" s="566"/>
      <c r="E52" s="123"/>
      <c r="F52" s="124">
        <f>F44-F51</f>
        <v>1772396</v>
      </c>
      <c r="G52" s="125">
        <f>G44-G51</f>
        <v>9722652</v>
      </c>
    </row>
    <row r="53" spans="1:7" s="111" customFormat="1" ht="13.5" thickTop="1">
      <c r="A53" s="127"/>
      <c r="B53" s="128"/>
      <c r="C53" s="129"/>
      <c r="E53" s="128"/>
      <c r="F53" s="128"/>
      <c r="G53" s="130"/>
    </row>
    <row r="54" spans="1:7" s="13" customFormat="1" ht="16.5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57" t="s">
        <v>49</v>
      </c>
      <c r="B55" s="558"/>
      <c r="C55" s="559"/>
      <c r="D55" s="559"/>
      <c r="E55" s="559"/>
      <c r="F55" s="559"/>
      <c r="G55" s="560"/>
    </row>
    <row r="56" spans="1:7" ht="15.75" customHeight="1">
      <c r="A56" s="561" t="s">
        <v>50</v>
      </c>
      <c r="B56" s="562"/>
      <c r="C56" s="563"/>
      <c r="D56" s="563"/>
      <c r="E56" s="563"/>
      <c r="F56" s="563"/>
      <c r="G56" s="564"/>
    </row>
    <row r="57" spans="1:7" ht="35.450000000000003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44" t="s">
        <v>51</v>
      </c>
      <c r="E58" s="545"/>
      <c r="F58" s="141"/>
      <c r="G58" s="142"/>
    </row>
    <row r="59" spans="1:7" ht="15.75" customHeight="1">
      <c r="A59" s="557" t="s">
        <v>52</v>
      </c>
      <c r="B59" s="558"/>
      <c r="C59" s="559"/>
      <c r="D59" s="559"/>
      <c r="E59" s="559"/>
      <c r="F59" s="559"/>
      <c r="G59" s="560"/>
    </row>
    <row r="60" spans="1:7" ht="15.75" customHeight="1">
      <c r="A60" s="561" t="s">
        <v>82</v>
      </c>
      <c r="B60" s="562"/>
      <c r="C60" s="563"/>
      <c r="D60" s="563"/>
      <c r="E60" s="563"/>
      <c r="F60" s="563"/>
      <c r="G60" s="564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5" thickBot="1">
      <c r="A62" s="138"/>
      <c r="B62" s="139"/>
      <c r="C62" s="140"/>
      <c r="D62" s="544"/>
      <c r="E62" s="545"/>
      <c r="F62" s="544"/>
      <c r="G62" s="545"/>
    </row>
    <row r="63" spans="1:7" ht="12.75">
      <c r="A63" s="546"/>
      <c r="B63" s="547"/>
      <c r="C63" s="547"/>
      <c r="D63" s="547"/>
      <c r="E63" s="547"/>
      <c r="F63" s="547"/>
      <c r="G63" s="548"/>
    </row>
    <row r="64" spans="1:7" ht="13.5" customHeight="1" thickBot="1">
      <c r="A64" s="549" t="s">
        <v>53</v>
      </c>
      <c r="B64" s="550"/>
      <c r="C64" s="551"/>
      <c r="D64" s="552"/>
      <c r="E64" s="552"/>
      <c r="F64" s="552"/>
      <c r="G64" s="553"/>
    </row>
  </sheetData>
  <mergeCells count="36">
    <mergeCell ref="B27:D27"/>
    <mergeCell ref="B28:D28"/>
    <mergeCell ref="B29:D29"/>
    <mergeCell ref="B6:D6"/>
    <mergeCell ref="B25:D25"/>
    <mergeCell ref="B26:D2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RA04F</vt:lpstr>
      <vt:lpstr>RA03F </vt:lpstr>
      <vt:lpstr>RA02F </vt:lpstr>
      <vt:lpstr>RA01F</vt:lpstr>
      <vt:lpstr>RA02_70%</vt:lpstr>
      <vt:lpstr>RA01_F</vt:lpstr>
      <vt:lpstr>RA01_F!Print_Area</vt:lpstr>
      <vt:lpstr>RA01F!Print_Area</vt:lpstr>
      <vt:lpstr>'RA02_70%'!Print_Area</vt:lpstr>
      <vt:lpstr>'RA02F '!Print_Area</vt:lpstr>
      <vt:lpstr>'RA03F '!Print_Area</vt:lpstr>
      <vt:lpstr>RA04F!Print_Area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Sanjeev</cp:lastModifiedBy>
  <cp:lastPrinted>2018-02-15T08:49:57Z</cp:lastPrinted>
  <dcterms:created xsi:type="dcterms:W3CDTF">2016-03-15T12:03:55Z</dcterms:created>
  <dcterms:modified xsi:type="dcterms:W3CDTF">2018-02-15T08:50:26Z</dcterms:modified>
</cp:coreProperties>
</file>