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/>
  </bookViews>
  <sheets>
    <sheet name="RA03F" sheetId="7" r:id="rId1"/>
    <sheet name="RA02F " sheetId="6" r:id="rId2"/>
    <sheet name="RA01F" sheetId="4" r:id="rId3"/>
    <sheet name="RA02_70%" sheetId="5" state="hidden" r:id="rId4"/>
    <sheet name="RA01_F" sheetId="2" state="hidden" r:id="rId5"/>
  </sheets>
  <definedNames>
    <definedName name="_xlnm.Print_Area" localSheetId="4">RA01_F!$A$1:$G$64</definedName>
    <definedName name="_xlnm.Print_Area" localSheetId="2">RA01F!$A$1:$G$67</definedName>
    <definedName name="_xlnm.Print_Area" localSheetId="3">'RA02_70%'!$A$1:$G$67</definedName>
    <definedName name="_xlnm.Print_Area" localSheetId="1">'RA02F '!$A$1:$G$67</definedName>
    <definedName name="_xlnm.Print_Area" localSheetId="0">RA03F!$A$1:$G$67</definedName>
  </definedNames>
  <calcPr calcId="144525"/>
</workbook>
</file>

<file path=xl/calcChain.xml><?xml version="1.0" encoding="utf-8"?>
<calcChain xmlns="http://schemas.openxmlformats.org/spreadsheetml/2006/main">
  <c r="E42" i="7" l="1"/>
  <c r="G42" i="7"/>
  <c r="F42" i="7"/>
  <c r="F47" i="7"/>
  <c r="F46" i="7"/>
  <c r="E46" i="7"/>
  <c r="E47" i="7" s="1"/>
  <c r="E36" i="7"/>
  <c r="E30" i="7"/>
  <c r="G30" i="7"/>
  <c r="G36" i="7" s="1"/>
  <c r="G28" i="7" l="1"/>
  <c r="H19" i="7"/>
  <c r="F53" i="7"/>
  <c r="G46" i="7"/>
  <c r="G47" i="7" s="1"/>
  <c r="F44" i="7"/>
  <c r="F40" i="7"/>
  <c r="F39" i="7"/>
  <c r="F38" i="7"/>
  <c r="I37" i="7"/>
  <c r="F34" i="7"/>
  <c r="F33" i="7"/>
  <c r="F27" i="7"/>
  <c r="F26" i="7"/>
  <c r="D19" i="7"/>
  <c r="F28" i="7" l="1"/>
  <c r="F30" i="7" s="1"/>
  <c r="F36" i="7" s="1"/>
  <c r="F38" i="6"/>
  <c r="F44" i="6" l="1"/>
  <c r="F46" i="6" s="1"/>
  <c r="G42" i="6"/>
  <c r="E42" i="6"/>
  <c r="F53" i="6"/>
  <c r="G46" i="6"/>
  <c r="F40" i="6"/>
  <c r="F39" i="6"/>
  <c r="I37" i="6"/>
  <c r="F34" i="6"/>
  <c r="F33" i="6"/>
  <c r="G30" i="6"/>
  <c r="G36" i="6" s="1"/>
  <c r="F28" i="6"/>
  <c r="F27" i="6"/>
  <c r="F26" i="6"/>
  <c r="F30" i="6" l="1"/>
  <c r="F36" i="6" s="1"/>
  <c r="G27" i="4"/>
  <c r="F27" i="4" s="1"/>
  <c r="F28" i="4"/>
  <c r="F26" i="4"/>
  <c r="F42" i="6" l="1"/>
  <c r="D19" i="6" s="1"/>
  <c r="G53" i="5"/>
  <c r="F50" i="5"/>
  <c r="F49" i="5"/>
  <c r="F48" i="5"/>
  <c r="F47" i="5"/>
  <c r="F40" i="5"/>
  <c r="F43" i="5" s="1"/>
  <c r="F35" i="5"/>
  <c r="G31" i="5"/>
  <c r="F28" i="5"/>
  <c r="F27" i="5"/>
  <c r="F31" i="5" l="1"/>
  <c r="F37" i="5" s="1"/>
  <c r="F44" i="5" s="1"/>
  <c r="F45" i="5" s="1"/>
  <c r="F53" i="5" s="1"/>
  <c r="D20" i="5" s="1"/>
  <c r="F52" i="5"/>
  <c r="F53" i="4" l="1"/>
  <c r="F40" i="4"/>
  <c r="F39" i="4"/>
  <c r="I37" i="4"/>
  <c r="F34" i="4"/>
  <c r="F33" i="4"/>
  <c r="G30" i="4"/>
  <c r="F30" i="4" l="1"/>
  <c r="F36" i="4" s="1"/>
  <c r="F47" i="4" s="1"/>
  <c r="G36" i="4" l="1"/>
  <c r="G47" i="4" s="1"/>
  <c r="F46" i="4" l="1"/>
  <c r="G46" i="4"/>
  <c r="D19" i="4" l="1"/>
  <c r="G39" i="2" l="1"/>
  <c r="F41" i="2" l="1"/>
  <c r="F39" i="2"/>
  <c r="F35" i="2"/>
  <c r="F29" i="2"/>
  <c r="F28" i="2"/>
  <c r="E31" i="2"/>
  <c r="G31" i="2"/>
  <c r="G43" i="2"/>
  <c r="F40" i="2"/>
  <c r="E43" i="2"/>
  <c r="F27" i="2"/>
  <c r="F34" i="2"/>
  <c r="E51" i="2"/>
  <c r="E37" i="2"/>
  <c r="G49" i="2" l="1"/>
  <c r="F49" i="2" s="1"/>
  <c r="G47" i="2"/>
  <c r="F47" i="2" s="1"/>
  <c r="E44" i="2"/>
  <c r="F43" i="2"/>
  <c r="F31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<sst xmlns="http://schemas.openxmlformats.org/spreadsheetml/2006/main" count="498" uniqueCount="168">
  <si>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</si>
  <si>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</si>
  <si>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</si>
  <si>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</si>
  <si>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</si>
  <si>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</si>
  <si>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</si>
  <si>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</si>
  <si>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</si>
  <si>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</si>
  <si>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</si>
  <si>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</si>
  <si>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</si>
  <si>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</si>
  <si>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</si>
  <si>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</si>
  <si>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</si>
  <si>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</si>
  <si>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</si>
  <si>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</si>
  <si>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</si>
  <si>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</si>
  <si>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</si>
  <si>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</si>
  <si>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</si>
  <si>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</si>
  <si>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</si>
  <si>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</si>
  <si>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</si>
  <si>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</si>
  <si>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</si>
  <si>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</si>
  <si>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</si>
  <si>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</si>
  <si>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</si>
  <si>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</si>
  <si>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</si>
  <si>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</si>
  <si>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</si>
  <si>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</si>
  <si>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</si>
  <si>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</si>
  <si>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</si>
  <si>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</si>
  <si>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</si>
  <si>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</si>
  <si>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</si>
  <si>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</si>
  <si>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</si>
  <si>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</si>
  <si>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</si>
  <si>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</si>
  <si>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</si>
  <si>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</si>
  <si>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</si>
  <si>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</si>
  <si>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</si>
  <si>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</si>
  <si>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</si>
  <si>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</si>
  <si>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</si>
  <si>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</si>
  <si>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</si>
  <si>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</si>
  <si>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</si>
  <si>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</si>
  <si>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</si>
  <si>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</si>
  <si>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</si>
  <si>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</si>
  <si>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</si>
  <si>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</si>
  <si>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</si>
  <si>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</si>
  <si>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</si>
  <si>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</si>
  <si>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</si>
  <si>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</si>
  <si>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</si>
  <si>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</si>
  <si>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</si>
  <si>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</si>
  <si>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</si>
  <si>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</si>
  <si>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</si>
  <si>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</si>
  <si>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</si>
  <si>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</si>
  <si>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</si>
  <si>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</si>
  <si>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</si>
  <si>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</si>
  <si>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</si>
  <si>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</si>
  <si>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</si>
  <si>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</si>
  <si>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</si>
  <si>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</si>
  <si>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</si>
  <si>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</si>
  <si>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</si>
  <si>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</si>
  <si>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</si>
  <si>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</si>
  <si>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</si>
  <si>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</si>
  <si>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</si>
  <si>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</si>
  <si>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</si>
  <si>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</si>
  <si>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</si>
  <si>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</si>
  <si>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</si>
  <si>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</si>
  <si>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</si>
  <si>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</si>
  <si>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</si>
  <si>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</si>
  <si>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</si>
  <si>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</si>
  <si>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</si>
  <si>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</si>
  <si>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</si>
  <si>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</si>
  <si>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</si>
  <si>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</si>
  <si>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</si>
  <si>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</si>
  <si>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</si>
  <si>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</si>
  <si>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</si>
  <si>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</si>
  <si>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</si>
  <si>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</si>
  <si>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</si>
  <si>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</si>
  <si>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</si>
  <si>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</si>
  <si>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</si>
  <si>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</si>
  <si>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</si>
  <si>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</si>
  <si>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</si>
  <si>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</si>
  <si>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</si>
  <si>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</si>
  <si>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</si>
  <si>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</si>
  <si>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>M/S  Geeken Seating Collection Pvt. Ltd.</t>
  </si>
  <si>
    <t xml:space="preserve"> SUPPLY DINING TABLE &amp; OTHER FURNITURE</t>
  </si>
  <si>
    <t xml:space="preserve">Mobilisation Advance Payable 
</t>
  </si>
  <si>
    <t xml:space="preserve">CERTIFICATE OF PAYMENT No. 01  </t>
  </si>
  <si>
    <t>RA-01</t>
  </si>
  <si>
    <t>LOI No. &amp; Date :- TU/CS/PSJ/16-17/150087</t>
  </si>
  <si>
    <t>Advance Of 10% Of The Contract Price Against (ABG)</t>
  </si>
  <si>
    <t>70% Payment Against Supply Of Material</t>
  </si>
  <si>
    <t>20% Payment After Successful Installation Only after the recipt of (PBG) Of 10% Of the total contract Value with validity of 12 month</t>
  </si>
  <si>
    <t xml:space="preserve">CERTIFICATE OF PAYMENT No. 02 </t>
  </si>
  <si>
    <t>Bill No.2</t>
  </si>
  <si>
    <t>RA-02</t>
  </si>
  <si>
    <r>
      <t xml:space="preserve">70% Payment Against Supply Of Material </t>
    </r>
    <r>
      <rPr>
        <b/>
        <sz val="11"/>
        <rFont val="Arial"/>
        <family val="2"/>
      </rPr>
      <t>(Invoice No. 1820)</t>
    </r>
  </si>
  <si>
    <t>Recovery - Late Delivery Clause</t>
  </si>
  <si>
    <t>Late Delivery Charges @0.5% (Less) on Contract Price</t>
  </si>
  <si>
    <t>CERTIFICATE OF PAYMENT No. 03 (FINAL BILL PAYMENT)</t>
  </si>
  <si>
    <t>Bill No.3</t>
  </si>
  <si>
    <t>RA-03</t>
  </si>
  <si>
    <t>MD ALAM</t>
  </si>
  <si>
    <t>Amit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</si>
</sst>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28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79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169" fontId="19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169" fontId="27" fillId="0" borderId="44" xfId="633" applyNumberFormat="1" applyFont="1" applyFill="1" applyBorder="1" applyAlignment="1">
      <alignment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43" xfId="1331" applyFont="1" applyBorder="1" applyAlignment="1">
      <alignment horizontal="left" vertical="top" wrapText="1"/>
    </xf>
    <xf numFmtId="0" fontId="13" fillId="0" borderId="38" xfId="1331" applyFont="1" applyBorder="1" applyAlignment="1">
      <alignment horizontal="center" vertical="center"/>
    </xf>
    <xf numFmtId="0" fontId="17" fillId="2" borderId="84" xfId="1331" applyFont="1" applyFill="1" applyBorder="1" applyAlignment="1">
      <alignment horizontal="center" vertical="center"/>
    </xf>
    <xf numFmtId="0" fontId="17" fillId="2" borderId="22" xfId="1331" applyFont="1" applyFill="1" applyBorder="1" applyAlignment="1">
      <alignment horizontal="center" vertical="center"/>
    </xf>
    <xf numFmtId="0" fontId="17" fillId="2" borderId="23" xfId="1331" applyFont="1" applyFill="1" applyBorder="1" applyAlignment="1">
      <alignment horizontal="center" vertical="center"/>
    </xf>
    <xf numFmtId="0" fontId="2" fillId="0" borderId="6" xfId="1331" applyFont="1" applyBorder="1" applyAlignment="1">
      <alignment horizontal="center" vertical="top"/>
    </xf>
    <xf numFmtId="0" fontId="2" fillId="0" borderId="10" xfId="1331" applyFont="1" applyBorder="1" applyAlignment="1">
      <alignment horizontal="center" vertical="top"/>
    </xf>
    <xf numFmtId="0" fontId="2" fillId="0" borderId="11" xfId="1331" applyFont="1" applyBorder="1" applyAlignment="1">
      <alignment horizontal="center" vertical="top"/>
    </xf>
    <xf numFmtId="0" fontId="2" fillId="0" borderId="6" xfId="1331" applyFont="1" applyBorder="1" applyAlignment="1">
      <alignment horizontal="left" vertical="top"/>
    </xf>
    <xf numFmtId="0" fontId="2" fillId="0" borderId="10" xfId="1331" applyFont="1" applyBorder="1" applyAlignment="1">
      <alignment horizontal="left" vertical="top"/>
    </xf>
    <xf numFmtId="0" fontId="2" fillId="0" borderId="11" xfId="1331" applyFont="1" applyBorder="1" applyAlignment="1">
      <alignment horizontal="left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41" xfId="1331" applyFont="1" applyFill="1" applyBorder="1" applyAlignment="1">
      <alignment horizontal="left" vertical="top" wrapText="1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63" xfId="1331" applyFont="1" applyFill="1" applyBorder="1" applyAlignment="1">
      <alignment horizontal="left" vertical="top" wrapText="1"/>
    </xf>
    <xf numFmtId="0" fontId="19" fillId="0" borderId="64" xfId="1331" applyFont="1" applyFill="1" applyBorder="1" applyAlignment="1">
      <alignment horizontal="left" vertical="top" wrapText="1"/>
    </xf>
    <xf numFmtId="0" fontId="19" fillId="0" borderId="65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3" fillId="0" borderId="1" xfId="1331" applyFont="1" applyBorder="1" applyAlignment="1">
      <alignment horizontal="center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horizontal="left"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8" fillId="0" borderId="1" xfId="1331" applyFont="1" applyFill="1" applyBorder="1" applyAlignment="1">
      <alignment horizontal="center" vertical="center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6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/>
    <xf numFmtId="0" fontId="20" fillId="0" borderId="41" xfId="907" applyFont="1" applyFill="1" applyBorder="1" applyAlignment="1">
      <alignment horizontal="left" vertical="top" wrapText="1"/>
    </xf>
    <xf numFmtId="0" fontId="22" fillId="0" borderId="43" xfId="907" applyFont="1" applyFill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9" fillId="0" borderId="38" xfId="1331" applyFont="1" applyBorder="1" applyAlignment="1">
      <alignment horizontal="center" vertical="center" wrapText="1"/>
    </xf>
    <xf numFmtId="0" fontId="16" fillId="2" borderId="84" xfId="1331" applyFont="1" applyFill="1" applyBorder="1" applyAlignment="1">
      <alignment horizontal="center" vertical="center"/>
    </xf>
    <xf numFmtId="0" fontId="16" fillId="2" borderId="22" xfId="1331" applyFont="1" applyFill="1" applyBorder="1" applyAlignment="1">
      <alignment horizontal="center" vertical="center"/>
    </xf>
    <xf numFmtId="0" fontId="16" fillId="2" borderId="23" xfId="1331" applyFont="1" applyFill="1" applyBorder="1" applyAlignment="1">
      <alignment horizontal="center" vertical="center"/>
    </xf>
    <xf numFmtId="177" fontId="20" fillId="7" borderId="12" xfId="1331" quotePrefix="1" applyNumberFormat="1" applyFont="1" applyFill="1" applyBorder="1" applyAlignment="1">
      <alignment horizontal="center" vertical="top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0</xdr:row>
      <xdr:rowOff>704850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665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zoomScaleSheetLayoutView="100" zoomScalePageLayoutView="33" workbookViewId="0">
      <selection activeCell="I3" sqref="I3"/>
    </sheetView>
  </sheetViews>
  <sheetFormatPr defaultColWidth="20.7109375" defaultRowHeight="19.5" customHeight="1"/>
  <cols>
    <col min="1" max="1" width="15.7109375" style="172" customWidth="1"/>
    <col min="2" max="2" width="15.85546875" style="172" customWidth="1"/>
    <col min="3" max="3" width="22" style="172" customWidth="1"/>
    <col min="4" max="4" width="21.85546875" style="172" customWidth="1"/>
    <col min="5" max="5" width="18.42578125" style="172" customWidth="1"/>
    <col min="6" max="7" width="24" style="172" customWidth="1"/>
    <col min="8" max="8" width="20.7109375" style="172"/>
    <col min="9" max="9" width="20.7109375" style="172" customWidth="1"/>
    <col min="10" max="16384" width="20.7109375" style="172"/>
  </cols>
  <sheetData>
    <row r="1" spans="1:7" s="167" customFormat="1" ht="57.75" customHeight="1" thickBot="1">
      <c r="A1" s="164"/>
      <c r="B1" s="574" t="s">
        <v>1</v>
      </c>
      <c r="C1" s="574"/>
      <c r="D1" s="574"/>
      <c r="E1" s="574"/>
      <c r="F1" s="574"/>
      <c r="G1" s="166"/>
    </row>
    <row r="2" spans="1:7" ht="24.75" customHeight="1">
      <c r="A2" s="168"/>
      <c r="B2" s="575" t="s">
        <v>163</v>
      </c>
      <c r="C2" s="576"/>
      <c r="D2" s="576"/>
      <c r="E2" s="577"/>
      <c r="F2" s="170" t="s">
        <v>164</v>
      </c>
      <c r="G2" s="171" t="s">
        <v>165</v>
      </c>
    </row>
    <row r="3" spans="1:7" s="176" customFormat="1" ht="15.75">
      <c r="A3" s="173" t="s">
        <v>2</v>
      </c>
      <c r="B3" s="455" t="s">
        <v>147</v>
      </c>
      <c r="C3" s="456"/>
      <c r="D3" s="457"/>
      <c r="E3" s="174" t="s">
        <v>3</v>
      </c>
      <c r="F3" s="174"/>
      <c r="G3" s="175"/>
    </row>
    <row r="4" spans="1:7" s="176" customFormat="1" ht="15.75">
      <c r="A4" s="173" t="s">
        <v>4</v>
      </c>
      <c r="B4" s="458" t="s">
        <v>55</v>
      </c>
      <c r="C4" s="459"/>
      <c r="D4" s="460"/>
      <c r="E4" s="177" t="s">
        <v>145</v>
      </c>
      <c r="F4" s="178"/>
      <c r="G4" s="179">
        <v>43175</v>
      </c>
    </row>
    <row r="5" spans="1:7" s="176" customFormat="1" ht="15.75" customHeight="1">
      <c r="A5" s="173" t="s">
        <v>57</v>
      </c>
      <c r="B5" s="458" t="s">
        <v>148</v>
      </c>
      <c r="C5" s="459"/>
      <c r="D5" s="460"/>
      <c r="E5" s="180" t="s">
        <v>95</v>
      </c>
      <c r="F5" s="181"/>
      <c r="G5" s="182"/>
    </row>
    <row r="6" spans="1:7" s="176" customFormat="1" ht="15.6" customHeight="1">
      <c r="A6" s="173" t="s">
        <v>6</v>
      </c>
      <c r="B6" s="458" t="s">
        <v>149</v>
      </c>
      <c r="C6" s="459"/>
      <c r="D6" s="460"/>
      <c r="E6" s="180" t="s">
        <v>58</v>
      </c>
      <c r="F6" s="181"/>
      <c r="G6" s="179"/>
    </row>
    <row r="7" spans="1:7" s="176" customFormat="1" ht="15" customHeight="1">
      <c r="A7" s="173"/>
      <c r="B7" s="184"/>
      <c r="C7" s="185"/>
      <c r="D7" s="186"/>
      <c r="E7" s="180" t="s">
        <v>59</v>
      </c>
      <c r="F7" s="181"/>
      <c r="G7" s="182">
        <v>43174</v>
      </c>
    </row>
    <row r="8" spans="1:7" s="176" customFormat="1" ht="16.5" customHeight="1">
      <c r="A8" s="173"/>
      <c r="B8" s="187"/>
      <c r="C8" s="188"/>
      <c r="D8" s="186"/>
      <c r="E8" s="189" t="s">
        <v>60</v>
      </c>
      <c r="F8" s="190"/>
      <c r="G8" s="191"/>
    </row>
    <row r="9" spans="1:7" s="176" customFormat="1" ht="16.5" thickBot="1">
      <c r="A9" s="192"/>
      <c r="B9" s="193"/>
      <c r="C9" s="194"/>
      <c r="D9" s="195"/>
      <c r="E9" s="196" t="s">
        <v>7</v>
      </c>
      <c r="F9" s="195"/>
      <c r="G9" s="197"/>
    </row>
    <row r="10" spans="1:7" ht="12.75">
      <c r="A10" s="198" t="s">
        <v>8</v>
      </c>
      <c r="B10" s="199"/>
      <c r="C10" s="199"/>
      <c r="D10" s="199"/>
      <c r="E10" s="199"/>
      <c r="F10" s="199"/>
      <c r="G10" s="200"/>
    </row>
    <row r="11" spans="1:7" ht="15" customHeight="1">
      <c r="A11" s="201" t="s">
        <v>153</v>
      </c>
      <c r="B11" s="202"/>
      <c r="C11" s="203"/>
      <c r="D11" s="179">
        <v>42614</v>
      </c>
      <c r="E11" s="201" t="s">
        <v>11</v>
      </c>
      <c r="F11" s="204"/>
      <c r="G11" s="205"/>
    </row>
    <row r="12" spans="1:7" ht="15">
      <c r="A12" s="201" t="s">
        <v>10</v>
      </c>
      <c r="B12" s="204"/>
      <c r="C12" s="206"/>
      <c r="D12" s="207"/>
      <c r="E12" s="201"/>
      <c r="F12" s="204"/>
      <c r="G12" s="205"/>
    </row>
    <row r="13" spans="1:7" ht="15">
      <c r="A13" s="201" t="s">
        <v>96</v>
      </c>
      <c r="B13" s="204"/>
      <c r="C13" s="206"/>
      <c r="D13" s="207"/>
      <c r="E13" s="208"/>
      <c r="F13" s="209"/>
      <c r="G13" s="210"/>
    </row>
    <row r="14" spans="1:7" ht="15" thickBot="1">
      <c r="A14" s="211" t="s">
        <v>12</v>
      </c>
      <c r="B14" s="212"/>
      <c r="C14" s="213"/>
      <c r="D14" s="207"/>
      <c r="E14" s="214"/>
      <c r="F14" s="215"/>
      <c r="G14" s="216"/>
    </row>
    <row r="15" spans="1:7" ht="15">
      <c r="A15" s="211" t="s">
        <v>97</v>
      </c>
      <c r="B15" s="212"/>
      <c r="C15" s="217"/>
      <c r="D15" s="218">
        <v>670944</v>
      </c>
      <c r="E15" s="219" t="s">
        <v>98</v>
      </c>
      <c r="F15" s="220"/>
      <c r="G15" s="221"/>
    </row>
    <row r="16" spans="1:7" ht="15">
      <c r="A16" s="211" t="s">
        <v>15</v>
      </c>
      <c r="B16" s="212"/>
      <c r="C16" s="217"/>
      <c r="D16" s="222"/>
      <c r="E16" s="223" t="s">
        <v>99</v>
      </c>
      <c r="F16" s="224"/>
      <c r="G16" s="225"/>
    </row>
    <row r="17" spans="1:8" ht="16.5" thickBot="1">
      <c r="A17" s="226" t="s">
        <v>17</v>
      </c>
      <c r="B17" s="183"/>
      <c r="C17" s="227"/>
      <c r="D17" s="179">
        <v>43174</v>
      </c>
      <c r="E17" s="228" t="s">
        <v>100</v>
      </c>
      <c r="F17" s="229"/>
      <c r="G17" s="230"/>
    </row>
    <row r="18" spans="1:8" ht="15">
      <c r="A18" s="226" t="s">
        <v>101</v>
      </c>
      <c r="B18" s="183"/>
      <c r="C18" s="231"/>
      <c r="D18" s="578">
        <v>670944</v>
      </c>
      <c r="E18" s="233"/>
      <c r="F18" s="234"/>
      <c r="G18" s="235"/>
    </row>
    <row r="19" spans="1:8" ht="15" customHeight="1">
      <c r="A19" s="236" t="s">
        <v>20</v>
      </c>
      <c r="B19" s="237"/>
      <c r="C19" s="238"/>
      <c r="D19" s="239">
        <f>F47</f>
        <v>201283</v>
      </c>
      <c r="E19" s="240"/>
      <c r="F19" s="212"/>
      <c r="G19" s="207"/>
      <c r="H19" s="172">
        <f>522553+148392</f>
        <v>670945</v>
      </c>
    </row>
    <row r="20" spans="1:8" ht="15">
      <c r="A20" s="240" t="s">
        <v>22</v>
      </c>
      <c r="B20" s="241"/>
      <c r="C20" s="242"/>
      <c r="D20" s="243"/>
      <c r="E20" s="240"/>
      <c r="F20" s="212"/>
      <c r="G20" s="207"/>
    </row>
    <row r="21" spans="1:8" ht="15">
      <c r="A21" s="244" t="s">
        <v>102</v>
      </c>
      <c r="B21" s="245"/>
      <c r="C21" s="246"/>
      <c r="D21" s="446"/>
      <c r="E21" s="240"/>
      <c r="F21" s="212"/>
      <c r="G21" s="207"/>
    </row>
    <row r="22" spans="1:8" ht="15" customHeight="1" thickBot="1">
      <c r="A22" s="247" t="s">
        <v>23</v>
      </c>
      <c r="B22" s="248"/>
      <c r="C22" s="249"/>
      <c r="D22" s="250"/>
      <c r="E22" s="247"/>
      <c r="F22" s="248"/>
      <c r="G22" s="216"/>
    </row>
    <row r="23" spans="1:8" s="254" customFormat="1" ht="15.75" customHeight="1">
      <c r="A23" s="251" t="s">
        <v>24</v>
      </c>
      <c r="B23" s="252"/>
      <c r="C23" s="252"/>
      <c r="D23" s="252"/>
      <c r="E23" s="252"/>
      <c r="F23" s="252"/>
      <c r="G23" s="253"/>
    </row>
    <row r="24" spans="1:8" s="259" customFormat="1" ht="15">
      <c r="A24" s="255" t="s">
        <v>0</v>
      </c>
      <c r="B24" s="461" t="s">
        <v>25</v>
      </c>
      <c r="C24" s="461"/>
      <c r="D24" s="461"/>
      <c r="E24" s="449" t="s">
        <v>26</v>
      </c>
      <c r="F24" s="257" t="s">
        <v>27</v>
      </c>
      <c r="G24" s="258" t="s">
        <v>28</v>
      </c>
    </row>
    <row r="25" spans="1:8" s="264" customFormat="1" ht="15">
      <c r="A25" s="260" t="s">
        <v>29</v>
      </c>
      <c r="B25" s="462" t="s">
        <v>30</v>
      </c>
      <c r="C25" s="462"/>
      <c r="D25" s="462"/>
      <c r="E25" s="261"/>
      <c r="F25" s="262"/>
      <c r="G25" s="263"/>
    </row>
    <row r="26" spans="1:8" s="268" customFormat="1" ht="21" customHeight="1">
      <c r="A26" s="265" t="s">
        <v>74</v>
      </c>
      <c r="B26" s="463" t="s">
        <v>154</v>
      </c>
      <c r="C26" s="464"/>
      <c r="D26" s="465"/>
      <c r="E26" s="266">
        <v>67094</v>
      </c>
      <c r="F26" s="266">
        <f>G26-E26</f>
        <v>0</v>
      </c>
      <c r="G26" s="267">
        <v>67094</v>
      </c>
    </row>
    <row r="27" spans="1:8" s="268" customFormat="1" ht="21" customHeight="1">
      <c r="A27" s="265" t="s">
        <v>75</v>
      </c>
      <c r="B27" s="463" t="s">
        <v>160</v>
      </c>
      <c r="C27" s="464"/>
      <c r="D27" s="465"/>
      <c r="E27" s="266">
        <v>469661.4</v>
      </c>
      <c r="F27" s="266">
        <f>G27-E27</f>
        <v>0</v>
      </c>
      <c r="G27" s="267">
        <v>469661.4</v>
      </c>
    </row>
    <row r="28" spans="1:8" s="268" customFormat="1" ht="45" customHeight="1">
      <c r="A28" s="265" t="s">
        <v>76</v>
      </c>
      <c r="B28" s="466" t="s">
        <v>156</v>
      </c>
      <c r="C28" s="467"/>
      <c r="D28" s="468"/>
      <c r="E28" s="266"/>
      <c r="F28" s="266">
        <f>G28-E28</f>
        <v>201283</v>
      </c>
      <c r="G28" s="267">
        <f>ROUND(D18*30%,0)</f>
        <v>201283</v>
      </c>
    </row>
    <row r="29" spans="1:8" s="268" customFormat="1" ht="0.75" hidden="1" customHeight="1">
      <c r="A29" s="269"/>
      <c r="B29" s="450"/>
      <c r="C29" s="450"/>
      <c r="D29" s="450"/>
      <c r="E29" s="270"/>
      <c r="F29" s="271"/>
      <c r="G29" s="272"/>
    </row>
    <row r="30" spans="1:8" s="254" customFormat="1" ht="21" customHeight="1">
      <c r="A30" s="273"/>
      <c r="B30" s="472" t="s">
        <v>31</v>
      </c>
      <c r="C30" s="473"/>
      <c r="D30" s="473"/>
      <c r="E30" s="275">
        <f>SUM(E25:E29)</f>
        <v>536755.4</v>
      </c>
      <c r="F30" s="274">
        <f>SUM(F25:F29)</f>
        <v>201283</v>
      </c>
      <c r="G30" s="275">
        <f>SUM(G25:G29)</f>
        <v>738038.4</v>
      </c>
    </row>
    <row r="31" spans="1:8" s="264" customFormat="1" ht="15">
      <c r="A31" s="260" t="s">
        <v>32</v>
      </c>
      <c r="B31" s="462" t="s">
        <v>33</v>
      </c>
      <c r="C31" s="462"/>
      <c r="D31" s="462"/>
      <c r="E31" s="276"/>
      <c r="F31" s="277"/>
      <c r="G31" s="278"/>
    </row>
    <row r="32" spans="1:8" s="268" customFormat="1" ht="14.25">
      <c r="A32" s="279" t="s">
        <v>77</v>
      </c>
      <c r="B32" s="474" t="s">
        <v>141</v>
      </c>
      <c r="C32" s="474"/>
      <c r="D32" s="474"/>
      <c r="E32" s="266"/>
      <c r="F32" s="280"/>
      <c r="G32" s="280"/>
    </row>
    <row r="33" spans="1:9" s="282" customFormat="1" ht="14.25">
      <c r="A33" s="265" t="s">
        <v>78</v>
      </c>
      <c r="B33" s="450" t="s">
        <v>103</v>
      </c>
      <c r="C33" s="450"/>
      <c r="D33" s="450"/>
      <c r="E33" s="266"/>
      <c r="F33" s="266">
        <f>G33-E33</f>
        <v>0</v>
      </c>
      <c r="G33" s="281"/>
    </row>
    <row r="34" spans="1:9" s="282" customFormat="1" ht="14.25">
      <c r="A34" s="265" t="s">
        <v>34</v>
      </c>
      <c r="B34" s="450" t="s">
        <v>139</v>
      </c>
      <c r="C34" s="450"/>
      <c r="D34" s="450"/>
      <c r="E34" s="266"/>
      <c r="F34" s="283">
        <f>G34-E34</f>
        <v>0</v>
      </c>
      <c r="G34" s="280"/>
    </row>
    <row r="35" spans="1:9" s="282" customFormat="1" ht="0.75" customHeight="1">
      <c r="A35" s="284"/>
      <c r="B35" s="450"/>
      <c r="C35" s="450"/>
      <c r="D35" s="450"/>
      <c r="E35" s="285"/>
      <c r="F35" s="286"/>
      <c r="G35" s="287"/>
    </row>
    <row r="36" spans="1:9" s="254" customFormat="1" ht="21" customHeight="1">
      <c r="A36" s="273"/>
      <c r="B36" s="472" t="s">
        <v>35</v>
      </c>
      <c r="C36" s="472"/>
      <c r="D36" s="472"/>
      <c r="E36" s="275">
        <f>SUM(E30:E34)</f>
        <v>536755.4</v>
      </c>
      <c r="F36" s="275">
        <f>SUM(F30:F34)</f>
        <v>201283</v>
      </c>
      <c r="G36" s="275">
        <f>SUM(G30:G34)</f>
        <v>738038.4</v>
      </c>
    </row>
    <row r="37" spans="1:9" s="264" customFormat="1" ht="15">
      <c r="A37" s="260" t="s">
        <v>36</v>
      </c>
      <c r="B37" s="462" t="s">
        <v>37</v>
      </c>
      <c r="C37" s="462"/>
      <c r="D37" s="462"/>
      <c r="E37" s="276"/>
      <c r="F37" s="277"/>
      <c r="G37" s="278"/>
      <c r="I37" s="264">
        <f>43055962*5/100</f>
        <v>2152798.1</v>
      </c>
    </row>
    <row r="38" spans="1:9" ht="24" customHeight="1">
      <c r="A38" s="288" t="s">
        <v>38</v>
      </c>
      <c r="B38" s="475" t="s">
        <v>150</v>
      </c>
      <c r="C38" s="476"/>
      <c r="D38" s="477"/>
      <c r="E38" s="266"/>
      <c r="F38" s="266">
        <f>G38-E38</f>
        <v>0</v>
      </c>
      <c r="G38" s="280"/>
      <c r="I38" s="289"/>
    </row>
    <row r="39" spans="1:9" ht="21" customHeight="1">
      <c r="A39" s="288" t="s">
        <v>72</v>
      </c>
      <c r="B39" s="475" t="s">
        <v>104</v>
      </c>
      <c r="C39" s="476"/>
      <c r="D39" s="477"/>
      <c r="E39" s="266"/>
      <c r="F39" s="266">
        <f>G39-E39</f>
        <v>0</v>
      </c>
      <c r="G39" s="280"/>
      <c r="I39" s="289"/>
    </row>
    <row r="40" spans="1:9" ht="21" customHeight="1">
      <c r="A40" s="288" t="s">
        <v>73</v>
      </c>
      <c r="B40" s="469" t="s">
        <v>105</v>
      </c>
      <c r="C40" s="470"/>
      <c r="D40" s="471"/>
      <c r="E40" s="266"/>
      <c r="F40" s="266">
        <f>G40-E40</f>
        <v>0</v>
      </c>
      <c r="G40" s="280"/>
    </row>
    <row r="41" spans="1:9" ht="0.75" customHeight="1">
      <c r="A41" s="288"/>
      <c r="B41" s="469"/>
      <c r="C41" s="470"/>
      <c r="D41" s="471"/>
      <c r="E41" s="266"/>
      <c r="F41" s="266"/>
      <c r="G41" s="280"/>
    </row>
    <row r="42" spans="1:9" s="254" customFormat="1" ht="21" customHeight="1">
      <c r="A42" s="290"/>
      <c r="B42" s="472" t="s">
        <v>39</v>
      </c>
      <c r="C42" s="472"/>
      <c r="D42" s="472"/>
      <c r="E42" s="275">
        <f>SUM(E37:E40)</f>
        <v>0</v>
      </c>
      <c r="F42" s="275">
        <f>SUM(F37:F40)</f>
        <v>0</v>
      </c>
      <c r="G42" s="275">
        <f>SUM(G37:G40)</f>
        <v>0</v>
      </c>
    </row>
    <row r="43" spans="1:9" s="264" customFormat="1" ht="15">
      <c r="A43" s="260" t="s">
        <v>41</v>
      </c>
      <c r="B43" s="462" t="s">
        <v>161</v>
      </c>
      <c r="C43" s="462"/>
      <c r="D43" s="462"/>
      <c r="E43" s="276"/>
      <c r="F43" s="277"/>
      <c r="G43" s="278"/>
    </row>
    <row r="44" spans="1:9" s="282" customFormat="1" ht="21" customHeight="1">
      <c r="A44" s="265" t="s">
        <v>43</v>
      </c>
      <c r="B44" s="475" t="s">
        <v>162</v>
      </c>
      <c r="C44" s="476"/>
      <c r="D44" s="477"/>
      <c r="E44" s="266">
        <v>13418.88</v>
      </c>
      <c r="F44" s="266">
        <f>G44-E44</f>
        <v>0</v>
      </c>
      <c r="G44" s="448">
        <v>13418.88</v>
      </c>
    </row>
    <row r="45" spans="1:9" ht="0.75" customHeight="1">
      <c r="A45" s="288"/>
      <c r="B45" s="469"/>
      <c r="C45" s="470"/>
      <c r="D45" s="471"/>
      <c r="E45" s="266"/>
      <c r="F45" s="266"/>
      <c r="G45" s="280"/>
    </row>
    <row r="46" spans="1:9" s="254" customFormat="1" ht="21" customHeight="1">
      <c r="A46" s="290"/>
      <c r="B46" s="472" t="s">
        <v>107</v>
      </c>
      <c r="C46" s="472"/>
      <c r="D46" s="472"/>
      <c r="E46" s="275">
        <f t="shared" ref="E46:G46" si="0">SUM(E43:E45)</f>
        <v>13418.88</v>
      </c>
      <c r="F46" s="274">
        <f>SUM(F43:F45)</f>
        <v>0</v>
      </c>
      <c r="G46" s="275">
        <f t="shared" si="0"/>
        <v>13418.88</v>
      </c>
    </row>
    <row r="47" spans="1:9" s="254" customFormat="1" ht="21" customHeight="1">
      <c r="A47" s="273"/>
      <c r="B47" s="472" t="s">
        <v>108</v>
      </c>
      <c r="C47" s="472"/>
      <c r="D47" s="472"/>
      <c r="E47" s="274">
        <f>E36+E42-E46</f>
        <v>523336.52</v>
      </c>
      <c r="F47" s="274">
        <f>F36+F42-F46</f>
        <v>201283</v>
      </c>
      <c r="G47" s="274">
        <f>G36+G42-G46</f>
        <v>724619.52</v>
      </c>
    </row>
    <row r="48" spans="1:9" s="264" customFormat="1" ht="15">
      <c r="A48" s="260" t="s">
        <v>109</v>
      </c>
      <c r="B48" s="462" t="s">
        <v>110</v>
      </c>
      <c r="C48" s="462"/>
      <c r="D48" s="462"/>
      <c r="E48" s="276"/>
      <c r="F48" s="277"/>
      <c r="G48" s="278"/>
    </row>
    <row r="49" spans="1:7" s="282" customFormat="1" ht="21" customHeight="1">
      <c r="A49" s="265" t="s">
        <v>111</v>
      </c>
      <c r="B49" s="450" t="s">
        <v>112</v>
      </c>
      <c r="C49" s="478"/>
      <c r="D49" s="478"/>
      <c r="E49" s="266"/>
      <c r="F49" s="266"/>
      <c r="G49" s="291"/>
    </row>
    <row r="50" spans="1:7" s="282" customFormat="1" ht="21" customHeight="1">
      <c r="A50" s="265" t="s">
        <v>113</v>
      </c>
      <c r="B50" s="450" t="s">
        <v>114</v>
      </c>
      <c r="C50" s="478"/>
      <c r="D50" s="478"/>
      <c r="E50" s="266"/>
      <c r="F50" s="266"/>
      <c r="G50" s="291"/>
    </row>
    <row r="51" spans="1:7" s="282" customFormat="1" ht="21" customHeight="1">
      <c r="A51" s="292" t="s">
        <v>115</v>
      </c>
      <c r="B51" s="450" t="s">
        <v>116</v>
      </c>
      <c r="C51" s="450"/>
      <c r="D51" s="450"/>
      <c r="E51" s="266"/>
      <c r="F51" s="266"/>
      <c r="G51" s="291"/>
    </row>
    <row r="52" spans="1:7" s="282" customFormat="1" ht="0.75" customHeight="1">
      <c r="A52" s="269"/>
      <c r="B52" s="479"/>
      <c r="C52" s="480"/>
      <c r="D52" s="480"/>
      <c r="E52" s="293"/>
      <c r="F52" s="270"/>
      <c r="G52" s="294"/>
    </row>
    <row r="53" spans="1:7" s="254" customFormat="1" ht="21" customHeight="1">
      <c r="A53" s="273"/>
      <c r="B53" s="472" t="s">
        <v>117</v>
      </c>
      <c r="C53" s="472"/>
      <c r="D53" s="472"/>
      <c r="E53" s="274"/>
      <c r="F53" s="274">
        <f>SUM(F48:F52)</f>
        <v>0</v>
      </c>
      <c r="G53" s="275"/>
    </row>
    <row r="54" spans="1:7" s="299" customFormat="1" ht="21" customHeight="1" thickBot="1">
      <c r="A54" s="295"/>
      <c r="B54" s="486" t="s">
        <v>118</v>
      </c>
      <c r="C54" s="487"/>
      <c r="D54" s="487"/>
      <c r="E54" s="296"/>
      <c r="F54" s="297"/>
      <c r="G54" s="298"/>
    </row>
    <row r="55" spans="1:7" s="282" customFormat="1" ht="21" customHeight="1" thickTop="1">
      <c r="A55" s="300" t="s">
        <v>119</v>
      </c>
      <c r="B55" s="301" t="s">
        <v>120</v>
      </c>
      <c r="C55" s="301"/>
      <c r="D55" s="301"/>
      <c r="E55" s="301"/>
      <c r="F55" s="301"/>
      <c r="G55" s="302"/>
    </row>
    <row r="56" spans="1:7" s="282" customFormat="1" ht="21" customHeight="1">
      <c r="A56" s="303"/>
      <c r="B56" s="183" t="s">
        <v>121</v>
      </c>
      <c r="C56" s="183"/>
      <c r="D56" s="183"/>
      <c r="E56" s="183"/>
      <c r="F56" s="183"/>
      <c r="G56" s="304"/>
    </row>
    <row r="57" spans="1:7" s="176" customFormat="1" ht="2.25" customHeight="1">
      <c r="A57" s="305"/>
      <c r="B57" s="306"/>
      <c r="C57" s="306"/>
      <c r="D57" s="307"/>
      <c r="E57" s="307"/>
      <c r="F57" s="307"/>
      <c r="G57" s="308"/>
    </row>
    <row r="58" spans="1:7" ht="15.75" customHeight="1">
      <c r="A58" s="488" t="s">
        <v>49</v>
      </c>
      <c r="B58" s="489"/>
      <c r="C58" s="490"/>
      <c r="D58" s="490"/>
      <c r="E58" s="490"/>
      <c r="F58" s="490"/>
      <c r="G58" s="491"/>
    </row>
    <row r="59" spans="1:7" ht="15.75" customHeight="1">
      <c r="A59" s="492" t="s">
        <v>50</v>
      </c>
      <c r="B59" s="493"/>
      <c r="C59" s="493"/>
      <c r="D59" s="493"/>
      <c r="E59" s="494"/>
      <c r="F59" s="492" t="s">
        <v>122</v>
      </c>
      <c r="G59" s="494"/>
    </row>
    <row r="60" spans="1:7" ht="42.75" customHeight="1">
      <c r="A60" s="309"/>
      <c r="B60" s="310"/>
      <c r="C60" s="311"/>
      <c r="D60" s="309"/>
      <c r="E60" s="310"/>
      <c r="F60" s="309"/>
      <c r="G60" s="310"/>
    </row>
    <row r="61" spans="1:7" ht="12.75">
      <c r="A61" s="312" t="s">
        <v>81</v>
      </c>
      <c r="B61" s="313"/>
      <c r="C61" s="314" t="s">
        <v>94</v>
      </c>
      <c r="D61" s="495"/>
      <c r="E61" s="496"/>
      <c r="F61" s="495" t="s">
        <v>167</v>
      </c>
      <c r="G61" s="496"/>
    </row>
    <row r="62" spans="1:7" ht="15.75" customHeight="1">
      <c r="A62" s="488" t="s">
        <v>52</v>
      </c>
      <c r="B62" s="489"/>
      <c r="C62" s="490"/>
      <c r="D62" s="490"/>
      <c r="E62" s="490"/>
      <c r="F62" s="490"/>
      <c r="G62" s="491"/>
    </row>
    <row r="63" spans="1:7" ht="15.75" customHeight="1">
      <c r="A63" s="492" t="s">
        <v>82</v>
      </c>
      <c r="B63" s="493"/>
      <c r="C63" s="497"/>
      <c r="D63" s="497"/>
      <c r="E63" s="497"/>
      <c r="F63" s="497"/>
      <c r="G63" s="498"/>
    </row>
    <row r="64" spans="1:7" ht="51.75" customHeight="1">
      <c r="A64" s="309"/>
      <c r="B64" s="310"/>
      <c r="C64" s="311"/>
      <c r="D64" s="309"/>
      <c r="E64" s="310"/>
      <c r="F64" s="309"/>
      <c r="G64" s="310"/>
    </row>
    <row r="65" spans="1:7" ht="12.75" customHeight="1" thickBot="1">
      <c r="A65" s="315" t="s">
        <v>124</v>
      </c>
      <c r="B65" s="316"/>
      <c r="C65" s="317" t="s">
        <v>166</v>
      </c>
      <c r="D65" s="499" t="s">
        <v>126</v>
      </c>
      <c r="E65" s="500"/>
      <c r="F65" s="499"/>
      <c r="G65" s="500"/>
    </row>
    <row r="66" spans="1:7" ht="4.5" hidden="1" customHeight="1">
      <c r="A66" s="501"/>
      <c r="B66" s="502"/>
      <c r="C66" s="502"/>
      <c r="D66" s="502"/>
      <c r="E66" s="502"/>
      <c r="F66" s="502"/>
      <c r="G66" s="503"/>
    </row>
    <row r="67" spans="1:7" ht="20.100000000000001" customHeight="1" thickBot="1">
      <c r="A67" s="481" t="s">
        <v>127</v>
      </c>
      <c r="B67" s="482"/>
      <c r="C67" s="483"/>
      <c r="D67" s="484"/>
      <c r="E67" s="484"/>
      <c r="F67" s="484"/>
      <c r="G67" s="485"/>
    </row>
  </sheetData>
  <mergeCells count="48">
    <mergeCell ref="A62:G62"/>
    <mergeCell ref="A63:G63"/>
    <mergeCell ref="D65:E65"/>
    <mergeCell ref="F65:G65"/>
    <mergeCell ref="A66:G66"/>
    <mergeCell ref="A67:G67"/>
    <mergeCell ref="B54:D54"/>
    <mergeCell ref="A58:G58"/>
    <mergeCell ref="A59:E59"/>
    <mergeCell ref="F59:G59"/>
    <mergeCell ref="D61:E61"/>
    <mergeCell ref="F61:G61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2:E2"/>
    <mergeCell ref="B3:D3"/>
    <mergeCell ref="B4:D4"/>
    <mergeCell ref="B5:D5"/>
    <mergeCell ref="B6:D6"/>
    <mergeCell ref="B1:F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28" zoomScaleSheetLayoutView="100" zoomScalePageLayoutView="33" workbookViewId="0">
      <selection activeCell="F49" sqref="F49"/>
    </sheetView>
  </sheetViews>
  <sheetFormatPr defaultColWidth="20.7109375" defaultRowHeight="19.5" customHeight="1"/>
  <cols>
    <col min="1" max="1" width="15.7109375" style="172" customWidth="1"/>
    <col min="2" max="2" width="15.85546875" style="172" customWidth="1"/>
    <col min="3" max="3" width="22" style="172" customWidth="1"/>
    <col min="4" max="4" width="21.85546875" style="172" customWidth="1"/>
    <col min="5" max="5" width="18.42578125" style="172" customWidth="1"/>
    <col min="6" max="7" width="24" style="172" customWidth="1"/>
    <col min="8" max="8" width="20.7109375" style="172"/>
    <col min="9" max="9" width="20.7109375" style="172" customWidth="1"/>
    <col min="10" max="16384" width="20.7109375" style="172"/>
  </cols>
  <sheetData>
    <row r="1" spans="1:7" s="167" customFormat="1" ht="54.75" customHeight="1" thickBot="1">
      <c r="A1" s="164"/>
      <c r="B1" s="451" t="s">
        <v>1</v>
      </c>
      <c r="C1" s="451"/>
      <c r="D1" s="451"/>
      <c r="E1" s="451"/>
      <c r="F1" s="165"/>
      <c r="G1" s="166"/>
    </row>
    <row r="2" spans="1:7" ht="24.75" customHeight="1">
      <c r="A2" s="168"/>
      <c r="B2" s="452" t="s">
        <v>157</v>
      </c>
      <c r="C2" s="453"/>
      <c r="D2" s="453"/>
      <c r="E2" s="454"/>
      <c r="F2" s="170" t="s">
        <v>158</v>
      </c>
      <c r="G2" s="171" t="s">
        <v>159</v>
      </c>
    </row>
    <row r="3" spans="1:7" s="176" customFormat="1" ht="15.75">
      <c r="A3" s="173" t="s">
        <v>2</v>
      </c>
      <c r="B3" s="455" t="s">
        <v>147</v>
      </c>
      <c r="C3" s="456"/>
      <c r="D3" s="457"/>
      <c r="E3" s="174" t="s">
        <v>3</v>
      </c>
      <c r="F3" s="174"/>
      <c r="G3" s="175"/>
    </row>
    <row r="4" spans="1:7" s="176" customFormat="1" ht="15.75">
      <c r="A4" s="173" t="s">
        <v>4</v>
      </c>
      <c r="B4" s="458" t="s">
        <v>55</v>
      </c>
      <c r="C4" s="459"/>
      <c r="D4" s="460"/>
      <c r="E4" s="177" t="s">
        <v>145</v>
      </c>
      <c r="F4" s="178"/>
      <c r="G4" s="179">
        <v>42650</v>
      </c>
    </row>
    <row r="5" spans="1:7" s="176" customFormat="1" ht="15.75" customHeight="1">
      <c r="A5" s="173" t="s">
        <v>57</v>
      </c>
      <c r="B5" s="458" t="s">
        <v>148</v>
      </c>
      <c r="C5" s="459"/>
      <c r="D5" s="460"/>
      <c r="E5" s="180" t="s">
        <v>95</v>
      </c>
      <c r="F5" s="181"/>
      <c r="G5" s="182"/>
    </row>
    <row r="6" spans="1:7" s="176" customFormat="1" ht="15.6" customHeight="1">
      <c r="A6" s="173" t="s">
        <v>6</v>
      </c>
      <c r="B6" s="458" t="s">
        <v>149</v>
      </c>
      <c r="C6" s="459"/>
      <c r="D6" s="460"/>
      <c r="E6" s="180" t="s">
        <v>58</v>
      </c>
      <c r="F6" s="181"/>
      <c r="G6" s="179">
        <v>42648</v>
      </c>
    </row>
    <row r="7" spans="1:7" s="176" customFormat="1" ht="15" customHeight="1">
      <c r="A7" s="173"/>
      <c r="B7" s="184"/>
      <c r="C7" s="185"/>
      <c r="D7" s="186"/>
      <c r="E7" s="180" t="s">
        <v>59</v>
      </c>
      <c r="F7" s="181"/>
      <c r="G7" s="179">
        <v>42648</v>
      </c>
    </row>
    <row r="8" spans="1:7" s="176" customFormat="1" ht="16.5" customHeight="1">
      <c r="A8" s="173"/>
      <c r="B8" s="187"/>
      <c r="C8" s="188"/>
      <c r="D8" s="186"/>
      <c r="E8" s="189" t="s">
        <v>60</v>
      </c>
      <c r="F8" s="190"/>
      <c r="G8" s="191"/>
    </row>
    <row r="9" spans="1:7" s="176" customFormat="1" ht="16.5" thickBot="1">
      <c r="A9" s="192"/>
      <c r="B9" s="193"/>
      <c r="C9" s="194"/>
      <c r="D9" s="195"/>
      <c r="E9" s="196" t="s">
        <v>7</v>
      </c>
      <c r="F9" s="195"/>
      <c r="G9" s="197"/>
    </row>
    <row r="10" spans="1:7" ht="12.75">
      <c r="A10" s="198" t="s">
        <v>8</v>
      </c>
      <c r="B10" s="199"/>
      <c r="C10" s="199"/>
      <c r="D10" s="199"/>
      <c r="E10" s="199"/>
      <c r="F10" s="199"/>
      <c r="G10" s="200"/>
    </row>
    <row r="11" spans="1:7" ht="15" customHeight="1">
      <c r="A11" s="201" t="s">
        <v>153</v>
      </c>
      <c r="B11" s="202"/>
      <c r="C11" s="203"/>
      <c r="D11" s="179">
        <v>42614</v>
      </c>
      <c r="E11" s="201" t="s">
        <v>11</v>
      </c>
      <c r="F11" s="204"/>
      <c r="G11" s="205"/>
    </row>
    <row r="12" spans="1:7" ht="15">
      <c r="A12" s="201" t="s">
        <v>10</v>
      </c>
      <c r="B12" s="204"/>
      <c r="C12" s="206"/>
      <c r="D12" s="207"/>
      <c r="E12" s="201"/>
      <c r="F12" s="204"/>
      <c r="G12" s="205"/>
    </row>
    <row r="13" spans="1:7" ht="15">
      <c r="A13" s="201" t="s">
        <v>96</v>
      </c>
      <c r="B13" s="204"/>
      <c r="C13" s="206"/>
      <c r="D13" s="207"/>
      <c r="E13" s="208"/>
      <c r="F13" s="209"/>
      <c r="G13" s="210"/>
    </row>
    <row r="14" spans="1:7" ht="15" thickBot="1">
      <c r="A14" s="211" t="s">
        <v>12</v>
      </c>
      <c r="B14" s="212"/>
      <c r="C14" s="213"/>
      <c r="D14" s="207"/>
      <c r="E14" s="214"/>
      <c r="F14" s="215"/>
      <c r="G14" s="216"/>
    </row>
    <row r="15" spans="1:7" ht="15">
      <c r="A15" s="211" t="s">
        <v>97</v>
      </c>
      <c r="B15" s="212"/>
      <c r="C15" s="217"/>
      <c r="D15" s="218">
        <v>670944</v>
      </c>
      <c r="E15" s="219" t="s">
        <v>98</v>
      </c>
      <c r="F15" s="220"/>
      <c r="G15" s="221"/>
    </row>
    <row r="16" spans="1:7" ht="15">
      <c r="A16" s="211" t="s">
        <v>15</v>
      </c>
      <c r="B16" s="212"/>
      <c r="C16" s="217"/>
      <c r="D16" s="222"/>
      <c r="E16" s="223" t="s">
        <v>99</v>
      </c>
      <c r="F16" s="224"/>
      <c r="G16" s="225"/>
    </row>
    <row r="17" spans="1:7" ht="16.5" thickBot="1">
      <c r="A17" s="226" t="s">
        <v>17</v>
      </c>
      <c r="B17" s="183"/>
      <c r="C17" s="227"/>
      <c r="D17" s="179">
        <v>42641</v>
      </c>
      <c r="E17" s="228" t="s">
        <v>100</v>
      </c>
      <c r="F17" s="229"/>
      <c r="G17" s="230"/>
    </row>
    <row r="18" spans="1:7" ht="15">
      <c r="A18" s="226" t="s">
        <v>101</v>
      </c>
      <c r="B18" s="183"/>
      <c r="C18" s="231"/>
      <c r="D18" s="232">
        <v>148392</v>
      </c>
      <c r="E18" s="233"/>
      <c r="F18" s="234"/>
      <c r="G18" s="235"/>
    </row>
    <row r="19" spans="1:7" ht="15" customHeight="1">
      <c r="A19" s="236" t="s">
        <v>20</v>
      </c>
      <c r="B19" s="237"/>
      <c r="C19" s="238"/>
      <c r="D19" s="239">
        <f>F47</f>
        <v>90455</v>
      </c>
      <c r="E19" s="240"/>
      <c r="F19" s="212"/>
      <c r="G19" s="207"/>
    </row>
    <row r="20" spans="1:7" ht="15">
      <c r="A20" s="240" t="s">
        <v>22</v>
      </c>
      <c r="B20" s="241"/>
      <c r="C20" s="242"/>
      <c r="D20" s="243"/>
      <c r="E20" s="240"/>
      <c r="F20" s="212"/>
      <c r="G20" s="207"/>
    </row>
    <row r="21" spans="1:7" ht="15">
      <c r="A21" s="244" t="s">
        <v>102</v>
      </c>
      <c r="B21" s="245"/>
      <c r="C21" s="246"/>
      <c r="D21" s="446"/>
      <c r="E21" s="240"/>
      <c r="F21" s="212"/>
      <c r="G21" s="207"/>
    </row>
    <row r="22" spans="1:7" ht="15" customHeight="1" thickBot="1">
      <c r="A22" s="247" t="s">
        <v>23</v>
      </c>
      <c r="B22" s="248"/>
      <c r="C22" s="249"/>
      <c r="D22" s="250"/>
      <c r="E22" s="247"/>
      <c r="F22" s="248"/>
      <c r="G22" s="216"/>
    </row>
    <row r="23" spans="1:7" s="254" customFormat="1" ht="15.75" customHeight="1">
      <c r="A23" s="251" t="s">
        <v>24</v>
      </c>
      <c r="B23" s="252"/>
      <c r="C23" s="252"/>
      <c r="D23" s="252"/>
      <c r="E23" s="252"/>
      <c r="F23" s="252"/>
      <c r="G23" s="253"/>
    </row>
    <row r="24" spans="1:7" s="259" customFormat="1" ht="15">
      <c r="A24" s="255" t="s">
        <v>0</v>
      </c>
      <c r="B24" s="461" t="s">
        <v>25</v>
      </c>
      <c r="C24" s="461"/>
      <c r="D24" s="461"/>
      <c r="E24" s="447" t="s">
        <v>26</v>
      </c>
      <c r="F24" s="257" t="s">
        <v>27</v>
      </c>
      <c r="G24" s="258" t="s">
        <v>28</v>
      </c>
    </row>
    <row r="25" spans="1:7" s="264" customFormat="1" ht="15">
      <c r="A25" s="260" t="s">
        <v>29</v>
      </c>
      <c r="B25" s="462" t="s">
        <v>30</v>
      </c>
      <c r="C25" s="462"/>
      <c r="D25" s="462"/>
      <c r="E25" s="261"/>
      <c r="F25" s="262"/>
      <c r="G25" s="263"/>
    </row>
    <row r="26" spans="1:7" s="268" customFormat="1" ht="21" customHeight="1">
      <c r="A26" s="265" t="s">
        <v>74</v>
      </c>
      <c r="B26" s="463" t="s">
        <v>154</v>
      </c>
      <c r="C26" s="464"/>
      <c r="D26" s="465"/>
      <c r="E26" s="266">
        <v>67094</v>
      </c>
      <c r="F26" s="266">
        <f>G26-E26</f>
        <v>0</v>
      </c>
      <c r="G26" s="267">
        <v>67094</v>
      </c>
    </row>
    <row r="27" spans="1:7" s="268" customFormat="1" ht="21" customHeight="1">
      <c r="A27" s="265" t="s">
        <v>75</v>
      </c>
      <c r="B27" s="463" t="s">
        <v>160</v>
      </c>
      <c r="C27" s="464"/>
      <c r="D27" s="465"/>
      <c r="E27" s="266">
        <v>365787.1</v>
      </c>
      <c r="F27" s="266">
        <f>G27-E27</f>
        <v>103874.30000000005</v>
      </c>
      <c r="G27" s="267">
        <v>469661.4</v>
      </c>
    </row>
    <row r="28" spans="1:7" s="268" customFormat="1" ht="45" customHeight="1">
      <c r="A28" s="265" t="s">
        <v>76</v>
      </c>
      <c r="B28" s="466" t="s">
        <v>156</v>
      </c>
      <c r="C28" s="467"/>
      <c r="D28" s="468"/>
      <c r="E28" s="266"/>
      <c r="F28" s="266">
        <f>G28-E28</f>
        <v>0</v>
      </c>
      <c r="G28" s="267"/>
    </row>
    <row r="29" spans="1:7" s="268" customFormat="1" ht="0.75" hidden="1" customHeight="1">
      <c r="A29" s="269"/>
      <c r="B29" s="450"/>
      <c r="C29" s="450"/>
      <c r="D29" s="450"/>
      <c r="E29" s="270"/>
      <c r="F29" s="271"/>
      <c r="G29" s="272"/>
    </row>
    <row r="30" spans="1:7" s="254" customFormat="1" ht="21" customHeight="1">
      <c r="A30" s="273"/>
      <c r="B30" s="472" t="s">
        <v>31</v>
      </c>
      <c r="C30" s="473"/>
      <c r="D30" s="473"/>
      <c r="E30" s="274">
        <v>432881.1</v>
      </c>
      <c r="F30" s="274">
        <f>SUM(F25:F29)</f>
        <v>103874.30000000005</v>
      </c>
      <c r="G30" s="275">
        <f>SUM(G25:G29)</f>
        <v>536755.4</v>
      </c>
    </row>
    <row r="31" spans="1:7" s="264" customFormat="1" ht="15">
      <c r="A31" s="260" t="s">
        <v>32</v>
      </c>
      <c r="B31" s="462" t="s">
        <v>33</v>
      </c>
      <c r="C31" s="462"/>
      <c r="D31" s="462"/>
      <c r="E31" s="276"/>
      <c r="F31" s="277"/>
      <c r="G31" s="278"/>
    </row>
    <row r="32" spans="1:7" s="268" customFormat="1" ht="14.25">
      <c r="A32" s="279" t="s">
        <v>77</v>
      </c>
      <c r="B32" s="474" t="s">
        <v>141</v>
      </c>
      <c r="C32" s="474"/>
      <c r="D32" s="474"/>
      <c r="E32" s="266"/>
      <c r="F32" s="280"/>
      <c r="G32" s="280"/>
    </row>
    <row r="33" spans="1:9" s="282" customFormat="1" ht="14.25">
      <c r="A33" s="265" t="s">
        <v>78</v>
      </c>
      <c r="B33" s="450" t="s">
        <v>103</v>
      </c>
      <c r="C33" s="450"/>
      <c r="D33" s="450"/>
      <c r="E33" s="266"/>
      <c r="F33" s="266">
        <f>G33-E33</f>
        <v>0</v>
      </c>
      <c r="G33" s="281"/>
    </row>
    <row r="34" spans="1:9" s="282" customFormat="1" ht="14.25">
      <c r="A34" s="265" t="s">
        <v>34</v>
      </c>
      <c r="B34" s="450" t="s">
        <v>139</v>
      </c>
      <c r="C34" s="450"/>
      <c r="D34" s="450"/>
      <c r="E34" s="266"/>
      <c r="F34" s="283">
        <f>G34-E34</f>
        <v>0</v>
      </c>
      <c r="G34" s="280"/>
    </row>
    <row r="35" spans="1:9" s="282" customFormat="1" ht="0.75" customHeight="1">
      <c r="A35" s="284"/>
      <c r="B35" s="450"/>
      <c r="C35" s="450"/>
      <c r="D35" s="450"/>
      <c r="E35" s="285"/>
      <c r="F35" s="286"/>
      <c r="G35" s="287"/>
    </row>
    <row r="36" spans="1:9" s="254" customFormat="1" ht="21" customHeight="1">
      <c r="A36" s="273"/>
      <c r="B36" s="472" t="s">
        <v>35</v>
      </c>
      <c r="C36" s="472"/>
      <c r="D36" s="472"/>
      <c r="E36" s="274">
        <v>432881.1</v>
      </c>
      <c r="F36" s="275">
        <f>SUM(F30:F34)</f>
        <v>103874.30000000005</v>
      </c>
      <c r="G36" s="275">
        <f>SUM(G30:G34)</f>
        <v>536755.4</v>
      </c>
    </row>
    <row r="37" spans="1:9" s="264" customFormat="1" ht="15">
      <c r="A37" s="260" t="s">
        <v>36</v>
      </c>
      <c r="B37" s="462" t="s">
        <v>37</v>
      </c>
      <c r="C37" s="462"/>
      <c r="D37" s="462"/>
      <c r="E37" s="276"/>
      <c r="F37" s="277"/>
      <c r="G37" s="278"/>
      <c r="I37" s="264">
        <f>43055962*5/100</f>
        <v>2152798.1</v>
      </c>
    </row>
    <row r="38" spans="1:9" ht="24" customHeight="1">
      <c r="A38" s="288" t="s">
        <v>38</v>
      </c>
      <c r="B38" s="475" t="s">
        <v>150</v>
      </c>
      <c r="C38" s="476"/>
      <c r="D38" s="477"/>
      <c r="E38" s="266"/>
      <c r="F38" s="266">
        <f>G38-E38</f>
        <v>0</v>
      </c>
      <c r="G38" s="280"/>
      <c r="I38" s="289"/>
    </row>
    <row r="39" spans="1:9" ht="21" customHeight="1">
      <c r="A39" s="288" t="s">
        <v>72</v>
      </c>
      <c r="B39" s="475" t="s">
        <v>104</v>
      </c>
      <c r="C39" s="476"/>
      <c r="D39" s="477"/>
      <c r="E39" s="266"/>
      <c r="F39" s="266">
        <f>G39-E39</f>
        <v>0</v>
      </c>
      <c r="G39" s="280"/>
      <c r="I39" s="289"/>
    </row>
    <row r="40" spans="1:9" ht="21" customHeight="1">
      <c r="A40" s="288" t="s">
        <v>73</v>
      </c>
      <c r="B40" s="469" t="s">
        <v>105</v>
      </c>
      <c r="C40" s="470"/>
      <c r="D40" s="471"/>
      <c r="E40" s="266"/>
      <c r="F40" s="266">
        <f>G40-E40</f>
        <v>0</v>
      </c>
      <c r="G40" s="280"/>
    </row>
    <row r="41" spans="1:9" ht="0.75" customHeight="1">
      <c r="A41" s="288"/>
      <c r="B41" s="469"/>
      <c r="C41" s="470"/>
      <c r="D41" s="471"/>
      <c r="E41" s="266"/>
      <c r="F41" s="266"/>
      <c r="G41" s="280"/>
    </row>
    <row r="42" spans="1:9" s="254" customFormat="1" ht="21" customHeight="1">
      <c r="A42" s="290"/>
      <c r="B42" s="472" t="s">
        <v>39</v>
      </c>
      <c r="C42" s="472"/>
      <c r="D42" s="472"/>
      <c r="E42" s="275">
        <f>SUM(E36:E40)</f>
        <v>432881.1</v>
      </c>
      <c r="F42" s="275">
        <f>SUM(F36:F40)</f>
        <v>103874.30000000005</v>
      </c>
      <c r="G42" s="275">
        <f>SUM(G36:G40)</f>
        <v>536755.4</v>
      </c>
    </row>
    <row r="43" spans="1:9" s="264" customFormat="1" ht="15">
      <c r="A43" s="260" t="s">
        <v>41</v>
      </c>
      <c r="B43" s="462" t="s">
        <v>161</v>
      </c>
      <c r="C43" s="462"/>
      <c r="D43" s="462"/>
      <c r="E43" s="276"/>
      <c r="F43" s="277"/>
      <c r="G43" s="278"/>
    </row>
    <row r="44" spans="1:9" s="282" customFormat="1" ht="21" customHeight="1">
      <c r="A44" s="265" t="s">
        <v>43</v>
      </c>
      <c r="B44" s="475" t="s">
        <v>162</v>
      </c>
      <c r="C44" s="476"/>
      <c r="D44" s="477"/>
      <c r="E44" s="444"/>
      <c r="F44" s="266">
        <f>G44-E44</f>
        <v>-13418.88</v>
      </c>
      <c r="G44" s="448">
        <v>-13418.88</v>
      </c>
    </row>
    <row r="45" spans="1:9" ht="0.75" customHeight="1">
      <c r="A45" s="288"/>
      <c r="B45" s="469"/>
      <c r="C45" s="470"/>
      <c r="D45" s="471"/>
      <c r="E45" s="266"/>
      <c r="F45" s="266"/>
      <c r="G45" s="280"/>
    </row>
    <row r="46" spans="1:9" s="254" customFormat="1" ht="21" customHeight="1">
      <c r="A46" s="290"/>
      <c r="B46" s="472" t="s">
        <v>107</v>
      </c>
      <c r="C46" s="472"/>
      <c r="D46" s="472"/>
      <c r="E46" s="274">
        <v>0</v>
      </c>
      <c r="F46" s="274">
        <f t="shared" ref="F46:G46" si="0">SUM(F43:F45)</f>
        <v>-13418.88</v>
      </c>
      <c r="G46" s="275">
        <f t="shared" si="0"/>
        <v>-13418.88</v>
      </c>
    </row>
    <row r="47" spans="1:9" s="254" customFormat="1" ht="21" customHeight="1">
      <c r="A47" s="273"/>
      <c r="B47" s="472" t="s">
        <v>108</v>
      </c>
      <c r="C47" s="472"/>
      <c r="D47" s="472"/>
      <c r="E47" s="274">
        <v>432881.1</v>
      </c>
      <c r="F47" s="274">
        <v>90455</v>
      </c>
      <c r="G47" s="274">
        <v>523336</v>
      </c>
    </row>
    <row r="48" spans="1:9" s="264" customFormat="1" ht="15">
      <c r="A48" s="260" t="s">
        <v>109</v>
      </c>
      <c r="B48" s="462" t="s">
        <v>110</v>
      </c>
      <c r="C48" s="462"/>
      <c r="D48" s="462"/>
      <c r="E48" s="276"/>
      <c r="F48" s="277"/>
      <c r="G48" s="278"/>
    </row>
    <row r="49" spans="1:7" s="282" customFormat="1" ht="21" customHeight="1">
      <c r="A49" s="265" t="s">
        <v>111</v>
      </c>
      <c r="B49" s="450" t="s">
        <v>112</v>
      </c>
      <c r="C49" s="478"/>
      <c r="D49" s="478"/>
      <c r="E49" s="266"/>
      <c r="F49" s="266"/>
      <c r="G49" s="291"/>
    </row>
    <row r="50" spans="1:7" s="282" customFormat="1" ht="21" customHeight="1">
      <c r="A50" s="265" t="s">
        <v>113</v>
      </c>
      <c r="B50" s="450" t="s">
        <v>114</v>
      </c>
      <c r="C50" s="478"/>
      <c r="D50" s="478"/>
      <c r="E50" s="266"/>
      <c r="F50" s="266"/>
      <c r="G50" s="291"/>
    </row>
    <row r="51" spans="1:7" s="282" customFormat="1" ht="21" customHeight="1">
      <c r="A51" s="292" t="s">
        <v>115</v>
      </c>
      <c r="B51" s="450" t="s">
        <v>116</v>
      </c>
      <c r="C51" s="450"/>
      <c r="D51" s="450"/>
      <c r="E51" s="266"/>
      <c r="F51" s="266"/>
      <c r="G51" s="291"/>
    </row>
    <row r="52" spans="1:7" s="282" customFormat="1" ht="0.75" customHeight="1">
      <c r="A52" s="269"/>
      <c r="B52" s="479"/>
      <c r="C52" s="480"/>
      <c r="D52" s="480"/>
      <c r="E52" s="293"/>
      <c r="F52" s="270"/>
      <c r="G52" s="294"/>
    </row>
    <row r="53" spans="1:7" s="254" customFormat="1" ht="21" customHeight="1">
      <c r="A53" s="273"/>
      <c r="B53" s="472" t="s">
        <v>117</v>
      </c>
      <c r="C53" s="472"/>
      <c r="D53" s="472"/>
      <c r="E53" s="274"/>
      <c r="F53" s="274">
        <f>SUM(F48:F52)</f>
        <v>0</v>
      </c>
      <c r="G53" s="275"/>
    </row>
    <row r="54" spans="1:7" s="299" customFormat="1" ht="21" customHeight="1" thickBot="1">
      <c r="A54" s="295"/>
      <c r="B54" s="486" t="s">
        <v>118</v>
      </c>
      <c r="C54" s="487"/>
      <c r="D54" s="487"/>
      <c r="E54" s="296"/>
      <c r="F54" s="297"/>
      <c r="G54" s="298"/>
    </row>
    <row r="55" spans="1:7" s="282" customFormat="1" ht="21" customHeight="1" thickTop="1">
      <c r="A55" s="300" t="s">
        <v>119</v>
      </c>
      <c r="B55" s="301" t="s">
        <v>120</v>
      </c>
      <c r="C55" s="301"/>
      <c r="D55" s="301"/>
      <c r="E55" s="301"/>
      <c r="F55" s="301"/>
      <c r="G55" s="302"/>
    </row>
    <row r="56" spans="1:7" s="282" customFormat="1" ht="21" customHeight="1">
      <c r="A56" s="303"/>
      <c r="B56" s="183" t="s">
        <v>121</v>
      </c>
      <c r="C56" s="183"/>
      <c r="D56" s="183"/>
      <c r="E56" s="183"/>
      <c r="F56" s="183"/>
      <c r="G56" s="304"/>
    </row>
    <row r="57" spans="1:7" s="176" customFormat="1" ht="2.25" customHeight="1">
      <c r="A57" s="305"/>
      <c r="B57" s="306"/>
      <c r="C57" s="306"/>
      <c r="D57" s="307"/>
      <c r="E57" s="307"/>
      <c r="F57" s="307"/>
      <c r="G57" s="308"/>
    </row>
    <row r="58" spans="1:7" ht="15.75" customHeight="1">
      <c r="A58" s="488" t="s">
        <v>49</v>
      </c>
      <c r="B58" s="489"/>
      <c r="C58" s="490"/>
      <c r="D58" s="490"/>
      <c r="E58" s="490"/>
      <c r="F58" s="490"/>
      <c r="G58" s="491"/>
    </row>
    <row r="59" spans="1:7" ht="15.75" customHeight="1">
      <c r="A59" s="492" t="s">
        <v>50</v>
      </c>
      <c r="B59" s="493"/>
      <c r="C59" s="493"/>
      <c r="D59" s="493"/>
      <c r="E59" s="494"/>
      <c r="F59" s="492" t="s">
        <v>122</v>
      </c>
      <c r="G59" s="494"/>
    </row>
    <row r="60" spans="1:7" ht="42.75" customHeight="1">
      <c r="A60" s="309"/>
      <c r="B60" s="310"/>
      <c r="C60" s="311"/>
      <c r="D60" s="309"/>
      <c r="E60" s="310"/>
      <c r="F60" s="309"/>
      <c r="G60" s="310"/>
    </row>
    <row r="61" spans="1:7" ht="12.75">
      <c r="A61" s="312" t="s">
        <v>81</v>
      </c>
      <c r="B61" s="313"/>
      <c r="C61" s="314" t="s">
        <v>94</v>
      </c>
      <c r="D61" s="495"/>
      <c r="E61" s="496"/>
      <c r="F61" s="495" t="s">
        <v>123</v>
      </c>
      <c r="G61" s="496"/>
    </row>
    <row r="62" spans="1:7" ht="15.75" customHeight="1">
      <c r="A62" s="488" t="s">
        <v>52</v>
      </c>
      <c r="B62" s="489"/>
      <c r="C62" s="490"/>
      <c r="D62" s="490"/>
      <c r="E62" s="490"/>
      <c r="F62" s="490"/>
      <c r="G62" s="491"/>
    </row>
    <row r="63" spans="1:7" ht="15.75" customHeight="1">
      <c r="A63" s="492" t="s">
        <v>82</v>
      </c>
      <c r="B63" s="493"/>
      <c r="C63" s="497"/>
      <c r="D63" s="497"/>
      <c r="E63" s="497"/>
      <c r="F63" s="497"/>
      <c r="G63" s="498"/>
    </row>
    <row r="64" spans="1:7" ht="51.75" customHeight="1">
      <c r="A64" s="309"/>
      <c r="B64" s="310"/>
      <c r="C64" s="311"/>
      <c r="D64" s="309"/>
      <c r="E64" s="310"/>
      <c r="F64" s="309"/>
      <c r="G64" s="310"/>
    </row>
    <row r="65" spans="1:7" ht="12.75" customHeight="1" thickBot="1">
      <c r="A65" s="315" t="s">
        <v>124</v>
      </c>
      <c r="B65" s="316"/>
      <c r="C65" s="317" t="s">
        <v>125</v>
      </c>
      <c r="D65" s="499" t="s">
        <v>126</v>
      </c>
      <c r="E65" s="500"/>
      <c r="F65" s="499"/>
      <c r="G65" s="500"/>
    </row>
    <row r="66" spans="1:7" ht="4.5" hidden="1" customHeight="1">
      <c r="A66" s="501"/>
      <c r="B66" s="502"/>
      <c r="C66" s="502"/>
      <c r="D66" s="502"/>
      <c r="E66" s="502"/>
      <c r="F66" s="502"/>
      <c r="G66" s="503"/>
    </row>
    <row r="67" spans="1:7" ht="20.100000000000001" customHeight="1" thickBot="1">
      <c r="A67" s="481" t="s">
        <v>127</v>
      </c>
      <c r="B67" s="482"/>
      <c r="C67" s="483"/>
      <c r="D67" s="484"/>
      <c r="E67" s="484"/>
      <c r="F67" s="484"/>
      <c r="G67" s="485"/>
    </row>
  </sheetData>
  <mergeCells count="48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1:E1"/>
    <mergeCell ref="B2:E2"/>
    <mergeCell ref="B3:D3"/>
    <mergeCell ref="B4:D4"/>
    <mergeCell ref="B5:D5"/>
    <mergeCell ref="B6:D6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9" zoomScaleSheetLayoutView="100" zoomScalePageLayoutView="33" workbookViewId="0">
      <selection activeCell="F47" sqref="F47"/>
    </sheetView>
  </sheetViews>
  <sheetFormatPr defaultColWidth="20.7109375" defaultRowHeight="19.5" customHeight="1"/>
  <cols>
    <col min="1" max="1" width="15.7109375" style="172" customWidth="1"/>
    <col min="2" max="2" width="15.85546875" style="172" customWidth="1"/>
    <col min="3" max="3" width="22" style="172" customWidth="1"/>
    <col min="4" max="4" width="21.85546875" style="172" customWidth="1"/>
    <col min="5" max="5" width="18.42578125" style="172" customWidth="1"/>
    <col min="6" max="7" width="24" style="172" customWidth="1"/>
    <col min="8" max="8" width="20.7109375" style="172"/>
    <col min="9" max="9" width="20.7109375" style="172" customWidth="1"/>
    <col min="10" max="16384" width="20.7109375" style="172"/>
  </cols>
  <sheetData>
    <row r="1" spans="1:7" s="167" customFormat="1" ht="54.75" customHeight="1" thickBot="1">
      <c r="A1" s="164"/>
      <c r="B1" s="451" t="s">
        <v>1</v>
      </c>
      <c r="C1" s="451"/>
      <c r="D1" s="451"/>
      <c r="E1" s="451"/>
      <c r="F1" s="165"/>
      <c r="G1" s="166"/>
    </row>
    <row r="2" spans="1:7" ht="24.75" customHeight="1">
      <c r="A2" s="168"/>
      <c r="B2" s="452" t="s">
        <v>151</v>
      </c>
      <c r="C2" s="453"/>
      <c r="D2" s="453"/>
      <c r="E2" s="454"/>
      <c r="F2" s="170" t="s">
        <v>146</v>
      </c>
      <c r="G2" s="171" t="s">
        <v>152</v>
      </c>
    </row>
    <row r="3" spans="1:7" s="176" customFormat="1" ht="15.75">
      <c r="A3" s="173" t="s">
        <v>2</v>
      </c>
      <c r="B3" s="455" t="s">
        <v>147</v>
      </c>
      <c r="C3" s="456"/>
      <c r="D3" s="457"/>
      <c r="E3" s="174" t="s">
        <v>3</v>
      </c>
      <c r="F3" s="174"/>
      <c r="G3" s="175"/>
    </row>
    <row r="4" spans="1:7" s="176" customFormat="1" ht="15.75">
      <c r="A4" s="173" t="s">
        <v>4</v>
      </c>
      <c r="B4" s="458" t="s">
        <v>55</v>
      </c>
      <c r="C4" s="459"/>
      <c r="D4" s="460"/>
      <c r="E4" s="177" t="s">
        <v>145</v>
      </c>
      <c r="F4" s="178"/>
      <c r="G4" s="179">
        <v>42626</v>
      </c>
    </row>
    <row r="5" spans="1:7" s="176" customFormat="1" ht="15.75" customHeight="1">
      <c r="A5" s="173" t="s">
        <v>57</v>
      </c>
      <c r="B5" s="458" t="s">
        <v>148</v>
      </c>
      <c r="C5" s="459"/>
      <c r="D5" s="460"/>
      <c r="E5" s="180" t="s">
        <v>95</v>
      </c>
      <c r="F5" s="181"/>
      <c r="G5" s="182"/>
    </row>
    <row r="6" spans="1:7" s="176" customFormat="1" ht="15.6" customHeight="1">
      <c r="A6" s="173" t="s">
        <v>6</v>
      </c>
      <c r="B6" s="458" t="s">
        <v>149</v>
      </c>
      <c r="C6" s="459"/>
      <c r="D6" s="460"/>
      <c r="E6" s="180" t="s">
        <v>58</v>
      </c>
      <c r="F6" s="181"/>
      <c r="G6" s="179">
        <v>42621</v>
      </c>
    </row>
    <row r="7" spans="1:7" s="176" customFormat="1" ht="15" customHeight="1">
      <c r="A7" s="173"/>
      <c r="B7" s="184"/>
      <c r="C7" s="185"/>
      <c r="D7" s="186"/>
      <c r="E7" s="180" t="s">
        <v>59</v>
      </c>
      <c r="F7" s="181"/>
      <c r="G7" s="179">
        <v>42621</v>
      </c>
    </row>
    <row r="8" spans="1:7" s="176" customFormat="1" ht="16.5" customHeight="1">
      <c r="A8" s="173"/>
      <c r="B8" s="187"/>
      <c r="C8" s="188"/>
      <c r="D8" s="186"/>
      <c r="E8" s="189" t="s">
        <v>60</v>
      </c>
      <c r="F8" s="190"/>
      <c r="G8" s="191"/>
    </row>
    <row r="9" spans="1:7" s="176" customFormat="1" ht="16.5" thickBot="1">
      <c r="A9" s="192"/>
      <c r="B9" s="193"/>
      <c r="C9" s="194"/>
      <c r="D9" s="195"/>
      <c r="E9" s="196" t="s">
        <v>7</v>
      </c>
      <c r="F9" s="195"/>
      <c r="G9" s="197"/>
    </row>
    <row r="10" spans="1:7" ht="12.75">
      <c r="A10" s="198" t="s">
        <v>8</v>
      </c>
      <c r="B10" s="199"/>
      <c r="C10" s="199"/>
      <c r="D10" s="199"/>
      <c r="E10" s="199"/>
      <c r="F10" s="199"/>
      <c r="G10" s="200"/>
    </row>
    <row r="11" spans="1:7" ht="15" customHeight="1">
      <c r="A11" s="201" t="s">
        <v>153</v>
      </c>
      <c r="B11" s="202"/>
      <c r="C11" s="203"/>
      <c r="D11" s="179">
        <v>42614</v>
      </c>
      <c r="E11" s="201" t="s">
        <v>11</v>
      </c>
      <c r="F11" s="204"/>
      <c r="G11" s="205"/>
    </row>
    <row r="12" spans="1:7" ht="15">
      <c r="A12" s="201" t="s">
        <v>10</v>
      </c>
      <c r="B12" s="204"/>
      <c r="C12" s="206"/>
      <c r="D12" s="207"/>
      <c r="E12" s="201"/>
      <c r="F12" s="204"/>
      <c r="G12" s="205"/>
    </row>
    <row r="13" spans="1:7" ht="15">
      <c r="A13" s="201" t="s">
        <v>96</v>
      </c>
      <c r="B13" s="204"/>
      <c r="C13" s="206"/>
      <c r="D13" s="207"/>
      <c r="E13" s="208"/>
      <c r="F13" s="209"/>
      <c r="G13" s="210"/>
    </row>
    <row r="14" spans="1:7" ht="15" thickBot="1">
      <c r="A14" s="211" t="s">
        <v>12</v>
      </c>
      <c r="B14" s="212"/>
      <c r="C14" s="213"/>
      <c r="D14" s="207"/>
      <c r="E14" s="214"/>
      <c r="F14" s="215"/>
      <c r="G14" s="216"/>
    </row>
    <row r="15" spans="1:7" ht="15">
      <c r="A15" s="211" t="s">
        <v>97</v>
      </c>
      <c r="B15" s="212"/>
      <c r="C15" s="217"/>
      <c r="D15" s="218">
        <v>670944</v>
      </c>
      <c r="E15" s="219" t="s">
        <v>98</v>
      </c>
      <c r="F15" s="220"/>
      <c r="G15" s="221"/>
    </row>
    <row r="16" spans="1:7" ht="15">
      <c r="A16" s="211" t="s">
        <v>15</v>
      </c>
      <c r="B16" s="212"/>
      <c r="C16" s="217"/>
      <c r="D16" s="222"/>
      <c r="E16" s="223" t="s">
        <v>99</v>
      </c>
      <c r="F16" s="224"/>
      <c r="G16" s="225"/>
    </row>
    <row r="17" spans="1:7" ht="16.5" thickBot="1">
      <c r="A17" s="226" t="s">
        <v>17</v>
      </c>
      <c r="B17" s="183"/>
      <c r="C17" s="227"/>
      <c r="D17" s="179">
        <v>42618</v>
      </c>
      <c r="E17" s="228" t="s">
        <v>100</v>
      </c>
      <c r="F17" s="229"/>
      <c r="G17" s="230"/>
    </row>
    <row r="18" spans="1:7" ht="15">
      <c r="A18" s="226" t="s">
        <v>101</v>
      </c>
      <c r="B18" s="183"/>
      <c r="C18" s="231"/>
      <c r="D18" s="232">
        <v>522553</v>
      </c>
      <c r="E18" s="233"/>
      <c r="F18" s="234"/>
      <c r="G18" s="235"/>
    </row>
    <row r="19" spans="1:7" ht="15" customHeight="1">
      <c r="A19" s="236" t="s">
        <v>20</v>
      </c>
      <c r="B19" s="237"/>
      <c r="C19" s="238"/>
      <c r="D19" s="239">
        <f>F47</f>
        <v>365787.1</v>
      </c>
      <c r="E19" s="240"/>
      <c r="F19" s="212"/>
      <c r="G19" s="207"/>
    </row>
    <row r="20" spans="1:7" ht="15">
      <c r="A20" s="240" t="s">
        <v>22</v>
      </c>
      <c r="B20" s="241"/>
      <c r="C20" s="242"/>
      <c r="D20" s="243"/>
      <c r="E20" s="240"/>
      <c r="F20" s="212"/>
      <c r="G20" s="207"/>
    </row>
    <row r="21" spans="1:7" ht="15">
      <c r="A21" s="244" t="s">
        <v>102</v>
      </c>
      <c r="B21" s="245"/>
      <c r="C21" s="246"/>
      <c r="D21" s="446"/>
      <c r="E21" s="240"/>
      <c r="F21" s="212"/>
      <c r="G21" s="207"/>
    </row>
    <row r="22" spans="1:7" ht="15" customHeight="1" thickBot="1">
      <c r="A22" s="247" t="s">
        <v>23</v>
      </c>
      <c r="B22" s="248"/>
      <c r="C22" s="249"/>
      <c r="D22" s="250"/>
      <c r="E22" s="247"/>
      <c r="F22" s="248"/>
      <c r="G22" s="216"/>
    </row>
    <row r="23" spans="1:7" s="254" customFormat="1" ht="15.75" customHeight="1">
      <c r="A23" s="251" t="s">
        <v>24</v>
      </c>
      <c r="B23" s="252"/>
      <c r="C23" s="252"/>
      <c r="D23" s="252"/>
      <c r="E23" s="252"/>
      <c r="F23" s="252"/>
      <c r="G23" s="253"/>
    </row>
    <row r="24" spans="1:7" s="259" customFormat="1" ht="15">
      <c r="A24" s="255" t="s">
        <v>0</v>
      </c>
      <c r="B24" s="461" t="s">
        <v>25</v>
      </c>
      <c r="C24" s="461"/>
      <c r="D24" s="461"/>
      <c r="E24" s="256" t="s">
        <v>26</v>
      </c>
      <c r="F24" s="257" t="s">
        <v>27</v>
      </c>
      <c r="G24" s="258" t="s">
        <v>28</v>
      </c>
    </row>
    <row r="25" spans="1:7" s="264" customFormat="1" ht="15">
      <c r="A25" s="260" t="s">
        <v>29</v>
      </c>
      <c r="B25" s="462" t="s">
        <v>30</v>
      </c>
      <c r="C25" s="462"/>
      <c r="D25" s="462"/>
      <c r="E25" s="261"/>
      <c r="F25" s="262"/>
      <c r="G25" s="263"/>
    </row>
    <row r="26" spans="1:7" s="268" customFormat="1" ht="21" customHeight="1">
      <c r="A26" s="265" t="s">
        <v>74</v>
      </c>
      <c r="B26" s="463" t="s">
        <v>154</v>
      </c>
      <c r="C26" s="464"/>
      <c r="D26" s="465"/>
      <c r="E26" s="266">
        <v>67094</v>
      </c>
      <c r="F26" s="266">
        <f>G26-E26</f>
        <v>0</v>
      </c>
      <c r="G26" s="267">
        <v>67094</v>
      </c>
    </row>
    <row r="27" spans="1:7" s="268" customFormat="1" ht="21" customHeight="1">
      <c r="A27" s="265" t="s">
        <v>75</v>
      </c>
      <c r="B27" s="463" t="s">
        <v>155</v>
      </c>
      <c r="C27" s="464"/>
      <c r="D27" s="465"/>
      <c r="E27" s="266"/>
      <c r="F27" s="266">
        <f>G27-E27</f>
        <v>365787.1</v>
      </c>
      <c r="G27" s="267">
        <f>522553*70%</f>
        <v>365787.1</v>
      </c>
    </row>
    <row r="28" spans="1:7" s="268" customFormat="1" ht="45" customHeight="1">
      <c r="A28" s="265" t="s">
        <v>76</v>
      </c>
      <c r="B28" s="466" t="s">
        <v>156</v>
      </c>
      <c r="C28" s="467"/>
      <c r="D28" s="468"/>
      <c r="E28" s="266"/>
      <c r="F28" s="266">
        <f>G28-E28</f>
        <v>0</v>
      </c>
      <c r="G28" s="267"/>
    </row>
    <row r="29" spans="1:7" s="268" customFormat="1" ht="0.75" hidden="1" customHeight="1">
      <c r="A29" s="269"/>
      <c r="B29" s="450"/>
      <c r="C29" s="450"/>
      <c r="D29" s="450"/>
      <c r="E29" s="270"/>
      <c r="F29" s="271"/>
      <c r="G29" s="272"/>
    </row>
    <row r="30" spans="1:7" s="254" customFormat="1" ht="21" customHeight="1">
      <c r="A30" s="273"/>
      <c r="B30" s="472" t="s">
        <v>31</v>
      </c>
      <c r="C30" s="473"/>
      <c r="D30" s="473"/>
      <c r="E30" s="274"/>
      <c r="F30" s="274">
        <f>SUM(F25:F29)</f>
        <v>365787.1</v>
      </c>
      <c r="G30" s="275">
        <f>SUM(G25:G29)</f>
        <v>432881.1</v>
      </c>
    </row>
    <row r="31" spans="1:7" s="264" customFormat="1" ht="15">
      <c r="A31" s="260" t="s">
        <v>32</v>
      </c>
      <c r="B31" s="462" t="s">
        <v>33</v>
      </c>
      <c r="C31" s="462"/>
      <c r="D31" s="462"/>
      <c r="E31" s="276"/>
      <c r="F31" s="277"/>
      <c r="G31" s="278"/>
    </row>
    <row r="32" spans="1:7" s="268" customFormat="1" ht="14.25">
      <c r="A32" s="279" t="s">
        <v>77</v>
      </c>
      <c r="B32" s="474" t="s">
        <v>141</v>
      </c>
      <c r="C32" s="474"/>
      <c r="D32" s="474"/>
      <c r="E32" s="266"/>
      <c r="F32" s="280"/>
      <c r="G32" s="280"/>
    </row>
    <row r="33" spans="1:9" s="282" customFormat="1" ht="14.25">
      <c r="A33" s="265" t="s">
        <v>78</v>
      </c>
      <c r="B33" s="450" t="s">
        <v>103</v>
      </c>
      <c r="C33" s="450"/>
      <c r="D33" s="450"/>
      <c r="E33" s="266"/>
      <c r="F33" s="266">
        <f>G33-E33</f>
        <v>0</v>
      </c>
      <c r="G33" s="281"/>
    </row>
    <row r="34" spans="1:9" s="282" customFormat="1" ht="14.25">
      <c r="A34" s="265" t="s">
        <v>34</v>
      </c>
      <c r="B34" s="450" t="s">
        <v>139</v>
      </c>
      <c r="C34" s="450"/>
      <c r="D34" s="450"/>
      <c r="E34" s="266"/>
      <c r="F34" s="283">
        <f>G34-E34</f>
        <v>0</v>
      </c>
      <c r="G34" s="280"/>
    </row>
    <row r="35" spans="1:9" s="282" customFormat="1" ht="0.75" customHeight="1">
      <c r="A35" s="284"/>
      <c r="B35" s="450"/>
      <c r="C35" s="450"/>
      <c r="D35" s="450"/>
      <c r="E35" s="285"/>
      <c r="F35" s="286"/>
      <c r="G35" s="287"/>
    </row>
    <row r="36" spans="1:9" s="254" customFormat="1" ht="21" customHeight="1">
      <c r="A36" s="273"/>
      <c r="B36" s="472" t="s">
        <v>35</v>
      </c>
      <c r="C36" s="472"/>
      <c r="D36" s="472"/>
      <c r="E36" s="274"/>
      <c r="F36" s="275">
        <f>SUM(F30:F34)</f>
        <v>365787.1</v>
      </c>
      <c r="G36" s="275">
        <f>SUM(G30:G34)</f>
        <v>432881.1</v>
      </c>
    </row>
    <row r="37" spans="1:9" s="264" customFormat="1" ht="15">
      <c r="A37" s="260" t="s">
        <v>36</v>
      </c>
      <c r="B37" s="462" t="s">
        <v>37</v>
      </c>
      <c r="C37" s="462"/>
      <c r="D37" s="462"/>
      <c r="E37" s="276"/>
      <c r="F37" s="277"/>
      <c r="G37" s="278"/>
      <c r="I37" s="264">
        <f>43055962*5/100</f>
        <v>2152798.1</v>
      </c>
    </row>
    <row r="38" spans="1:9" ht="24" customHeight="1">
      <c r="A38" s="288" t="s">
        <v>38</v>
      </c>
      <c r="B38" s="475" t="s">
        <v>150</v>
      </c>
      <c r="C38" s="476"/>
      <c r="D38" s="477"/>
      <c r="E38" s="266"/>
      <c r="F38" s="266"/>
      <c r="G38" s="280"/>
      <c r="I38" s="289"/>
    </row>
    <row r="39" spans="1:9" ht="21" customHeight="1">
      <c r="A39" s="288" t="s">
        <v>72</v>
      </c>
      <c r="B39" s="475" t="s">
        <v>104</v>
      </c>
      <c r="C39" s="476"/>
      <c r="D39" s="477"/>
      <c r="E39" s="266"/>
      <c r="F39" s="266">
        <f>G39-E39</f>
        <v>0</v>
      </c>
      <c r="G39" s="280"/>
      <c r="I39" s="289"/>
    </row>
    <row r="40" spans="1:9" ht="21" customHeight="1">
      <c r="A40" s="288" t="s">
        <v>73</v>
      </c>
      <c r="B40" s="469" t="s">
        <v>105</v>
      </c>
      <c r="C40" s="470"/>
      <c r="D40" s="471"/>
      <c r="E40" s="266"/>
      <c r="F40" s="266">
        <f>G40-E40</f>
        <v>0</v>
      </c>
      <c r="G40" s="280"/>
    </row>
    <row r="41" spans="1:9" ht="0.75" customHeight="1">
      <c r="A41" s="288"/>
      <c r="B41" s="469"/>
      <c r="C41" s="470"/>
      <c r="D41" s="471"/>
      <c r="E41" s="266"/>
      <c r="F41" s="266"/>
      <c r="G41" s="280"/>
    </row>
    <row r="42" spans="1:9" s="254" customFormat="1" ht="21" customHeight="1">
      <c r="A42" s="290"/>
      <c r="B42" s="472" t="s">
        <v>39</v>
      </c>
      <c r="C42" s="472"/>
      <c r="D42" s="472"/>
      <c r="E42" s="274"/>
      <c r="F42" s="274"/>
      <c r="G42" s="275"/>
    </row>
    <row r="43" spans="1:9" s="264" customFormat="1" ht="15">
      <c r="A43" s="260" t="s">
        <v>41</v>
      </c>
      <c r="B43" s="462" t="s">
        <v>106</v>
      </c>
      <c r="C43" s="462"/>
      <c r="D43" s="462"/>
      <c r="E43" s="276"/>
      <c r="F43" s="277"/>
      <c r="G43" s="278"/>
    </row>
    <row r="44" spans="1:9" s="282" customFormat="1" ht="21" customHeight="1">
      <c r="A44" s="265" t="s">
        <v>43</v>
      </c>
      <c r="B44" s="475" t="s">
        <v>140</v>
      </c>
      <c r="C44" s="476"/>
      <c r="D44" s="477"/>
      <c r="E44" s="444"/>
      <c r="F44" s="444"/>
      <c r="G44" s="445"/>
    </row>
    <row r="45" spans="1:9" ht="0.75" customHeight="1">
      <c r="A45" s="288"/>
      <c r="B45" s="469"/>
      <c r="C45" s="470"/>
      <c r="D45" s="471"/>
      <c r="E45" s="266"/>
      <c r="F45" s="266"/>
      <c r="G45" s="280"/>
    </row>
    <row r="46" spans="1:9" s="254" customFormat="1" ht="21" customHeight="1">
      <c r="A46" s="290"/>
      <c r="B46" s="472" t="s">
        <v>107</v>
      </c>
      <c r="C46" s="472"/>
      <c r="D46" s="472"/>
      <c r="E46" s="274"/>
      <c r="F46" s="274">
        <f t="shared" ref="F46:G46" si="0">SUM(F43:F45)</f>
        <v>0</v>
      </c>
      <c r="G46" s="275">
        <f t="shared" si="0"/>
        <v>0</v>
      </c>
    </row>
    <row r="47" spans="1:9" s="254" customFormat="1" ht="21" customHeight="1">
      <c r="A47" s="273"/>
      <c r="B47" s="472" t="s">
        <v>108</v>
      </c>
      <c r="C47" s="472"/>
      <c r="D47" s="472"/>
      <c r="E47" s="274"/>
      <c r="F47" s="274">
        <f>F36</f>
        <v>365787.1</v>
      </c>
      <c r="G47" s="274">
        <f>G36</f>
        <v>432881.1</v>
      </c>
    </row>
    <row r="48" spans="1:9" s="264" customFormat="1" ht="15">
      <c r="A48" s="260" t="s">
        <v>109</v>
      </c>
      <c r="B48" s="462" t="s">
        <v>110</v>
      </c>
      <c r="C48" s="462"/>
      <c r="D48" s="462"/>
      <c r="E48" s="276"/>
      <c r="F48" s="277"/>
      <c r="G48" s="278"/>
    </row>
    <row r="49" spans="1:7" s="282" customFormat="1" ht="21" customHeight="1">
      <c r="A49" s="265" t="s">
        <v>111</v>
      </c>
      <c r="B49" s="450" t="s">
        <v>112</v>
      </c>
      <c r="C49" s="478"/>
      <c r="D49" s="478"/>
      <c r="E49" s="266"/>
      <c r="F49" s="266"/>
      <c r="G49" s="291"/>
    </row>
    <row r="50" spans="1:7" s="282" customFormat="1" ht="21" customHeight="1">
      <c r="A50" s="265" t="s">
        <v>113</v>
      </c>
      <c r="B50" s="450" t="s">
        <v>114</v>
      </c>
      <c r="C50" s="478"/>
      <c r="D50" s="478"/>
      <c r="E50" s="266"/>
      <c r="F50" s="266"/>
      <c r="G50" s="291"/>
    </row>
    <row r="51" spans="1:7" s="282" customFormat="1" ht="21" customHeight="1">
      <c r="A51" s="292" t="s">
        <v>115</v>
      </c>
      <c r="B51" s="450" t="s">
        <v>116</v>
      </c>
      <c r="C51" s="450"/>
      <c r="D51" s="450"/>
      <c r="E51" s="266"/>
      <c r="F51" s="266"/>
      <c r="G51" s="291"/>
    </row>
    <row r="52" spans="1:7" s="282" customFormat="1" ht="0.75" customHeight="1">
      <c r="A52" s="269"/>
      <c r="B52" s="479"/>
      <c r="C52" s="480"/>
      <c r="D52" s="480"/>
      <c r="E52" s="293"/>
      <c r="F52" s="270"/>
      <c r="G52" s="294"/>
    </row>
    <row r="53" spans="1:7" s="254" customFormat="1" ht="21" customHeight="1">
      <c r="A53" s="273"/>
      <c r="B53" s="472" t="s">
        <v>117</v>
      </c>
      <c r="C53" s="472"/>
      <c r="D53" s="472"/>
      <c r="E53" s="274"/>
      <c r="F53" s="274">
        <f>SUM(F48:F52)</f>
        <v>0</v>
      </c>
      <c r="G53" s="275"/>
    </row>
    <row r="54" spans="1:7" s="299" customFormat="1" ht="21" customHeight="1" thickBot="1">
      <c r="A54" s="295"/>
      <c r="B54" s="486" t="s">
        <v>118</v>
      </c>
      <c r="C54" s="487"/>
      <c r="D54" s="487"/>
      <c r="E54" s="296"/>
      <c r="F54" s="297"/>
      <c r="G54" s="298"/>
    </row>
    <row r="55" spans="1:7" s="282" customFormat="1" ht="21" customHeight="1" thickTop="1">
      <c r="A55" s="300" t="s">
        <v>119</v>
      </c>
      <c r="B55" s="301" t="s">
        <v>120</v>
      </c>
      <c r="C55" s="301"/>
      <c r="D55" s="301"/>
      <c r="E55" s="301"/>
      <c r="F55" s="301"/>
      <c r="G55" s="302"/>
    </row>
    <row r="56" spans="1:7" s="282" customFormat="1" ht="21" customHeight="1">
      <c r="A56" s="303"/>
      <c r="B56" s="183" t="s">
        <v>121</v>
      </c>
      <c r="C56" s="183"/>
      <c r="D56" s="183"/>
      <c r="E56" s="183"/>
      <c r="F56" s="183"/>
      <c r="G56" s="304"/>
    </row>
    <row r="57" spans="1:7" s="176" customFormat="1" ht="2.25" customHeight="1">
      <c r="A57" s="305"/>
      <c r="B57" s="306"/>
      <c r="C57" s="306"/>
      <c r="D57" s="307"/>
      <c r="E57" s="307"/>
      <c r="F57" s="307"/>
      <c r="G57" s="308"/>
    </row>
    <row r="58" spans="1:7" ht="15.75" customHeight="1">
      <c r="A58" s="488" t="s">
        <v>49</v>
      </c>
      <c r="B58" s="489"/>
      <c r="C58" s="490"/>
      <c r="D58" s="490"/>
      <c r="E58" s="490"/>
      <c r="F58" s="490"/>
      <c r="G58" s="491"/>
    </row>
    <row r="59" spans="1:7" ht="15.75" customHeight="1">
      <c r="A59" s="492" t="s">
        <v>50</v>
      </c>
      <c r="B59" s="493"/>
      <c r="C59" s="493"/>
      <c r="D59" s="493"/>
      <c r="E59" s="494"/>
      <c r="F59" s="492" t="s">
        <v>122</v>
      </c>
      <c r="G59" s="494"/>
    </row>
    <row r="60" spans="1:7" ht="42.75" customHeight="1">
      <c r="A60" s="309"/>
      <c r="B60" s="310"/>
      <c r="C60" s="311"/>
      <c r="D60" s="309"/>
      <c r="E60" s="310"/>
      <c r="F60" s="309"/>
      <c r="G60" s="310"/>
    </row>
    <row r="61" spans="1:7" ht="12.75">
      <c r="A61" s="312" t="s">
        <v>81</v>
      </c>
      <c r="B61" s="313"/>
      <c r="C61" s="314" t="s">
        <v>94</v>
      </c>
      <c r="D61" s="495"/>
      <c r="E61" s="496"/>
      <c r="F61" s="495" t="s">
        <v>123</v>
      </c>
      <c r="G61" s="496"/>
    </row>
    <row r="62" spans="1:7" ht="15.75" customHeight="1">
      <c r="A62" s="488" t="s">
        <v>52</v>
      </c>
      <c r="B62" s="489"/>
      <c r="C62" s="490"/>
      <c r="D62" s="490"/>
      <c r="E62" s="490"/>
      <c r="F62" s="490"/>
      <c r="G62" s="491"/>
    </row>
    <row r="63" spans="1:7" ht="15.75" customHeight="1">
      <c r="A63" s="492" t="s">
        <v>82</v>
      </c>
      <c r="B63" s="493"/>
      <c r="C63" s="497"/>
      <c r="D63" s="497"/>
      <c r="E63" s="497"/>
      <c r="F63" s="497"/>
      <c r="G63" s="498"/>
    </row>
    <row r="64" spans="1:7" ht="51.75" customHeight="1">
      <c r="A64" s="309"/>
      <c r="B64" s="310"/>
      <c r="C64" s="311"/>
      <c r="D64" s="309"/>
      <c r="E64" s="310"/>
      <c r="F64" s="309"/>
      <c r="G64" s="310"/>
    </row>
    <row r="65" spans="1:7" ht="12.75" customHeight="1" thickBot="1">
      <c r="A65" s="315" t="s">
        <v>124</v>
      </c>
      <c r="B65" s="316"/>
      <c r="C65" s="317" t="s">
        <v>125</v>
      </c>
      <c r="D65" s="499" t="s">
        <v>126</v>
      </c>
      <c r="E65" s="500"/>
      <c r="F65" s="499"/>
      <c r="G65" s="500"/>
    </row>
    <row r="66" spans="1:7" ht="4.5" hidden="1" customHeight="1">
      <c r="A66" s="501"/>
      <c r="B66" s="502"/>
      <c r="C66" s="502"/>
      <c r="D66" s="502"/>
      <c r="E66" s="502"/>
      <c r="F66" s="502"/>
      <c r="G66" s="503"/>
    </row>
    <row r="67" spans="1:7" ht="20.100000000000001" customHeight="1" thickBot="1">
      <c r="A67" s="481" t="s">
        <v>127</v>
      </c>
      <c r="B67" s="482"/>
      <c r="C67" s="483"/>
      <c r="D67" s="484"/>
      <c r="E67" s="484"/>
      <c r="F67" s="484"/>
      <c r="G67" s="485"/>
    </row>
  </sheetData>
  <mergeCells count="48">
    <mergeCell ref="B2:E2"/>
    <mergeCell ref="B26:D26"/>
    <mergeCell ref="B27:D27"/>
    <mergeCell ref="B1:E1"/>
    <mergeCell ref="B32:D32"/>
    <mergeCell ref="B24:D24"/>
    <mergeCell ref="B25:D25"/>
    <mergeCell ref="B29:D29"/>
    <mergeCell ref="B30:D30"/>
    <mergeCell ref="B31:D31"/>
    <mergeCell ref="B28:D28"/>
    <mergeCell ref="B3:D3"/>
    <mergeCell ref="B4:D4"/>
    <mergeCell ref="B5:D5"/>
    <mergeCell ref="B6:D6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2" customWidth="1"/>
    <col min="2" max="2" width="15.85546875" style="172" customWidth="1"/>
    <col min="3" max="3" width="28.5703125" style="172" customWidth="1"/>
    <col min="4" max="4" width="21.7109375" style="172" customWidth="1"/>
    <col min="5" max="7" width="19.28515625" style="172" customWidth="1"/>
    <col min="8" max="16384" width="20.7109375" style="172"/>
  </cols>
  <sheetData>
    <row r="1" spans="1:7" s="167" customFormat="1" ht="63.75" customHeight="1" thickBot="1">
      <c r="A1" s="318"/>
      <c r="B1" s="319"/>
      <c r="C1" s="320" t="s">
        <v>1</v>
      </c>
      <c r="D1" s="321"/>
      <c r="E1" s="321"/>
      <c r="F1" s="321"/>
      <c r="G1" s="319"/>
    </row>
    <row r="2" spans="1:7" ht="30.75" customHeight="1">
      <c r="A2" s="322"/>
      <c r="B2" s="169" t="s">
        <v>86</v>
      </c>
      <c r="C2" s="169"/>
      <c r="D2" s="169"/>
      <c r="E2" s="169"/>
      <c r="F2" s="170" t="s">
        <v>54</v>
      </c>
      <c r="G2" s="323" t="s">
        <v>128</v>
      </c>
    </row>
    <row r="3" spans="1:7" s="176" customFormat="1" ht="15.75">
      <c r="A3" s="324" t="s">
        <v>2</v>
      </c>
      <c r="B3" s="325" t="s">
        <v>84</v>
      </c>
      <c r="C3" s="326"/>
      <c r="D3" s="327"/>
      <c r="E3" s="174" t="s">
        <v>3</v>
      </c>
      <c r="F3" s="174"/>
      <c r="G3" s="175"/>
    </row>
    <row r="4" spans="1:7" s="176" customFormat="1" ht="15.75">
      <c r="A4" s="324" t="s">
        <v>4</v>
      </c>
      <c r="B4" s="325" t="s">
        <v>55</v>
      </c>
      <c r="C4" s="326"/>
      <c r="D4" s="328"/>
      <c r="E4" s="177" t="s">
        <v>5</v>
      </c>
      <c r="F4" s="178"/>
      <c r="G4" s="329">
        <v>42507</v>
      </c>
    </row>
    <row r="5" spans="1:7" s="176" customFormat="1" ht="15.75">
      <c r="A5" s="324" t="s">
        <v>57</v>
      </c>
      <c r="B5" s="325" t="s">
        <v>85</v>
      </c>
      <c r="C5" s="326"/>
      <c r="D5" s="328"/>
      <c r="E5" s="180" t="s">
        <v>87</v>
      </c>
      <c r="F5" s="181"/>
      <c r="G5" s="329">
        <v>42507</v>
      </c>
    </row>
    <row r="6" spans="1:7" s="176" customFormat="1" ht="15.6" customHeight="1">
      <c r="A6" s="324" t="s">
        <v>6</v>
      </c>
      <c r="B6" s="442" t="s">
        <v>56</v>
      </c>
      <c r="C6" s="362"/>
      <c r="D6" s="443"/>
      <c r="E6" s="180" t="s">
        <v>58</v>
      </c>
      <c r="F6" s="181"/>
      <c r="G6" s="329">
        <v>42502</v>
      </c>
    </row>
    <row r="7" spans="1:7" s="176" customFormat="1" ht="16.5" customHeight="1">
      <c r="A7" s="324"/>
      <c r="B7" s="330"/>
      <c r="C7" s="188"/>
      <c r="D7" s="186"/>
      <c r="E7" s="180" t="s">
        <v>59</v>
      </c>
      <c r="F7" s="181"/>
      <c r="G7" s="329">
        <v>42502</v>
      </c>
    </row>
    <row r="8" spans="1:7" s="176" customFormat="1" ht="16.5" customHeight="1">
      <c r="A8" s="324"/>
      <c r="B8" s="330"/>
      <c r="C8" s="188"/>
      <c r="D8" s="186"/>
      <c r="E8" s="180"/>
      <c r="F8" s="190"/>
      <c r="G8" s="191"/>
    </row>
    <row r="9" spans="1:7" s="336" customFormat="1" ht="15.75">
      <c r="A9" s="331"/>
      <c r="B9" s="332"/>
      <c r="C9" s="333"/>
      <c r="D9" s="334"/>
      <c r="E9" s="189" t="s">
        <v>60</v>
      </c>
      <c r="F9" s="334"/>
      <c r="G9" s="335"/>
    </row>
    <row r="10" spans="1:7" s="176" customFormat="1" ht="16.5" thickBot="1">
      <c r="A10" s="192"/>
      <c r="B10" s="193"/>
      <c r="C10" s="194"/>
      <c r="D10" s="195"/>
      <c r="E10" s="196" t="s">
        <v>7</v>
      </c>
      <c r="F10" s="195"/>
      <c r="G10" s="197"/>
    </row>
    <row r="11" spans="1:7" ht="12.75">
      <c r="A11" s="198" t="s">
        <v>8</v>
      </c>
      <c r="B11" s="199"/>
      <c r="C11" s="199"/>
      <c r="D11" s="199"/>
      <c r="E11" s="199"/>
      <c r="F11" s="199"/>
      <c r="G11" s="200"/>
    </row>
    <row r="12" spans="1:7" ht="15" hidden="1">
      <c r="A12" s="233" t="s">
        <v>9</v>
      </c>
      <c r="B12" s="234"/>
      <c r="C12" s="337"/>
      <c r="D12" s="338"/>
      <c r="E12" s="233"/>
      <c r="F12" s="234"/>
      <c r="G12" s="235"/>
    </row>
    <row r="13" spans="1:7" ht="31.5">
      <c r="A13" s="339" t="s">
        <v>62</v>
      </c>
      <c r="B13" s="340"/>
      <c r="C13" s="341" t="s">
        <v>90</v>
      </c>
      <c r="D13" s="342" t="s">
        <v>61</v>
      </c>
      <c r="E13" s="339" t="s">
        <v>11</v>
      </c>
      <c r="F13" s="340"/>
      <c r="G13" s="343"/>
    </row>
    <row r="14" spans="1:7" ht="16.5" thickBot="1">
      <c r="A14" s="339" t="s">
        <v>10</v>
      </c>
      <c r="B14" s="340"/>
      <c r="C14" s="344"/>
      <c r="D14" s="345" t="s">
        <v>129</v>
      </c>
      <c r="E14" s="339"/>
      <c r="F14" s="340"/>
      <c r="G14" s="343"/>
    </row>
    <row r="15" spans="1:7" ht="15.75" hidden="1" thickBot="1">
      <c r="A15" s="346" t="s">
        <v>12</v>
      </c>
      <c r="B15" s="347"/>
      <c r="C15" s="348"/>
      <c r="D15" s="349"/>
      <c r="E15" s="350"/>
      <c r="F15" s="307"/>
      <c r="G15" s="351"/>
    </row>
    <row r="16" spans="1:7" ht="15.75">
      <c r="A16" s="346" t="s">
        <v>13</v>
      </c>
      <c r="B16" s="347"/>
      <c r="C16" s="352"/>
      <c r="D16" s="353">
        <v>58347484</v>
      </c>
      <c r="E16" s="354" t="s">
        <v>14</v>
      </c>
      <c r="F16" s="355"/>
      <c r="G16" s="356">
        <v>5834750</v>
      </c>
    </row>
    <row r="17" spans="1:8" ht="16.5" thickBot="1">
      <c r="A17" s="346" t="s">
        <v>15</v>
      </c>
      <c r="B17" s="347"/>
      <c r="C17" s="352"/>
      <c r="D17" s="357"/>
      <c r="E17" s="358" t="s">
        <v>16</v>
      </c>
      <c r="F17" s="359"/>
      <c r="G17" s="360"/>
    </row>
    <row r="18" spans="1:8" ht="16.5" thickBot="1">
      <c r="A18" s="361" t="s">
        <v>17</v>
      </c>
      <c r="B18" s="362"/>
      <c r="C18" s="363"/>
      <c r="D18" s="364">
        <v>42491</v>
      </c>
      <c r="E18" s="365"/>
      <c r="F18" s="366"/>
      <c r="G18" s="367"/>
    </row>
    <row r="19" spans="1:8" ht="15.75">
      <c r="A19" s="361" t="s">
        <v>18</v>
      </c>
      <c r="B19" s="362"/>
      <c r="C19" s="368"/>
      <c r="D19" s="368">
        <v>3708968</v>
      </c>
      <c r="E19" s="354" t="s">
        <v>19</v>
      </c>
      <c r="F19" s="355"/>
      <c r="G19" s="369">
        <v>954858</v>
      </c>
    </row>
    <row r="20" spans="1:8" ht="15" customHeight="1" thickBot="1">
      <c r="A20" s="361" t="s">
        <v>20</v>
      </c>
      <c r="B20" s="362"/>
      <c r="C20" s="368"/>
      <c r="D20" s="368">
        <f>F53</f>
        <v>1830159</v>
      </c>
      <c r="E20" s="358" t="s">
        <v>21</v>
      </c>
      <c r="F20" s="359"/>
      <c r="G20" s="370"/>
      <c r="H20" s="371"/>
    </row>
    <row r="21" spans="1:8" ht="15.75">
      <c r="A21" s="372" t="s">
        <v>22</v>
      </c>
      <c r="B21" s="373"/>
      <c r="C21" s="374"/>
      <c r="D21" s="375" t="s">
        <v>93</v>
      </c>
      <c r="E21" s="372"/>
      <c r="F21" s="347"/>
      <c r="G21" s="376"/>
    </row>
    <row r="22" spans="1:8" ht="15.75">
      <c r="A22" s="377" t="s">
        <v>63</v>
      </c>
      <c r="B22" s="378"/>
      <c r="C22" s="379"/>
      <c r="D22" s="380" t="s">
        <v>89</v>
      </c>
      <c r="E22" s="377"/>
      <c r="F22" s="307"/>
      <c r="G22" s="351"/>
    </row>
    <row r="23" spans="1:8" ht="15" customHeight="1" thickBot="1">
      <c r="A23" s="381" t="s">
        <v>23</v>
      </c>
      <c r="B23" s="382"/>
      <c r="C23" s="383"/>
      <c r="D23" s="384" t="s">
        <v>88</v>
      </c>
      <c r="E23" s="381"/>
      <c r="F23" s="382"/>
      <c r="G23" s="385"/>
    </row>
    <row r="24" spans="1:8" s="389" customFormat="1" ht="15.75" customHeight="1">
      <c r="A24" s="386" t="s">
        <v>24</v>
      </c>
      <c r="B24" s="387"/>
      <c r="C24" s="387"/>
      <c r="D24" s="387"/>
      <c r="E24" s="387"/>
      <c r="F24" s="387"/>
      <c r="G24" s="388"/>
    </row>
    <row r="25" spans="1:8" s="259" customFormat="1" ht="15.75">
      <c r="A25" s="390" t="s">
        <v>0</v>
      </c>
      <c r="B25" s="537" t="s">
        <v>25</v>
      </c>
      <c r="C25" s="537"/>
      <c r="D25" s="537"/>
      <c r="E25" s="391" t="s">
        <v>26</v>
      </c>
      <c r="F25" s="392" t="s">
        <v>27</v>
      </c>
      <c r="G25" s="393" t="s">
        <v>28</v>
      </c>
    </row>
    <row r="26" spans="1:8" s="264" customFormat="1" ht="15" customHeight="1">
      <c r="A26" s="394" t="s">
        <v>29</v>
      </c>
      <c r="B26" s="524" t="s">
        <v>30</v>
      </c>
      <c r="C26" s="524"/>
      <c r="D26" s="524"/>
      <c r="E26" s="395"/>
      <c r="F26" s="396"/>
      <c r="G26" s="397"/>
    </row>
    <row r="27" spans="1:8" s="268" customFormat="1" ht="12.75" customHeight="1">
      <c r="A27" s="398" t="s">
        <v>74</v>
      </c>
      <c r="B27" s="525" t="s">
        <v>64</v>
      </c>
      <c r="C27" s="525"/>
      <c r="D27" s="525"/>
      <c r="E27" s="399">
        <v>3250165</v>
      </c>
      <c r="F27" s="400">
        <f>G27-E27</f>
        <v>3702261</v>
      </c>
      <c r="G27" s="401">
        <v>6952426</v>
      </c>
    </row>
    <row r="28" spans="1:8" s="268" customFormat="1" ht="12.75" customHeight="1">
      <c r="A28" s="398" t="s">
        <v>75</v>
      </c>
      <c r="B28" s="525" t="s">
        <v>65</v>
      </c>
      <c r="C28" s="525"/>
      <c r="D28" s="525"/>
      <c r="E28" s="399"/>
      <c r="F28" s="400">
        <f>G28-E28</f>
        <v>0</v>
      </c>
      <c r="G28" s="401"/>
    </row>
    <row r="29" spans="1:8" s="268" customFormat="1" ht="12.75" customHeight="1">
      <c r="A29" s="398" t="s">
        <v>76</v>
      </c>
      <c r="B29" s="525" t="s">
        <v>66</v>
      </c>
      <c r="C29" s="525"/>
      <c r="D29" s="525"/>
      <c r="E29" s="399"/>
      <c r="F29" s="400"/>
      <c r="G29" s="401"/>
    </row>
    <row r="30" spans="1:8" s="268" customFormat="1" ht="0.75" customHeight="1">
      <c r="A30" s="402"/>
      <c r="B30" s="403"/>
      <c r="C30" s="403"/>
      <c r="D30" s="403"/>
      <c r="E30" s="404"/>
      <c r="F30" s="405"/>
      <c r="G30" s="406"/>
    </row>
    <row r="31" spans="1:8" s="410" customFormat="1" ht="15.75">
      <c r="A31" s="407"/>
      <c r="B31" s="520" t="s">
        <v>31</v>
      </c>
      <c r="C31" s="531"/>
      <c r="D31" s="531"/>
      <c r="E31" s="408">
        <v>3250165</v>
      </c>
      <c r="F31" s="408">
        <f>SUM(F26:F30)</f>
        <v>3702261</v>
      </c>
      <c r="G31" s="409">
        <f>SUM(G26:G30)</f>
        <v>6952426</v>
      </c>
    </row>
    <row r="32" spans="1:8" s="264" customFormat="1" ht="15.75">
      <c r="A32" s="394" t="s">
        <v>32</v>
      </c>
      <c r="B32" s="524" t="s">
        <v>33</v>
      </c>
      <c r="C32" s="524"/>
      <c r="D32" s="524"/>
      <c r="E32" s="411"/>
      <c r="F32" s="412"/>
      <c r="G32" s="413"/>
    </row>
    <row r="33" spans="1:7" s="268" customFormat="1" ht="12.75" customHeight="1">
      <c r="A33" s="414" t="s">
        <v>77</v>
      </c>
      <c r="B33" s="532" t="s">
        <v>83</v>
      </c>
      <c r="C33" s="532"/>
      <c r="D33" s="532"/>
      <c r="E33" s="415"/>
      <c r="F33" s="415"/>
      <c r="G33" s="416"/>
    </row>
    <row r="34" spans="1:7" s="282" customFormat="1" ht="12.75" customHeight="1">
      <c r="A34" s="398" t="s">
        <v>78</v>
      </c>
      <c r="B34" s="525" t="s">
        <v>130</v>
      </c>
      <c r="C34" s="525"/>
      <c r="D34" s="525"/>
      <c r="E34" s="415"/>
      <c r="F34" s="417">
        <v>214731.13</v>
      </c>
      <c r="G34" s="418"/>
    </row>
    <row r="35" spans="1:7" s="282" customFormat="1" ht="12.75" customHeight="1">
      <c r="A35" s="398" t="s">
        <v>34</v>
      </c>
      <c r="B35" s="525" t="s">
        <v>69</v>
      </c>
      <c r="C35" s="525"/>
      <c r="D35" s="525"/>
      <c r="E35" s="415"/>
      <c r="F35" s="417">
        <f>G35-E35</f>
        <v>0</v>
      </c>
      <c r="G35" s="418"/>
    </row>
    <row r="36" spans="1:7" s="282" customFormat="1" ht="0.6" customHeight="1">
      <c r="A36" s="402"/>
      <c r="B36" s="527"/>
      <c r="C36" s="527"/>
      <c r="D36" s="527"/>
      <c r="E36" s="419"/>
      <c r="F36" s="419"/>
      <c r="G36" s="420"/>
    </row>
    <row r="37" spans="1:7" s="410" customFormat="1" ht="12.75" customHeight="1">
      <c r="A37" s="407"/>
      <c r="B37" s="520" t="s">
        <v>35</v>
      </c>
      <c r="C37" s="520"/>
      <c r="D37" s="520"/>
      <c r="E37" s="408"/>
      <c r="F37" s="408">
        <f>SUM(F31:F36)</f>
        <v>3916992.13</v>
      </c>
      <c r="G37" s="421"/>
    </row>
    <row r="38" spans="1:7" s="264" customFormat="1" ht="15" customHeight="1">
      <c r="A38" s="394" t="s">
        <v>36</v>
      </c>
      <c r="B38" s="524" t="s">
        <v>37</v>
      </c>
      <c r="C38" s="524"/>
      <c r="D38" s="524"/>
      <c r="E38" s="411"/>
      <c r="F38" s="412"/>
      <c r="G38" s="413"/>
    </row>
    <row r="39" spans="1:7" ht="15">
      <c r="A39" s="422" t="s">
        <v>38</v>
      </c>
      <c r="B39" s="533" t="s">
        <v>131</v>
      </c>
      <c r="C39" s="533"/>
      <c r="D39" s="533"/>
      <c r="E39" s="415"/>
      <c r="F39" s="415">
        <v>-347621.3</v>
      </c>
      <c r="G39" s="416"/>
    </row>
    <row r="40" spans="1:7" ht="15">
      <c r="A40" s="422" t="s">
        <v>72</v>
      </c>
      <c r="B40" s="533" t="s">
        <v>70</v>
      </c>
      <c r="C40" s="533"/>
      <c r="D40" s="533"/>
      <c r="E40" s="415"/>
      <c r="F40" s="415">
        <f>G40-E40</f>
        <v>0</v>
      </c>
      <c r="G40" s="416"/>
    </row>
    <row r="41" spans="1:7" ht="30" customHeight="1">
      <c r="A41" s="422" t="s">
        <v>73</v>
      </c>
      <c r="B41" s="534" t="s">
        <v>132</v>
      </c>
      <c r="C41" s="535"/>
      <c r="D41" s="536"/>
      <c r="E41" s="415"/>
      <c r="F41" s="415">
        <v>-954858</v>
      </c>
      <c r="G41" s="416"/>
    </row>
    <row r="42" spans="1:7" s="268" customFormat="1" ht="0.75" hidden="1" customHeight="1">
      <c r="A42" s="402"/>
      <c r="B42" s="403"/>
      <c r="C42" s="403"/>
      <c r="D42" s="403"/>
      <c r="E42" s="404"/>
      <c r="F42" s="405"/>
      <c r="G42" s="423"/>
    </row>
    <row r="43" spans="1:7" s="410" customFormat="1" ht="15.75">
      <c r="A43" s="424"/>
      <c r="B43" s="520" t="s">
        <v>39</v>
      </c>
      <c r="C43" s="520"/>
      <c r="D43" s="520"/>
      <c r="E43" s="408"/>
      <c r="F43" s="408">
        <f>SUM(F38:F42)</f>
        <v>-1302479.3</v>
      </c>
      <c r="G43" s="421"/>
    </row>
    <row r="44" spans="1:7" s="410" customFormat="1" ht="15.75">
      <c r="A44" s="407"/>
      <c r="B44" s="520" t="s">
        <v>40</v>
      </c>
      <c r="C44" s="520"/>
      <c r="D44" s="520"/>
      <c r="E44" s="408"/>
      <c r="F44" s="408">
        <f>F37+F43</f>
        <v>2614512.83</v>
      </c>
      <c r="G44" s="421"/>
    </row>
    <row r="45" spans="1:7" s="410" customFormat="1" ht="15.75">
      <c r="A45" s="425"/>
      <c r="B45" s="521" t="s">
        <v>133</v>
      </c>
      <c r="C45" s="522"/>
      <c r="D45" s="523"/>
      <c r="E45" s="426"/>
      <c r="F45" s="426">
        <f>ROUND(F44*70%,0)</f>
        <v>1830159</v>
      </c>
      <c r="G45" s="427"/>
    </row>
    <row r="46" spans="1:7" s="264" customFormat="1" ht="15" customHeight="1">
      <c r="A46" s="394" t="s">
        <v>41</v>
      </c>
      <c r="B46" s="524" t="s">
        <v>42</v>
      </c>
      <c r="C46" s="524"/>
      <c r="D46" s="524"/>
      <c r="E46" s="411"/>
      <c r="F46" s="412"/>
      <c r="G46" s="413"/>
    </row>
    <row r="47" spans="1:7" s="282" customFormat="1" ht="12.75" customHeight="1">
      <c r="A47" s="398" t="s">
        <v>43</v>
      </c>
      <c r="B47" s="525" t="s">
        <v>44</v>
      </c>
      <c r="C47" s="526"/>
      <c r="D47" s="526"/>
      <c r="E47" s="399"/>
      <c r="F47" s="428">
        <f>G47-E47</f>
        <v>0</v>
      </c>
      <c r="G47" s="429"/>
    </row>
    <row r="48" spans="1:7" s="282" customFormat="1" ht="15">
      <c r="A48" s="398" t="s">
        <v>80</v>
      </c>
      <c r="B48" s="525" t="s">
        <v>134</v>
      </c>
      <c r="C48" s="526"/>
      <c r="D48" s="526"/>
      <c r="E48" s="399"/>
      <c r="F48" s="428">
        <f>G48-E48</f>
        <v>0</v>
      </c>
      <c r="G48" s="429"/>
    </row>
    <row r="49" spans="1:7" s="282" customFormat="1" ht="12.75" customHeight="1">
      <c r="A49" s="398" t="s">
        <v>45</v>
      </c>
      <c r="B49" s="525" t="s">
        <v>92</v>
      </c>
      <c r="C49" s="526"/>
      <c r="D49" s="526"/>
      <c r="E49" s="399"/>
      <c r="F49" s="428">
        <f>G49-E49</f>
        <v>0</v>
      </c>
      <c r="G49" s="429"/>
    </row>
    <row r="50" spans="1:7" s="282" customFormat="1" ht="13.15" customHeight="1">
      <c r="A50" s="430" t="s">
        <v>46</v>
      </c>
      <c r="B50" s="525" t="s">
        <v>67</v>
      </c>
      <c r="C50" s="525"/>
      <c r="D50" s="525"/>
      <c r="E50" s="399"/>
      <c r="F50" s="428">
        <f>G50-E50</f>
        <v>0</v>
      </c>
      <c r="G50" s="429"/>
    </row>
    <row r="51" spans="1:7" s="282" customFormat="1" ht="0.75" customHeight="1">
      <c r="A51" s="402"/>
      <c r="B51" s="527"/>
      <c r="C51" s="528"/>
      <c r="D51" s="528"/>
      <c r="E51" s="419"/>
      <c r="F51" s="431"/>
      <c r="G51" s="420"/>
    </row>
    <row r="52" spans="1:7" s="410" customFormat="1" ht="13.15" customHeight="1">
      <c r="A52" s="407"/>
      <c r="B52" s="520" t="s">
        <v>47</v>
      </c>
      <c r="C52" s="520"/>
      <c r="D52" s="520"/>
      <c r="E52" s="408"/>
      <c r="F52" s="408">
        <f>SUM(F46:F51)</f>
        <v>0</v>
      </c>
      <c r="G52" s="421"/>
    </row>
    <row r="53" spans="1:7" s="299" customFormat="1" ht="18.75" customHeight="1" thickBot="1">
      <c r="A53" s="432"/>
      <c r="B53" s="529" t="s">
        <v>48</v>
      </c>
      <c r="C53" s="530"/>
      <c r="D53" s="530"/>
      <c r="E53" s="123"/>
      <c r="F53" s="433">
        <f>F45-F52</f>
        <v>1830159</v>
      </c>
      <c r="G53" s="125">
        <f>G44-G52</f>
        <v>0</v>
      </c>
    </row>
    <row r="54" spans="1:7" s="282" customFormat="1" ht="13.5" thickTop="1">
      <c r="A54" s="434"/>
      <c r="B54" s="435"/>
      <c r="C54" s="436"/>
      <c r="E54" s="435"/>
      <c r="F54" s="435"/>
      <c r="G54" s="437"/>
    </row>
    <row r="55" spans="1:7" s="176" customFormat="1" ht="16.5" thickBot="1">
      <c r="A55" s="438"/>
      <c r="B55" s="439"/>
      <c r="C55" s="439"/>
      <c r="D55" s="382"/>
      <c r="E55" s="382"/>
      <c r="F55" s="382"/>
      <c r="G55" s="440"/>
    </row>
    <row r="56" spans="1:7" ht="15.75" customHeight="1">
      <c r="A56" s="509" t="s">
        <v>49</v>
      </c>
      <c r="B56" s="510"/>
      <c r="C56" s="511"/>
      <c r="D56" s="511"/>
      <c r="E56" s="511"/>
      <c r="F56" s="511"/>
      <c r="G56" s="512"/>
    </row>
    <row r="57" spans="1:7" ht="15.75" customHeight="1">
      <c r="A57" s="519" t="s">
        <v>50</v>
      </c>
      <c r="B57" s="519"/>
      <c r="C57" s="519"/>
      <c r="D57" s="519"/>
      <c r="E57" s="519"/>
      <c r="F57" s="492" t="s">
        <v>135</v>
      </c>
      <c r="G57" s="494"/>
    </row>
    <row r="58" spans="1:7" ht="35.450000000000003" customHeight="1">
      <c r="A58" s="309"/>
      <c r="B58" s="310"/>
      <c r="C58" s="311"/>
      <c r="D58" s="309"/>
      <c r="E58" s="310"/>
      <c r="F58" s="492"/>
      <c r="G58" s="494"/>
    </row>
    <row r="59" spans="1:7" ht="21" customHeight="1" thickBot="1">
      <c r="A59" s="517" t="s">
        <v>81</v>
      </c>
      <c r="B59" s="518"/>
      <c r="C59" s="317" t="s">
        <v>94</v>
      </c>
      <c r="D59" s="499"/>
      <c r="E59" s="500"/>
      <c r="F59" s="495" t="s">
        <v>123</v>
      </c>
      <c r="G59" s="496"/>
    </row>
    <row r="60" spans="1:7" ht="21" customHeight="1">
      <c r="A60" s="434"/>
      <c r="B60" s="437"/>
      <c r="C60" s="441"/>
      <c r="D60" s="434"/>
      <c r="E60" s="437"/>
      <c r="F60" s="434"/>
      <c r="G60" s="437"/>
    </row>
    <row r="61" spans="1:7" ht="18.75" customHeight="1" thickBot="1">
      <c r="A61" s="517"/>
      <c r="B61" s="518"/>
      <c r="C61" s="317"/>
      <c r="D61" s="499"/>
      <c r="E61" s="500"/>
      <c r="F61" s="499"/>
      <c r="G61" s="500"/>
    </row>
    <row r="62" spans="1:7" ht="15.75" customHeight="1">
      <c r="A62" s="509" t="s">
        <v>52</v>
      </c>
      <c r="B62" s="510"/>
      <c r="C62" s="511"/>
      <c r="D62" s="511"/>
      <c r="E62" s="511"/>
      <c r="F62" s="511"/>
      <c r="G62" s="512"/>
    </row>
    <row r="63" spans="1:7" ht="15.75" customHeight="1">
      <c r="A63" s="513" t="s">
        <v>82</v>
      </c>
      <c r="B63" s="514"/>
      <c r="C63" s="515"/>
      <c r="D63" s="515"/>
      <c r="E63" s="515"/>
      <c r="F63" s="515"/>
      <c r="G63" s="516"/>
    </row>
    <row r="64" spans="1:7" ht="36" customHeight="1">
      <c r="A64" s="309"/>
      <c r="B64" s="310"/>
      <c r="C64" s="311"/>
      <c r="D64" s="309"/>
      <c r="E64" s="310"/>
      <c r="F64" s="309"/>
      <c r="G64" s="310"/>
    </row>
    <row r="65" spans="1:7" ht="21" customHeight="1" thickBot="1">
      <c r="A65" s="517" t="s">
        <v>136</v>
      </c>
      <c r="B65" s="518"/>
      <c r="C65" s="317" t="s">
        <v>137</v>
      </c>
      <c r="D65" s="499" t="s">
        <v>138</v>
      </c>
      <c r="E65" s="500"/>
      <c r="F65" s="499"/>
      <c r="G65" s="500"/>
    </row>
    <row r="66" spans="1:7" ht="12.75">
      <c r="A66" s="501"/>
      <c r="B66" s="502"/>
      <c r="C66" s="502"/>
      <c r="D66" s="502"/>
      <c r="E66" s="502"/>
      <c r="F66" s="502"/>
      <c r="G66" s="503"/>
    </row>
    <row r="67" spans="1:7" ht="22.5" customHeight="1" thickBot="1">
      <c r="A67" s="504" t="s">
        <v>53</v>
      </c>
      <c r="B67" s="505"/>
      <c r="C67" s="506"/>
      <c r="D67" s="507"/>
      <c r="E67" s="507"/>
      <c r="F67" s="507"/>
      <c r="G67" s="508"/>
    </row>
    <row r="68" spans="1:7" ht="29.25" customHeight="1"/>
  </sheetData>
  <mergeCells count="44">
    <mergeCell ref="B25:D25"/>
    <mergeCell ref="B26:D26"/>
    <mergeCell ref="B27:D27"/>
    <mergeCell ref="B28:D28"/>
    <mergeCell ref="B29:D29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F58:G58"/>
    <mergeCell ref="A59:B59"/>
    <mergeCell ref="D59:E59"/>
    <mergeCell ref="F59:G59"/>
    <mergeCell ref="A61:B61"/>
    <mergeCell ref="D61:E61"/>
    <mergeCell ref="F61:G61"/>
    <mergeCell ref="A67:G67"/>
    <mergeCell ref="A62:G62"/>
    <mergeCell ref="A63:G63"/>
    <mergeCell ref="A65:B65"/>
    <mergeCell ref="D65:E65"/>
    <mergeCell ref="F65:G65"/>
    <mergeCell ref="A66:G66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70" t="s">
        <v>56</v>
      </c>
      <c r="C6" s="571"/>
      <c r="D6" s="572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73" t="s">
        <v>25</v>
      </c>
      <c r="C25" s="573"/>
      <c r="D25" s="573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67" t="s">
        <v>30</v>
      </c>
      <c r="C26" s="567"/>
      <c r="D26" s="567"/>
      <c r="E26" s="87"/>
      <c r="F26" s="88"/>
      <c r="G26" s="89"/>
    </row>
    <row r="27" spans="1:8" s="94" customFormat="1" ht="12.75" customHeight="1">
      <c r="A27" s="117" t="s">
        <v>74</v>
      </c>
      <c r="B27" s="564" t="s">
        <v>64</v>
      </c>
      <c r="C27" s="564"/>
      <c r="D27" s="564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64" t="s">
        <v>65</v>
      </c>
      <c r="C28" s="564"/>
      <c r="D28" s="564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64" t="s">
        <v>66</v>
      </c>
      <c r="C29" s="564"/>
      <c r="D29" s="564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63" t="s">
        <v>31</v>
      </c>
      <c r="C31" s="566"/>
      <c r="D31" s="566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67" t="s">
        <v>33</v>
      </c>
      <c r="C32" s="567"/>
      <c r="D32" s="567"/>
      <c r="E32" s="104"/>
      <c r="F32" s="105"/>
      <c r="G32" s="106"/>
    </row>
    <row r="33" spans="1:7" s="94" customFormat="1" ht="12.75" customHeight="1">
      <c r="A33" s="147" t="s">
        <v>77</v>
      </c>
      <c r="B33" s="569" t="s">
        <v>144</v>
      </c>
      <c r="C33" s="569"/>
      <c r="D33" s="569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64" t="s">
        <v>68</v>
      </c>
      <c r="C34" s="564"/>
      <c r="D34" s="564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64" t="s">
        <v>69</v>
      </c>
      <c r="C35" s="564"/>
      <c r="D35" s="564"/>
      <c r="E35" s="107"/>
      <c r="F35" s="109">
        <f>G35-E35</f>
        <v>0</v>
      </c>
      <c r="G35" s="110"/>
    </row>
    <row r="36" spans="1:7" s="111" customFormat="1" ht="0.6" customHeight="1">
      <c r="A36" s="95"/>
      <c r="B36" s="561"/>
      <c r="C36" s="561"/>
      <c r="D36" s="561"/>
      <c r="E36" s="112"/>
      <c r="F36" s="112"/>
      <c r="G36" s="113"/>
    </row>
    <row r="37" spans="1:7" s="103" customFormat="1" ht="12.75" customHeight="1">
      <c r="A37" s="114"/>
      <c r="B37" s="563" t="s">
        <v>35</v>
      </c>
      <c r="C37" s="563"/>
      <c r="D37" s="563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67" t="s">
        <v>37</v>
      </c>
      <c r="C38" s="567"/>
      <c r="D38" s="567"/>
      <c r="E38" s="104"/>
      <c r="F38" s="105"/>
      <c r="G38" s="106"/>
    </row>
    <row r="39" spans="1:7" ht="12.75">
      <c r="A39" s="116" t="s">
        <v>38</v>
      </c>
      <c r="B39" s="568" t="s">
        <v>91</v>
      </c>
      <c r="C39" s="568"/>
      <c r="D39" s="568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68" t="s">
        <v>70</v>
      </c>
      <c r="C40" s="568"/>
      <c r="D40" s="568"/>
      <c r="E40" s="107"/>
      <c r="F40" s="107">
        <f>G40-E40</f>
        <v>0</v>
      </c>
      <c r="G40" s="108"/>
    </row>
    <row r="41" spans="1:7" ht="12.75">
      <c r="A41" s="116" t="s">
        <v>73</v>
      </c>
      <c r="B41" s="548" t="s">
        <v>71</v>
      </c>
      <c r="C41" s="549"/>
      <c r="D41" s="550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63" t="s">
        <v>39</v>
      </c>
      <c r="C43" s="563"/>
      <c r="D43" s="563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63" t="s">
        <v>40</v>
      </c>
      <c r="C44" s="563"/>
      <c r="D44" s="563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67" t="s">
        <v>42</v>
      </c>
      <c r="C45" s="567"/>
      <c r="D45" s="567"/>
      <c r="E45" s="104"/>
      <c r="F45" s="105"/>
      <c r="G45" s="106"/>
    </row>
    <row r="46" spans="1:7" s="111" customFormat="1" ht="12.75" customHeight="1">
      <c r="A46" s="117" t="s">
        <v>43</v>
      </c>
      <c r="B46" s="564" t="s">
        <v>44</v>
      </c>
      <c r="C46" s="565"/>
      <c r="D46" s="565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64" t="s">
        <v>79</v>
      </c>
      <c r="C47" s="565"/>
      <c r="D47" s="565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64" t="s">
        <v>92</v>
      </c>
      <c r="C48" s="565"/>
      <c r="D48" s="565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64" t="s">
        <v>67</v>
      </c>
      <c r="C49" s="564"/>
      <c r="D49" s="564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61"/>
      <c r="C50" s="562"/>
      <c r="D50" s="562"/>
      <c r="E50" s="112"/>
      <c r="F50" s="121"/>
      <c r="G50" s="113"/>
    </row>
    <row r="51" spans="1:7" s="103" customFormat="1" ht="13.15" customHeight="1">
      <c r="A51" s="114"/>
      <c r="B51" s="563" t="s">
        <v>47</v>
      </c>
      <c r="C51" s="563"/>
      <c r="D51" s="563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59" t="s">
        <v>48</v>
      </c>
      <c r="C52" s="560"/>
      <c r="D52" s="560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51" t="s">
        <v>49</v>
      </c>
      <c r="B55" s="552"/>
      <c r="C55" s="553"/>
      <c r="D55" s="553"/>
      <c r="E55" s="553"/>
      <c r="F55" s="553"/>
      <c r="G55" s="554"/>
    </row>
    <row r="56" spans="1:7" ht="15.75" customHeight="1">
      <c r="A56" s="555" t="s">
        <v>50</v>
      </c>
      <c r="B56" s="556"/>
      <c r="C56" s="557"/>
      <c r="D56" s="557"/>
      <c r="E56" s="557"/>
      <c r="F56" s="557"/>
      <c r="G56" s="558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38" t="s">
        <v>51</v>
      </c>
      <c r="E58" s="539"/>
      <c r="F58" s="141"/>
      <c r="G58" s="142"/>
    </row>
    <row r="59" spans="1:7" ht="15.75" customHeight="1">
      <c r="A59" s="551" t="s">
        <v>52</v>
      </c>
      <c r="B59" s="552"/>
      <c r="C59" s="553"/>
      <c r="D59" s="553"/>
      <c r="E59" s="553"/>
      <c r="F59" s="553"/>
      <c r="G59" s="554"/>
    </row>
    <row r="60" spans="1:7" ht="15.75" customHeight="1">
      <c r="A60" s="555" t="s">
        <v>82</v>
      </c>
      <c r="B60" s="556"/>
      <c r="C60" s="557"/>
      <c r="D60" s="557"/>
      <c r="E60" s="557"/>
      <c r="F60" s="557"/>
      <c r="G60" s="558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38"/>
      <c r="E62" s="539"/>
      <c r="F62" s="538"/>
      <c r="G62" s="539"/>
    </row>
    <row r="63" spans="1:7" ht="12.75">
      <c r="A63" s="540"/>
      <c r="B63" s="541"/>
      <c r="C63" s="541"/>
      <c r="D63" s="541"/>
      <c r="E63" s="541"/>
      <c r="F63" s="541"/>
      <c r="G63" s="542"/>
    </row>
    <row r="64" spans="1:7" ht="13.5" customHeight="1" thickBot="1">
      <c r="A64" s="543" t="s">
        <v>53</v>
      </c>
      <c r="B64" s="544"/>
      <c r="C64" s="545"/>
      <c r="D64" s="546"/>
      <c r="E64" s="546"/>
      <c r="F64" s="546"/>
      <c r="G64" s="547"/>
    </row>
  </sheetData>
  <mergeCells count="36">
    <mergeCell ref="B27:D27"/>
    <mergeCell ref="B28:D28"/>
    <mergeCell ref="B29:D29"/>
    <mergeCell ref="B6:D6"/>
    <mergeCell ref="B25:D25"/>
    <mergeCell ref="B26:D2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RA03F</vt:lpstr>
      <vt:lpstr>RA02F </vt:lpstr>
      <vt:lpstr>RA01F</vt:lpstr>
      <vt:lpstr>RA02_70%</vt:lpstr>
      <vt:lpstr>RA01_F</vt:lpstr>
      <vt:lpstr>RA01_F!Print_Area</vt:lpstr>
      <vt:lpstr>RA01F!Print_Area</vt:lpstr>
      <vt:lpstr>'RA02_70%'!Print_Area</vt:lpstr>
      <vt:lpstr>'RA02F '!Print_Area</vt:lpstr>
      <vt:lpstr>RA03F!Print_Area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2018-03-16T06:56:32Z</cp:lastPrinted>
  <dcterms:created xsi:type="dcterms:W3CDTF">2016-03-15T12:03:55Z</dcterms:created>
  <dcterms:modified xsi:type="dcterms:W3CDTF">2018-03-16T06:57:11Z</dcterms:modified>
</cp:coreProperties>
</file>