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489-404-616  kohinoor\"/>
    </mc:Choice>
  </mc:AlternateContent>
  <xr:revisionPtr revIDLastSave="0" documentId="13_ncr:1_{30590181-ADAC-426C-BFB4-13F6F43226A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in" sheetId="4" r:id="rId1"/>
    <sheet name="working" sheetId="2" r:id="rId2"/>
    <sheet name="Sheet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4" l="1"/>
  <c r="X19" i="4"/>
  <c r="X31" i="4"/>
  <c r="X29" i="4"/>
  <c r="X28" i="4"/>
  <c r="X25" i="4"/>
  <c r="O12" i="4"/>
  <c r="M12" i="4"/>
  <c r="J12" i="4"/>
  <c r="O13" i="4"/>
  <c r="G13" i="4"/>
  <c r="F13" i="4"/>
  <c r="G12" i="4"/>
  <c r="O11" i="4"/>
  <c r="M11" i="4"/>
  <c r="J11" i="4"/>
  <c r="G11" i="4"/>
  <c r="O10" i="4"/>
  <c r="M10" i="4"/>
  <c r="J10" i="4"/>
  <c r="G10" i="4"/>
  <c r="O9" i="4"/>
  <c r="M9" i="4"/>
  <c r="J9" i="4"/>
  <c r="G9" i="4"/>
  <c r="O8" i="4"/>
  <c r="M8" i="4"/>
  <c r="J8" i="4"/>
  <c r="G8" i="4"/>
  <c r="O7" i="4"/>
  <c r="M7" i="4"/>
  <c r="J7" i="4"/>
  <c r="G7" i="4"/>
  <c r="O6" i="4"/>
  <c r="M6" i="4"/>
  <c r="J6" i="4"/>
  <c r="G6" i="4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N184" i="2"/>
  <c r="K184" i="2"/>
  <c r="N183" i="2"/>
  <c r="K183" i="2"/>
  <c r="N182" i="2"/>
  <c r="K182" i="2"/>
  <c r="N181" i="2"/>
  <c r="K181" i="2"/>
  <c r="N180" i="2"/>
  <c r="K180" i="2"/>
  <c r="N179" i="2"/>
  <c r="K179" i="2"/>
  <c r="N178" i="2"/>
  <c r="K178" i="2"/>
  <c r="N177" i="2"/>
  <c r="K177" i="2"/>
  <c r="Q176" i="2"/>
  <c r="N176" i="2"/>
  <c r="K176" i="2"/>
  <c r="N175" i="2"/>
  <c r="K175" i="2"/>
  <c r="N174" i="2"/>
  <c r="K174" i="2"/>
  <c r="N173" i="2"/>
  <c r="K173" i="2"/>
  <c r="N172" i="2"/>
  <c r="K172" i="2"/>
  <c r="N171" i="2"/>
  <c r="K171" i="2"/>
  <c r="N170" i="2"/>
  <c r="K170" i="2"/>
  <c r="N169" i="2"/>
  <c r="K169" i="2"/>
  <c r="N168" i="2"/>
  <c r="K168" i="2"/>
  <c r="N167" i="2"/>
  <c r="K167" i="2"/>
  <c r="N166" i="2"/>
  <c r="K166" i="2"/>
  <c r="N165" i="2"/>
  <c r="K165" i="2"/>
  <c r="N164" i="2"/>
  <c r="K164" i="2"/>
  <c r="N163" i="2"/>
  <c r="K163" i="2"/>
  <c r="N162" i="2"/>
  <c r="K162" i="2"/>
  <c r="N161" i="2"/>
  <c r="K161" i="2"/>
  <c r="N160" i="2"/>
  <c r="K160" i="2"/>
  <c r="N159" i="2"/>
  <c r="K159" i="2"/>
  <c r="N158" i="2"/>
  <c r="K158" i="2"/>
  <c r="N157" i="2"/>
  <c r="K157" i="2"/>
  <c r="N156" i="2"/>
  <c r="K156" i="2"/>
  <c r="N155" i="2"/>
  <c r="K155" i="2"/>
  <c r="N154" i="2"/>
  <c r="K154" i="2"/>
  <c r="N153" i="2"/>
  <c r="K153" i="2"/>
  <c r="N152" i="2"/>
  <c r="K152" i="2"/>
  <c r="N151" i="2"/>
  <c r="K151" i="2"/>
  <c r="N150" i="2"/>
  <c r="K150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5" i="2"/>
  <c r="K125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K118" i="2"/>
  <c r="N117" i="2"/>
  <c r="K117" i="2"/>
  <c r="N116" i="2"/>
  <c r="K116" i="2"/>
  <c r="N115" i="2"/>
  <c r="K115" i="2"/>
  <c r="N114" i="2"/>
  <c r="K114" i="2"/>
  <c r="N113" i="2"/>
  <c r="K113" i="2"/>
  <c r="N112" i="2"/>
  <c r="K112" i="2"/>
  <c r="N111" i="2"/>
  <c r="K111" i="2"/>
  <c r="N110" i="2"/>
  <c r="K110" i="2"/>
  <c r="N109" i="2"/>
  <c r="K109" i="2"/>
  <c r="N108" i="2"/>
  <c r="K108" i="2"/>
  <c r="N107" i="2"/>
  <c r="K107" i="2"/>
  <c r="N106" i="2"/>
  <c r="K106" i="2"/>
  <c r="N105" i="2"/>
  <c r="K105" i="2"/>
  <c r="Q104" i="2"/>
  <c r="R104" i="2" s="1"/>
  <c r="T104" i="2" s="1"/>
  <c r="N104" i="2"/>
  <c r="K104" i="2"/>
  <c r="N103" i="2"/>
  <c r="K103" i="2"/>
  <c r="N102" i="2"/>
  <c r="K102" i="2"/>
  <c r="N101" i="2"/>
  <c r="K101" i="2"/>
  <c r="N100" i="2"/>
  <c r="K100" i="2"/>
  <c r="N99" i="2"/>
  <c r="K99" i="2"/>
  <c r="N98" i="2"/>
  <c r="K98" i="2"/>
  <c r="N97" i="2"/>
  <c r="K97" i="2"/>
  <c r="N96" i="2"/>
  <c r="K96" i="2"/>
  <c r="N95" i="2"/>
  <c r="K95" i="2"/>
  <c r="N94" i="2"/>
  <c r="K94" i="2"/>
  <c r="N93" i="2"/>
  <c r="K93" i="2"/>
  <c r="Q92" i="2"/>
  <c r="N92" i="2"/>
  <c r="K92" i="2"/>
  <c r="N91" i="2"/>
  <c r="K91" i="2"/>
  <c r="N90" i="2"/>
  <c r="K90" i="2"/>
  <c r="N89" i="2"/>
  <c r="K89" i="2"/>
  <c r="N88" i="2"/>
  <c r="K88" i="2"/>
  <c r="N87" i="2"/>
  <c r="K87" i="2"/>
  <c r="N86" i="2"/>
  <c r="K86" i="2"/>
  <c r="N85" i="2"/>
  <c r="K85" i="2"/>
  <c r="N84" i="2"/>
  <c r="K84" i="2"/>
  <c r="N83" i="2"/>
  <c r="K83" i="2"/>
  <c r="N82" i="2"/>
  <c r="K82" i="2"/>
  <c r="N81" i="2"/>
  <c r="K81" i="2"/>
  <c r="N80" i="2"/>
  <c r="K80" i="2"/>
  <c r="N79" i="2"/>
  <c r="K79" i="2"/>
  <c r="N78" i="2"/>
  <c r="K78" i="2"/>
  <c r="N77" i="2"/>
  <c r="K77" i="2"/>
  <c r="N76" i="2"/>
  <c r="K76" i="2"/>
  <c r="N75" i="2"/>
  <c r="K75" i="2"/>
  <c r="N74" i="2"/>
  <c r="K74" i="2"/>
  <c r="N73" i="2"/>
  <c r="K73" i="2"/>
  <c r="N72" i="2"/>
  <c r="K72" i="2"/>
  <c r="N71" i="2"/>
  <c r="K71" i="2"/>
  <c r="N70" i="2"/>
  <c r="K70" i="2"/>
  <c r="N69" i="2"/>
  <c r="K69" i="2"/>
  <c r="N68" i="2"/>
  <c r="K68" i="2"/>
  <c r="N67" i="2"/>
  <c r="K67" i="2"/>
  <c r="N66" i="2"/>
  <c r="K66" i="2"/>
  <c r="N65" i="2"/>
  <c r="K65" i="2"/>
  <c r="N64" i="2"/>
  <c r="K64" i="2"/>
  <c r="N63" i="2"/>
  <c r="K63" i="2"/>
  <c r="N62" i="2"/>
  <c r="K62" i="2"/>
  <c r="N61" i="2"/>
  <c r="K61" i="2"/>
  <c r="N60" i="2"/>
  <c r="K60" i="2"/>
  <c r="N59" i="2"/>
  <c r="K59" i="2"/>
  <c r="N58" i="2"/>
  <c r="K58" i="2"/>
  <c r="N57" i="2"/>
  <c r="K57" i="2"/>
  <c r="N56" i="2"/>
  <c r="K56" i="2"/>
  <c r="N55" i="2"/>
  <c r="K55" i="2"/>
  <c r="N54" i="2"/>
  <c r="K54" i="2"/>
  <c r="N53" i="2"/>
  <c r="K53" i="2"/>
  <c r="N52" i="2"/>
  <c r="K52" i="2"/>
  <c r="N51" i="2"/>
  <c r="K51" i="2"/>
  <c r="N50" i="2"/>
  <c r="K50" i="2"/>
  <c r="N49" i="2"/>
  <c r="K49" i="2"/>
  <c r="N48" i="2"/>
  <c r="K48" i="2"/>
  <c r="N47" i="2"/>
  <c r="K47" i="2"/>
  <c r="N46" i="2"/>
  <c r="K46" i="2"/>
  <c r="N45" i="2"/>
  <c r="K45" i="2"/>
  <c r="N44" i="2"/>
  <c r="K44" i="2"/>
  <c r="N43" i="2"/>
  <c r="K43" i="2"/>
  <c r="N42" i="2"/>
  <c r="K42" i="2"/>
  <c r="N41" i="2"/>
  <c r="K41" i="2"/>
  <c r="N40" i="2"/>
  <c r="K40" i="2"/>
  <c r="N39" i="2"/>
  <c r="K39" i="2"/>
  <c r="N38" i="2"/>
  <c r="K38" i="2"/>
  <c r="N37" i="2"/>
  <c r="K37" i="2"/>
  <c r="N36" i="2"/>
  <c r="K36" i="2"/>
  <c r="N35" i="2"/>
  <c r="K35" i="2"/>
  <c r="N34" i="2"/>
  <c r="K34" i="2"/>
  <c r="N33" i="2"/>
  <c r="K33" i="2"/>
  <c r="N32" i="2"/>
  <c r="K32" i="2"/>
  <c r="N31" i="2"/>
  <c r="K31" i="2"/>
  <c r="N30" i="2"/>
  <c r="K30" i="2"/>
  <c r="N29" i="2"/>
  <c r="K29" i="2"/>
  <c r="N28" i="2"/>
  <c r="K28" i="2"/>
  <c r="N27" i="2"/>
  <c r="K27" i="2"/>
  <c r="N26" i="2"/>
  <c r="K26" i="2"/>
  <c r="N25" i="2"/>
  <c r="K25" i="2"/>
  <c r="N24" i="2"/>
  <c r="K24" i="2"/>
  <c r="N23" i="2"/>
  <c r="K23" i="2"/>
  <c r="N22" i="2"/>
  <c r="K22" i="2"/>
  <c r="N21" i="2"/>
  <c r="K21" i="2"/>
  <c r="N20" i="2"/>
  <c r="K20" i="2"/>
  <c r="N19" i="2"/>
  <c r="K19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Q168" i="2" s="1"/>
  <c r="H167" i="2"/>
  <c r="H166" i="2"/>
  <c r="H165" i="2"/>
  <c r="H164" i="2"/>
  <c r="H163" i="2"/>
  <c r="H162" i="2"/>
  <c r="H161" i="2"/>
  <c r="H160" i="2"/>
  <c r="Q160" i="2" s="1"/>
  <c r="H159" i="2"/>
  <c r="H158" i="2"/>
  <c r="H157" i="2"/>
  <c r="H156" i="2"/>
  <c r="H155" i="2"/>
  <c r="H154" i="2"/>
  <c r="H153" i="2"/>
  <c r="H152" i="2"/>
  <c r="Q152" i="2" s="1"/>
  <c r="H151" i="2"/>
  <c r="H150" i="2"/>
  <c r="H149" i="2"/>
  <c r="H148" i="2"/>
  <c r="H147" i="2"/>
  <c r="H146" i="2"/>
  <c r="H145" i="2"/>
  <c r="H144" i="2"/>
  <c r="Q144" i="2" s="1"/>
  <c r="H143" i="2"/>
  <c r="H142" i="2"/>
  <c r="H141" i="2"/>
  <c r="H140" i="2"/>
  <c r="H139" i="2"/>
  <c r="H138" i="2"/>
  <c r="H137" i="2"/>
  <c r="H136" i="2"/>
  <c r="Q136" i="2" s="1"/>
  <c r="H135" i="2"/>
  <c r="H134" i="2"/>
  <c r="H133" i="2"/>
  <c r="H132" i="2"/>
  <c r="H131" i="2"/>
  <c r="H130" i="2"/>
  <c r="H129" i="2"/>
  <c r="H128" i="2"/>
  <c r="Q128" i="2" s="1"/>
  <c r="R128" i="2" s="1"/>
  <c r="T128" i="2" s="1"/>
  <c r="H127" i="2"/>
  <c r="H126" i="2"/>
  <c r="H125" i="2"/>
  <c r="H124" i="2"/>
  <c r="H123" i="2"/>
  <c r="H122" i="2"/>
  <c r="H121" i="2"/>
  <c r="H120" i="2"/>
  <c r="Q120" i="2" s="1"/>
  <c r="H119" i="2"/>
  <c r="H118" i="2"/>
  <c r="H117" i="2"/>
  <c r="H116" i="2"/>
  <c r="H115" i="2"/>
  <c r="H114" i="2"/>
  <c r="H113" i="2"/>
  <c r="H112" i="2"/>
  <c r="Q112" i="2" s="1"/>
  <c r="R112" i="2" s="1"/>
  <c r="T112" i="2" s="1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Q85" i="2" s="1"/>
  <c r="R85" i="2" s="1"/>
  <c r="T85" i="2" s="1"/>
  <c r="H84" i="2"/>
  <c r="H83" i="2"/>
  <c r="Q83" i="2" s="1"/>
  <c r="R83" i="2" s="1"/>
  <c r="T83" i="2" s="1"/>
  <c r="H82" i="2"/>
  <c r="H81" i="2"/>
  <c r="H80" i="2"/>
  <c r="H79" i="2"/>
  <c r="H78" i="2"/>
  <c r="H77" i="2"/>
  <c r="Q77" i="2" s="1"/>
  <c r="R77" i="2" s="1"/>
  <c r="T77" i="2" s="1"/>
  <c r="H76" i="2"/>
  <c r="H75" i="2"/>
  <c r="Q75" i="2" s="1"/>
  <c r="R75" i="2" s="1"/>
  <c r="T75" i="2" s="1"/>
  <c r="H74" i="2"/>
  <c r="H73" i="2"/>
  <c r="H72" i="2"/>
  <c r="H71" i="2"/>
  <c r="H70" i="2"/>
  <c r="H69" i="2"/>
  <c r="Q69" i="2" s="1"/>
  <c r="R69" i="2" s="1"/>
  <c r="T69" i="2" s="1"/>
  <c r="H68" i="2"/>
  <c r="H67" i="2"/>
  <c r="Q67" i="2" s="1"/>
  <c r="R67" i="2" s="1"/>
  <c r="T67" i="2" s="1"/>
  <c r="H66" i="2"/>
  <c r="H65" i="2"/>
  <c r="H64" i="2"/>
  <c r="H63" i="2"/>
  <c r="H62" i="2"/>
  <c r="H61" i="2"/>
  <c r="Q61" i="2" s="1"/>
  <c r="R61" i="2" s="1"/>
  <c r="T61" i="2" s="1"/>
  <c r="H60" i="2"/>
  <c r="H59" i="2"/>
  <c r="Q59" i="2" s="1"/>
  <c r="R59" i="2" s="1"/>
  <c r="T59" i="2" s="1"/>
  <c r="H58" i="2"/>
  <c r="H57" i="2"/>
  <c r="H56" i="2"/>
  <c r="H55" i="2"/>
  <c r="H54" i="2"/>
  <c r="H53" i="2"/>
  <c r="Q53" i="2" s="1"/>
  <c r="R53" i="2" s="1"/>
  <c r="T53" i="2" s="1"/>
  <c r="H52" i="2"/>
  <c r="H51" i="2"/>
  <c r="Q51" i="2" s="1"/>
  <c r="R51" i="2" s="1"/>
  <c r="T51" i="2" s="1"/>
  <c r="H50" i="2"/>
  <c r="H49" i="2"/>
  <c r="H48" i="2"/>
  <c r="H47" i="2"/>
  <c r="H46" i="2"/>
  <c r="H45" i="2"/>
  <c r="Q45" i="2" s="1"/>
  <c r="R45" i="2" s="1"/>
  <c r="T45" i="2" s="1"/>
  <c r="H44" i="2"/>
  <c r="H43" i="2"/>
  <c r="Q43" i="2" s="1"/>
  <c r="R43" i="2" s="1"/>
  <c r="T43" i="2" s="1"/>
  <c r="H42" i="2"/>
  <c r="H41" i="2"/>
  <c r="H40" i="2"/>
  <c r="H39" i="2"/>
  <c r="H38" i="2"/>
  <c r="H37" i="2"/>
  <c r="Q37" i="2" s="1"/>
  <c r="R37" i="2" s="1"/>
  <c r="T37" i="2" s="1"/>
  <c r="H36" i="2"/>
  <c r="H35" i="2"/>
  <c r="Q35" i="2" s="1"/>
  <c r="R35" i="2" s="1"/>
  <c r="T35" i="2" s="1"/>
  <c r="H34" i="2"/>
  <c r="H33" i="2"/>
  <c r="H32" i="2"/>
  <c r="H31" i="2"/>
  <c r="H30" i="2"/>
  <c r="H29" i="2"/>
  <c r="Q29" i="2" s="1"/>
  <c r="R29" i="2" s="1"/>
  <c r="T29" i="2" s="1"/>
  <c r="H28" i="2"/>
  <c r="H27" i="2"/>
  <c r="Q27" i="2" s="1"/>
  <c r="R27" i="2" s="1"/>
  <c r="T27" i="2" s="1"/>
  <c r="H26" i="2"/>
  <c r="H25" i="2"/>
  <c r="H24" i="2"/>
  <c r="H23" i="2"/>
  <c r="H22" i="2"/>
  <c r="H21" i="2"/>
  <c r="Q21" i="2" s="1"/>
  <c r="R21" i="2" s="1"/>
  <c r="T21" i="2" s="1"/>
  <c r="H20" i="2"/>
  <c r="H19" i="2"/>
  <c r="Q19" i="2" s="1"/>
  <c r="R19" i="2" s="1"/>
  <c r="T19" i="2" s="1"/>
  <c r="G185" i="2"/>
  <c r="N16" i="2"/>
  <c r="K16" i="2"/>
  <c r="H16" i="2"/>
  <c r="K13" i="2"/>
  <c r="X21" i="4" l="1"/>
  <c r="P12" i="4"/>
  <c r="P13" i="4" s="1"/>
  <c r="P6" i="4"/>
  <c r="P9" i="4"/>
  <c r="Q9" i="4" s="1"/>
  <c r="S9" i="4" s="1"/>
  <c r="P7" i="4"/>
  <c r="Q7" i="4" s="1"/>
  <c r="S7" i="4" s="1"/>
  <c r="P11" i="4"/>
  <c r="Q11" i="4" s="1"/>
  <c r="S11" i="4" s="1"/>
  <c r="P10" i="4"/>
  <c r="Q10" i="4" s="1"/>
  <c r="S10" i="4" s="1"/>
  <c r="P8" i="4"/>
  <c r="Q8" i="4" s="1"/>
  <c r="S8" i="4" s="1"/>
  <c r="Q137" i="2"/>
  <c r="Q141" i="2"/>
  <c r="Q171" i="2"/>
  <c r="R171" i="2" s="1"/>
  <c r="T171" i="2" s="1"/>
  <c r="Q175" i="2"/>
  <c r="R175" i="2" s="1"/>
  <c r="T175" i="2" s="1"/>
  <c r="Q94" i="2"/>
  <c r="Q98" i="2"/>
  <c r="R98" i="2" s="1"/>
  <c r="T98" i="2" s="1"/>
  <c r="Q102" i="2"/>
  <c r="R102" i="2" s="1"/>
  <c r="T102" i="2" s="1"/>
  <c r="Q107" i="2"/>
  <c r="R107" i="2" s="1"/>
  <c r="T107" i="2" s="1"/>
  <c r="Q111" i="2"/>
  <c r="Q123" i="2"/>
  <c r="Q127" i="2"/>
  <c r="Q148" i="2"/>
  <c r="R148" i="2" s="1"/>
  <c r="T148" i="2" s="1"/>
  <c r="Q153" i="2"/>
  <c r="Q157" i="2"/>
  <c r="Q178" i="2"/>
  <c r="Q182" i="2"/>
  <c r="R182" i="2" s="1"/>
  <c r="T182" i="2" s="1"/>
  <c r="Q116" i="2"/>
  <c r="R116" i="2" s="1"/>
  <c r="T116" i="2" s="1"/>
  <c r="Q132" i="2"/>
  <c r="R132" i="2" s="1"/>
  <c r="T132" i="2" s="1"/>
  <c r="Q162" i="2"/>
  <c r="R162" i="2" s="1"/>
  <c r="T162" i="2" s="1"/>
  <c r="Q166" i="2"/>
  <c r="R166" i="2" s="1"/>
  <c r="T166" i="2" s="1"/>
  <c r="Q114" i="2"/>
  <c r="R114" i="2" s="1"/>
  <c r="T114" i="2" s="1"/>
  <c r="Q118" i="2"/>
  <c r="R118" i="2" s="1"/>
  <c r="T118" i="2" s="1"/>
  <c r="Q130" i="2"/>
  <c r="R130" i="2" s="1"/>
  <c r="T130" i="2" s="1"/>
  <c r="Q134" i="2"/>
  <c r="R134" i="2" s="1"/>
  <c r="T134" i="2" s="1"/>
  <c r="Q143" i="2"/>
  <c r="Q164" i="2"/>
  <c r="Q169" i="2"/>
  <c r="R169" i="2" s="1"/>
  <c r="T169" i="2" s="1"/>
  <c r="Q173" i="2"/>
  <c r="R173" i="2" s="1"/>
  <c r="T173" i="2" s="1"/>
  <c r="Q91" i="2"/>
  <c r="Q96" i="2"/>
  <c r="R96" i="2" s="1"/>
  <c r="T96" i="2" s="1"/>
  <c r="Q100" i="2"/>
  <c r="R100" i="2" s="1"/>
  <c r="T100" i="2" s="1"/>
  <c r="Q105" i="2"/>
  <c r="R105" i="2" s="1"/>
  <c r="T105" i="2" s="1"/>
  <c r="Q109" i="2"/>
  <c r="Q121" i="2"/>
  <c r="Q125" i="2"/>
  <c r="R125" i="2" s="1"/>
  <c r="T125" i="2" s="1"/>
  <c r="Q133" i="2"/>
  <c r="R133" i="2" s="1"/>
  <c r="T133" i="2" s="1"/>
  <c r="Q146" i="2"/>
  <c r="R146" i="2" s="1"/>
  <c r="T146" i="2" s="1"/>
  <c r="Q150" i="2"/>
  <c r="Q155" i="2"/>
  <c r="R155" i="2" s="1"/>
  <c r="T155" i="2" s="1"/>
  <c r="Q159" i="2"/>
  <c r="R159" i="2" s="1"/>
  <c r="T159" i="2" s="1"/>
  <c r="Q180" i="2"/>
  <c r="R180" i="2" s="1"/>
  <c r="T180" i="2" s="1"/>
  <c r="Q95" i="2"/>
  <c r="Q99" i="2"/>
  <c r="Q103" i="2"/>
  <c r="R103" i="2" s="1"/>
  <c r="T103" i="2" s="1"/>
  <c r="Q108" i="2"/>
  <c r="R108" i="2" s="1"/>
  <c r="T108" i="2" s="1"/>
  <c r="Q113" i="2"/>
  <c r="Q117" i="2"/>
  <c r="R117" i="2" s="1"/>
  <c r="T117" i="2" s="1"/>
  <c r="Q122" i="2"/>
  <c r="R122" i="2" s="1"/>
  <c r="T122" i="2" s="1"/>
  <c r="Q126" i="2"/>
  <c r="R126" i="2" s="1"/>
  <c r="T126" i="2" s="1"/>
  <c r="Q131" i="2"/>
  <c r="Q135" i="2"/>
  <c r="R135" i="2" s="1"/>
  <c r="T135" i="2" s="1"/>
  <c r="Q140" i="2"/>
  <c r="R140" i="2" s="1"/>
  <c r="T140" i="2" s="1"/>
  <c r="Q145" i="2"/>
  <c r="Q149" i="2"/>
  <c r="Q154" i="2"/>
  <c r="R154" i="2" s="1"/>
  <c r="T154" i="2" s="1"/>
  <c r="Q158" i="2"/>
  <c r="R158" i="2" s="1"/>
  <c r="T158" i="2" s="1"/>
  <c r="Q163" i="2"/>
  <c r="Q167" i="2"/>
  <c r="Q172" i="2"/>
  <c r="Q139" i="2"/>
  <c r="R139" i="2" s="1"/>
  <c r="T139" i="2" s="1"/>
  <c r="Q93" i="2"/>
  <c r="Q97" i="2"/>
  <c r="R97" i="2" s="1"/>
  <c r="T97" i="2" s="1"/>
  <c r="Q101" i="2"/>
  <c r="R101" i="2" s="1"/>
  <c r="T101" i="2" s="1"/>
  <c r="Q106" i="2"/>
  <c r="R106" i="2" s="1"/>
  <c r="T106" i="2" s="1"/>
  <c r="Q110" i="2"/>
  <c r="R110" i="2" s="1"/>
  <c r="T110" i="2" s="1"/>
  <c r="Q115" i="2"/>
  <c r="Q119" i="2"/>
  <c r="R119" i="2" s="1"/>
  <c r="T119" i="2" s="1"/>
  <c r="Q124" i="2"/>
  <c r="R124" i="2" s="1"/>
  <c r="T124" i="2" s="1"/>
  <c r="Q129" i="2"/>
  <c r="Q138" i="2"/>
  <c r="R138" i="2" s="1"/>
  <c r="T138" i="2" s="1"/>
  <c r="Q142" i="2"/>
  <c r="R142" i="2" s="1"/>
  <c r="T142" i="2" s="1"/>
  <c r="Q147" i="2"/>
  <c r="R147" i="2" s="1"/>
  <c r="T147" i="2" s="1"/>
  <c r="Q151" i="2"/>
  <c r="Q156" i="2"/>
  <c r="Q161" i="2"/>
  <c r="R161" i="2" s="1"/>
  <c r="T161" i="2" s="1"/>
  <c r="Q165" i="2"/>
  <c r="R165" i="2" s="1"/>
  <c r="T165" i="2" s="1"/>
  <c r="Q170" i="2"/>
  <c r="Q174" i="2"/>
  <c r="R99" i="2"/>
  <c r="T99" i="2" s="1"/>
  <c r="R95" i="2"/>
  <c r="T95" i="2" s="1"/>
  <c r="Q86" i="2"/>
  <c r="R86" i="2" s="1"/>
  <c r="T86" i="2" s="1"/>
  <c r="Q20" i="2"/>
  <c r="R20" i="2" s="1"/>
  <c r="T20" i="2" s="1"/>
  <c r="Q60" i="2"/>
  <c r="R60" i="2" s="1"/>
  <c r="T60" i="2" s="1"/>
  <c r="Q68" i="2"/>
  <c r="R68" i="2" s="1"/>
  <c r="T68" i="2" s="1"/>
  <c r="Q25" i="2"/>
  <c r="R25" i="2" s="1"/>
  <c r="T25" i="2" s="1"/>
  <c r="Q26" i="2"/>
  <c r="R26" i="2" s="1"/>
  <c r="T26" i="2" s="1"/>
  <c r="Q33" i="2"/>
  <c r="R33" i="2" s="1"/>
  <c r="T33" i="2" s="1"/>
  <c r="Q34" i="2"/>
  <c r="R34" i="2" s="1"/>
  <c r="T34" i="2" s="1"/>
  <c r="Q41" i="2"/>
  <c r="R41" i="2" s="1"/>
  <c r="T41" i="2" s="1"/>
  <c r="Q42" i="2"/>
  <c r="R42" i="2" s="1"/>
  <c r="T42" i="2" s="1"/>
  <c r="Q49" i="2"/>
  <c r="R49" i="2" s="1"/>
  <c r="T49" i="2" s="1"/>
  <c r="Q50" i="2"/>
  <c r="R50" i="2" s="1"/>
  <c r="T50" i="2" s="1"/>
  <c r="Q57" i="2"/>
  <c r="R57" i="2" s="1"/>
  <c r="T57" i="2" s="1"/>
  <c r="Q58" i="2"/>
  <c r="R58" i="2" s="1"/>
  <c r="T58" i="2" s="1"/>
  <c r="Q65" i="2"/>
  <c r="R65" i="2" s="1"/>
  <c r="T65" i="2" s="1"/>
  <c r="Q66" i="2"/>
  <c r="R66" i="2" s="1"/>
  <c r="T66" i="2" s="1"/>
  <c r="Q73" i="2"/>
  <c r="R73" i="2" s="1"/>
  <c r="T73" i="2" s="1"/>
  <c r="Q74" i="2"/>
  <c r="R74" i="2" s="1"/>
  <c r="T74" i="2" s="1"/>
  <c r="Q81" i="2"/>
  <c r="R81" i="2" s="1"/>
  <c r="T81" i="2" s="1"/>
  <c r="Q82" i="2"/>
  <c r="R82" i="2" s="1"/>
  <c r="T82" i="2" s="1"/>
  <c r="Q89" i="2"/>
  <c r="R89" i="2" s="1"/>
  <c r="T89" i="2" s="1"/>
  <c r="Q90" i="2"/>
  <c r="R90" i="2" s="1"/>
  <c r="T90" i="2" s="1"/>
  <c r="Q22" i="2"/>
  <c r="R22" i="2" s="1"/>
  <c r="T22" i="2" s="1"/>
  <c r="Q30" i="2"/>
  <c r="R30" i="2" s="1"/>
  <c r="T30" i="2" s="1"/>
  <c r="Q38" i="2"/>
  <c r="R38" i="2" s="1"/>
  <c r="T38" i="2" s="1"/>
  <c r="Q46" i="2"/>
  <c r="R46" i="2" s="1"/>
  <c r="T46" i="2" s="1"/>
  <c r="Q54" i="2"/>
  <c r="R54" i="2" s="1"/>
  <c r="T54" i="2" s="1"/>
  <c r="Q62" i="2"/>
  <c r="R62" i="2" s="1"/>
  <c r="T62" i="2" s="1"/>
  <c r="Q70" i="2"/>
  <c r="R70" i="2" s="1"/>
  <c r="T70" i="2" s="1"/>
  <c r="Q78" i="2"/>
  <c r="R78" i="2" s="1"/>
  <c r="T78" i="2" s="1"/>
  <c r="Q28" i="2"/>
  <c r="R28" i="2" s="1"/>
  <c r="T28" i="2" s="1"/>
  <c r="Q36" i="2"/>
  <c r="R36" i="2" s="1"/>
  <c r="T36" i="2" s="1"/>
  <c r="Q44" i="2"/>
  <c r="R44" i="2" s="1"/>
  <c r="T44" i="2" s="1"/>
  <c r="Q52" i="2"/>
  <c r="R52" i="2" s="1"/>
  <c r="T52" i="2" s="1"/>
  <c r="Q76" i="2"/>
  <c r="R76" i="2" s="1"/>
  <c r="T76" i="2" s="1"/>
  <c r="Q84" i="2"/>
  <c r="R84" i="2" s="1"/>
  <c r="T84" i="2" s="1"/>
  <c r="R93" i="2"/>
  <c r="T93" i="2" s="1"/>
  <c r="Q23" i="2"/>
  <c r="R23" i="2" s="1"/>
  <c r="T23" i="2" s="1"/>
  <c r="Q24" i="2"/>
  <c r="R24" i="2" s="1"/>
  <c r="T24" i="2" s="1"/>
  <c r="Q31" i="2"/>
  <c r="R31" i="2" s="1"/>
  <c r="T31" i="2" s="1"/>
  <c r="Q32" i="2"/>
  <c r="R32" i="2" s="1"/>
  <c r="T32" i="2" s="1"/>
  <c r="Q39" i="2"/>
  <c r="R39" i="2" s="1"/>
  <c r="T39" i="2" s="1"/>
  <c r="Q40" i="2"/>
  <c r="R40" i="2" s="1"/>
  <c r="T40" i="2" s="1"/>
  <c r="Q47" i="2"/>
  <c r="R47" i="2" s="1"/>
  <c r="T47" i="2" s="1"/>
  <c r="Q48" i="2"/>
  <c r="R48" i="2" s="1"/>
  <c r="T48" i="2" s="1"/>
  <c r="Q55" i="2"/>
  <c r="R55" i="2" s="1"/>
  <c r="T55" i="2" s="1"/>
  <c r="Q56" i="2"/>
  <c r="R56" i="2" s="1"/>
  <c r="T56" i="2" s="1"/>
  <c r="Q63" i="2"/>
  <c r="R63" i="2" s="1"/>
  <c r="T63" i="2" s="1"/>
  <c r="Q64" i="2"/>
  <c r="R64" i="2" s="1"/>
  <c r="T64" i="2" s="1"/>
  <c r="Q71" i="2"/>
  <c r="R71" i="2" s="1"/>
  <c r="T71" i="2" s="1"/>
  <c r="Q72" i="2"/>
  <c r="R72" i="2" s="1"/>
  <c r="T72" i="2" s="1"/>
  <c r="Q79" i="2"/>
  <c r="R79" i="2" s="1"/>
  <c r="T79" i="2" s="1"/>
  <c r="Q80" i="2"/>
  <c r="R80" i="2" s="1"/>
  <c r="T80" i="2" s="1"/>
  <c r="Q87" i="2"/>
  <c r="R87" i="2" s="1"/>
  <c r="T87" i="2" s="1"/>
  <c r="Q88" i="2"/>
  <c r="R88" i="2" s="1"/>
  <c r="T88" i="2" s="1"/>
  <c r="R94" i="2"/>
  <c r="T94" i="2" s="1"/>
  <c r="R91" i="2"/>
  <c r="T91" i="2" s="1"/>
  <c r="R92" i="2"/>
  <c r="T92" i="2" s="1"/>
  <c r="R109" i="2"/>
  <c r="T109" i="2" s="1"/>
  <c r="R111" i="2"/>
  <c r="T111" i="2" s="1"/>
  <c r="R113" i="2"/>
  <c r="T113" i="2" s="1"/>
  <c r="R115" i="2"/>
  <c r="T115" i="2" s="1"/>
  <c r="R120" i="2"/>
  <c r="T120" i="2" s="1"/>
  <c r="R121" i="2"/>
  <c r="T121" i="2" s="1"/>
  <c r="R123" i="2"/>
  <c r="T123" i="2" s="1"/>
  <c r="R127" i="2"/>
  <c r="T127" i="2" s="1"/>
  <c r="R129" i="2"/>
  <c r="T129" i="2" s="1"/>
  <c r="R131" i="2"/>
  <c r="T131" i="2" s="1"/>
  <c r="R136" i="2"/>
  <c r="T136" i="2" s="1"/>
  <c r="R137" i="2"/>
  <c r="T137" i="2" s="1"/>
  <c r="R141" i="2"/>
  <c r="T141" i="2" s="1"/>
  <c r="R143" i="2"/>
  <c r="T143" i="2" s="1"/>
  <c r="R144" i="2"/>
  <c r="T144" i="2" s="1"/>
  <c r="R145" i="2"/>
  <c r="T145" i="2" s="1"/>
  <c r="R149" i="2"/>
  <c r="T149" i="2" s="1"/>
  <c r="R150" i="2"/>
  <c r="T150" i="2" s="1"/>
  <c r="R151" i="2"/>
  <c r="T151" i="2" s="1"/>
  <c r="R152" i="2"/>
  <c r="T152" i="2" s="1"/>
  <c r="R153" i="2"/>
  <c r="T153" i="2" s="1"/>
  <c r="R156" i="2"/>
  <c r="T156" i="2" s="1"/>
  <c r="R157" i="2"/>
  <c r="T157" i="2" s="1"/>
  <c r="R160" i="2"/>
  <c r="T160" i="2" s="1"/>
  <c r="R163" i="2"/>
  <c r="T163" i="2" s="1"/>
  <c r="R164" i="2"/>
  <c r="T164" i="2" s="1"/>
  <c r="R167" i="2"/>
  <c r="T167" i="2" s="1"/>
  <c r="R168" i="2"/>
  <c r="T168" i="2" s="1"/>
  <c r="R170" i="2"/>
  <c r="T170" i="2" s="1"/>
  <c r="R172" i="2"/>
  <c r="T172" i="2" s="1"/>
  <c r="R174" i="2"/>
  <c r="T174" i="2" s="1"/>
  <c r="R176" i="2"/>
  <c r="T176" i="2" s="1"/>
  <c r="Q177" i="2"/>
  <c r="R178" i="2"/>
  <c r="T178" i="2" s="1"/>
  <c r="Q179" i="2"/>
  <c r="R179" i="2" s="1"/>
  <c r="T179" i="2" s="1"/>
  <c r="Q181" i="2"/>
  <c r="R181" i="2" s="1"/>
  <c r="T181" i="2" s="1"/>
  <c r="Q183" i="2"/>
  <c r="R183" i="2" s="1"/>
  <c r="T183" i="2" s="1"/>
  <c r="R177" i="2"/>
  <c r="T177" i="2" s="1"/>
  <c r="Q184" i="2"/>
  <c r="R184" i="2" s="1"/>
  <c r="T184" i="2" s="1"/>
  <c r="Q16" i="2"/>
  <c r="R16" i="2" s="1"/>
  <c r="T16" i="2" s="1"/>
  <c r="N5" i="2"/>
  <c r="N6" i="2"/>
  <c r="N7" i="2"/>
  <c r="N8" i="2"/>
  <c r="N9" i="2"/>
  <c r="N10" i="2"/>
  <c r="N11" i="2"/>
  <c r="N12" i="2"/>
  <c r="N13" i="2"/>
  <c r="N14" i="2"/>
  <c r="N15" i="2"/>
  <c r="N17" i="2"/>
  <c r="N18" i="2"/>
  <c r="K5" i="2"/>
  <c r="K6" i="2"/>
  <c r="K7" i="2"/>
  <c r="K8" i="2"/>
  <c r="K9" i="2"/>
  <c r="K10" i="2"/>
  <c r="K11" i="2"/>
  <c r="K12" i="2"/>
  <c r="K14" i="2"/>
  <c r="K15" i="2"/>
  <c r="K17" i="2"/>
  <c r="K18" i="2"/>
  <c r="H5" i="2"/>
  <c r="H6" i="2"/>
  <c r="H7" i="2"/>
  <c r="H8" i="2"/>
  <c r="H9" i="2"/>
  <c r="H10" i="2"/>
  <c r="H11" i="2"/>
  <c r="H12" i="2"/>
  <c r="H13" i="2"/>
  <c r="H14" i="2"/>
  <c r="H15" i="2"/>
  <c r="H17" i="2"/>
  <c r="H18" i="2"/>
  <c r="H4" i="2"/>
  <c r="I3" i="3"/>
  <c r="G3" i="3"/>
  <c r="D3" i="3"/>
  <c r="N4" i="2"/>
  <c r="K4" i="2"/>
  <c r="Q12" i="4" l="1"/>
  <c r="Q6" i="4"/>
  <c r="P185" i="2"/>
  <c r="H185" i="2"/>
  <c r="Q10" i="2"/>
  <c r="R10" i="2" s="1"/>
  <c r="T10" i="2" s="1"/>
  <c r="Q14" i="2"/>
  <c r="R14" i="2" s="1"/>
  <c r="T14" i="2" s="1"/>
  <c r="Q6" i="2"/>
  <c r="R6" i="2" s="1"/>
  <c r="T6" i="2" s="1"/>
  <c r="Q13" i="2"/>
  <c r="R13" i="2" s="1"/>
  <c r="T13" i="2" s="1"/>
  <c r="Q9" i="2"/>
  <c r="R9" i="2" s="1"/>
  <c r="T9" i="2" s="1"/>
  <c r="Q5" i="2"/>
  <c r="R5" i="2" s="1"/>
  <c r="T5" i="2" s="1"/>
  <c r="Q17" i="2"/>
  <c r="R17" i="2" s="1"/>
  <c r="T17" i="2" s="1"/>
  <c r="Q12" i="2"/>
  <c r="R12" i="2" s="1"/>
  <c r="T12" i="2" s="1"/>
  <c r="Q8" i="2"/>
  <c r="R8" i="2" s="1"/>
  <c r="T8" i="2" s="1"/>
  <c r="Q18" i="2"/>
  <c r="R18" i="2" s="1"/>
  <c r="T18" i="2" s="1"/>
  <c r="Q11" i="2"/>
  <c r="R11" i="2" s="1"/>
  <c r="T11" i="2" s="1"/>
  <c r="Q7" i="2"/>
  <c r="R7" i="2" s="1"/>
  <c r="T7" i="2" s="1"/>
  <c r="Q15" i="2"/>
  <c r="R15" i="2" s="1"/>
  <c r="T15" i="2" s="1"/>
  <c r="J3" i="3"/>
  <c r="K3" i="3" s="1"/>
  <c r="M3" i="3" s="1"/>
  <c r="Q4" i="2"/>
  <c r="S12" i="4" l="1"/>
  <c r="S13" i="4" s="1"/>
  <c r="Q13" i="4"/>
  <c r="S6" i="4"/>
  <c r="Q185" i="2"/>
  <c r="R4" i="2"/>
  <c r="R185" i="2" s="1"/>
  <c r="T4" i="2" l="1"/>
  <c r="T185" i="2" l="1"/>
</calcChain>
</file>

<file path=xl/sharedStrings.xml><?xml version="1.0" encoding="utf-8"?>
<sst xmlns="http://schemas.openxmlformats.org/spreadsheetml/2006/main" count="628" uniqueCount="199">
  <si>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</si>
  <si>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</si>
  <si>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</si>
  <si>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</si>
  <si>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</si>
  <si>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</si>
  <si>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</si>
  <si>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</si>
  <si>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</si>
  <si>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</si>
  <si>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</si>
  <si>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</si>
  <si>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</si>
  <si>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</si>
  <si>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</si>
  <si>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</si>
  <si>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</si>
  <si>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</si>
  <si>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</si>
  <si>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</si>
  <si>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</si>
  <si>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</si>
  <si>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</si>
  <si>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</si>
  <si>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Ground Floor</t>
  </si>
  <si>
    <t>Sr. No.</t>
  </si>
  <si>
    <t>3. Age of construction taken from the information as per documents provided to us.</t>
  </si>
  <si>
    <t>land</t>
  </si>
  <si>
    <t>building</t>
  </si>
  <si>
    <t>wall</t>
  </si>
  <si>
    <t>FMV</t>
  </si>
  <si>
    <t>round off</t>
  </si>
  <si>
    <t>ins</t>
  </si>
  <si>
    <t>KBS Innovation &amp; Incubation Centre- GR101</t>
  </si>
  <si>
    <t>Seminar Hall- GR102</t>
  </si>
  <si>
    <t>Canteen- GR103</t>
  </si>
  <si>
    <t>Boy's Common Room - GR104</t>
  </si>
  <si>
    <t>Kitchen- GR106</t>
  </si>
  <si>
    <t>Turf park- GR107</t>
  </si>
  <si>
    <t>KTI Classroom 1- GR108</t>
  </si>
  <si>
    <t>KTI Classroom 2- GR109</t>
  </si>
  <si>
    <t>KTI Stoor Room- GR110</t>
  </si>
  <si>
    <t>Boy's Washroom- GR111</t>
  </si>
  <si>
    <t>Girl's Washroom- GR112</t>
  </si>
  <si>
    <t>Handicaped Toilet- GR113</t>
  </si>
  <si>
    <t>CLASS ROOM 1</t>
  </si>
  <si>
    <t>CLASS ROOM 2</t>
  </si>
  <si>
    <t>CLASS ROOM 3</t>
  </si>
  <si>
    <t>CLASS ROOM 4</t>
  </si>
  <si>
    <t>CLASS ROOM 5</t>
  </si>
  <si>
    <t>CLASS ROOM 6</t>
  </si>
  <si>
    <t>RAISED PLATY AREA</t>
  </si>
  <si>
    <t>KITCHEN</t>
  </si>
  <si>
    <t>DINING AREA</t>
  </si>
  <si>
    <t>ADMINISTRATION</t>
  </si>
  <si>
    <t>PANTRY</t>
  </si>
  <si>
    <t>STAFF ROOM-1</t>
  </si>
  <si>
    <t>GENTS TOILET</t>
  </si>
  <si>
    <t>LADIES TOILET</t>
  </si>
  <si>
    <t>BOYS TOILET</t>
  </si>
  <si>
    <t>GIRLS TOILET</t>
  </si>
  <si>
    <t>ROOM-1</t>
  </si>
  <si>
    <t>ELEC ROOM-1</t>
  </si>
  <si>
    <t>IBMS ROOM</t>
  </si>
  <si>
    <t>Dayitva - 101</t>
  </si>
  <si>
    <t>Placement Office- 102</t>
  </si>
  <si>
    <t>Placement Head Cabin- 102A</t>
  </si>
  <si>
    <t>HR &amp; Operation- 103</t>
  </si>
  <si>
    <t>Concelling Centre- 104</t>
  </si>
  <si>
    <t>Internal Quality Assurance Cell- 105</t>
  </si>
  <si>
    <t>Director General- 106</t>
  </si>
  <si>
    <t>Director- 107</t>
  </si>
  <si>
    <t>Reciption - 110</t>
  </si>
  <si>
    <t>Accounts- 111</t>
  </si>
  <si>
    <t>Markting Office-112</t>
  </si>
  <si>
    <t>Marketing Head Cabin 112A</t>
  </si>
  <si>
    <t>Marketing Office Cubical- 112B</t>
  </si>
  <si>
    <t>Admin Area- 113</t>
  </si>
  <si>
    <t>PR Office-114</t>
  </si>
  <si>
    <t>Genst Washroom-115</t>
  </si>
  <si>
    <t>Ladies Washroom- 116</t>
  </si>
  <si>
    <t>Handicaped Toilet- 117</t>
  </si>
  <si>
    <t>Ragistrar Cabin- 108 &amp; Ragistrar Office- 109</t>
  </si>
  <si>
    <t>First Floor</t>
  </si>
  <si>
    <t>CLASS ROOM 7</t>
  </si>
  <si>
    <t>CLASS ROOM 8</t>
  </si>
  <si>
    <t>CLASS ROOM 9</t>
  </si>
  <si>
    <t>CLASS ROOM 10</t>
  </si>
  <si>
    <t>CLASS ROOM 11</t>
  </si>
  <si>
    <t>CLASS ROOM 12</t>
  </si>
  <si>
    <t>COMPUTER ROOM</t>
  </si>
  <si>
    <t>MUSIC DANCE ROOM</t>
  </si>
  <si>
    <t>ART AND CRAFT   ROOM</t>
  </si>
  <si>
    <t>LIBRARY</t>
  </si>
  <si>
    <t>COMPOSITE LAB</t>
  </si>
  <si>
    <t>DRINKING WATER FOUNTAIN</t>
  </si>
  <si>
    <t>HANDICAP TOILET</t>
  </si>
  <si>
    <t>Academic Area- 201</t>
  </si>
  <si>
    <t>Exam Control Room- 202</t>
  </si>
  <si>
    <t>Board Room- 203</t>
  </si>
  <si>
    <t>Hon. Chairman's Office- 204</t>
  </si>
  <si>
    <t>Chairman's Cabin-204-A</t>
  </si>
  <si>
    <t>Meeting Room- 204-B</t>
  </si>
  <si>
    <t>Chairman's Store Room-204-C</t>
  </si>
  <si>
    <t>Program Head- MMS- 205</t>
  </si>
  <si>
    <t>Program Head- PGDM- 206</t>
  </si>
  <si>
    <t>Account Head -207</t>
  </si>
  <si>
    <t>Vaccant Office Area- 208</t>
  </si>
  <si>
    <t>Pentry Area-209</t>
  </si>
  <si>
    <t>Store Room-210</t>
  </si>
  <si>
    <t>Gents Washroom- 211</t>
  </si>
  <si>
    <t>Ladies Washroom-212</t>
  </si>
  <si>
    <t>Second Floor</t>
  </si>
  <si>
    <t>CLASS ROOM 13</t>
  </si>
  <si>
    <t>CLASS ROOM 14</t>
  </si>
  <si>
    <t>CLASS ROOM 15</t>
  </si>
  <si>
    <t>CLASS ROOM 16</t>
  </si>
  <si>
    <t>CLASS ROOM 17</t>
  </si>
  <si>
    <t>CLASS ROOM 18</t>
  </si>
  <si>
    <t>CLASS ROOM 19</t>
  </si>
  <si>
    <t>CLASS ROOM 20</t>
  </si>
  <si>
    <t>CLASS ROOM 21</t>
  </si>
  <si>
    <t>FIRST AID ROOM</t>
  </si>
  <si>
    <t>EXAM CONTROL ROOM</t>
  </si>
  <si>
    <t>TOILET PASSAGE</t>
  </si>
  <si>
    <t>Niharika - 301</t>
  </si>
  <si>
    <t>Brahmi- 302</t>
  </si>
  <si>
    <t>Dnyanada- 303</t>
  </si>
  <si>
    <t>Dnyaneshwari- 304</t>
  </si>
  <si>
    <t>Prandya- 305</t>
  </si>
  <si>
    <t>Vidya- 306</t>
  </si>
  <si>
    <t>Medha- 307</t>
  </si>
  <si>
    <t>Handicaped Toilet- 308</t>
  </si>
  <si>
    <t>Boys Washroom- 309</t>
  </si>
  <si>
    <t>Girls Washroom- 310</t>
  </si>
  <si>
    <t>CLASS ROOM 22</t>
  </si>
  <si>
    <t>CLASS ROOM 23</t>
  </si>
  <si>
    <t>CLASS ROOM 24</t>
  </si>
  <si>
    <t>CLASS ROOM 25</t>
  </si>
  <si>
    <t>CLASS ROOM 26</t>
  </si>
  <si>
    <t>CLASS ROOM 27</t>
  </si>
  <si>
    <t>CLASS ROOM 28</t>
  </si>
  <si>
    <t>CLASS ROOM 29</t>
  </si>
  <si>
    <t>BIOLOGY LAB</t>
  </si>
  <si>
    <t>PHYSICS LAB</t>
  </si>
  <si>
    <t>CHEMISTRY LAB</t>
  </si>
  <si>
    <t>LAB STORE ROOM</t>
  </si>
  <si>
    <t>STAFF ROOM</t>
  </si>
  <si>
    <t>STAFF TOIL</t>
  </si>
  <si>
    <t>Third Floor</t>
  </si>
  <si>
    <t>Yoga &amp; Cultural Centre- 401</t>
  </si>
  <si>
    <t>Smart Classroom- 402</t>
  </si>
  <si>
    <t>Seminar Hall-403</t>
  </si>
  <si>
    <t>Learning Resource Centre-404</t>
  </si>
  <si>
    <t>Computer Room-405</t>
  </si>
  <si>
    <t>Mok Stok Room-406</t>
  </si>
  <si>
    <t>Stores &amp; Stationary-407</t>
  </si>
  <si>
    <t>Boys Washroom- 408</t>
  </si>
  <si>
    <t>Girls Washroom- 409</t>
  </si>
  <si>
    <t>CLASS ROOM 30</t>
  </si>
  <si>
    <t>CLASS ROOM 31</t>
  </si>
  <si>
    <t>CLASS ROOM 32</t>
  </si>
  <si>
    <t>CLASS ROOM 33</t>
  </si>
  <si>
    <t>CLASS ROOM 34</t>
  </si>
  <si>
    <t>CLASS ROOM 35</t>
  </si>
  <si>
    <t>CLASS ROOM 36</t>
  </si>
  <si>
    <t>CLASS ROOM 37</t>
  </si>
  <si>
    <t>CLASS ROOM 38</t>
  </si>
  <si>
    <t>CLASS ROOM 39</t>
  </si>
  <si>
    <t>LAB</t>
  </si>
  <si>
    <t xml:space="preserve">LADIES TOILET </t>
  </si>
  <si>
    <t>Kadambari- 501</t>
  </si>
  <si>
    <t>Bhama- 502</t>
  </si>
  <si>
    <t>Soumya- 503</t>
  </si>
  <si>
    <t>Kavya- 504</t>
  </si>
  <si>
    <t xml:space="preserve"> Office 505</t>
  </si>
  <si>
    <t>First Aid Room - 506</t>
  </si>
  <si>
    <t>Boys Washroom- 507</t>
  </si>
  <si>
    <t>Girls Washroom- 508</t>
  </si>
  <si>
    <t>Fifth Floor</t>
  </si>
  <si>
    <t>Maintenance Office- B001</t>
  </si>
  <si>
    <t>Central Store Room- B002</t>
  </si>
  <si>
    <t>Security Room- B003</t>
  </si>
  <si>
    <t>House Keeping Room- B004</t>
  </si>
  <si>
    <t>Basement</t>
  </si>
  <si>
    <t>Fouth Floor</t>
  </si>
  <si>
    <t>Floor</t>
  </si>
  <si>
    <t>Height in feet</t>
  </si>
  <si>
    <t>1. All the details pertaing to the building area statement such as area, floor, etc has been taken from the site survey measurement and data/information provided to us.</t>
  </si>
  <si>
    <t xml:space="preserve">2.The maintinence of the building is averegegood as per site survey observation. </t>
  </si>
  <si>
    <t>Plinth Area  Rate 
(In per sq mtr)</t>
  </si>
  <si>
    <r>
      <t>M/S. Kohinoor Education Trust |</t>
    </r>
    <r>
      <rPr>
        <b/>
        <sz val="12"/>
        <color rgb="FFFFFF00"/>
        <rFont val="Calibri"/>
        <family val="2"/>
        <scheme val="minor"/>
      </rPr>
      <t>17N/1, K.B.SARANI,
DUMDUM, KOLKATA</t>
    </r>
    <r>
      <rPr>
        <b/>
        <sz val="12"/>
        <color theme="0"/>
        <rFont val="Calibri"/>
        <family val="2"/>
        <scheme val="minor"/>
      </rPr>
      <t xml:space="preserve">
TEHSB2:T22IL- DOIWALA, DISTRICT DEHRADUN</t>
    </r>
  </si>
  <si>
    <t xml:space="preserve"> </t>
  </si>
  <si>
    <t>Built-up Area Floor-wise</t>
  </si>
  <si>
    <t>M/S. Kohinoor Education Trust |CTS NO. 637/C/2, 637/C/3 &amp; 637/C/4, VILLAGE KURLA-II, TALUKA KURLA, DISTRICT MUMBAI SUBURBAN
TEHSB2:T22IL- DOIWALA, DISTRICT DEHRADUN</t>
  </si>
  <si>
    <t>1. All the details pertaing to the building area statement such as area, floor, etc has been taken from the approved building plan.</t>
  </si>
  <si>
    <t xml:space="preserve">2.The maintinence of the building was good as per site survey observation. 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</si>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</sst>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  <numFmt numFmtId="168" formatCode="_ [$₹-4009]\ * #,##0_ ;_ [$₹-4009]\ * \-#,##0_ ;_ [$₹-4009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7" fontId="0" fillId="0" borderId="0" xfId="0" applyNumberFormat="1"/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8" fontId="0" fillId="0" borderId="1" xfId="5" applyNumberFormat="1" applyFont="1" applyBorder="1" applyAlignment="1">
      <alignment vertical="center"/>
    </xf>
    <xf numFmtId="168" fontId="0" fillId="0" borderId="0" xfId="0" applyNumberFormat="1"/>
    <xf numFmtId="44" fontId="0" fillId="0" borderId="0" xfId="0" applyNumberFormat="1"/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5" fontId="0" fillId="0" borderId="1" xfId="1" applyNumberFormat="1" applyFont="1" applyBorder="1" applyAlignment="1">
      <alignment horizontal="right" vertical="center" wrapText="1"/>
    </xf>
    <xf numFmtId="9" fontId="0" fillId="0" borderId="1" xfId="2" applyFont="1" applyBorder="1" applyAlignment="1">
      <alignment horizontal="right" vertical="center" wrapText="1"/>
    </xf>
    <xf numFmtId="43" fontId="2" fillId="0" borderId="1" xfId="6" applyFont="1" applyBorder="1" applyAlignment="1">
      <alignment horizontal="center" vertical="center" wrapText="1"/>
    </xf>
    <xf numFmtId="43" fontId="0" fillId="0" borderId="1" xfId="6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3" fontId="0" fillId="0" borderId="0" xfId="0" applyNumberFormat="1" applyFill="1" applyBorder="1"/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611C-3EBA-4C0E-8F3A-F0BAD5B5C08D}">
  <dimension ref="B4:X31"/>
  <sheetViews>
    <sheetView tabSelected="1" topLeftCell="A13" workbookViewId="0">
      <selection activeCell="X28" sqref="X28"/>
    </sheetView>
  </sheetViews>
  <sheetFormatPr defaultRowHeight="15" x14ac:dyDescent="0.25"/>
  <cols>
    <col min="3" max="3" width="14.7109375" customWidth="1"/>
    <col min="6" max="6" width="10" bestFit="1" customWidth="1"/>
    <col min="7" max="7" width="12.5703125" hidden="1" customWidth="1"/>
    <col min="8" max="8" width="12.5703125" customWidth="1"/>
    <col min="9" max="9" width="10.5703125" hidden="1" customWidth="1"/>
    <col min="10" max="10" width="12" customWidth="1"/>
    <col min="11" max="11" width="12.140625" customWidth="1"/>
    <col min="12" max="12" width="0" hidden="1" customWidth="1"/>
    <col min="13" max="13" width="13.140625" hidden="1" customWidth="1"/>
    <col min="14" max="14" width="15.28515625" customWidth="1"/>
    <col min="15" max="15" width="16" customWidth="1"/>
    <col min="16" max="16" width="14" hidden="1" customWidth="1"/>
    <col min="17" max="17" width="15.140625" hidden="1" customWidth="1"/>
    <col min="18" max="18" width="11.28515625" hidden="1" customWidth="1"/>
    <col min="19" max="19" width="13" customWidth="1"/>
    <col min="23" max="23" width="11.7109375" customWidth="1"/>
    <col min="24" max="24" width="21.7109375" customWidth="1"/>
  </cols>
  <sheetData>
    <row r="4" spans="2:19" ht="15.75" x14ac:dyDescent="0.25">
      <c r="B4" s="38" t="s">
        <v>194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ht="105" x14ac:dyDescent="0.25">
      <c r="B5" s="19" t="s">
        <v>25</v>
      </c>
      <c r="C5" s="1" t="s">
        <v>193</v>
      </c>
      <c r="D5" s="1" t="s">
        <v>187</v>
      </c>
      <c r="E5" s="1" t="s">
        <v>0</v>
      </c>
      <c r="F5" s="1" t="s">
        <v>18</v>
      </c>
      <c r="G5" s="21" t="s">
        <v>19</v>
      </c>
      <c r="H5" s="1" t="s">
        <v>22</v>
      </c>
      <c r="I5" s="21" t="s">
        <v>1</v>
      </c>
      <c r="J5" s="1" t="s">
        <v>2</v>
      </c>
      <c r="K5" s="1" t="s">
        <v>3</v>
      </c>
      <c r="L5" s="21" t="s">
        <v>4</v>
      </c>
      <c r="M5" s="21" t="s">
        <v>5</v>
      </c>
      <c r="N5" s="1" t="s">
        <v>190</v>
      </c>
      <c r="O5" s="1" t="s">
        <v>6</v>
      </c>
      <c r="P5" s="21" t="s">
        <v>7</v>
      </c>
      <c r="Q5" s="21" t="s">
        <v>8</v>
      </c>
      <c r="R5" s="20" t="s">
        <v>11</v>
      </c>
      <c r="S5" s="1" t="s">
        <v>9</v>
      </c>
    </row>
    <row r="6" spans="2:19" x14ac:dyDescent="0.25">
      <c r="B6" s="2">
        <v>1</v>
      </c>
      <c r="C6" s="2" t="s">
        <v>24</v>
      </c>
      <c r="D6" s="22">
        <v>10.7</v>
      </c>
      <c r="E6" s="2" t="s">
        <v>23</v>
      </c>
      <c r="F6" s="31">
        <v>5470.93</v>
      </c>
      <c r="G6" s="14">
        <f>F6*10.764</f>
        <v>58889.090519999998</v>
      </c>
      <c r="H6" s="2">
        <v>2010</v>
      </c>
      <c r="I6" s="2">
        <v>2023</v>
      </c>
      <c r="J6" s="2">
        <f t="shared" ref="J6:J12" si="0">I6-H6</f>
        <v>13</v>
      </c>
      <c r="K6" s="2">
        <v>60</v>
      </c>
      <c r="L6" s="3">
        <v>0.1</v>
      </c>
      <c r="M6" s="4">
        <f>(1-L6)/K6</f>
        <v>1.5000000000000001E-2</v>
      </c>
      <c r="N6" s="28">
        <v>12000</v>
      </c>
      <c r="O6" s="33">
        <f>N6*F6</f>
        <v>65651160</v>
      </c>
      <c r="P6" s="33">
        <f>O6*M6*J6</f>
        <v>12801976.200000001</v>
      </c>
      <c r="Q6" s="33">
        <f>MAX(O6-P6,0)</f>
        <v>52849183.799999997</v>
      </c>
      <c r="R6" s="29">
        <v>0</v>
      </c>
      <c r="S6" s="33">
        <f>IF(Q6&gt;L6*O6,Q6*(1-R6),O6*L6)</f>
        <v>52849183.799999997</v>
      </c>
    </row>
    <row r="7" spans="2:19" x14ac:dyDescent="0.25">
      <c r="B7" s="2">
        <v>2</v>
      </c>
      <c r="C7" s="2" t="s">
        <v>83</v>
      </c>
      <c r="D7" s="22">
        <v>9.1999999999999993</v>
      </c>
      <c r="E7" s="2" t="s">
        <v>23</v>
      </c>
      <c r="F7" s="31">
        <v>2660.48</v>
      </c>
      <c r="G7" s="14">
        <f t="shared" ref="G7:G12" si="1">F7*10.764</f>
        <v>28637.406719999999</v>
      </c>
      <c r="H7" s="2">
        <v>2010</v>
      </c>
      <c r="I7" s="2">
        <v>2023</v>
      </c>
      <c r="J7" s="2">
        <f t="shared" si="0"/>
        <v>13</v>
      </c>
      <c r="K7" s="2">
        <v>60</v>
      </c>
      <c r="L7" s="3">
        <v>0.1</v>
      </c>
      <c r="M7" s="4">
        <f t="shared" ref="M7:M11" si="2">(1-L7)/K7</f>
        <v>1.5000000000000001E-2</v>
      </c>
      <c r="N7" s="28">
        <v>12000</v>
      </c>
      <c r="O7" s="33">
        <f t="shared" ref="O7:O11" si="3">N7*F7</f>
        <v>31925760</v>
      </c>
      <c r="P7" s="33">
        <f t="shared" ref="P7:P11" si="4">O7*M7*J7</f>
        <v>6225523.2000000002</v>
      </c>
      <c r="Q7" s="33">
        <f t="shared" ref="Q7:Q11" si="5">MAX(O7-P7,0)</f>
        <v>25700236.800000001</v>
      </c>
      <c r="R7" s="29">
        <v>0</v>
      </c>
      <c r="S7" s="33">
        <f t="shared" ref="S7:S11" si="6">IF(Q7&gt;L7*O7,Q7*(1-R7),O7*L7)</f>
        <v>25700236.800000001</v>
      </c>
    </row>
    <row r="8" spans="2:19" x14ac:dyDescent="0.25">
      <c r="B8" s="2">
        <v>3</v>
      </c>
      <c r="C8" s="2" t="s">
        <v>112</v>
      </c>
      <c r="D8" s="22">
        <v>9.1999999999999993</v>
      </c>
      <c r="E8" s="2" t="s">
        <v>23</v>
      </c>
      <c r="F8" s="31">
        <v>3257.04</v>
      </c>
      <c r="G8" s="14">
        <f t="shared" si="1"/>
        <v>35058.778559999999</v>
      </c>
      <c r="H8" s="2">
        <v>2010</v>
      </c>
      <c r="I8" s="2">
        <v>2023</v>
      </c>
      <c r="J8" s="2">
        <f t="shared" si="0"/>
        <v>13</v>
      </c>
      <c r="K8" s="2">
        <v>60</v>
      </c>
      <c r="L8" s="3">
        <v>0.1</v>
      </c>
      <c r="M8" s="4">
        <f t="shared" si="2"/>
        <v>1.5000000000000001E-2</v>
      </c>
      <c r="N8" s="28">
        <v>12000</v>
      </c>
      <c r="O8" s="33">
        <f t="shared" si="3"/>
        <v>39084480</v>
      </c>
      <c r="P8" s="33">
        <f t="shared" si="4"/>
        <v>7621473.6000000006</v>
      </c>
      <c r="Q8" s="33">
        <f t="shared" si="5"/>
        <v>31463006.399999999</v>
      </c>
      <c r="R8" s="29">
        <v>0</v>
      </c>
      <c r="S8" s="33">
        <f t="shared" si="6"/>
        <v>31463006.399999999</v>
      </c>
    </row>
    <row r="9" spans="2:19" x14ac:dyDescent="0.25">
      <c r="B9" s="2">
        <v>4</v>
      </c>
      <c r="C9" s="2" t="s">
        <v>149</v>
      </c>
      <c r="D9" s="22">
        <v>9.1999999999999993</v>
      </c>
      <c r="E9" s="2" t="s">
        <v>23</v>
      </c>
      <c r="F9" s="31">
        <v>3537.81</v>
      </c>
      <c r="G9" s="14">
        <f t="shared" si="1"/>
        <v>38080.986839999998</v>
      </c>
      <c r="H9" s="2">
        <v>2010</v>
      </c>
      <c r="I9" s="2">
        <v>2023</v>
      </c>
      <c r="J9" s="2">
        <f t="shared" si="0"/>
        <v>13</v>
      </c>
      <c r="K9" s="2">
        <v>60</v>
      </c>
      <c r="L9" s="3">
        <v>0.1</v>
      </c>
      <c r="M9" s="4">
        <f t="shared" si="2"/>
        <v>1.5000000000000001E-2</v>
      </c>
      <c r="N9" s="28">
        <v>12000</v>
      </c>
      <c r="O9" s="33">
        <f t="shared" si="3"/>
        <v>42453720</v>
      </c>
      <c r="P9" s="33">
        <f t="shared" si="4"/>
        <v>8278475.4000000004</v>
      </c>
      <c r="Q9" s="33">
        <f t="shared" si="5"/>
        <v>34175244.600000001</v>
      </c>
      <c r="R9" s="29">
        <v>0</v>
      </c>
      <c r="S9" s="33">
        <f t="shared" si="6"/>
        <v>34175244.600000001</v>
      </c>
    </row>
    <row r="10" spans="2:19" x14ac:dyDescent="0.25">
      <c r="B10" s="2">
        <v>5</v>
      </c>
      <c r="C10" s="2" t="s">
        <v>185</v>
      </c>
      <c r="D10" s="22">
        <v>9.1999999999999993</v>
      </c>
      <c r="E10" s="2" t="s">
        <v>23</v>
      </c>
      <c r="F10" s="31">
        <v>3416.2</v>
      </c>
      <c r="G10" s="14">
        <f t="shared" si="1"/>
        <v>36771.976799999997</v>
      </c>
      <c r="H10" s="2">
        <v>2010</v>
      </c>
      <c r="I10" s="2">
        <v>2023</v>
      </c>
      <c r="J10" s="2">
        <f t="shared" si="0"/>
        <v>13</v>
      </c>
      <c r="K10" s="2">
        <v>60</v>
      </c>
      <c r="L10" s="3">
        <v>0.1</v>
      </c>
      <c r="M10" s="4">
        <f t="shared" si="2"/>
        <v>1.5000000000000001E-2</v>
      </c>
      <c r="N10" s="28">
        <v>12000</v>
      </c>
      <c r="O10" s="33">
        <f t="shared" si="3"/>
        <v>40994400</v>
      </c>
      <c r="P10" s="33">
        <f t="shared" si="4"/>
        <v>7993908</v>
      </c>
      <c r="Q10" s="33">
        <f t="shared" si="5"/>
        <v>33000492</v>
      </c>
      <c r="R10" s="29">
        <v>0</v>
      </c>
      <c r="S10" s="33">
        <f t="shared" si="6"/>
        <v>33000492</v>
      </c>
    </row>
    <row r="11" spans="2:19" x14ac:dyDescent="0.25">
      <c r="B11" s="2">
        <v>6</v>
      </c>
      <c r="C11" s="2" t="s">
        <v>179</v>
      </c>
      <c r="D11" s="22">
        <v>9.1999999999999993</v>
      </c>
      <c r="E11" s="2" t="s">
        <v>23</v>
      </c>
      <c r="F11" s="31">
        <v>2410.2800000000002</v>
      </c>
      <c r="G11" s="14">
        <f t="shared" si="1"/>
        <v>25944.253919999999</v>
      </c>
      <c r="H11" s="2">
        <v>2010</v>
      </c>
      <c r="I11" s="2">
        <v>2023</v>
      </c>
      <c r="J11" s="2">
        <f t="shared" si="0"/>
        <v>13</v>
      </c>
      <c r="K11" s="2">
        <v>60</v>
      </c>
      <c r="L11" s="3">
        <v>0.1</v>
      </c>
      <c r="M11" s="4">
        <f t="shared" si="2"/>
        <v>1.5000000000000001E-2</v>
      </c>
      <c r="N11" s="28">
        <v>12000</v>
      </c>
      <c r="O11" s="33">
        <f t="shared" si="3"/>
        <v>28923360.000000004</v>
      </c>
      <c r="P11" s="33">
        <f t="shared" si="4"/>
        <v>5640055.2000000011</v>
      </c>
      <c r="Q11" s="33">
        <f t="shared" si="5"/>
        <v>23283304.800000004</v>
      </c>
      <c r="R11" s="29">
        <v>0</v>
      </c>
      <c r="S11" s="33">
        <f t="shared" si="6"/>
        <v>23283304.800000004</v>
      </c>
    </row>
    <row r="12" spans="2:19" x14ac:dyDescent="0.25">
      <c r="B12" s="2">
        <v>7</v>
      </c>
      <c r="C12" s="2" t="s">
        <v>184</v>
      </c>
      <c r="D12" s="22">
        <v>9.1999999999999993</v>
      </c>
      <c r="E12" s="2" t="s">
        <v>23</v>
      </c>
      <c r="F12" s="31">
        <v>5470.93</v>
      </c>
      <c r="G12" s="14">
        <f t="shared" si="1"/>
        <v>58889.090519999998</v>
      </c>
      <c r="H12" s="2">
        <v>2010</v>
      </c>
      <c r="I12" s="2">
        <v>2023</v>
      </c>
      <c r="J12" s="2">
        <f t="shared" si="0"/>
        <v>13</v>
      </c>
      <c r="K12" s="2">
        <v>60</v>
      </c>
      <c r="L12" s="3">
        <v>0.1</v>
      </c>
      <c r="M12" s="4">
        <f t="shared" ref="M12" si="7">(1-L12)/K12</f>
        <v>1.5000000000000001E-2</v>
      </c>
      <c r="N12" s="28">
        <v>12000</v>
      </c>
      <c r="O12" s="33">
        <f t="shared" ref="O12" si="8">N12*F12</f>
        <v>65651160</v>
      </c>
      <c r="P12" s="33">
        <f t="shared" ref="P12" si="9">O12*M12*J12</f>
        <v>12801976.200000001</v>
      </c>
      <c r="Q12" s="33">
        <f t="shared" ref="Q12" si="10">MAX(O12-P12,0)</f>
        <v>52849183.799999997</v>
      </c>
      <c r="R12" s="29">
        <v>0</v>
      </c>
      <c r="S12" s="33">
        <f t="shared" ref="S12" si="11">IF(Q12&gt;L12*O12,Q12*(1-R12),O12*L12)</f>
        <v>52849183.799999997</v>
      </c>
    </row>
    <row r="13" spans="2:19" x14ac:dyDescent="0.25">
      <c r="B13" s="39" t="s">
        <v>192</v>
      </c>
      <c r="C13" s="39"/>
      <c r="D13" s="39"/>
      <c r="E13" s="39"/>
      <c r="F13" s="30">
        <f>SUM(F6:F12)</f>
        <v>26223.67</v>
      </c>
      <c r="G13" s="30">
        <f>SUM(G6:G12)</f>
        <v>282271.58387999999</v>
      </c>
      <c r="H13" s="40"/>
      <c r="I13" s="41"/>
      <c r="J13" s="41"/>
      <c r="K13" s="41"/>
      <c r="L13" s="41"/>
      <c r="M13" s="41"/>
      <c r="N13" s="42"/>
      <c r="O13" s="16">
        <f>SUM(O6:O12)</f>
        <v>314684040</v>
      </c>
      <c r="P13" s="16">
        <f>SUM(P6:P12)</f>
        <v>61363387.800000012</v>
      </c>
      <c r="Q13" s="16">
        <f>SUM(Q6:Q12)</f>
        <v>253320652.19999999</v>
      </c>
      <c r="R13" s="16">
        <v>0</v>
      </c>
      <c r="S13" s="16">
        <f>SUM(S6:S12)</f>
        <v>253320652.19999999</v>
      </c>
    </row>
    <row r="14" spans="2:19" x14ac:dyDescent="0.25">
      <c r="B14" s="43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2:19" ht="16.5" customHeight="1" x14ac:dyDescent="0.25">
      <c r="B15" s="35" t="s">
        <v>195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</row>
    <row r="16" spans="2:19" x14ac:dyDescent="0.25">
      <c r="B16" s="35" t="s">
        <v>196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2:24" x14ac:dyDescent="0.25">
      <c r="B17" s="35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  <c r="W17" s="6"/>
    </row>
    <row r="18" spans="2:24" x14ac:dyDescent="0.25">
      <c r="W18" s="6" t="s">
        <v>27</v>
      </c>
      <c r="X18" s="34">
        <f>11258.7*130000</f>
        <v>1463631000</v>
      </c>
    </row>
    <row r="19" spans="2:24" x14ac:dyDescent="0.25">
      <c r="W19" s="6" t="s">
        <v>28</v>
      </c>
      <c r="X19" s="5">
        <f>S13</f>
        <v>253320652.19999999</v>
      </c>
    </row>
    <row r="20" spans="2:24" x14ac:dyDescent="0.25">
      <c r="W20" t="s">
        <v>29</v>
      </c>
      <c r="X20" s="12">
        <v>1449000</v>
      </c>
    </row>
    <row r="21" spans="2:24" x14ac:dyDescent="0.25">
      <c r="N21" s="34"/>
      <c r="W21" s="46" t="s">
        <v>30</v>
      </c>
      <c r="X21" s="5">
        <f>X18+X19+X20</f>
        <v>1718400652.2</v>
      </c>
    </row>
    <row r="23" spans="2:24" x14ac:dyDescent="0.25">
      <c r="X23" s="23"/>
    </row>
    <row r="25" spans="2:24" x14ac:dyDescent="0.25">
      <c r="X25" s="24">
        <f>X24+X23</f>
        <v>0</v>
      </c>
    </row>
    <row r="27" spans="2:24" x14ac:dyDescent="0.25">
      <c r="W27" t="s">
        <v>31</v>
      </c>
      <c r="X27" s="5">
        <v>1720000000</v>
      </c>
    </row>
    <row r="28" spans="2:24" x14ac:dyDescent="0.25">
      <c r="W28" t="s">
        <v>197</v>
      </c>
      <c r="X28" s="5">
        <f>0.85*X27</f>
        <v>1462000000</v>
      </c>
    </row>
    <row r="29" spans="2:24" x14ac:dyDescent="0.25">
      <c r="W29" t="s">
        <v>198</v>
      </c>
      <c r="X29" s="5">
        <f>X27*0.75</f>
        <v>1290000000</v>
      </c>
    </row>
    <row r="31" spans="2:24" x14ac:dyDescent="0.25">
      <c r="W31" t="s">
        <v>32</v>
      </c>
      <c r="X31" s="25">
        <f>0.8*O13</f>
        <v>251747232</v>
      </c>
    </row>
  </sheetData>
  <mergeCells count="7">
    <mergeCell ref="B17:S17"/>
    <mergeCell ref="B4:S4"/>
    <mergeCell ref="B13:E13"/>
    <mergeCell ref="H13:N13"/>
    <mergeCell ref="B14:S14"/>
    <mergeCell ref="B15:S15"/>
    <mergeCell ref="B16:S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99"/>
  <sheetViews>
    <sheetView topLeftCell="G175" zoomScale="85" zoomScaleNormal="85" workbookViewId="0">
      <selection activeCell="W179" sqref="W179:Z204"/>
    </sheetView>
  </sheetViews>
  <sheetFormatPr defaultRowHeight="15" x14ac:dyDescent="0.25"/>
  <cols>
    <col min="1" max="1" width="2.7109375" customWidth="1"/>
    <col min="2" max="2" width="7.28515625" customWidth="1"/>
    <col min="3" max="3" width="41.7109375" customWidth="1"/>
    <col min="4" max="4" width="13.140625" bestFit="1" customWidth="1"/>
    <col min="5" max="5" width="9" customWidth="1"/>
    <col min="6" max="6" width="10" customWidth="1"/>
    <col min="7" max="7" width="11.85546875" style="32" customWidth="1"/>
    <col min="8" max="8" width="10.28515625" bestFit="1" customWidth="1"/>
    <col min="9" max="9" width="12.28515625" bestFit="1" customWidth="1"/>
    <col min="10" max="10" width="9.5703125" customWidth="1"/>
    <col min="11" max="11" width="10.42578125" customWidth="1"/>
    <col min="12" max="12" width="11" customWidth="1"/>
    <col min="13" max="13" width="7.7109375" customWidth="1"/>
    <col min="14" max="14" width="8.42578125" customWidth="1"/>
    <col min="15" max="15" width="11.85546875" customWidth="1"/>
    <col min="16" max="16" width="13.42578125" customWidth="1"/>
    <col min="17" max="17" width="15.5703125" customWidth="1"/>
    <col min="18" max="18" width="14.5703125" customWidth="1"/>
    <col min="19" max="19" width="11.28515625" customWidth="1"/>
    <col min="20" max="20" width="15.42578125" bestFit="1" customWidth="1"/>
    <col min="21" max="21" width="12.7109375" customWidth="1"/>
    <col min="22" max="22" width="5.85546875" bestFit="1" customWidth="1"/>
    <col min="23" max="23" width="12.140625" bestFit="1" customWidth="1"/>
    <col min="24" max="24" width="15.5703125" customWidth="1"/>
    <col min="25" max="25" width="18" customWidth="1"/>
    <col min="26" max="26" width="12.5703125" customWidth="1"/>
    <col min="27" max="27" width="11.85546875" customWidth="1"/>
    <col min="28" max="28" width="12.42578125" customWidth="1"/>
    <col min="29" max="29" width="10.42578125" bestFit="1" customWidth="1"/>
  </cols>
  <sheetData>
    <row r="2" spans="2:20" ht="31.5" customHeight="1" x14ac:dyDescent="0.25">
      <c r="B2" s="38" t="s">
        <v>191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20" ht="60" x14ac:dyDescent="0.25">
      <c r="B3" s="19" t="s">
        <v>25</v>
      </c>
      <c r="C3" s="1" t="s">
        <v>12</v>
      </c>
      <c r="D3" s="1" t="s">
        <v>186</v>
      </c>
      <c r="E3" s="1" t="s">
        <v>187</v>
      </c>
      <c r="F3" s="1" t="s">
        <v>0</v>
      </c>
      <c r="G3" s="1" t="s">
        <v>18</v>
      </c>
      <c r="H3" s="21" t="s">
        <v>19</v>
      </c>
      <c r="I3" s="1" t="s">
        <v>22</v>
      </c>
      <c r="J3" s="21" t="s">
        <v>1</v>
      </c>
      <c r="K3" s="1" t="s">
        <v>2</v>
      </c>
      <c r="L3" s="1" t="s">
        <v>3</v>
      </c>
      <c r="M3" s="21" t="s">
        <v>4</v>
      </c>
      <c r="N3" s="21" t="s">
        <v>5</v>
      </c>
      <c r="O3" s="1" t="s">
        <v>190</v>
      </c>
      <c r="P3" s="1" t="s">
        <v>6</v>
      </c>
      <c r="Q3" s="21" t="s">
        <v>7</v>
      </c>
      <c r="R3" s="21" t="s">
        <v>8</v>
      </c>
      <c r="S3" s="20" t="s">
        <v>11</v>
      </c>
      <c r="T3" s="1" t="s">
        <v>9</v>
      </c>
    </row>
    <row r="4" spans="2:20" x14ac:dyDescent="0.25">
      <c r="B4" s="2">
        <v>1</v>
      </c>
      <c r="C4" s="26" t="s">
        <v>33</v>
      </c>
      <c r="D4" s="2" t="s">
        <v>24</v>
      </c>
      <c r="E4" s="22">
        <v>10.7</v>
      </c>
      <c r="F4" s="2" t="s">
        <v>23</v>
      </c>
      <c r="G4" s="31">
        <v>26.09</v>
      </c>
      <c r="H4" s="14">
        <f>G4*10.764</f>
        <v>280.83276000000001</v>
      </c>
      <c r="I4" s="2">
        <v>2008</v>
      </c>
      <c r="J4" s="2">
        <v>2023</v>
      </c>
      <c r="K4" s="2">
        <f t="shared" ref="K4:K18" si="0">J4-I4</f>
        <v>15</v>
      </c>
      <c r="L4" s="2">
        <v>60</v>
      </c>
      <c r="M4" s="3">
        <v>0.1</v>
      </c>
      <c r="N4" s="4">
        <f>(1-M4)/L4</f>
        <v>1.5000000000000001E-2</v>
      </c>
      <c r="O4" s="28">
        <v>14000</v>
      </c>
      <c r="P4" s="28">
        <f>O4*G4</f>
        <v>365260</v>
      </c>
      <c r="Q4" s="28">
        <f>P4*N4*K4</f>
        <v>82183.500000000015</v>
      </c>
      <c r="R4" s="28">
        <f>MAX(P4-Q4,0)</f>
        <v>283076.5</v>
      </c>
      <c r="S4" s="29">
        <v>0</v>
      </c>
      <c r="T4" s="28">
        <f>IF(R4&gt;M4*P4,R4*(1-S4),P4*M4)</f>
        <v>283076.5</v>
      </c>
    </row>
    <row r="5" spans="2:20" x14ac:dyDescent="0.25">
      <c r="B5" s="2">
        <v>2</v>
      </c>
      <c r="C5" s="26" t="s">
        <v>34</v>
      </c>
      <c r="D5" s="2" t="s">
        <v>24</v>
      </c>
      <c r="E5" s="22">
        <v>10.7</v>
      </c>
      <c r="F5" s="2" t="s">
        <v>23</v>
      </c>
      <c r="G5" s="31">
        <v>128.04</v>
      </c>
      <c r="H5" s="14">
        <f t="shared" ref="H5:H68" si="1">G5*10.764</f>
        <v>1378.2225599999999</v>
      </c>
      <c r="I5" s="2">
        <v>2008</v>
      </c>
      <c r="J5" s="2">
        <v>2023</v>
      </c>
      <c r="K5" s="2">
        <f t="shared" si="0"/>
        <v>15</v>
      </c>
      <c r="L5" s="2">
        <v>60</v>
      </c>
      <c r="M5" s="3">
        <v>0.1</v>
      </c>
      <c r="N5" s="4">
        <f t="shared" ref="N5:N18" si="2">(1-M5)/L5</f>
        <v>1.5000000000000001E-2</v>
      </c>
      <c r="O5" s="28">
        <v>14000</v>
      </c>
      <c r="P5" s="28">
        <f t="shared" ref="P5:P68" si="3">O5*G5</f>
        <v>1792560</v>
      </c>
      <c r="Q5" s="28">
        <f t="shared" ref="Q5:Q18" si="4">P5*N5*K5</f>
        <v>403326</v>
      </c>
      <c r="R5" s="28">
        <f t="shared" ref="R5:R18" si="5">MAX(P5-Q5,0)</f>
        <v>1389234</v>
      </c>
      <c r="S5" s="29">
        <v>0</v>
      </c>
      <c r="T5" s="28">
        <f t="shared" ref="T5:T18" si="6">IF(R5&gt;M5*P5,R5*(1-S5),P5*M5)</f>
        <v>1389234</v>
      </c>
    </row>
    <row r="6" spans="2:20" x14ac:dyDescent="0.25">
      <c r="B6" s="2">
        <v>3</v>
      </c>
      <c r="C6" s="26" t="s">
        <v>35</v>
      </c>
      <c r="D6" s="2" t="s">
        <v>24</v>
      </c>
      <c r="E6" s="22">
        <v>10.7</v>
      </c>
      <c r="F6" s="2" t="s">
        <v>23</v>
      </c>
      <c r="G6" s="31">
        <v>194.81</v>
      </c>
      <c r="H6" s="14">
        <f t="shared" si="1"/>
        <v>2096.9348399999999</v>
      </c>
      <c r="I6" s="2">
        <v>2008</v>
      </c>
      <c r="J6" s="2">
        <v>2023</v>
      </c>
      <c r="K6" s="2">
        <f t="shared" si="0"/>
        <v>15</v>
      </c>
      <c r="L6" s="2">
        <v>60</v>
      </c>
      <c r="M6" s="3">
        <v>0.1</v>
      </c>
      <c r="N6" s="4">
        <f t="shared" si="2"/>
        <v>1.5000000000000001E-2</v>
      </c>
      <c r="O6" s="28">
        <v>14000</v>
      </c>
      <c r="P6" s="28">
        <f t="shared" si="3"/>
        <v>2727340</v>
      </c>
      <c r="Q6" s="28">
        <f t="shared" si="4"/>
        <v>613651.50000000012</v>
      </c>
      <c r="R6" s="28">
        <f t="shared" si="5"/>
        <v>2113688.5</v>
      </c>
      <c r="S6" s="29">
        <v>0</v>
      </c>
      <c r="T6" s="28">
        <f t="shared" si="6"/>
        <v>2113688.5</v>
      </c>
    </row>
    <row r="7" spans="2:20" x14ac:dyDescent="0.25">
      <c r="B7" s="2">
        <v>4</v>
      </c>
      <c r="C7" s="26" t="s">
        <v>36</v>
      </c>
      <c r="D7" s="2" t="s">
        <v>24</v>
      </c>
      <c r="E7" s="22">
        <v>10.7</v>
      </c>
      <c r="F7" s="2" t="s">
        <v>23</v>
      </c>
      <c r="G7" s="31">
        <v>70</v>
      </c>
      <c r="H7" s="14">
        <f t="shared" si="1"/>
        <v>753.4799999999999</v>
      </c>
      <c r="I7" s="2">
        <v>2008</v>
      </c>
      <c r="J7" s="2">
        <v>2023</v>
      </c>
      <c r="K7" s="2">
        <f t="shared" si="0"/>
        <v>15</v>
      </c>
      <c r="L7" s="2">
        <v>60</v>
      </c>
      <c r="M7" s="3">
        <v>0.1</v>
      </c>
      <c r="N7" s="4">
        <f t="shared" si="2"/>
        <v>1.5000000000000001E-2</v>
      </c>
      <c r="O7" s="28">
        <v>14000</v>
      </c>
      <c r="P7" s="28">
        <f t="shared" si="3"/>
        <v>980000</v>
      </c>
      <c r="Q7" s="28">
        <f t="shared" si="4"/>
        <v>220500.00000000003</v>
      </c>
      <c r="R7" s="28">
        <f t="shared" si="5"/>
        <v>759500</v>
      </c>
      <c r="S7" s="29">
        <v>0</v>
      </c>
      <c r="T7" s="28">
        <f t="shared" si="6"/>
        <v>759500</v>
      </c>
    </row>
    <row r="8" spans="2:20" x14ac:dyDescent="0.25">
      <c r="B8" s="2">
        <v>5</v>
      </c>
      <c r="C8" s="26" t="s">
        <v>37</v>
      </c>
      <c r="D8" s="2" t="s">
        <v>24</v>
      </c>
      <c r="E8" s="22">
        <v>10.7</v>
      </c>
      <c r="F8" s="2" t="s">
        <v>23</v>
      </c>
      <c r="G8" s="31">
        <v>31.83</v>
      </c>
      <c r="H8" s="14">
        <f t="shared" si="1"/>
        <v>342.61811999999998</v>
      </c>
      <c r="I8" s="2">
        <v>2008</v>
      </c>
      <c r="J8" s="2">
        <v>2023</v>
      </c>
      <c r="K8" s="2">
        <f t="shared" si="0"/>
        <v>15</v>
      </c>
      <c r="L8" s="2">
        <v>60</v>
      </c>
      <c r="M8" s="3">
        <v>0.1</v>
      </c>
      <c r="N8" s="4">
        <f t="shared" si="2"/>
        <v>1.5000000000000001E-2</v>
      </c>
      <c r="O8" s="28">
        <v>14000</v>
      </c>
      <c r="P8" s="28">
        <f t="shared" si="3"/>
        <v>445620</v>
      </c>
      <c r="Q8" s="28">
        <f t="shared" si="4"/>
        <v>100264.5</v>
      </c>
      <c r="R8" s="28">
        <f t="shared" si="5"/>
        <v>345355.5</v>
      </c>
      <c r="S8" s="29">
        <v>0</v>
      </c>
      <c r="T8" s="28">
        <f t="shared" si="6"/>
        <v>345355.5</v>
      </c>
    </row>
    <row r="9" spans="2:20" x14ac:dyDescent="0.25">
      <c r="B9" s="2">
        <v>6</v>
      </c>
      <c r="C9" s="27" t="s">
        <v>38</v>
      </c>
      <c r="D9" s="2" t="s">
        <v>24</v>
      </c>
      <c r="E9" s="22">
        <v>10.7</v>
      </c>
      <c r="F9" s="2" t="s">
        <v>23</v>
      </c>
      <c r="G9" s="31">
        <v>1139</v>
      </c>
      <c r="H9" s="14">
        <f t="shared" si="1"/>
        <v>12260.196</v>
      </c>
      <c r="I9" s="2">
        <v>2008</v>
      </c>
      <c r="J9" s="2">
        <v>2023</v>
      </c>
      <c r="K9" s="2">
        <f t="shared" si="0"/>
        <v>15</v>
      </c>
      <c r="L9" s="2">
        <v>60</v>
      </c>
      <c r="M9" s="3">
        <v>0.1</v>
      </c>
      <c r="N9" s="4">
        <f t="shared" si="2"/>
        <v>1.5000000000000001E-2</v>
      </c>
      <c r="O9" s="28">
        <v>14000</v>
      </c>
      <c r="P9" s="28">
        <f t="shared" si="3"/>
        <v>15946000</v>
      </c>
      <c r="Q9" s="28">
        <f t="shared" si="4"/>
        <v>3587850.0000000005</v>
      </c>
      <c r="R9" s="28">
        <f t="shared" si="5"/>
        <v>12358150</v>
      </c>
      <c r="S9" s="29">
        <v>0</v>
      </c>
      <c r="T9" s="28">
        <f t="shared" si="6"/>
        <v>12358150</v>
      </c>
    </row>
    <row r="10" spans="2:20" x14ac:dyDescent="0.25">
      <c r="B10" s="2">
        <v>7</v>
      </c>
      <c r="C10" s="27" t="s">
        <v>39</v>
      </c>
      <c r="D10" s="2" t="s">
        <v>24</v>
      </c>
      <c r="E10" s="22">
        <v>10.7</v>
      </c>
      <c r="F10" s="2" t="s">
        <v>23</v>
      </c>
      <c r="G10" s="31">
        <v>100.06</v>
      </c>
      <c r="H10" s="14">
        <f t="shared" si="1"/>
        <v>1077.04584</v>
      </c>
      <c r="I10" s="2">
        <v>2008</v>
      </c>
      <c r="J10" s="2">
        <v>2023</v>
      </c>
      <c r="K10" s="2">
        <f t="shared" si="0"/>
        <v>15</v>
      </c>
      <c r="L10" s="2">
        <v>60</v>
      </c>
      <c r="M10" s="3">
        <v>0.1</v>
      </c>
      <c r="N10" s="4">
        <f t="shared" si="2"/>
        <v>1.5000000000000001E-2</v>
      </c>
      <c r="O10" s="28">
        <v>14000</v>
      </c>
      <c r="P10" s="28">
        <f t="shared" si="3"/>
        <v>1400840</v>
      </c>
      <c r="Q10" s="28">
        <f t="shared" si="4"/>
        <v>315189.00000000006</v>
      </c>
      <c r="R10" s="28">
        <f t="shared" si="5"/>
        <v>1085651</v>
      </c>
      <c r="S10" s="29">
        <v>0</v>
      </c>
      <c r="T10" s="28">
        <f t="shared" si="6"/>
        <v>1085651</v>
      </c>
    </row>
    <row r="11" spans="2:20" x14ac:dyDescent="0.25">
      <c r="B11" s="2">
        <v>8</v>
      </c>
      <c r="C11" s="27" t="s">
        <v>40</v>
      </c>
      <c r="D11" s="2" t="s">
        <v>24</v>
      </c>
      <c r="E11" s="22">
        <v>10.7</v>
      </c>
      <c r="F11" s="2" t="s">
        <v>23</v>
      </c>
      <c r="G11" s="31">
        <v>70.53</v>
      </c>
      <c r="H11" s="14">
        <f t="shared" si="1"/>
        <v>759.18491999999992</v>
      </c>
      <c r="I11" s="2">
        <v>2008</v>
      </c>
      <c r="J11" s="2">
        <v>2023</v>
      </c>
      <c r="K11" s="2">
        <f t="shared" si="0"/>
        <v>15</v>
      </c>
      <c r="L11" s="2">
        <v>60</v>
      </c>
      <c r="M11" s="3">
        <v>0.1</v>
      </c>
      <c r="N11" s="4">
        <f t="shared" si="2"/>
        <v>1.5000000000000001E-2</v>
      </c>
      <c r="O11" s="28">
        <v>14000</v>
      </c>
      <c r="P11" s="28">
        <f t="shared" si="3"/>
        <v>987420</v>
      </c>
      <c r="Q11" s="28">
        <f t="shared" si="4"/>
        <v>222169.50000000003</v>
      </c>
      <c r="R11" s="28">
        <f t="shared" si="5"/>
        <v>765250.5</v>
      </c>
      <c r="S11" s="29">
        <v>0</v>
      </c>
      <c r="T11" s="28">
        <f t="shared" si="6"/>
        <v>765250.5</v>
      </c>
    </row>
    <row r="12" spans="2:20" x14ac:dyDescent="0.25">
      <c r="B12" s="2">
        <v>9</v>
      </c>
      <c r="C12" s="27" t="s">
        <v>41</v>
      </c>
      <c r="D12" s="2" t="s">
        <v>24</v>
      </c>
      <c r="E12" s="22">
        <v>10.7</v>
      </c>
      <c r="F12" s="2" t="s">
        <v>23</v>
      </c>
      <c r="G12" s="31">
        <v>11.34</v>
      </c>
      <c r="H12" s="14">
        <f t="shared" si="1"/>
        <v>122.06375999999999</v>
      </c>
      <c r="I12" s="2">
        <v>2008</v>
      </c>
      <c r="J12" s="2">
        <v>2023</v>
      </c>
      <c r="K12" s="2">
        <f t="shared" si="0"/>
        <v>15</v>
      </c>
      <c r="L12" s="2">
        <v>60</v>
      </c>
      <c r="M12" s="3">
        <v>0.1</v>
      </c>
      <c r="N12" s="4">
        <f t="shared" si="2"/>
        <v>1.5000000000000001E-2</v>
      </c>
      <c r="O12" s="28">
        <v>14000</v>
      </c>
      <c r="P12" s="28">
        <f t="shared" si="3"/>
        <v>158760</v>
      </c>
      <c r="Q12" s="28">
        <f t="shared" si="4"/>
        <v>35721</v>
      </c>
      <c r="R12" s="28">
        <f t="shared" si="5"/>
        <v>123039</v>
      </c>
      <c r="S12" s="29">
        <v>0</v>
      </c>
      <c r="T12" s="28">
        <f t="shared" si="6"/>
        <v>123039</v>
      </c>
    </row>
    <row r="13" spans="2:20" x14ac:dyDescent="0.25">
      <c r="B13" s="2">
        <v>10</v>
      </c>
      <c r="C13" s="27" t="s">
        <v>42</v>
      </c>
      <c r="D13" s="2" t="s">
        <v>24</v>
      </c>
      <c r="E13" s="22">
        <v>10.7</v>
      </c>
      <c r="F13" s="2" t="s">
        <v>23</v>
      </c>
      <c r="G13" s="31">
        <v>14.9</v>
      </c>
      <c r="H13" s="14">
        <f t="shared" si="1"/>
        <v>160.3836</v>
      </c>
      <c r="I13" s="2">
        <v>2008</v>
      </c>
      <c r="J13" s="2">
        <v>2023</v>
      </c>
      <c r="K13" s="2">
        <f>J13-I13</f>
        <v>15</v>
      </c>
      <c r="L13" s="2">
        <v>60</v>
      </c>
      <c r="M13" s="3">
        <v>0.1</v>
      </c>
      <c r="N13" s="4">
        <f t="shared" si="2"/>
        <v>1.5000000000000001E-2</v>
      </c>
      <c r="O13" s="28">
        <v>14000</v>
      </c>
      <c r="P13" s="28">
        <f t="shared" si="3"/>
        <v>208600</v>
      </c>
      <c r="Q13" s="28">
        <f t="shared" si="4"/>
        <v>46935.000000000007</v>
      </c>
      <c r="R13" s="28">
        <f t="shared" si="5"/>
        <v>161665</v>
      </c>
      <c r="S13" s="29">
        <v>0</v>
      </c>
      <c r="T13" s="28">
        <f t="shared" si="6"/>
        <v>161665</v>
      </c>
    </row>
    <row r="14" spans="2:20" x14ac:dyDescent="0.25">
      <c r="B14" s="2">
        <v>11</v>
      </c>
      <c r="C14" s="27" t="s">
        <v>43</v>
      </c>
      <c r="D14" s="2" t="s">
        <v>24</v>
      </c>
      <c r="E14" s="22">
        <v>10.7</v>
      </c>
      <c r="F14" s="2" t="s">
        <v>23</v>
      </c>
      <c r="G14" s="31">
        <v>15.7</v>
      </c>
      <c r="H14" s="14">
        <f t="shared" si="1"/>
        <v>168.99479999999997</v>
      </c>
      <c r="I14" s="2">
        <v>2008</v>
      </c>
      <c r="J14" s="2">
        <v>2023</v>
      </c>
      <c r="K14" s="2">
        <f t="shared" si="0"/>
        <v>15</v>
      </c>
      <c r="L14" s="2">
        <v>60</v>
      </c>
      <c r="M14" s="3">
        <v>0.1</v>
      </c>
      <c r="N14" s="4">
        <f t="shared" si="2"/>
        <v>1.5000000000000001E-2</v>
      </c>
      <c r="O14" s="28">
        <v>14000</v>
      </c>
      <c r="P14" s="28">
        <f t="shared" si="3"/>
        <v>219800</v>
      </c>
      <c r="Q14" s="28">
        <f t="shared" si="4"/>
        <v>49455.000000000007</v>
      </c>
      <c r="R14" s="28">
        <f t="shared" si="5"/>
        <v>170345</v>
      </c>
      <c r="S14" s="29">
        <v>0</v>
      </c>
      <c r="T14" s="28">
        <f t="shared" si="6"/>
        <v>170345</v>
      </c>
    </row>
    <row r="15" spans="2:20" x14ac:dyDescent="0.25">
      <c r="B15" s="2">
        <v>12</v>
      </c>
      <c r="C15" s="27" t="s">
        <v>44</v>
      </c>
      <c r="D15" s="2" t="s">
        <v>24</v>
      </c>
      <c r="E15" s="22">
        <v>10.7</v>
      </c>
      <c r="F15" s="2" t="s">
        <v>23</v>
      </c>
      <c r="G15" s="31">
        <v>3.83</v>
      </c>
      <c r="H15" s="14">
        <f t="shared" si="1"/>
        <v>41.226120000000002</v>
      </c>
      <c r="I15" s="2">
        <v>2008</v>
      </c>
      <c r="J15" s="2">
        <v>2023</v>
      </c>
      <c r="K15" s="2">
        <f t="shared" si="0"/>
        <v>15</v>
      </c>
      <c r="L15" s="2">
        <v>60</v>
      </c>
      <c r="M15" s="3">
        <v>0.1</v>
      </c>
      <c r="N15" s="4">
        <f t="shared" si="2"/>
        <v>1.5000000000000001E-2</v>
      </c>
      <c r="O15" s="28">
        <v>14000</v>
      </c>
      <c r="P15" s="28">
        <f t="shared" si="3"/>
        <v>53620</v>
      </c>
      <c r="Q15" s="28">
        <f t="shared" si="4"/>
        <v>12064.500000000002</v>
      </c>
      <c r="R15" s="28">
        <f t="shared" si="5"/>
        <v>41555.5</v>
      </c>
      <c r="S15" s="29">
        <v>0</v>
      </c>
      <c r="T15" s="28">
        <f t="shared" si="6"/>
        <v>41555.5</v>
      </c>
    </row>
    <row r="16" spans="2:20" x14ac:dyDescent="0.25">
      <c r="B16" s="2">
        <v>13</v>
      </c>
      <c r="C16" s="26" t="s">
        <v>45</v>
      </c>
      <c r="D16" s="2" t="s">
        <v>24</v>
      </c>
      <c r="E16" s="2">
        <v>10.6</v>
      </c>
      <c r="F16" s="2" t="s">
        <v>23</v>
      </c>
      <c r="G16" s="31">
        <v>56.1</v>
      </c>
      <c r="H16" s="14">
        <f t="shared" si="1"/>
        <v>603.86040000000003</v>
      </c>
      <c r="I16" s="2">
        <v>2008</v>
      </c>
      <c r="J16" s="2">
        <v>2023</v>
      </c>
      <c r="K16" s="2">
        <f t="shared" si="0"/>
        <v>15</v>
      </c>
      <c r="L16" s="2">
        <v>60</v>
      </c>
      <c r="M16" s="3">
        <v>0.1</v>
      </c>
      <c r="N16" s="4">
        <f t="shared" ref="N16" si="7">(1-M16)/L16</f>
        <v>1.5000000000000001E-2</v>
      </c>
      <c r="O16" s="28">
        <v>14000</v>
      </c>
      <c r="P16" s="28">
        <f t="shared" si="3"/>
        <v>785400</v>
      </c>
      <c r="Q16" s="28">
        <f t="shared" ref="Q16" si="8">P16*N16*K16</f>
        <v>176715.00000000003</v>
      </c>
      <c r="R16" s="28">
        <f t="shared" ref="R16" si="9">MAX(P16-Q16,0)</f>
        <v>608685</v>
      </c>
      <c r="S16" s="29">
        <v>0</v>
      </c>
      <c r="T16" s="28">
        <f t="shared" ref="T16" si="10">IF(R16&gt;M16*P16,R16*(1-S16),P16*M16)</f>
        <v>608685</v>
      </c>
    </row>
    <row r="17" spans="2:20" x14ac:dyDescent="0.25">
      <c r="B17" s="2">
        <v>14</v>
      </c>
      <c r="C17" s="26" t="s">
        <v>46</v>
      </c>
      <c r="D17" s="2" t="s">
        <v>24</v>
      </c>
      <c r="E17" s="2">
        <v>10.6</v>
      </c>
      <c r="F17" s="2" t="s">
        <v>23</v>
      </c>
      <c r="G17" s="31">
        <v>56.1</v>
      </c>
      <c r="H17" s="14">
        <f t="shared" si="1"/>
        <v>603.86040000000003</v>
      </c>
      <c r="I17" s="2">
        <v>2008</v>
      </c>
      <c r="J17" s="2">
        <v>2023</v>
      </c>
      <c r="K17" s="2">
        <f t="shared" si="0"/>
        <v>15</v>
      </c>
      <c r="L17" s="2">
        <v>60</v>
      </c>
      <c r="M17" s="3">
        <v>0.1</v>
      </c>
      <c r="N17" s="4">
        <f t="shared" si="2"/>
        <v>1.5000000000000001E-2</v>
      </c>
      <c r="O17" s="28">
        <v>14000</v>
      </c>
      <c r="P17" s="28">
        <f t="shared" si="3"/>
        <v>785400</v>
      </c>
      <c r="Q17" s="28">
        <f t="shared" si="4"/>
        <v>176715.00000000003</v>
      </c>
      <c r="R17" s="28">
        <f t="shared" si="5"/>
        <v>608685</v>
      </c>
      <c r="S17" s="29">
        <v>0</v>
      </c>
      <c r="T17" s="28">
        <f t="shared" si="6"/>
        <v>608685</v>
      </c>
    </row>
    <row r="18" spans="2:20" x14ac:dyDescent="0.25">
      <c r="B18" s="2">
        <v>15</v>
      </c>
      <c r="C18" s="26" t="s">
        <v>47</v>
      </c>
      <c r="D18" s="2" t="s">
        <v>24</v>
      </c>
      <c r="E18" s="2">
        <v>10.6</v>
      </c>
      <c r="F18" s="2" t="s">
        <v>23</v>
      </c>
      <c r="G18" s="31">
        <v>41.08</v>
      </c>
      <c r="H18" s="14">
        <f t="shared" si="1"/>
        <v>442.18511999999993</v>
      </c>
      <c r="I18" s="2">
        <v>2008</v>
      </c>
      <c r="J18" s="2">
        <v>2023</v>
      </c>
      <c r="K18" s="2">
        <f t="shared" si="0"/>
        <v>15</v>
      </c>
      <c r="L18" s="2">
        <v>60</v>
      </c>
      <c r="M18" s="3">
        <v>0.1</v>
      </c>
      <c r="N18" s="4">
        <f t="shared" si="2"/>
        <v>1.5000000000000001E-2</v>
      </c>
      <c r="O18" s="28">
        <v>14000</v>
      </c>
      <c r="P18" s="28">
        <f t="shared" si="3"/>
        <v>575120</v>
      </c>
      <c r="Q18" s="28">
        <f t="shared" si="4"/>
        <v>129402.00000000001</v>
      </c>
      <c r="R18" s="28">
        <f t="shared" si="5"/>
        <v>445718</v>
      </c>
      <c r="S18" s="29">
        <v>0</v>
      </c>
      <c r="T18" s="28">
        <f t="shared" si="6"/>
        <v>445718</v>
      </c>
    </row>
    <row r="19" spans="2:20" x14ac:dyDescent="0.25">
      <c r="B19" s="2">
        <v>16</v>
      </c>
      <c r="C19" s="26" t="s">
        <v>48</v>
      </c>
      <c r="D19" s="2" t="s">
        <v>24</v>
      </c>
      <c r="E19" s="2">
        <v>10.6</v>
      </c>
      <c r="F19" s="2" t="s">
        <v>23</v>
      </c>
      <c r="G19" s="31">
        <v>41.25</v>
      </c>
      <c r="H19" s="14">
        <f t="shared" si="1"/>
        <v>444.01499999999999</v>
      </c>
      <c r="I19" s="2">
        <v>2008</v>
      </c>
      <c r="J19" s="2">
        <v>2023</v>
      </c>
      <c r="K19" s="2">
        <f t="shared" ref="K19:K82" si="11">J19-I19</f>
        <v>15</v>
      </c>
      <c r="L19" s="2">
        <v>60</v>
      </c>
      <c r="M19" s="3">
        <v>0.1</v>
      </c>
      <c r="N19" s="4">
        <f t="shared" ref="N19:N82" si="12">(1-M19)/L19</f>
        <v>1.5000000000000001E-2</v>
      </c>
      <c r="O19" s="28">
        <v>14000</v>
      </c>
      <c r="P19" s="28">
        <f t="shared" si="3"/>
        <v>577500</v>
      </c>
      <c r="Q19" s="28">
        <f t="shared" ref="Q19:Q82" si="13">P19*N19*K19</f>
        <v>129937.5</v>
      </c>
      <c r="R19" s="28">
        <f t="shared" ref="R19:R82" si="14">MAX(P19-Q19,0)</f>
        <v>447562.5</v>
      </c>
      <c r="S19" s="29">
        <v>0</v>
      </c>
      <c r="T19" s="28">
        <f t="shared" ref="T19:T82" si="15">IF(R19&gt;M19*P19,R19*(1-S19),P19*M19)</f>
        <v>447562.5</v>
      </c>
    </row>
    <row r="20" spans="2:20" x14ac:dyDescent="0.25">
      <c r="B20" s="2">
        <v>17</v>
      </c>
      <c r="C20" s="26" t="s">
        <v>49</v>
      </c>
      <c r="D20" s="2" t="s">
        <v>24</v>
      </c>
      <c r="E20" s="2">
        <v>10.6</v>
      </c>
      <c r="F20" s="2" t="s">
        <v>23</v>
      </c>
      <c r="G20" s="31">
        <v>41.08</v>
      </c>
      <c r="H20" s="14">
        <f t="shared" si="1"/>
        <v>442.18511999999993</v>
      </c>
      <c r="I20" s="2">
        <v>2008</v>
      </c>
      <c r="J20" s="2">
        <v>2023</v>
      </c>
      <c r="K20" s="2">
        <f t="shared" si="11"/>
        <v>15</v>
      </c>
      <c r="L20" s="2">
        <v>60</v>
      </c>
      <c r="M20" s="3">
        <v>0.1</v>
      </c>
      <c r="N20" s="4">
        <f t="shared" si="12"/>
        <v>1.5000000000000001E-2</v>
      </c>
      <c r="O20" s="28">
        <v>14000</v>
      </c>
      <c r="P20" s="28">
        <f t="shared" si="3"/>
        <v>575120</v>
      </c>
      <c r="Q20" s="28">
        <f t="shared" si="13"/>
        <v>129402.00000000001</v>
      </c>
      <c r="R20" s="28">
        <f t="shared" si="14"/>
        <v>445718</v>
      </c>
      <c r="S20" s="29">
        <v>0</v>
      </c>
      <c r="T20" s="28">
        <f t="shared" si="15"/>
        <v>445718</v>
      </c>
    </row>
    <row r="21" spans="2:20" x14ac:dyDescent="0.25">
      <c r="B21" s="2">
        <v>18</v>
      </c>
      <c r="C21" s="26" t="s">
        <v>50</v>
      </c>
      <c r="D21" s="2" t="s">
        <v>24</v>
      </c>
      <c r="E21" s="2">
        <v>10.6</v>
      </c>
      <c r="F21" s="2" t="s">
        <v>23</v>
      </c>
      <c r="G21" s="31">
        <v>40.92</v>
      </c>
      <c r="H21" s="14">
        <f t="shared" si="1"/>
        <v>440.46287999999998</v>
      </c>
      <c r="I21" s="2">
        <v>2008</v>
      </c>
      <c r="J21" s="2">
        <v>2023</v>
      </c>
      <c r="K21" s="2">
        <f t="shared" si="11"/>
        <v>15</v>
      </c>
      <c r="L21" s="2">
        <v>60</v>
      </c>
      <c r="M21" s="3">
        <v>0.1</v>
      </c>
      <c r="N21" s="4">
        <f t="shared" si="12"/>
        <v>1.5000000000000001E-2</v>
      </c>
      <c r="O21" s="28">
        <v>14000</v>
      </c>
      <c r="P21" s="28">
        <f t="shared" si="3"/>
        <v>572880</v>
      </c>
      <c r="Q21" s="28">
        <f t="shared" si="13"/>
        <v>128898.00000000001</v>
      </c>
      <c r="R21" s="28">
        <f t="shared" si="14"/>
        <v>443982</v>
      </c>
      <c r="S21" s="29">
        <v>0</v>
      </c>
      <c r="T21" s="28">
        <f t="shared" si="15"/>
        <v>443982</v>
      </c>
    </row>
    <row r="22" spans="2:20" x14ac:dyDescent="0.25">
      <c r="B22" s="2">
        <v>19</v>
      </c>
      <c r="C22" s="26" t="s">
        <v>51</v>
      </c>
      <c r="D22" s="2" t="s">
        <v>24</v>
      </c>
      <c r="E22" s="2">
        <v>10.6</v>
      </c>
      <c r="F22" s="2" t="s">
        <v>23</v>
      </c>
      <c r="G22" s="31">
        <v>140.82</v>
      </c>
      <c r="H22" s="14">
        <f t="shared" si="1"/>
        <v>1515.7864799999998</v>
      </c>
      <c r="I22" s="2">
        <v>2008</v>
      </c>
      <c r="J22" s="2">
        <v>2023</v>
      </c>
      <c r="K22" s="2">
        <f t="shared" si="11"/>
        <v>15</v>
      </c>
      <c r="L22" s="2">
        <v>60</v>
      </c>
      <c r="M22" s="3">
        <v>0.1</v>
      </c>
      <c r="N22" s="4">
        <f t="shared" si="12"/>
        <v>1.5000000000000001E-2</v>
      </c>
      <c r="O22" s="28">
        <v>14000</v>
      </c>
      <c r="P22" s="28">
        <f t="shared" si="3"/>
        <v>1971480</v>
      </c>
      <c r="Q22" s="28">
        <f t="shared" si="13"/>
        <v>443583</v>
      </c>
      <c r="R22" s="28">
        <f t="shared" si="14"/>
        <v>1527897</v>
      </c>
      <c r="S22" s="29">
        <v>0</v>
      </c>
      <c r="T22" s="28">
        <f t="shared" si="15"/>
        <v>1527897</v>
      </c>
    </row>
    <row r="23" spans="2:20" x14ac:dyDescent="0.25">
      <c r="B23" s="2">
        <v>20</v>
      </c>
      <c r="C23" s="26" t="s">
        <v>52</v>
      </c>
      <c r="D23" s="2" t="s">
        <v>24</v>
      </c>
      <c r="E23" s="2">
        <v>10.6</v>
      </c>
      <c r="F23" s="2" t="s">
        <v>23</v>
      </c>
      <c r="G23" s="31">
        <v>53.18</v>
      </c>
      <c r="H23" s="14">
        <f t="shared" si="1"/>
        <v>572.42951999999991</v>
      </c>
      <c r="I23" s="2">
        <v>2008</v>
      </c>
      <c r="J23" s="2">
        <v>2023</v>
      </c>
      <c r="K23" s="2">
        <f t="shared" si="11"/>
        <v>15</v>
      </c>
      <c r="L23" s="2">
        <v>60</v>
      </c>
      <c r="M23" s="3">
        <v>0.1</v>
      </c>
      <c r="N23" s="4">
        <f t="shared" si="12"/>
        <v>1.5000000000000001E-2</v>
      </c>
      <c r="O23" s="28">
        <v>14000</v>
      </c>
      <c r="P23" s="28">
        <f t="shared" si="3"/>
        <v>744520</v>
      </c>
      <c r="Q23" s="28">
        <f t="shared" si="13"/>
        <v>167517.00000000003</v>
      </c>
      <c r="R23" s="28">
        <f t="shared" si="14"/>
        <v>577003</v>
      </c>
      <c r="S23" s="29">
        <v>0</v>
      </c>
      <c r="T23" s="28">
        <f t="shared" si="15"/>
        <v>577003</v>
      </c>
    </row>
    <row r="24" spans="2:20" x14ac:dyDescent="0.25">
      <c r="B24" s="2">
        <v>21</v>
      </c>
      <c r="C24" s="26" t="s">
        <v>53</v>
      </c>
      <c r="D24" s="2" t="s">
        <v>24</v>
      </c>
      <c r="E24" s="2">
        <v>10.6</v>
      </c>
      <c r="F24" s="2" t="s">
        <v>23</v>
      </c>
      <c r="G24" s="31">
        <v>611.23</v>
      </c>
      <c r="H24" s="14">
        <f t="shared" si="1"/>
        <v>6579.2797199999995</v>
      </c>
      <c r="I24" s="2">
        <v>2008</v>
      </c>
      <c r="J24" s="2">
        <v>2023</v>
      </c>
      <c r="K24" s="2">
        <f t="shared" si="11"/>
        <v>15</v>
      </c>
      <c r="L24" s="2">
        <v>60</v>
      </c>
      <c r="M24" s="3">
        <v>0.1</v>
      </c>
      <c r="N24" s="4">
        <f t="shared" si="12"/>
        <v>1.5000000000000001E-2</v>
      </c>
      <c r="O24" s="28">
        <v>14000</v>
      </c>
      <c r="P24" s="28">
        <f t="shared" si="3"/>
        <v>8557220</v>
      </c>
      <c r="Q24" s="28">
        <f t="shared" si="13"/>
        <v>1925374.5</v>
      </c>
      <c r="R24" s="28">
        <f t="shared" si="14"/>
        <v>6631845.5</v>
      </c>
      <c r="S24" s="29">
        <v>0</v>
      </c>
      <c r="T24" s="28">
        <f t="shared" si="15"/>
        <v>6631845.5</v>
      </c>
    </row>
    <row r="25" spans="2:20" x14ac:dyDescent="0.25">
      <c r="B25" s="2">
        <v>22</v>
      </c>
      <c r="C25" s="26" t="s">
        <v>54</v>
      </c>
      <c r="D25" s="2" t="s">
        <v>24</v>
      </c>
      <c r="E25" s="2">
        <v>10.6</v>
      </c>
      <c r="F25" s="2" t="s">
        <v>23</v>
      </c>
      <c r="G25" s="31">
        <v>137.08000000000001</v>
      </c>
      <c r="H25" s="14">
        <f t="shared" si="1"/>
        <v>1475.5291200000001</v>
      </c>
      <c r="I25" s="2">
        <v>2008</v>
      </c>
      <c r="J25" s="2">
        <v>2023</v>
      </c>
      <c r="K25" s="2">
        <f t="shared" si="11"/>
        <v>15</v>
      </c>
      <c r="L25" s="2">
        <v>60</v>
      </c>
      <c r="M25" s="3">
        <v>0.1</v>
      </c>
      <c r="N25" s="4">
        <f t="shared" si="12"/>
        <v>1.5000000000000001E-2</v>
      </c>
      <c r="O25" s="28">
        <v>14000</v>
      </c>
      <c r="P25" s="28">
        <f t="shared" si="3"/>
        <v>1919120.0000000002</v>
      </c>
      <c r="Q25" s="28">
        <f t="shared" si="13"/>
        <v>431802.00000000012</v>
      </c>
      <c r="R25" s="28">
        <f t="shared" si="14"/>
        <v>1487318</v>
      </c>
      <c r="S25" s="29">
        <v>0</v>
      </c>
      <c r="T25" s="28">
        <f t="shared" si="15"/>
        <v>1487318</v>
      </c>
    </row>
    <row r="26" spans="2:20" x14ac:dyDescent="0.25">
      <c r="B26" s="2">
        <v>23</v>
      </c>
      <c r="C26" s="26" t="s">
        <v>55</v>
      </c>
      <c r="D26" s="2" t="s">
        <v>24</v>
      </c>
      <c r="E26" s="2">
        <v>10.6</v>
      </c>
      <c r="F26" s="2" t="s">
        <v>23</v>
      </c>
      <c r="G26" s="31">
        <v>7.6</v>
      </c>
      <c r="H26" s="14">
        <f t="shared" si="1"/>
        <v>81.806399999999996</v>
      </c>
      <c r="I26" s="2">
        <v>2008</v>
      </c>
      <c r="J26" s="2">
        <v>2023</v>
      </c>
      <c r="K26" s="2">
        <f t="shared" si="11"/>
        <v>15</v>
      </c>
      <c r="L26" s="2">
        <v>60</v>
      </c>
      <c r="M26" s="3">
        <v>0.1</v>
      </c>
      <c r="N26" s="4">
        <f t="shared" si="12"/>
        <v>1.5000000000000001E-2</v>
      </c>
      <c r="O26" s="28">
        <v>14000</v>
      </c>
      <c r="P26" s="28">
        <f t="shared" si="3"/>
        <v>106400</v>
      </c>
      <c r="Q26" s="28">
        <f t="shared" si="13"/>
        <v>23940.000000000004</v>
      </c>
      <c r="R26" s="28">
        <f t="shared" si="14"/>
        <v>82460</v>
      </c>
      <c r="S26" s="29">
        <v>0</v>
      </c>
      <c r="T26" s="28">
        <f t="shared" si="15"/>
        <v>82460</v>
      </c>
    </row>
    <row r="27" spans="2:20" x14ac:dyDescent="0.25">
      <c r="B27" s="2">
        <v>24</v>
      </c>
      <c r="C27" s="26" t="s">
        <v>56</v>
      </c>
      <c r="D27" s="2" t="s">
        <v>24</v>
      </c>
      <c r="E27" s="2">
        <v>10.6</v>
      </c>
      <c r="F27" s="2" t="s">
        <v>23</v>
      </c>
      <c r="G27" s="31">
        <v>27.62</v>
      </c>
      <c r="H27" s="14">
        <f t="shared" si="1"/>
        <v>297.30167999999998</v>
      </c>
      <c r="I27" s="2">
        <v>2008</v>
      </c>
      <c r="J27" s="2">
        <v>2023</v>
      </c>
      <c r="K27" s="2">
        <f t="shared" si="11"/>
        <v>15</v>
      </c>
      <c r="L27" s="2">
        <v>60</v>
      </c>
      <c r="M27" s="3">
        <v>0.1</v>
      </c>
      <c r="N27" s="4">
        <f t="shared" si="12"/>
        <v>1.5000000000000001E-2</v>
      </c>
      <c r="O27" s="28">
        <v>14000</v>
      </c>
      <c r="P27" s="28">
        <f t="shared" si="3"/>
        <v>386680</v>
      </c>
      <c r="Q27" s="28">
        <f t="shared" si="13"/>
        <v>87003.000000000015</v>
      </c>
      <c r="R27" s="28">
        <f t="shared" si="14"/>
        <v>299677</v>
      </c>
      <c r="S27" s="29">
        <v>0</v>
      </c>
      <c r="T27" s="28">
        <f t="shared" si="15"/>
        <v>299677</v>
      </c>
    </row>
    <row r="28" spans="2:20" x14ac:dyDescent="0.25">
      <c r="B28" s="2">
        <v>25</v>
      </c>
      <c r="C28" s="26" t="s">
        <v>55</v>
      </c>
      <c r="D28" s="2" t="s">
        <v>24</v>
      </c>
      <c r="E28" s="2">
        <v>10.6</v>
      </c>
      <c r="F28" s="2" t="s">
        <v>23</v>
      </c>
      <c r="G28" s="31">
        <v>3.59</v>
      </c>
      <c r="H28" s="14">
        <f t="shared" si="1"/>
        <v>38.642759999999996</v>
      </c>
      <c r="I28" s="2">
        <v>2008</v>
      </c>
      <c r="J28" s="2">
        <v>2023</v>
      </c>
      <c r="K28" s="2">
        <f t="shared" si="11"/>
        <v>15</v>
      </c>
      <c r="L28" s="2">
        <v>60</v>
      </c>
      <c r="M28" s="3">
        <v>0.1</v>
      </c>
      <c r="N28" s="4">
        <f t="shared" si="12"/>
        <v>1.5000000000000001E-2</v>
      </c>
      <c r="O28" s="28">
        <v>14000</v>
      </c>
      <c r="P28" s="28">
        <f t="shared" si="3"/>
        <v>50260</v>
      </c>
      <c r="Q28" s="28">
        <f t="shared" si="13"/>
        <v>11308.500000000002</v>
      </c>
      <c r="R28" s="28">
        <f t="shared" si="14"/>
        <v>38951.5</v>
      </c>
      <c r="S28" s="29">
        <v>0</v>
      </c>
      <c r="T28" s="28">
        <f t="shared" si="15"/>
        <v>38951.5</v>
      </c>
    </row>
    <row r="29" spans="2:20" x14ac:dyDescent="0.25">
      <c r="B29" s="2">
        <v>26</v>
      </c>
      <c r="C29" s="26" t="s">
        <v>57</v>
      </c>
      <c r="D29" s="2" t="s">
        <v>24</v>
      </c>
      <c r="E29" s="2">
        <v>10.6</v>
      </c>
      <c r="F29" s="2" t="s">
        <v>23</v>
      </c>
      <c r="G29" s="31">
        <v>8.1999999999999993</v>
      </c>
      <c r="H29" s="14">
        <f t="shared" si="1"/>
        <v>88.264799999999994</v>
      </c>
      <c r="I29" s="2">
        <v>2008</v>
      </c>
      <c r="J29" s="2">
        <v>2023</v>
      </c>
      <c r="K29" s="2">
        <f t="shared" si="11"/>
        <v>15</v>
      </c>
      <c r="L29" s="2">
        <v>60</v>
      </c>
      <c r="M29" s="3">
        <v>0.1</v>
      </c>
      <c r="N29" s="4">
        <f t="shared" si="12"/>
        <v>1.5000000000000001E-2</v>
      </c>
      <c r="O29" s="28">
        <v>14000</v>
      </c>
      <c r="P29" s="28">
        <f t="shared" si="3"/>
        <v>114799.99999999999</v>
      </c>
      <c r="Q29" s="28">
        <f t="shared" si="13"/>
        <v>25830</v>
      </c>
      <c r="R29" s="28">
        <f t="shared" si="14"/>
        <v>88969.999999999985</v>
      </c>
      <c r="S29" s="29">
        <v>0</v>
      </c>
      <c r="T29" s="28">
        <f t="shared" si="15"/>
        <v>88969.999999999985</v>
      </c>
    </row>
    <row r="30" spans="2:20" x14ac:dyDescent="0.25">
      <c r="B30" s="2">
        <v>27</v>
      </c>
      <c r="C30" s="26" t="s">
        <v>58</v>
      </c>
      <c r="D30" s="2" t="s">
        <v>24</v>
      </c>
      <c r="E30" s="2">
        <v>10.6</v>
      </c>
      <c r="F30" s="2" t="s">
        <v>23</v>
      </c>
      <c r="G30" s="31">
        <v>6.8</v>
      </c>
      <c r="H30" s="14">
        <f t="shared" si="1"/>
        <v>73.1952</v>
      </c>
      <c r="I30" s="2">
        <v>2008</v>
      </c>
      <c r="J30" s="2">
        <v>2023</v>
      </c>
      <c r="K30" s="2">
        <f t="shared" si="11"/>
        <v>15</v>
      </c>
      <c r="L30" s="2">
        <v>60</v>
      </c>
      <c r="M30" s="3">
        <v>0.1</v>
      </c>
      <c r="N30" s="4">
        <f t="shared" si="12"/>
        <v>1.5000000000000001E-2</v>
      </c>
      <c r="O30" s="28">
        <v>14000</v>
      </c>
      <c r="P30" s="28">
        <f t="shared" si="3"/>
        <v>95200</v>
      </c>
      <c r="Q30" s="28">
        <f t="shared" si="13"/>
        <v>21420</v>
      </c>
      <c r="R30" s="28">
        <f t="shared" si="14"/>
        <v>73780</v>
      </c>
      <c r="S30" s="29">
        <v>0</v>
      </c>
      <c r="T30" s="28">
        <f t="shared" si="15"/>
        <v>73780</v>
      </c>
    </row>
    <row r="31" spans="2:20" x14ac:dyDescent="0.25">
      <c r="B31" s="2">
        <v>28</v>
      </c>
      <c r="C31" s="26" t="s">
        <v>59</v>
      </c>
      <c r="D31" s="2" t="s">
        <v>24</v>
      </c>
      <c r="E31" s="2">
        <v>10.6</v>
      </c>
      <c r="F31" s="2" t="s">
        <v>23</v>
      </c>
      <c r="G31" s="31">
        <v>7.79</v>
      </c>
      <c r="H31" s="14">
        <f t="shared" si="1"/>
        <v>83.851559999999992</v>
      </c>
      <c r="I31" s="2">
        <v>2008</v>
      </c>
      <c r="J31" s="2">
        <v>2023</v>
      </c>
      <c r="K31" s="2">
        <f t="shared" si="11"/>
        <v>15</v>
      </c>
      <c r="L31" s="2">
        <v>60</v>
      </c>
      <c r="M31" s="3">
        <v>0.1</v>
      </c>
      <c r="N31" s="4">
        <f t="shared" si="12"/>
        <v>1.5000000000000001E-2</v>
      </c>
      <c r="O31" s="28">
        <v>14000</v>
      </c>
      <c r="P31" s="28">
        <f t="shared" si="3"/>
        <v>109060</v>
      </c>
      <c r="Q31" s="28">
        <f t="shared" si="13"/>
        <v>24538.5</v>
      </c>
      <c r="R31" s="28">
        <f t="shared" si="14"/>
        <v>84521.5</v>
      </c>
      <c r="S31" s="29">
        <v>0</v>
      </c>
      <c r="T31" s="28">
        <f t="shared" si="15"/>
        <v>84521.5</v>
      </c>
    </row>
    <row r="32" spans="2:20" x14ac:dyDescent="0.25">
      <c r="B32" s="2">
        <v>29</v>
      </c>
      <c r="C32" s="26" t="s">
        <v>60</v>
      </c>
      <c r="D32" s="2" t="s">
        <v>24</v>
      </c>
      <c r="E32" s="2">
        <v>10.6</v>
      </c>
      <c r="F32" s="2" t="s">
        <v>23</v>
      </c>
      <c r="G32" s="31">
        <v>7.79</v>
      </c>
      <c r="H32" s="14">
        <f t="shared" si="1"/>
        <v>83.851559999999992</v>
      </c>
      <c r="I32" s="2">
        <v>2008</v>
      </c>
      <c r="J32" s="2">
        <v>2023</v>
      </c>
      <c r="K32" s="2">
        <f t="shared" si="11"/>
        <v>15</v>
      </c>
      <c r="L32" s="2">
        <v>60</v>
      </c>
      <c r="M32" s="3">
        <v>0.1</v>
      </c>
      <c r="N32" s="4">
        <f t="shared" si="12"/>
        <v>1.5000000000000001E-2</v>
      </c>
      <c r="O32" s="28">
        <v>14000</v>
      </c>
      <c r="P32" s="28">
        <f t="shared" si="3"/>
        <v>109060</v>
      </c>
      <c r="Q32" s="28">
        <f t="shared" si="13"/>
        <v>24538.5</v>
      </c>
      <c r="R32" s="28">
        <f t="shared" si="14"/>
        <v>84521.5</v>
      </c>
      <c r="S32" s="29">
        <v>0</v>
      </c>
      <c r="T32" s="28">
        <f t="shared" si="15"/>
        <v>84521.5</v>
      </c>
    </row>
    <row r="33" spans="2:20" x14ac:dyDescent="0.25">
      <c r="B33" s="2">
        <v>30</v>
      </c>
      <c r="C33" s="26" t="s">
        <v>60</v>
      </c>
      <c r="D33" s="2" t="s">
        <v>24</v>
      </c>
      <c r="E33" s="2">
        <v>10.6</v>
      </c>
      <c r="F33" s="2" t="s">
        <v>23</v>
      </c>
      <c r="G33" s="31">
        <v>7.79</v>
      </c>
      <c r="H33" s="14">
        <f t="shared" si="1"/>
        <v>83.851559999999992</v>
      </c>
      <c r="I33" s="2">
        <v>2008</v>
      </c>
      <c r="J33" s="2">
        <v>2023</v>
      </c>
      <c r="K33" s="2">
        <f t="shared" si="11"/>
        <v>15</v>
      </c>
      <c r="L33" s="2">
        <v>60</v>
      </c>
      <c r="M33" s="3">
        <v>0.1</v>
      </c>
      <c r="N33" s="4">
        <f t="shared" si="12"/>
        <v>1.5000000000000001E-2</v>
      </c>
      <c r="O33" s="28">
        <v>14000</v>
      </c>
      <c r="P33" s="28">
        <f t="shared" si="3"/>
        <v>109060</v>
      </c>
      <c r="Q33" s="28">
        <f t="shared" si="13"/>
        <v>24538.5</v>
      </c>
      <c r="R33" s="28">
        <f t="shared" si="14"/>
        <v>84521.5</v>
      </c>
      <c r="S33" s="29">
        <v>0</v>
      </c>
      <c r="T33" s="28">
        <f t="shared" si="15"/>
        <v>84521.5</v>
      </c>
    </row>
    <row r="34" spans="2:20" x14ac:dyDescent="0.25">
      <c r="B34" s="2">
        <v>31</v>
      </c>
      <c r="C34" s="26" t="s">
        <v>59</v>
      </c>
      <c r="D34" s="2" t="s">
        <v>24</v>
      </c>
      <c r="E34" s="2">
        <v>10.6</v>
      </c>
      <c r="F34" s="2" t="s">
        <v>23</v>
      </c>
      <c r="G34" s="31">
        <v>7.79</v>
      </c>
      <c r="H34" s="14">
        <f t="shared" si="1"/>
        <v>83.851559999999992</v>
      </c>
      <c r="I34" s="2">
        <v>2008</v>
      </c>
      <c r="J34" s="2">
        <v>2023</v>
      </c>
      <c r="K34" s="2">
        <f t="shared" si="11"/>
        <v>15</v>
      </c>
      <c r="L34" s="2">
        <v>60</v>
      </c>
      <c r="M34" s="3">
        <v>0.1</v>
      </c>
      <c r="N34" s="4">
        <f t="shared" si="12"/>
        <v>1.5000000000000001E-2</v>
      </c>
      <c r="O34" s="28">
        <v>14000</v>
      </c>
      <c r="P34" s="28">
        <f t="shared" si="3"/>
        <v>109060</v>
      </c>
      <c r="Q34" s="28">
        <f t="shared" si="13"/>
        <v>24538.5</v>
      </c>
      <c r="R34" s="28">
        <f t="shared" si="14"/>
        <v>84521.5</v>
      </c>
      <c r="S34" s="29">
        <v>0</v>
      </c>
      <c r="T34" s="28">
        <f t="shared" si="15"/>
        <v>84521.5</v>
      </c>
    </row>
    <row r="35" spans="2:20" x14ac:dyDescent="0.25">
      <c r="B35" s="2">
        <v>32</v>
      </c>
      <c r="C35" s="26" t="s">
        <v>57</v>
      </c>
      <c r="D35" s="2" t="s">
        <v>24</v>
      </c>
      <c r="E35" s="2">
        <v>10.6</v>
      </c>
      <c r="F35" s="2" t="s">
        <v>23</v>
      </c>
      <c r="G35" s="31">
        <v>2.29</v>
      </c>
      <c r="H35" s="14">
        <f t="shared" si="1"/>
        <v>24.649559999999997</v>
      </c>
      <c r="I35" s="2">
        <v>2008</v>
      </c>
      <c r="J35" s="2">
        <v>2023</v>
      </c>
      <c r="K35" s="2">
        <f t="shared" si="11"/>
        <v>15</v>
      </c>
      <c r="L35" s="2">
        <v>60</v>
      </c>
      <c r="M35" s="3">
        <v>0.1</v>
      </c>
      <c r="N35" s="4">
        <f t="shared" si="12"/>
        <v>1.5000000000000001E-2</v>
      </c>
      <c r="O35" s="28">
        <v>14000</v>
      </c>
      <c r="P35" s="28">
        <f t="shared" si="3"/>
        <v>32060</v>
      </c>
      <c r="Q35" s="28">
        <f t="shared" si="13"/>
        <v>7213.5000000000009</v>
      </c>
      <c r="R35" s="28">
        <f t="shared" si="14"/>
        <v>24846.5</v>
      </c>
      <c r="S35" s="29">
        <v>0</v>
      </c>
      <c r="T35" s="28">
        <f t="shared" si="15"/>
        <v>24846.5</v>
      </c>
    </row>
    <row r="36" spans="2:20" x14ac:dyDescent="0.25">
      <c r="B36" s="2">
        <v>33</v>
      </c>
      <c r="C36" s="26" t="s">
        <v>58</v>
      </c>
      <c r="D36" s="2" t="s">
        <v>24</v>
      </c>
      <c r="E36" s="2">
        <v>10.6</v>
      </c>
      <c r="F36" s="2" t="s">
        <v>23</v>
      </c>
      <c r="G36" s="31">
        <v>1.88</v>
      </c>
      <c r="H36" s="14">
        <f t="shared" si="1"/>
        <v>20.236319999999999</v>
      </c>
      <c r="I36" s="2">
        <v>2008</v>
      </c>
      <c r="J36" s="2">
        <v>2023</v>
      </c>
      <c r="K36" s="2">
        <f t="shared" si="11"/>
        <v>15</v>
      </c>
      <c r="L36" s="2">
        <v>60</v>
      </c>
      <c r="M36" s="3">
        <v>0.1</v>
      </c>
      <c r="N36" s="4">
        <f t="shared" si="12"/>
        <v>1.5000000000000001E-2</v>
      </c>
      <c r="O36" s="28">
        <v>14000</v>
      </c>
      <c r="P36" s="28">
        <f t="shared" si="3"/>
        <v>26320</v>
      </c>
      <c r="Q36" s="28">
        <f t="shared" si="13"/>
        <v>5922</v>
      </c>
      <c r="R36" s="28">
        <f t="shared" si="14"/>
        <v>20398</v>
      </c>
      <c r="S36" s="29">
        <v>0</v>
      </c>
      <c r="T36" s="28">
        <f t="shared" si="15"/>
        <v>20398</v>
      </c>
    </row>
    <row r="37" spans="2:20" x14ac:dyDescent="0.25">
      <c r="B37" s="2">
        <v>34</v>
      </c>
      <c r="C37" s="26" t="s">
        <v>61</v>
      </c>
      <c r="D37" s="2" t="s">
        <v>24</v>
      </c>
      <c r="E37" s="2">
        <v>10.6</v>
      </c>
      <c r="F37" s="2" t="s">
        <v>23</v>
      </c>
      <c r="G37" s="31">
        <v>5.37</v>
      </c>
      <c r="H37" s="14">
        <f t="shared" si="1"/>
        <v>57.802679999999995</v>
      </c>
      <c r="I37" s="2">
        <v>2008</v>
      </c>
      <c r="J37" s="2">
        <v>2023</v>
      </c>
      <c r="K37" s="2">
        <f t="shared" si="11"/>
        <v>15</v>
      </c>
      <c r="L37" s="2">
        <v>60</v>
      </c>
      <c r="M37" s="3">
        <v>0.1</v>
      </c>
      <c r="N37" s="4">
        <f t="shared" si="12"/>
        <v>1.5000000000000001E-2</v>
      </c>
      <c r="O37" s="28">
        <v>14000</v>
      </c>
      <c r="P37" s="28">
        <f t="shared" si="3"/>
        <v>75180</v>
      </c>
      <c r="Q37" s="28">
        <f t="shared" si="13"/>
        <v>16915.5</v>
      </c>
      <c r="R37" s="28">
        <f t="shared" si="14"/>
        <v>58264.5</v>
      </c>
      <c r="S37" s="29">
        <v>0</v>
      </c>
      <c r="T37" s="28">
        <f t="shared" si="15"/>
        <v>58264.5</v>
      </c>
    </row>
    <row r="38" spans="2:20" x14ac:dyDescent="0.25">
      <c r="B38" s="2">
        <v>35</v>
      </c>
      <c r="C38" s="26" t="s">
        <v>62</v>
      </c>
      <c r="D38" s="2" t="s">
        <v>24</v>
      </c>
      <c r="E38" s="2">
        <v>10.6</v>
      </c>
      <c r="F38" s="2" t="s">
        <v>23</v>
      </c>
      <c r="G38" s="31">
        <v>13.01</v>
      </c>
      <c r="H38" s="14">
        <f t="shared" si="1"/>
        <v>140.03963999999999</v>
      </c>
      <c r="I38" s="2">
        <v>2008</v>
      </c>
      <c r="J38" s="2">
        <v>2023</v>
      </c>
      <c r="K38" s="2">
        <f t="shared" si="11"/>
        <v>15</v>
      </c>
      <c r="L38" s="2">
        <v>60</v>
      </c>
      <c r="M38" s="3">
        <v>0.1</v>
      </c>
      <c r="N38" s="4">
        <f t="shared" si="12"/>
        <v>1.5000000000000001E-2</v>
      </c>
      <c r="O38" s="28">
        <v>14000</v>
      </c>
      <c r="P38" s="28">
        <f t="shared" si="3"/>
        <v>182140</v>
      </c>
      <c r="Q38" s="28">
        <f t="shared" si="13"/>
        <v>40981.500000000007</v>
      </c>
      <c r="R38" s="28">
        <f t="shared" si="14"/>
        <v>141158.5</v>
      </c>
      <c r="S38" s="29">
        <v>0</v>
      </c>
      <c r="T38" s="28">
        <f t="shared" si="15"/>
        <v>141158.5</v>
      </c>
    </row>
    <row r="39" spans="2:20" x14ac:dyDescent="0.25">
      <c r="B39" s="2">
        <v>36</v>
      </c>
      <c r="C39" s="26" t="s">
        <v>63</v>
      </c>
      <c r="D39" s="2" t="s">
        <v>24</v>
      </c>
      <c r="E39" s="2">
        <v>10.6</v>
      </c>
      <c r="F39" s="2" t="s">
        <v>23</v>
      </c>
      <c r="G39" s="31">
        <v>8.5</v>
      </c>
      <c r="H39" s="14">
        <f t="shared" si="1"/>
        <v>91.494</v>
      </c>
      <c r="I39" s="2">
        <v>2008</v>
      </c>
      <c r="J39" s="2">
        <v>2023</v>
      </c>
      <c r="K39" s="2">
        <f t="shared" si="11"/>
        <v>15</v>
      </c>
      <c r="L39" s="2">
        <v>60</v>
      </c>
      <c r="M39" s="3">
        <v>0.1</v>
      </c>
      <c r="N39" s="4">
        <f t="shared" si="12"/>
        <v>1.5000000000000001E-2</v>
      </c>
      <c r="O39" s="28">
        <v>14000</v>
      </c>
      <c r="P39" s="28">
        <f t="shared" si="3"/>
        <v>119000</v>
      </c>
      <c r="Q39" s="28">
        <f t="shared" si="13"/>
        <v>26775.000000000004</v>
      </c>
      <c r="R39" s="28">
        <f t="shared" si="14"/>
        <v>92225</v>
      </c>
      <c r="S39" s="29">
        <v>0</v>
      </c>
      <c r="T39" s="28">
        <f t="shared" si="15"/>
        <v>92225</v>
      </c>
    </row>
    <row r="40" spans="2:20" x14ac:dyDescent="0.25">
      <c r="B40" s="2">
        <v>38</v>
      </c>
      <c r="C40" s="26" t="s">
        <v>64</v>
      </c>
      <c r="D40" s="2" t="s">
        <v>83</v>
      </c>
      <c r="E40" s="2">
        <v>9.1999999999999993</v>
      </c>
      <c r="F40" s="2" t="s">
        <v>23</v>
      </c>
      <c r="G40" s="31">
        <v>9.7100000000000009</v>
      </c>
      <c r="H40" s="14">
        <f t="shared" si="1"/>
        <v>104.51844</v>
      </c>
      <c r="I40" s="2">
        <v>2008</v>
      </c>
      <c r="J40" s="2">
        <v>2023</v>
      </c>
      <c r="K40" s="2">
        <f t="shared" si="11"/>
        <v>15</v>
      </c>
      <c r="L40" s="2">
        <v>60</v>
      </c>
      <c r="M40" s="3">
        <v>0.1</v>
      </c>
      <c r="N40" s="4">
        <f t="shared" si="12"/>
        <v>1.5000000000000001E-2</v>
      </c>
      <c r="O40" s="28">
        <v>14000</v>
      </c>
      <c r="P40" s="28">
        <f t="shared" si="3"/>
        <v>135940</v>
      </c>
      <c r="Q40" s="28">
        <f t="shared" si="13"/>
        <v>30586.500000000004</v>
      </c>
      <c r="R40" s="28">
        <f t="shared" si="14"/>
        <v>105353.5</v>
      </c>
      <c r="S40" s="29">
        <v>0</v>
      </c>
      <c r="T40" s="28">
        <f t="shared" si="15"/>
        <v>105353.5</v>
      </c>
    </row>
    <row r="41" spans="2:20" x14ac:dyDescent="0.25">
      <c r="B41" s="2">
        <v>39</v>
      </c>
      <c r="C41" s="26" t="s">
        <v>65</v>
      </c>
      <c r="D41" s="2" t="s">
        <v>83</v>
      </c>
      <c r="E41" s="2">
        <v>9.1999999999999993</v>
      </c>
      <c r="F41" s="2" t="s">
        <v>23</v>
      </c>
      <c r="G41" s="31">
        <v>16</v>
      </c>
      <c r="H41" s="14">
        <f t="shared" si="1"/>
        <v>172.22399999999999</v>
      </c>
      <c r="I41" s="2">
        <v>2008</v>
      </c>
      <c r="J41" s="2">
        <v>2023</v>
      </c>
      <c r="K41" s="2">
        <f t="shared" si="11"/>
        <v>15</v>
      </c>
      <c r="L41" s="2">
        <v>60</v>
      </c>
      <c r="M41" s="3">
        <v>0.1</v>
      </c>
      <c r="N41" s="4">
        <f t="shared" si="12"/>
        <v>1.5000000000000001E-2</v>
      </c>
      <c r="O41" s="28">
        <v>14000</v>
      </c>
      <c r="P41" s="28">
        <f t="shared" si="3"/>
        <v>224000</v>
      </c>
      <c r="Q41" s="28">
        <f t="shared" si="13"/>
        <v>50400.000000000007</v>
      </c>
      <c r="R41" s="28">
        <f t="shared" si="14"/>
        <v>173600</v>
      </c>
      <c r="S41" s="29">
        <v>0</v>
      </c>
      <c r="T41" s="28">
        <f t="shared" si="15"/>
        <v>173600</v>
      </c>
    </row>
    <row r="42" spans="2:20" x14ac:dyDescent="0.25">
      <c r="B42" s="2">
        <v>40</v>
      </c>
      <c r="C42" s="26" t="s">
        <v>66</v>
      </c>
      <c r="D42" s="2" t="s">
        <v>83</v>
      </c>
      <c r="E42" s="2">
        <v>9.1999999999999993</v>
      </c>
      <c r="F42" s="2" t="s">
        <v>23</v>
      </c>
      <c r="G42" s="31">
        <v>6.63</v>
      </c>
      <c r="H42" s="14">
        <f t="shared" si="1"/>
        <v>71.365319999999997</v>
      </c>
      <c r="I42" s="2">
        <v>2008</v>
      </c>
      <c r="J42" s="2">
        <v>2023</v>
      </c>
      <c r="K42" s="2">
        <f t="shared" si="11"/>
        <v>15</v>
      </c>
      <c r="L42" s="2">
        <v>60</v>
      </c>
      <c r="M42" s="3">
        <v>0.1</v>
      </c>
      <c r="N42" s="4">
        <f t="shared" si="12"/>
        <v>1.5000000000000001E-2</v>
      </c>
      <c r="O42" s="28">
        <v>14000</v>
      </c>
      <c r="P42" s="28">
        <f t="shared" si="3"/>
        <v>92820</v>
      </c>
      <c r="Q42" s="28">
        <f t="shared" si="13"/>
        <v>20884.500000000004</v>
      </c>
      <c r="R42" s="28">
        <f t="shared" si="14"/>
        <v>71935.5</v>
      </c>
      <c r="S42" s="29">
        <v>0</v>
      </c>
      <c r="T42" s="28">
        <f t="shared" si="15"/>
        <v>71935.5</v>
      </c>
    </row>
    <row r="43" spans="2:20" x14ac:dyDescent="0.25">
      <c r="B43" s="2">
        <v>41</v>
      </c>
      <c r="C43" s="26" t="s">
        <v>67</v>
      </c>
      <c r="D43" s="2" t="s">
        <v>83</v>
      </c>
      <c r="E43" s="2">
        <v>9.1999999999999993</v>
      </c>
      <c r="F43" s="2" t="s">
        <v>23</v>
      </c>
      <c r="G43" s="31">
        <v>7.37</v>
      </c>
      <c r="H43" s="14">
        <f t="shared" si="1"/>
        <v>79.330680000000001</v>
      </c>
      <c r="I43" s="2">
        <v>2008</v>
      </c>
      <c r="J43" s="2">
        <v>2023</v>
      </c>
      <c r="K43" s="2">
        <f t="shared" si="11"/>
        <v>15</v>
      </c>
      <c r="L43" s="2">
        <v>60</v>
      </c>
      <c r="M43" s="3">
        <v>0.1</v>
      </c>
      <c r="N43" s="4">
        <f t="shared" si="12"/>
        <v>1.5000000000000001E-2</v>
      </c>
      <c r="O43" s="28">
        <v>14000</v>
      </c>
      <c r="P43" s="28">
        <f t="shared" si="3"/>
        <v>103180</v>
      </c>
      <c r="Q43" s="28">
        <f t="shared" si="13"/>
        <v>23215.5</v>
      </c>
      <c r="R43" s="28">
        <f t="shared" si="14"/>
        <v>79964.5</v>
      </c>
      <c r="S43" s="29">
        <v>0</v>
      </c>
      <c r="T43" s="28">
        <f t="shared" si="15"/>
        <v>79964.5</v>
      </c>
    </row>
    <row r="44" spans="2:20" x14ac:dyDescent="0.25">
      <c r="B44" s="2">
        <v>42</v>
      </c>
      <c r="C44" s="26" t="s">
        <v>68</v>
      </c>
      <c r="D44" s="2" t="s">
        <v>83</v>
      </c>
      <c r="E44" s="2">
        <v>9.1999999999999993</v>
      </c>
      <c r="F44" s="2" t="s">
        <v>23</v>
      </c>
      <c r="G44" s="31">
        <v>12.27</v>
      </c>
      <c r="H44" s="14">
        <f t="shared" si="1"/>
        <v>132.07427999999999</v>
      </c>
      <c r="I44" s="2">
        <v>2008</v>
      </c>
      <c r="J44" s="2">
        <v>2023</v>
      </c>
      <c r="K44" s="2">
        <f t="shared" si="11"/>
        <v>15</v>
      </c>
      <c r="L44" s="2">
        <v>60</v>
      </c>
      <c r="M44" s="3">
        <v>0.1</v>
      </c>
      <c r="N44" s="4">
        <f t="shared" si="12"/>
        <v>1.5000000000000001E-2</v>
      </c>
      <c r="O44" s="28">
        <v>14000</v>
      </c>
      <c r="P44" s="28">
        <f t="shared" si="3"/>
        <v>171780</v>
      </c>
      <c r="Q44" s="28">
        <f t="shared" si="13"/>
        <v>38650.500000000007</v>
      </c>
      <c r="R44" s="28">
        <f t="shared" si="14"/>
        <v>133129.5</v>
      </c>
      <c r="S44" s="29">
        <v>0</v>
      </c>
      <c r="T44" s="28">
        <f t="shared" si="15"/>
        <v>133129.5</v>
      </c>
    </row>
    <row r="45" spans="2:20" x14ac:dyDescent="0.25">
      <c r="B45" s="2">
        <v>43</v>
      </c>
      <c r="C45" s="26" t="s">
        <v>69</v>
      </c>
      <c r="D45" s="2" t="s">
        <v>83</v>
      </c>
      <c r="E45" s="2">
        <v>9.1999999999999993</v>
      </c>
      <c r="F45" s="2" t="s">
        <v>23</v>
      </c>
      <c r="G45" s="31">
        <v>31.62</v>
      </c>
      <c r="H45" s="14">
        <f t="shared" si="1"/>
        <v>340.35768000000002</v>
      </c>
      <c r="I45" s="2">
        <v>2008</v>
      </c>
      <c r="J45" s="2">
        <v>2023</v>
      </c>
      <c r="K45" s="2">
        <f t="shared" si="11"/>
        <v>15</v>
      </c>
      <c r="L45" s="2">
        <v>60</v>
      </c>
      <c r="M45" s="3">
        <v>0.1</v>
      </c>
      <c r="N45" s="4">
        <f t="shared" si="12"/>
        <v>1.5000000000000001E-2</v>
      </c>
      <c r="O45" s="28">
        <v>14000</v>
      </c>
      <c r="P45" s="28">
        <f t="shared" si="3"/>
        <v>442680</v>
      </c>
      <c r="Q45" s="28">
        <f t="shared" si="13"/>
        <v>99603.000000000015</v>
      </c>
      <c r="R45" s="28">
        <f t="shared" si="14"/>
        <v>343077</v>
      </c>
      <c r="S45" s="29">
        <v>0</v>
      </c>
      <c r="T45" s="28">
        <f t="shared" si="15"/>
        <v>343077</v>
      </c>
    </row>
    <row r="46" spans="2:20" x14ac:dyDescent="0.25">
      <c r="B46" s="2">
        <v>44</v>
      </c>
      <c r="C46" s="26" t="s">
        <v>70</v>
      </c>
      <c r="D46" s="2" t="s">
        <v>83</v>
      </c>
      <c r="E46" s="2">
        <v>9.1999999999999993</v>
      </c>
      <c r="F46" s="2" t="s">
        <v>23</v>
      </c>
      <c r="G46" s="31">
        <v>31.62</v>
      </c>
      <c r="H46" s="14">
        <f t="shared" si="1"/>
        <v>340.35768000000002</v>
      </c>
      <c r="I46" s="2">
        <v>2008</v>
      </c>
      <c r="J46" s="2">
        <v>2023</v>
      </c>
      <c r="K46" s="2">
        <f t="shared" si="11"/>
        <v>15</v>
      </c>
      <c r="L46" s="2">
        <v>60</v>
      </c>
      <c r="M46" s="3">
        <v>0.1</v>
      </c>
      <c r="N46" s="4">
        <f t="shared" si="12"/>
        <v>1.5000000000000001E-2</v>
      </c>
      <c r="O46" s="28">
        <v>14000</v>
      </c>
      <c r="P46" s="28">
        <f t="shared" si="3"/>
        <v>442680</v>
      </c>
      <c r="Q46" s="28">
        <f t="shared" si="13"/>
        <v>99603.000000000015</v>
      </c>
      <c r="R46" s="28">
        <f t="shared" si="14"/>
        <v>343077</v>
      </c>
      <c r="S46" s="29">
        <v>0</v>
      </c>
      <c r="T46" s="28">
        <f t="shared" si="15"/>
        <v>343077</v>
      </c>
    </row>
    <row r="47" spans="2:20" x14ac:dyDescent="0.25">
      <c r="B47" s="2">
        <v>45</v>
      </c>
      <c r="C47" s="26" t="s">
        <v>71</v>
      </c>
      <c r="D47" s="2" t="s">
        <v>83</v>
      </c>
      <c r="E47" s="2">
        <v>9.1999999999999993</v>
      </c>
      <c r="F47" s="2" t="s">
        <v>23</v>
      </c>
      <c r="G47" s="31">
        <v>8.8000000000000007</v>
      </c>
      <c r="H47" s="14">
        <f t="shared" si="1"/>
        <v>94.723200000000006</v>
      </c>
      <c r="I47" s="2">
        <v>2008</v>
      </c>
      <c r="J47" s="2">
        <v>2023</v>
      </c>
      <c r="K47" s="2">
        <f t="shared" si="11"/>
        <v>15</v>
      </c>
      <c r="L47" s="2">
        <v>60</v>
      </c>
      <c r="M47" s="3">
        <v>0.1</v>
      </c>
      <c r="N47" s="4">
        <f t="shared" si="12"/>
        <v>1.5000000000000001E-2</v>
      </c>
      <c r="O47" s="28">
        <v>14000</v>
      </c>
      <c r="P47" s="28">
        <f t="shared" si="3"/>
        <v>123200.00000000001</v>
      </c>
      <c r="Q47" s="28">
        <f t="shared" si="13"/>
        <v>27720.000000000007</v>
      </c>
      <c r="R47" s="28">
        <f t="shared" si="14"/>
        <v>95480</v>
      </c>
      <c r="S47" s="29">
        <v>0</v>
      </c>
      <c r="T47" s="28">
        <f t="shared" si="15"/>
        <v>95480</v>
      </c>
    </row>
    <row r="48" spans="2:20" x14ac:dyDescent="0.25">
      <c r="B48" s="2">
        <v>46</v>
      </c>
      <c r="C48" s="26" t="s">
        <v>82</v>
      </c>
      <c r="D48" s="2" t="s">
        <v>83</v>
      </c>
      <c r="E48" s="2">
        <v>9.1999999999999993</v>
      </c>
      <c r="F48" s="2" t="s">
        <v>23</v>
      </c>
      <c r="G48" s="31">
        <v>34.92</v>
      </c>
      <c r="H48" s="14">
        <f t="shared" si="1"/>
        <v>375.87887999999998</v>
      </c>
      <c r="I48" s="2">
        <v>2008</v>
      </c>
      <c r="J48" s="2">
        <v>2023</v>
      </c>
      <c r="K48" s="2">
        <f t="shared" si="11"/>
        <v>15</v>
      </c>
      <c r="L48" s="2">
        <v>60</v>
      </c>
      <c r="M48" s="3">
        <v>0.1</v>
      </c>
      <c r="N48" s="4">
        <f t="shared" si="12"/>
        <v>1.5000000000000001E-2</v>
      </c>
      <c r="O48" s="28">
        <v>14000</v>
      </c>
      <c r="P48" s="28">
        <f t="shared" si="3"/>
        <v>488880</v>
      </c>
      <c r="Q48" s="28">
        <f t="shared" si="13"/>
        <v>109998.00000000001</v>
      </c>
      <c r="R48" s="28">
        <f t="shared" si="14"/>
        <v>378882</v>
      </c>
      <c r="S48" s="29">
        <v>0</v>
      </c>
      <c r="T48" s="28">
        <f t="shared" si="15"/>
        <v>378882</v>
      </c>
    </row>
    <row r="49" spans="2:20" x14ac:dyDescent="0.25">
      <c r="B49" s="2">
        <v>47</v>
      </c>
      <c r="C49" s="26" t="s">
        <v>72</v>
      </c>
      <c r="D49" s="2" t="s">
        <v>83</v>
      </c>
      <c r="E49" s="2">
        <v>9.1999999999999993</v>
      </c>
      <c r="F49" s="2" t="s">
        <v>23</v>
      </c>
      <c r="G49" s="31">
        <v>80.41</v>
      </c>
      <c r="H49" s="14">
        <f t="shared" si="1"/>
        <v>865.53323999999986</v>
      </c>
      <c r="I49" s="2">
        <v>2008</v>
      </c>
      <c r="J49" s="2">
        <v>2023</v>
      </c>
      <c r="K49" s="2">
        <f t="shared" si="11"/>
        <v>15</v>
      </c>
      <c r="L49" s="2">
        <v>60</v>
      </c>
      <c r="M49" s="3">
        <v>0.1</v>
      </c>
      <c r="N49" s="4">
        <f t="shared" si="12"/>
        <v>1.5000000000000001E-2</v>
      </c>
      <c r="O49" s="28">
        <v>14000</v>
      </c>
      <c r="P49" s="28">
        <f t="shared" si="3"/>
        <v>1125740</v>
      </c>
      <c r="Q49" s="28">
        <f t="shared" si="13"/>
        <v>253291.50000000003</v>
      </c>
      <c r="R49" s="28">
        <f t="shared" si="14"/>
        <v>872448.5</v>
      </c>
      <c r="S49" s="29">
        <v>0</v>
      </c>
      <c r="T49" s="28">
        <f t="shared" si="15"/>
        <v>872448.5</v>
      </c>
    </row>
    <row r="50" spans="2:20" x14ac:dyDescent="0.25">
      <c r="B50" s="2">
        <v>48</v>
      </c>
      <c r="C50" s="26" t="s">
        <v>73</v>
      </c>
      <c r="D50" s="2" t="s">
        <v>83</v>
      </c>
      <c r="E50" s="2">
        <v>9.1999999999999993</v>
      </c>
      <c r="F50" s="2" t="s">
        <v>23</v>
      </c>
      <c r="G50" s="31">
        <v>10.17</v>
      </c>
      <c r="H50" s="14">
        <f t="shared" si="1"/>
        <v>109.46987999999999</v>
      </c>
      <c r="I50" s="2">
        <v>2008</v>
      </c>
      <c r="J50" s="2">
        <v>2023</v>
      </c>
      <c r="K50" s="2">
        <f t="shared" si="11"/>
        <v>15</v>
      </c>
      <c r="L50" s="2">
        <v>60</v>
      </c>
      <c r="M50" s="3">
        <v>0.1</v>
      </c>
      <c r="N50" s="4">
        <f t="shared" si="12"/>
        <v>1.5000000000000001E-2</v>
      </c>
      <c r="O50" s="28">
        <v>14000</v>
      </c>
      <c r="P50" s="28">
        <f t="shared" si="3"/>
        <v>142380</v>
      </c>
      <c r="Q50" s="28">
        <f t="shared" si="13"/>
        <v>32035.500000000004</v>
      </c>
      <c r="R50" s="28">
        <f t="shared" si="14"/>
        <v>110344.5</v>
      </c>
      <c r="S50" s="29">
        <v>0</v>
      </c>
      <c r="T50" s="28">
        <f t="shared" si="15"/>
        <v>110344.5</v>
      </c>
    </row>
    <row r="51" spans="2:20" x14ac:dyDescent="0.25">
      <c r="B51" s="2">
        <v>49</v>
      </c>
      <c r="C51" s="26" t="s">
        <v>74</v>
      </c>
      <c r="D51" s="2" t="s">
        <v>83</v>
      </c>
      <c r="E51" s="2">
        <v>9.1999999999999993</v>
      </c>
      <c r="F51" s="2" t="s">
        <v>23</v>
      </c>
      <c r="G51" s="31">
        <v>11.22</v>
      </c>
      <c r="H51" s="14">
        <f t="shared" si="1"/>
        <v>120.77208</v>
      </c>
      <c r="I51" s="2">
        <v>2008</v>
      </c>
      <c r="J51" s="2">
        <v>2023</v>
      </c>
      <c r="K51" s="2">
        <f t="shared" si="11"/>
        <v>15</v>
      </c>
      <c r="L51" s="2">
        <v>60</v>
      </c>
      <c r="M51" s="3">
        <v>0.1</v>
      </c>
      <c r="N51" s="4">
        <f t="shared" si="12"/>
        <v>1.5000000000000001E-2</v>
      </c>
      <c r="O51" s="28">
        <v>14000</v>
      </c>
      <c r="P51" s="28">
        <f t="shared" si="3"/>
        <v>157080</v>
      </c>
      <c r="Q51" s="28">
        <f t="shared" si="13"/>
        <v>35343.000000000007</v>
      </c>
      <c r="R51" s="28">
        <f t="shared" si="14"/>
        <v>121737</v>
      </c>
      <c r="S51" s="29">
        <v>0</v>
      </c>
      <c r="T51" s="28">
        <f t="shared" si="15"/>
        <v>121737</v>
      </c>
    </row>
    <row r="52" spans="2:20" x14ac:dyDescent="0.25">
      <c r="B52" s="2">
        <v>50</v>
      </c>
      <c r="C52" s="26" t="s">
        <v>75</v>
      </c>
      <c r="D52" s="2" t="s">
        <v>83</v>
      </c>
      <c r="E52" s="2">
        <v>9.1999999999999993</v>
      </c>
      <c r="F52" s="2" t="s">
        <v>23</v>
      </c>
      <c r="G52" s="31">
        <v>6.77</v>
      </c>
      <c r="H52" s="14">
        <f t="shared" si="1"/>
        <v>72.872279999999989</v>
      </c>
      <c r="I52" s="2">
        <v>2008</v>
      </c>
      <c r="J52" s="2">
        <v>2023</v>
      </c>
      <c r="K52" s="2">
        <f t="shared" si="11"/>
        <v>15</v>
      </c>
      <c r="L52" s="2">
        <v>60</v>
      </c>
      <c r="M52" s="3">
        <v>0.1</v>
      </c>
      <c r="N52" s="4">
        <f t="shared" si="12"/>
        <v>1.5000000000000001E-2</v>
      </c>
      <c r="O52" s="28">
        <v>14000</v>
      </c>
      <c r="P52" s="28">
        <f t="shared" si="3"/>
        <v>94780</v>
      </c>
      <c r="Q52" s="28">
        <f t="shared" si="13"/>
        <v>21325.5</v>
      </c>
      <c r="R52" s="28">
        <f t="shared" si="14"/>
        <v>73454.5</v>
      </c>
      <c r="S52" s="29">
        <v>0</v>
      </c>
      <c r="T52" s="28">
        <f t="shared" si="15"/>
        <v>73454.5</v>
      </c>
    </row>
    <row r="53" spans="2:20" x14ac:dyDescent="0.25">
      <c r="B53" s="2">
        <v>51</v>
      </c>
      <c r="C53" s="26" t="s">
        <v>76</v>
      </c>
      <c r="D53" s="2" t="s">
        <v>83</v>
      </c>
      <c r="E53" s="2">
        <v>9.1999999999999993</v>
      </c>
      <c r="F53" s="2" t="s">
        <v>23</v>
      </c>
      <c r="G53" s="31">
        <v>18.16</v>
      </c>
      <c r="H53" s="14">
        <f t="shared" si="1"/>
        <v>195.47423999999998</v>
      </c>
      <c r="I53" s="2">
        <v>2008</v>
      </c>
      <c r="J53" s="2">
        <v>2023</v>
      </c>
      <c r="K53" s="2">
        <f t="shared" si="11"/>
        <v>15</v>
      </c>
      <c r="L53" s="2">
        <v>60</v>
      </c>
      <c r="M53" s="3">
        <v>0.1</v>
      </c>
      <c r="N53" s="4">
        <f t="shared" si="12"/>
        <v>1.5000000000000001E-2</v>
      </c>
      <c r="O53" s="28">
        <v>14000</v>
      </c>
      <c r="P53" s="28">
        <f t="shared" si="3"/>
        <v>254240</v>
      </c>
      <c r="Q53" s="28">
        <f t="shared" si="13"/>
        <v>57204.000000000007</v>
      </c>
      <c r="R53" s="28">
        <f t="shared" si="14"/>
        <v>197036</v>
      </c>
      <c r="S53" s="29">
        <v>0</v>
      </c>
      <c r="T53" s="28">
        <f t="shared" si="15"/>
        <v>197036</v>
      </c>
    </row>
    <row r="54" spans="2:20" x14ac:dyDescent="0.25">
      <c r="B54" s="2">
        <v>52</v>
      </c>
      <c r="C54" s="26" t="s">
        <v>77</v>
      </c>
      <c r="D54" s="2" t="s">
        <v>83</v>
      </c>
      <c r="E54" s="2">
        <v>9.1999999999999993</v>
      </c>
      <c r="F54" s="2" t="s">
        <v>23</v>
      </c>
      <c r="G54" s="31">
        <v>32.85</v>
      </c>
      <c r="H54" s="14">
        <f t="shared" si="1"/>
        <v>353.59739999999999</v>
      </c>
      <c r="I54" s="2">
        <v>2008</v>
      </c>
      <c r="J54" s="2">
        <v>2023</v>
      </c>
      <c r="K54" s="2">
        <f t="shared" si="11"/>
        <v>15</v>
      </c>
      <c r="L54" s="2">
        <v>60</v>
      </c>
      <c r="M54" s="3">
        <v>0.1</v>
      </c>
      <c r="N54" s="4">
        <f t="shared" si="12"/>
        <v>1.5000000000000001E-2</v>
      </c>
      <c r="O54" s="28">
        <v>14000</v>
      </c>
      <c r="P54" s="28">
        <f t="shared" si="3"/>
        <v>459900</v>
      </c>
      <c r="Q54" s="28">
        <f t="shared" si="13"/>
        <v>103477.50000000001</v>
      </c>
      <c r="R54" s="28">
        <f t="shared" si="14"/>
        <v>356422.5</v>
      </c>
      <c r="S54" s="29">
        <v>0</v>
      </c>
      <c r="T54" s="28">
        <f t="shared" si="15"/>
        <v>356422.5</v>
      </c>
    </row>
    <row r="55" spans="2:20" x14ac:dyDescent="0.25">
      <c r="B55" s="2">
        <v>53</v>
      </c>
      <c r="C55" s="26" t="s">
        <v>78</v>
      </c>
      <c r="D55" s="2" t="s">
        <v>83</v>
      </c>
      <c r="E55" s="2">
        <v>9.1999999999999993</v>
      </c>
      <c r="F55" s="2" t="s">
        <v>23</v>
      </c>
      <c r="G55" s="31">
        <v>11.36</v>
      </c>
      <c r="H55" s="14">
        <f t="shared" si="1"/>
        <v>122.27903999999998</v>
      </c>
      <c r="I55" s="2">
        <v>2008</v>
      </c>
      <c r="J55" s="2">
        <v>2023</v>
      </c>
      <c r="K55" s="2">
        <f t="shared" si="11"/>
        <v>15</v>
      </c>
      <c r="L55" s="2">
        <v>60</v>
      </c>
      <c r="M55" s="3">
        <v>0.1</v>
      </c>
      <c r="N55" s="4">
        <f t="shared" si="12"/>
        <v>1.5000000000000001E-2</v>
      </c>
      <c r="O55" s="28">
        <v>14000</v>
      </c>
      <c r="P55" s="28">
        <f t="shared" si="3"/>
        <v>159040</v>
      </c>
      <c r="Q55" s="28">
        <f t="shared" si="13"/>
        <v>35784.000000000007</v>
      </c>
      <c r="R55" s="28">
        <f t="shared" si="14"/>
        <v>123256</v>
      </c>
      <c r="S55" s="29">
        <v>0</v>
      </c>
      <c r="T55" s="28">
        <f t="shared" si="15"/>
        <v>123256</v>
      </c>
    </row>
    <row r="56" spans="2:20" x14ac:dyDescent="0.25">
      <c r="B56" s="2">
        <v>54</v>
      </c>
      <c r="C56" s="27" t="s">
        <v>79</v>
      </c>
      <c r="D56" s="2" t="s">
        <v>83</v>
      </c>
      <c r="E56" s="2">
        <v>9.1999999999999993</v>
      </c>
      <c r="F56" s="2" t="s">
        <v>23</v>
      </c>
      <c r="G56" s="31">
        <v>13.76</v>
      </c>
      <c r="H56" s="14">
        <f t="shared" si="1"/>
        <v>148.11264</v>
      </c>
      <c r="I56" s="2">
        <v>2008</v>
      </c>
      <c r="J56" s="2">
        <v>2023</v>
      </c>
      <c r="K56" s="2">
        <f t="shared" si="11"/>
        <v>15</v>
      </c>
      <c r="L56" s="2">
        <v>60</v>
      </c>
      <c r="M56" s="3">
        <v>0.1</v>
      </c>
      <c r="N56" s="4">
        <f t="shared" si="12"/>
        <v>1.5000000000000001E-2</v>
      </c>
      <c r="O56" s="28">
        <v>14000</v>
      </c>
      <c r="P56" s="28">
        <f t="shared" si="3"/>
        <v>192640</v>
      </c>
      <c r="Q56" s="28">
        <f t="shared" si="13"/>
        <v>43344.000000000007</v>
      </c>
      <c r="R56" s="28">
        <f t="shared" si="14"/>
        <v>149296</v>
      </c>
      <c r="S56" s="29">
        <v>0</v>
      </c>
      <c r="T56" s="28">
        <f t="shared" si="15"/>
        <v>149296</v>
      </c>
    </row>
    <row r="57" spans="2:20" x14ac:dyDescent="0.25">
      <c r="B57" s="2">
        <v>55</v>
      </c>
      <c r="C57" s="27" t="s">
        <v>80</v>
      </c>
      <c r="D57" s="2" t="s">
        <v>83</v>
      </c>
      <c r="E57" s="2">
        <v>9.1999999999999993</v>
      </c>
      <c r="F57" s="2" t="s">
        <v>23</v>
      </c>
      <c r="G57" s="31">
        <v>13.57</v>
      </c>
      <c r="H57" s="14">
        <f t="shared" si="1"/>
        <v>146.06747999999999</v>
      </c>
      <c r="I57" s="2">
        <v>2008</v>
      </c>
      <c r="J57" s="2">
        <v>2023</v>
      </c>
      <c r="K57" s="2">
        <f t="shared" si="11"/>
        <v>15</v>
      </c>
      <c r="L57" s="2">
        <v>60</v>
      </c>
      <c r="M57" s="3">
        <v>0.1</v>
      </c>
      <c r="N57" s="4">
        <f t="shared" si="12"/>
        <v>1.5000000000000001E-2</v>
      </c>
      <c r="O57" s="28">
        <v>14000</v>
      </c>
      <c r="P57" s="28">
        <f t="shared" si="3"/>
        <v>189980</v>
      </c>
      <c r="Q57" s="28">
        <f t="shared" si="13"/>
        <v>42745.500000000007</v>
      </c>
      <c r="R57" s="28">
        <f t="shared" si="14"/>
        <v>147234.5</v>
      </c>
      <c r="S57" s="29">
        <v>0</v>
      </c>
      <c r="T57" s="28">
        <f t="shared" si="15"/>
        <v>147234.5</v>
      </c>
    </row>
    <row r="58" spans="2:20" x14ac:dyDescent="0.25">
      <c r="B58" s="2">
        <v>56</v>
      </c>
      <c r="C58" s="27" t="s">
        <v>81</v>
      </c>
      <c r="D58" s="2" t="s">
        <v>83</v>
      </c>
      <c r="E58" s="2">
        <v>9.1999999999999993</v>
      </c>
      <c r="F58" s="2" t="s">
        <v>23</v>
      </c>
      <c r="G58" s="31">
        <v>5.2</v>
      </c>
      <c r="H58" s="14">
        <f t="shared" si="1"/>
        <v>55.972799999999999</v>
      </c>
      <c r="I58" s="2">
        <v>2008</v>
      </c>
      <c r="J58" s="2">
        <v>2023</v>
      </c>
      <c r="K58" s="2">
        <f t="shared" si="11"/>
        <v>15</v>
      </c>
      <c r="L58" s="2">
        <v>60</v>
      </c>
      <c r="M58" s="3">
        <v>0.1</v>
      </c>
      <c r="N58" s="4">
        <f t="shared" si="12"/>
        <v>1.5000000000000001E-2</v>
      </c>
      <c r="O58" s="28">
        <v>14000</v>
      </c>
      <c r="P58" s="28">
        <f t="shared" si="3"/>
        <v>72800</v>
      </c>
      <c r="Q58" s="28">
        <f t="shared" si="13"/>
        <v>16380</v>
      </c>
      <c r="R58" s="28">
        <f t="shared" si="14"/>
        <v>56420</v>
      </c>
      <c r="S58" s="29">
        <v>0</v>
      </c>
      <c r="T58" s="28">
        <f t="shared" si="15"/>
        <v>56420</v>
      </c>
    </row>
    <row r="59" spans="2:20" x14ac:dyDescent="0.25">
      <c r="B59" s="2">
        <v>58</v>
      </c>
      <c r="C59" s="26" t="s">
        <v>84</v>
      </c>
      <c r="D59" s="2" t="s">
        <v>83</v>
      </c>
      <c r="E59" s="2">
        <v>9.1999999999999993</v>
      </c>
      <c r="F59" s="2" t="s">
        <v>23</v>
      </c>
      <c r="G59" s="31">
        <v>56.1</v>
      </c>
      <c r="H59" s="14">
        <f t="shared" si="1"/>
        <v>603.86040000000003</v>
      </c>
      <c r="I59" s="2">
        <v>2008</v>
      </c>
      <c r="J59" s="2">
        <v>2023</v>
      </c>
      <c r="K59" s="2">
        <f t="shared" si="11"/>
        <v>15</v>
      </c>
      <c r="L59" s="2">
        <v>60</v>
      </c>
      <c r="M59" s="3">
        <v>0.1</v>
      </c>
      <c r="N59" s="4">
        <f t="shared" si="12"/>
        <v>1.5000000000000001E-2</v>
      </c>
      <c r="O59" s="28">
        <v>14000</v>
      </c>
      <c r="P59" s="28">
        <f t="shared" si="3"/>
        <v>785400</v>
      </c>
      <c r="Q59" s="28">
        <f t="shared" si="13"/>
        <v>176715.00000000003</v>
      </c>
      <c r="R59" s="28">
        <f t="shared" si="14"/>
        <v>608685</v>
      </c>
      <c r="S59" s="29">
        <v>0</v>
      </c>
      <c r="T59" s="28">
        <f t="shared" si="15"/>
        <v>608685</v>
      </c>
    </row>
    <row r="60" spans="2:20" x14ac:dyDescent="0.25">
      <c r="B60" s="2">
        <v>59</v>
      </c>
      <c r="C60" s="26" t="s">
        <v>85</v>
      </c>
      <c r="D60" s="2" t="s">
        <v>83</v>
      </c>
      <c r="E60" s="2">
        <v>9.1999999999999993</v>
      </c>
      <c r="F60" s="2" t="s">
        <v>23</v>
      </c>
      <c r="G60" s="31">
        <v>55.27</v>
      </c>
      <c r="H60" s="14">
        <f t="shared" si="1"/>
        <v>594.92628000000002</v>
      </c>
      <c r="I60" s="2">
        <v>2008</v>
      </c>
      <c r="J60" s="2">
        <v>2023</v>
      </c>
      <c r="K60" s="2">
        <f t="shared" si="11"/>
        <v>15</v>
      </c>
      <c r="L60" s="2">
        <v>60</v>
      </c>
      <c r="M60" s="3">
        <v>0.1</v>
      </c>
      <c r="N60" s="4">
        <f t="shared" si="12"/>
        <v>1.5000000000000001E-2</v>
      </c>
      <c r="O60" s="28">
        <v>14000</v>
      </c>
      <c r="P60" s="28">
        <f t="shared" si="3"/>
        <v>773780</v>
      </c>
      <c r="Q60" s="28">
        <f t="shared" si="13"/>
        <v>174100.5</v>
      </c>
      <c r="R60" s="28">
        <f t="shared" si="14"/>
        <v>599679.5</v>
      </c>
      <c r="S60" s="29">
        <v>0</v>
      </c>
      <c r="T60" s="28">
        <f t="shared" si="15"/>
        <v>599679.5</v>
      </c>
    </row>
    <row r="61" spans="2:20" x14ac:dyDescent="0.25">
      <c r="B61" s="2">
        <v>60</v>
      </c>
      <c r="C61" s="26" t="s">
        <v>86</v>
      </c>
      <c r="D61" s="2" t="s">
        <v>83</v>
      </c>
      <c r="E61" s="2">
        <v>9.1999999999999993</v>
      </c>
      <c r="F61" s="2" t="s">
        <v>23</v>
      </c>
      <c r="G61" s="31">
        <v>55.11</v>
      </c>
      <c r="H61" s="14">
        <f t="shared" si="1"/>
        <v>593.20403999999996</v>
      </c>
      <c r="I61" s="2">
        <v>2008</v>
      </c>
      <c r="J61" s="2">
        <v>2023</v>
      </c>
      <c r="K61" s="2">
        <f t="shared" si="11"/>
        <v>15</v>
      </c>
      <c r="L61" s="2">
        <v>60</v>
      </c>
      <c r="M61" s="3">
        <v>0.1</v>
      </c>
      <c r="N61" s="4">
        <f t="shared" si="12"/>
        <v>1.5000000000000001E-2</v>
      </c>
      <c r="O61" s="28">
        <v>14000</v>
      </c>
      <c r="P61" s="28">
        <f t="shared" si="3"/>
        <v>771540</v>
      </c>
      <c r="Q61" s="28">
        <f t="shared" si="13"/>
        <v>173596.5</v>
      </c>
      <c r="R61" s="28">
        <f t="shared" si="14"/>
        <v>597943.5</v>
      </c>
      <c r="S61" s="29">
        <v>0</v>
      </c>
      <c r="T61" s="28">
        <f t="shared" si="15"/>
        <v>597943.5</v>
      </c>
    </row>
    <row r="62" spans="2:20" x14ac:dyDescent="0.25">
      <c r="B62" s="2">
        <v>61</v>
      </c>
      <c r="C62" s="26" t="s">
        <v>87</v>
      </c>
      <c r="D62" s="2" t="s">
        <v>83</v>
      </c>
      <c r="E62" s="2">
        <v>9.1999999999999993</v>
      </c>
      <c r="F62" s="2" t="s">
        <v>23</v>
      </c>
      <c r="G62" s="31">
        <v>55.27</v>
      </c>
      <c r="H62" s="14">
        <f t="shared" si="1"/>
        <v>594.92628000000002</v>
      </c>
      <c r="I62" s="2">
        <v>2008</v>
      </c>
      <c r="J62" s="2">
        <v>2023</v>
      </c>
      <c r="K62" s="2">
        <f t="shared" si="11"/>
        <v>15</v>
      </c>
      <c r="L62" s="2">
        <v>60</v>
      </c>
      <c r="M62" s="3">
        <v>0.1</v>
      </c>
      <c r="N62" s="4">
        <f t="shared" si="12"/>
        <v>1.5000000000000001E-2</v>
      </c>
      <c r="O62" s="28">
        <v>14000</v>
      </c>
      <c r="P62" s="28">
        <f t="shared" si="3"/>
        <v>773780</v>
      </c>
      <c r="Q62" s="28">
        <f t="shared" si="13"/>
        <v>174100.5</v>
      </c>
      <c r="R62" s="28">
        <f t="shared" si="14"/>
        <v>599679.5</v>
      </c>
      <c r="S62" s="29">
        <v>0</v>
      </c>
      <c r="T62" s="28">
        <f t="shared" si="15"/>
        <v>599679.5</v>
      </c>
    </row>
    <row r="63" spans="2:20" x14ac:dyDescent="0.25">
      <c r="B63" s="2">
        <v>62</v>
      </c>
      <c r="C63" s="26" t="s">
        <v>88</v>
      </c>
      <c r="D63" s="2" t="s">
        <v>83</v>
      </c>
      <c r="E63" s="2">
        <v>9.1999999999999993</v>
      </c>
      <c r="F63" s="2" t="s">
        <v>23</v>
      </c>
      <c r="G63" s="31">
        <v>55.11</v>
      </c>
      <c r="H63" s="14">
        <f t="shared" si="1"/>
        <v>593.20403999999996</v>
      </c>
      <c r="I63" s="2">
        <v>2008</v>
      </c>
      <c r="J63" s="2">
        <v>2023</v>
      </c>
      <c r="K63" s="2">
        <f t="shared" si="11"/>
        <v>15</v>
      </c>
      <c r="L63" s="2">
        <v>60</v>
      </c>
      <c r="M63" s="3">
        <v>0.1</v>
      </c>
      <c r="N63" s="4">
        <f t="shared" si="12"/>
        <v>1.5000000000000001E-2</v>
      </c>
      <c r="O63" s="28">
        <v>14000</v>
      </c>
      <c r="P63" s="28">
        <f t="shared" si="3"/>
        <v>771540</v>
      </c>
      <c r="Q63" s="28">
        <f t="shared" si="13"/>
        <v>173596.5</v>
      </c>
      <c r="R63" s="28">
        <f t="shared" si="14"/>
        <v>597943.5</v>
      </c>
      <c r="S63" s="29">
        <v>0</v>
      </c>
      <c r="T63" s="28">
        <f t="shared" si="15"/>
        <v>597943.5</v>
      </c>
    </row>
    <row r="64" spans="2:20" x14ac:dyDescent="0.25">
      <c r="B64" s="2">
        <v>63</v>
      </c>
      <c r="C64" s="26" t="s">
        <v>89</v>
      </c>
      <c r="D64" s="2" t="s">
        <v>83</v>
      </c>
      <c r="E64" s="2">
        <v>9.1999999999999993</v>
      </c>
      <c r="F64" s="2" t="s">
        <v>23</v>
      </c>
      <c r="G64" s="31">
        <v>54.94</v>
      </c>
      <c r="H64" s="14">
        <f t="shared" si="1"/>
        <v>591.37415999999996</v>
      </c>
      <c r="I64" s="2">
        <v>2008</v>
      </c>
      <c r="J64" s="2">
        <v>2023</v>
      </c>
      <c r="K64" s="2">
        <f t="shared" si="11"/>
        <v>15</v>
      </c>
      <c r="L64" s="2">
        <v>60</v>
      </c>
      <c r="M64" s="3">
        <v>0.1</v>
      </c>
      <c r="N64" s="4">
        <f t="shared" si="12"/>
        <v>1.5000000000000001E-2</v>
      </c>
      <c r="O64" s="28">
        <v>14000</v>
      </c>
      <c r="P64" s="28">
        <f t="shared" si="3"/>
        <v>769160</v>
      </c>
      <c r="Q64" s="28">
        <f t="shared" si="13"/>
        <v>173061.00000000003</v>
      </c>
      <c r="R64" s="28">
        <f t="shared" si="14"/>
        <v>596099</v>
      </c>
      <c r="S64" s="29">
        <v>0</v>
      </c>
      <c r="T64" s="28">
        <f t="shared" si="15"/>
        <v>596099</v>
      </c>
    </row>
    <row r="65" spans="2:20" x14ac:dyDescent="0.25">
      <c r="B65" s="2">
        <v>64</v>
      </c>
      <c r="C65" s="26" t="s">
        <v>90</v>
      </c>
      <c r="D65" s="2" t="s">
        <v>83</v>
      </c>
      <c r="E65" s="2">
        <v>9.1999999999999993</v>
      </c>
      <c r="F65" s="2" t="s">
        <v>23</v>
      </c>
      <c r="G65" s="31">
        <v>70.03</v>
      </c>
      <c r="H65" s="14">
        <f t="shared" si="1"/>
        <v>753.80291999999997</v>
      </c>
      <c r="I65" s="2">
        <v>2008</v>
      </c>
      <c r="J65" s="2">
        <v>2023</v>
      </c>
      <c r="K65" s="2">
        <f t="shared" si="11"/>
        <v>15</v>
      </c>
      <c r="L65" s="2">
        <v>60</v>
      </c>
      <c r="M65" s="3">
        <v>0.1</v>
      </c>
      <c r="N65" s="4">
        <f t="shared" si="12"/>
        <v>1.5000000000000001E-2</v>
      </c>
      <c r="O65" s="28">
        <v>14000</v>
      </c>
      <c r="P65" s="28">
        <f t="shared" si="3"/>
        <v>980420</v>
      </c>
      <c r="Q65" s="28">
        <f t="shared" si="13"/>
        <v>220594.50000000003</v>
      </c>
      <c r="R65" s="28">
        <f t="shared" si="14"/>
        <v>759825.5</v>
      </c>
      <c r="S65" s="29">
        <v>0</v>
      </c>
      <c r="T65" s="28">
        <f t="shared" si="15"/>
        <v>759825.5</v>
      </c>
    </row>
    <row r="66" spans="2:20" x14ac:dyDescent="0.25">
      <c r="B66" s="2">
        <v>65</v>
      </c>
      <c r="C66" s="26" t="s">
        <v>91</v>
      </c>
      <c r="D66" s="2" t="s">
        <v>83</v>
      </c>
      <c r="E66" s="2">
        <v>9.1999999999999993</v>
      </c>
      <c r="F66" s="2" t="s">
        <v>23</v>
      </c>
      <c r="G66" s="31">
        <v>53.23</v>
      </c>
      <c r="H66" s="14">
        <f t="shared" si="1"/>
        <v>572.96771999999999</v>
      </c>
      <c r="I66" s="2">
        <v>2008</v>
      </c>
      <c r="J66" s="2">
        <v>2023</v>
      </c>
      <c r="K66" s="2">
        <f t="shared" si="11"/>
        <v>15</v>
      </c>
      <c r="L66" s="2">
        <v>60</v>
      </c>
      <c r="M66" s="3">
        <v>0.1</v>
      </c>
      <c r="N66" s="4">
        <f t="shared" si="12"/>
        <v>1.5000000000000001E-2</v>
      </c>
      <c r="O66" s="28">
        <v>14000</v>
      </c>
      <c r="P66" s="28">
        <f t="shared" si="3"/>
        <v>745220</v>
      </c>
      <c r="Q66" s="28">
        <f t="shared" si="13"/>
        <v>167674.50000000003</v>
      </c>
      <c r="R66" s="28">
        <f t="shared" si="14"/>
        <v>577545.5</v>
      </c>
      <c r="S66" s="29">
        <v>0</v>
      </c>
      <c r="T66" s="28">
        <f t="shared" si="15"/>
        <v>577545.5</v>
      </c>
    </row>
    <row r="67" spans="2:20" x14ac:dyDescent="0.25">
      <c r="B67" s="2">
        <v>66</v>
      </c>
      <c r="C67" s="26" t="s">
        <v>92</v>
      </c>
      <c r="D67" s="2" t="s">
        <v>83</v>
      </c>
      <c r="E67" s="2">
        <v>9.1999999999999993</v>
      </c>
      <c r="F67" s="2" t="s">
        <v>23</v>
      </c>
      <c r="G67" s="31">
        <v>55.11</v>
      </c>
      <c r="H67" s="14">
        <f t="shared" si="1"/>
        <v>593.20403999999996</v>
      </c>
      <c r="I67" s="2">
        <v>2008</v>
      </c>
      <c r="J67" s="2">
        <v>2023</v>
      </c>
      <c r="K67" s="2">
        <f t="shared" si="11"/>
        <v>15</v>
      </c>
      <c r="L67" s="2">
        <v>60</v>
      </c>
      <c r="M67" s="3">
        <v>0.1</v>
      </c>
      <c r="N67" s="4">
        <f t="shared" si="12"/>
        <v>1.5000000000000001E-2</v>
      </c>
      <c r="O67" s="28">
        <v>14000</v>
      </c>
      <c r="P67" s="28">
        <f t="shared" si="3"/>
        <v>771540</v>
      </c>
      <c r="Q67" s="28">
        <f t="shared" si="13"/>
        <v>173596.5</v>
      </c>
      <c r="R67" s="28">
        <f t="shared" si="14"/>
        <v>597943.5</v>
      </c>
      <c r="S67" s="29">
        <v>0</v>
      </c>
      <c r="T67" s="28">
        <f t="shared" si="15"/>
        <v>597943.5</v>
      </c>
    </row>
    <row r="68" spans="2:20" x14ac:dyDescent="0.25">
      <c r="B68" s="2">
        <v>67</v>
      </c>
      <c r="C68" s="26" t="s">
        <v>93</v>
      </c>
      <c r="D68" s="2" t="s">
        <v>83</v>
      </c>
      <c r="E68" s="2">
        <v>9.1999999999999993</v>
      </c>
      <c r="F68" s="2" t="s">
        <v>23</v>
      </c>
      <c r="G68" s="31">
        <v>65.650000000000006</v>
      </c>
      <c r="H68" s="14">
        <f t="shared" si="1"/>
        <v>706.65660000000003</v>
      </c>
      <c r="I68" s="2">
        <v>2008</v>
      </c>
      <c r="J68" s="2">
        <v>2023</v>
      </c>
      <c r="K68" s="2">
        <f t="shared" si="11"/>
        <v>15</v>
      </c>
      <c r="L68" s="2">
        <v>60</v>
      </c>
      <c r="M68" s="3">
        <v>0.1</v>
      </c>
      <c r="N68" s="4">
        <f t="shared" si="12"/>
        <v>1.5000000000000001E-2</v>
      </c>
      <c r="O68" s="28">
        <v>14000</v>
      </c>
      <c r="P68" s="28">
        <f t="shared" si="3"/>
        <v>919100.00000000012</v>
      </c>
      <c r="Q68" s="28">
        <f t="shared" si="13"/>
        <v>206797.50000000006</v>
      </c>
      <c r="R68" s="28">
        <f t="shared" si="14"/>
        <v>712302.5</v>
      </c>
      <c r="S68" s="29">
        <v>0</v>
      </c>
      <c r="T68" s="28">
        <f t="shared" si="15"/>
        <v>712302.5</v>
      </c>
    </row>
    <row r="69" spans="2:20" x14ac:dyDescent="0.25">
      <c r="B69" s="2">
        <v>68</v>
      </c>
      <c r="C69" s="26" t="s">
        <v>94</v>
      </c>
      <c r="D69" s="2" t="s">
        <v>83</v>
      </c>
      <c r="E69" s="2">
        <v>9.1999999999999993</v>
      </c>
      <c r="F69" s="2" t="s">
        <v>23</v>
      </c>
      <c r="G69" s="31">
        <v>58.03</v>
      </c>
      <c r="H69" s="14">
        <f t="shared" ref="H69:H132" si="16">G69*10.764</f>
        <v>624.63491999999997</v>
      </c>
      <c r="I69" s="2">
        <v>2008</v>
      </c>
      <c r="J69" s="2">
        <v>2023</v>
      </c>
      <c r="K69" s="2">
        <f t="shared" si="11"/>
        <v>15</v>
      </c>
      <c r="L69" s="2">
        <v>60</v>
      </c>
      <c r="M69" s="3">
        <v>0.1</v>
      </c>
      <c r="N69" s="4">
        <f t="shared" si="12"/>
        <v>1.5000000000000001E-2</v>
      </c>
      <c r="O69" s="28">
        <v>14000</v>
      </c>
      <c r="P69" s="28">
        <f t="shared" ref="P69:P132" si="17">O69*G69</f>
        <v>812420</v>
      </c>
      <c r="Q69" s="28">
        <f t="shared" si="13"/>
        <v>182794.50000000003</v>
      </c>
      <c r="R69" s="28">
        <f t="shared" si="14"/>
        <v>629625.5</v>
      </c>
      <c r="S69" s="29">
        <v>0</v>
      </c>
      <c r="T69" s="28">
        <f t="shared" si="15"/>
        <v>629625.5</v>
      </c>
    </row>
    <row r="70" spans="2:20" x14ac:dyDescent="0.25">
      <c r="B70" s="2">
        <v>70</v>
      </c>
      <c r="C70" s="26" t="s">
        <v>60</v>
      </c>
      <c r="D70" s="2" t="s">
        <v>83</v>
      </c>
      <c r="E70" s="2">
        <v>9.1999999999999993</v>
      </c>
      <c r="F70" s="2" t="s">
        <v>23</v>
      </c>
      <c r="G70" s="31">
        <v>27.62</v>
      </c>
      <c r="H70" s="14">
        <f t="shared" si="16"/>
        <v>297.30167999999998</v>
      </c>
      <c r="I70" s="2">
        <v>2008</v>
      </c>
      <c r="J70" s="2">
        <v>2023</v>
      </c>
      <c r="K70" s="2">
        <f t="shared" si="11"/>
        <v>15</v>
      </c>
      <c r="L70" s="2">
        <v>60</v>
      </c>
      <c r="M70" s="3">
        <v>0.1</v>
      </c>
      <c r="N70" s="4">
        <f t="shared" si="12"/>
        <v>1.5000000000000001E-2</v>
      </c>
      <c r="O70" s="28">
        <v>14000</v>
      </c>
      <c r="P70" s="28">
        <f t="shared" si="17"/>
        <v>386680</v>
      </c>
      <c r="Q70" s="28">
        <f t="shared" si="13"/>
        <v>87003.000000000015</v>
      </c>
      <c r="R70" s="28">
        <f t="shared" si="14"/>
        <v>299677</v>
      </c>
      <c r="S70" s="29">
        <v>0</v>
      </c>
      <c r="T70" s="28">
        <f t="shared" si="15"/>
        <v>299677</v>
      </c>
    </row>
    <row r="71" spans="2:20" x14ac:dyDescent="0.25">
      <c r="B71" s="2">
        <v>71</v>
      </c>
      <c r="C71" s="26" t="s">
        <v>95</v>
      </c>
      <c r="D71" s="2" t="s">
        <v>83</v>
      </c>
      <c r="E71" s="2">
        <v>9.1999999999999993</v>
      </c>
      <c r="F71" s="2" t="s">
        <v>23</v>
      </c>
      <c r="G71" s="31">
        <v>8.66</v>
      </c>
      <c r="H71" s="14">
        <f t="shared" si="16"/>
        <v>93.216239999999999</v>
      </c>
      <c r="I71" s="2">
        <v>2008</v>
      </c>
      <c r="J71" s="2">
        <v>2023</v>
      </c>
      <c r="K71" s="2">
        <f t="shared" si="11"/>
        <v>15</v>
      </c>
      <c r="L71" s="2">
        <v>60</v>
      </c>
      <c r="M71" s="3">
        <v>0.1</v>
      </c>
      <c r="N71" s="4">
        <f t="shared" si="12"/>
        <v>1.5000000000000001E-2</v>
      </c>
      <c r="O71" s="28">
        <v>14000</v>
      </c>
      <c r="P71" s="28">
        <f t="shared" si="17"/>
        <v>121240</v>
      </c>
      <c r="Q71" s="28">
        <f t="shared" si="13"/>
        <v>27279.000000000004</v>
      </c>
      <c r="R71" s="28">
        <f t="shared" si="14"/>
        <v>93961</v>
      </c>
      <c r="S71" s="29">
        <v>0</v>
      </c>
      <c r="T71" s="28">
        <f t="shared" si="15"/>
        <v>93961</v>
      </c>
    </row>
    <row r="72" spans="2:20" x14ac:dyDescent="0.25">
      <c r="B72" s="2">
        <v>72</v>
      </c>
      <c r="C72" s="26" t="s">
        <v>95</v>
      </c>
      <c r="D72" s="2" t="s">
        <v>83</v>
      </c>
      <c r="E72" s="2">
        <v>9.1999999999999993</v>
      </c>
      <c r="F72" s="2" t="s">
        <v>23</v>
      </c>
      <c r="G72" s="31">
        <v>17.62</v>
      </c>
      <c r="H72" s="14">
        <f t="shared" si="16"/>
        <v>189.66167999999999</v>
      </c>
      <c r="I72" s="2">
        <v>2008</v>
      </c>
      <c r="J72" s="2">
        <v>2023</v>
      </c>
      <c r="K72" s="2">
        <f t="shared" si="11"/>
        <v>15</v>
      </c>
      <c r="L72" s="2">
        <v>60</v>
      </c>
      <c r="M72" s="3">
        <v>0.1</v>
      </c>
      <c r="N72" s="4">
        <f t="shared" si="12"/>
        <v>1.5000000000000001E-2</v>
      </c>
      <c r="O72" s="28">
        <v>14000</v>
      </c>
      <c r="P72" s="28">
        <f t="shared" si="17"/>
        <v>246680</v>
      </c>
      <c r="Q72" s="28">
        <f t="shared" si="13"/>
        <v>55503.000000000007</v>
      </c>
      <c r="R72" s="28">
        <f t="shared" si="14"/>
        <v>191177</v>
      </c>
      <c r="S72" s="29">
        <v>0</v>
      </c>
      <c r="T72" s="28">
        <f t="shared" si="15"/>
        <v>191177</v>
      </c>
    </row>
    <row r="73" spans="2:20" x14ac:dyDescent="0.25">
      <c r="B73" s="2">
        <v>73</v>
      </c>
      <c r="C73" s="26" t="s">
        <v>59</v>
      </c>
      <c r="D73" s="2" t="s">
        <v>83</v>
      </c>
      <c r="E73" s="2">
        <v>9.1999999999999993</v>
      </c>
      <c r="F73" s="2" t="s">
        <v>23</v>
      </c>
      <c r="G73" s="31">
        <v>29.37</v>
      </c>
      <c r="H73" s="14">
        <f t="shared" si="16"/>
        <v>316.13867999999997</v>
      </c>
      <c r="I73" s="2">
        <v>2008</v>
      </c>
      <c r="J73" s="2">
        <v>2023</v>
      </c>
      <c r="K73" s="2">
        <f t="shared" si="11"/>
        <v>15</v>
      </c>
      <c r="L73" s="2">
        <v>60</v>
      </c>
      <c r="M73" s="3">
        <v>0.1</v>
      </c>
      <c r="N73" s="4">
        <f t="shared" si="12"/>
        <v>1.5000000000000001E-2</v>
      </c>
      <c r="O73" s="28">
        <v>14000</v>
      </c>
      <c r="P73" s="28">
        <f t="shared" si="17"/>
        <v>411180</v>
      </c>
      <c r="Q73" s="28">
        <f t="shared" si="13"/>
        <v>92515.500000000015</v>
      </c>
      <c r="R73" s="28">
        <f t="shared" si="14"/>
        <v>318664.5</v>
      </c>
      <c r="S73" s="29">
        <v>0</v>
      </c>
      <c r="T73" s="28">
        <f t="shared" si="15"/>
        <v>318664.5</v>
      </c>
    </row>
    <row r="74" spans="2:20" x14ac:dyDescent="0.25">
      <c r="B74" s="2">
        <v>74</v>
      </c>
      <c r="C74" s="26" t="s">
        <v>96</v>
      </c>
      <c r="D74" s="2" t="s">
        <v>83</v>
      </c>
      <c r="E74" s="2">
        <v>9.1999999999999993</v>
      </c>
      <c r="F74" s="2" t="s">
        <v>23</v>
      </c>
      <c r="G74" s="31">
        <v>6.93</v>
      </c>
      <c r="H74" s="14">
        <f t="shared" si="16"/>
        <v>74.594519999999989</v>
      </c>
      <c r="I74" s="2">
        <v>2008</v>
      </c>
      <c r="J74" s="2">
        <v>2023</v>
      </c>
      <c r="K74" s="2">
        <f t="shared" si="11"/>
        <v>15</v>
      </c>
      <c r="L74" s="2">
        <v>60</v>
      </c>
      <c r="M74" s="3">
        <v>0.1</v>
      </c>
      <c r="N74" s="4">
        <f t="shared" si="12"/>
        <v>1.5000000000000001E-2</v>
      </c>
      <c r="O74" s="28">
        <v>14000</v>
      </c>
      <c r="P74" s="28">
        <f t="shared" si="17"/>
        <v>97020</v>
      </c>
      <c r="Q74" s="28">
        <f t="shared" si="13"/>
        <v>21829.500000000004</v>
      </c>
      <c r="R74" s="28">
        <f t="shared" si="14"/>
        <v>75190.5</v>
      </c>
      <c r="S74" s="29">
        <v>0</v>
      </c>
      <c r="T74" s="28">
        <f t="shared" si="15"/>
        <v>75190.5</v>
      </c>
    </row>
    <row r="75" spans="2:20" x14ac:dyDescent="0.25">
      <c r="B75" s="2">
        <v>75</v>
      </c>
      <c r="C75" s="26" t="s">
        <v>57</v>
      </c>
      <c r="D75" s="2" t="s">
        <v>83</v>
      </c>
      <c r="E75" s="2">
        <v>9.1999999999999993</v>
      </c>
      <c r="F75" s="2" t="s">
        <v>23</v>
      </c>
      <c r="G75" s="31">
        <v>8.1999999999999993</v>
      </c>
      <c r="H75" s="14">
        <f t="shared" si="16"/>
        <v>88.264799999999994</v>
      </c>
      <c r="I75" s="2">
        <v>2008</v>
      </c>
      <c r="J75" s="2">
        <v>2023</v>
      </c>
      <c r="K75" s="2">
        <f t="shared" si="11"/>
        <v>15</v>
      </c>
      <c r="L75" s="2">
        <v>60</v>
      </c>
      <c r="M75" s="3">
        <v>0.1</v>
      </c>
      <c r="N75" s="4">
        <f t="shared" si="12"/>
        <v>1.5000000000000001E-2</v>
      </c>
      <c r="O75" s="28">
        <v>14000</v>
      </c>
      <c r="P75" s="28">
        <f t="shared" si="17"/>
        <v>114799.99999999999</v>
      </c>
      <c r="Q75" s="28">
        <f t="shared" si="13"/>
        <v>25830</v>
      </c>
      <c r="R75" s="28">
        <f t="shared" si="14"/>
        <v>88969.999999999985</v>
      </c>
      <c r="S75" s="29">
        <v>0</v>
      </c>
      <c r="T75" s="28">
        <f t="shared" si="15"/>
        <v>88969.999999999985</v>
      </c>
    </row>
    <row r="76" spans="2:20" x14ac:dyDescent="0.25">
      <c r="B76" s="2">
        <v>76</v>
      </c>
      <c r="C76" s="26" t="s">
        <v>58</v>
      </c>
      <c r="D76" s="2" t="s">
        <v>83</v>
      </c>
      <c r="E76" s="2">
        <v>9.1999999999999993</v>
      </c>
      <c r="F76" s="2" t="s">
        <v>23</v>
      </c>
      <c r="G76" s="31">
        <v>6.8</v>
      </c>
      <c r="H76" s="14">
        <f t="shared" si="16"/>
        <v>73.1952</v>
      </c>
      <c r="I76" s="2">
        <v>2008</v>
      </c>
      <c r="J76" s="2">
        <v>2023</v>
      </c>
      <c r="K76" s="2">
        <f t="shared" si="11"/>
        <v>15</v>
      </c>
      <c r="L76" s="2">
        <v>60</v>
      </c>
      <c r="M76" s="3">
        <v>0.1</v>
      </c>
      <c r="N76" s="4">
        <f t="shared" si="12"/>
        <v>1.5000000000000001E-2</v>
      </c>
      <c r="O76" s="28">
        <v>14000</v>
      </c>
      <c r="P76" s="28">
        <f t="shared" si="17"/>
        <v>95200</v>
      </c>
      <c r="Q76" s="28">
        <f t="shared" si="13"/>
        <v>21420</v>
      </c>
      <c r="R76" s="28">
        <f t="shared" si="14"/>
        <v>73780</v>
      </c>
      <c r="S76" s="29">
        <v>0</v>
      </c>
      <c r="T76" s="28">
        <f t="shared" si="15"/>
        <v>73780</v>
      </c>
    </row>
    <row r="77" spans="2:20" x14ac:dyDescent="0.25">
      <c r="B77" s="2">
        <v>79</v>
      </c>
      <c r="C77" s="26" t="s">
        <v>97</v>
      </c>
      <c r="D77" s="2" t="s">
        <v>112</v>
      </c>
      <c r="E77" s="2">
        <v>9.1999999999999993</v>
      </c>
      <c r="F77" s="2" t="s">
        <v>23</v>
      </c>
      <c r="G77" s="31">
        <v>114.12</v>
      </c>
      <c r="H77" s="14">
        <f t="shared" si="16"/>
        <v>1228.38768</v>
      </c>
      <c r="I77" s="2">
        <v>2008</v>
      </c>
      <c r="J77" s="2">
        <v>2023</v>
      </c>
      <c r="K77" s="2">
        <f t="shared" si="11"/>
        <v>15</v>
      </c>
      <c r="L77" s="2">
        <v>60</v>
      </c>
      <c r="M77" s="3">
        <v>0.1</v>
      </c>
      <c r="N77" s="4">
        <f t="shared" si="12"/>
        <v>1.5000000000000001E-2</v>
      </c>
      <c r="O77" s="28">
        <v>14000</v>
      </c>
      <c r="P77" s="28">
        <f t="shared" si="17"/>
        <v>1597680</v>
      </c>
      <c r="Q77" s="28">
        <f t="shared" si="13"/>
        <v>359478</v>
      </c>
      <c r="R77" s="28">
        <f t="shared" si="14"/>
        <v>1238202</v>
      </c>
      <c r="S77" s="29">
        <v>0</v>
      </c>
      <c r="T77" s="28">
        <f t="shared" si="15"/>
        <v>1238202</v>
      </c>
    </row>
    <row r="78" spans="2:20" x14ac:dyDescent="0.25">
      <c r="B78" s="2">
        <v>80</v>
      </c>
      <c r="C78" s="26" t="s">
        <v>98</v>
      </c>
      <c r="D78" s="2" t="s">
        <v>112</v>
      </c>
      <c r="E78" s="2">
        <v>9.1999999999999993</v>
      </c>
      <c r="F78" s="2" t="s">
        <v>23</v>
      </c>
      <c r="G78" s="31">
        <v>20.2</v>
      </c>
      <c r="H78" s="14">
        <f t="shared" si="16"/>
        <v>217.43279999999999</v>
      </c>
      <c r="I78" s="2">
        <v>2008</v>
      </c>
      <c r="J78" s="2">
        <v>2023</v>
      </c>
      <c r="K78" s="2">
        <f t="shared" si="11"/>
        <v>15</v>
      </c>
      <c r="L78" s="2">
        <v>60</v>
      </c>
      <c r="M78" s="3">
        <v>0.1</v>
      </c>
      <c r="N78" s="4">
        <f t="shared" si="12"/>
        <v>1.5000000000000001E-2</v>
      </c>
      <c r="O78" s="28">
        <v>14000</v>
      </c>
      <c r="P78" s="28">
        <f t="shared" si="17"/>
        <v>282800</v>
      </c>
      <c r="Q78" s="28">
        <f t="shared" si="13"/>
        <v>63630</v>
      </c>
      <c r="R78" s="28">
        <f t="shared" si="14"/>
        <v>219170</v>
      </c>
      <c r="S78" s="29">
        <v>0</v>
      </c>
      <c r="T78" s="28">
        <f t="shared" si="15"/>
        <v>219170</v>
      </c>
    </row>
    <row r="79" spans="2:20" x14ac:dyDescent="0.25">
      <c r="B79" s="2">
        <v>81</v>
      </c>
      <c r="C79" s="26" t="s">
        <v>99</v>
      </c>
      <c r="D79" s="2" t="s">
        <v>112</v>
      </c>
      <c r="E79" s="2">
        <v>9.1999999999999993</v>
      </c>
      <c r="F79" s="2" t="s">
        <v>23</v>
      </c>
      <c r="G79" s="31">
        <v>71.78</v>
      </c>
      <c r="H79" s="14">
        <f t="shared" si="16"/>
        <v>772.63991999999996</v>
      </c>
      <c r="I79" s="2">
        <v>2008</v>
      </c>
      <c r="J79" s="2">
        <v>2023</v>
      </c>
      <c r="K79" s="2">
        <f t="shared" si="11"/>
        <v>15</v>
      </c>
      <c r="L79" s="2">
        <v>60</v>
      </c>
      <c r="M79" s="3">
        <v>0.1</v>
      </c>
      <c r="N79" s="4">
        <f t="shared" si="12"/>
        <v>1.5000000000000001E-2</v>
      </c>
      <c r="O79" s="28">
        <v>14000</v>
      </c>
      <c r="P79" s="28">
        <f t="shared" si="17"/>
        <v>1004920</v>
      </c>
      <c r="Q79" s="28">
        <f t="shared" si="13"/>
        <v>226107.00000000003</v>
      </c>
      <c r="R79" s="28">
        <f t="shared" si="14"/>
        <v>778813</v>
      </c>
      <c r="S79" s="29">
        <v>0</v>
      </c>
      <c r="T79" s="28">
        <f t="shared" si="15"/>
        <v>778813</v>
      </c>
    </row>
    <row r="80" spans="2:20" x14ac:dyDescent="0.25">
      <c r="B80" s="2">
        <v>82</v>
      </c>
      <c r="C80" s="26" t="s">
        <v>100</v>
      </c>
      <c r="D80" s="2" t="s">
        <v>112</v>
      </c>
      <c r="E80" s="2">
        <v>9.1999999999999993</v>
      </c>
      <c r="F80" s="2" t="s">
        <v>23</v>
      </c>
      <c r="G80" s="31">
        <v>34.44</v>
      </c>
      <c r="H80" s="14">
        <f t="shared" si="16"/>
        <v>370.71215999999993</v>
      </c>
      <c r="I80" s="2">
        <v>2008</v>
      </c>
      <c r="J80" s="2">
        <v>2023</v>
      </c>
      <c r="K80" s="2">
        <f t="shared" si="11"/>
        <v>15</v>
      </c>
      <c r="L80" s="2">
        <v>60</v>
      </c>
      <c r="M80" s="3">
        <v>0.1</v>
      </c>
      <c r="N80" s="4">
        <f t="shared" si="12"/>
        <v>1.5000000000000001E-2</v>
      </c>
      <c r="O80" s="28">
        <v>14000</v>
      </c>
      <c r="P80" s="28">
        <f t="shared" si="17"/>
        <v>482159.99999999994</v>
      </c>
      <c r="Q80" s="28">
        <f t="shared" si="13"/>
        <v>108486</v>
      </c>
      <c r="R80" s="28">
        <f t="shared" si="14"/>
        <v>373673.99999999994</v>
      </c>
      <c r="S80" s="29">
        <v>0</v>
      </c>
      <c r="T80" s="28">
        <f t="shared" si="15"/>
        <v>373673.99999999994</v>
      </c>
    </row>
    <row r="81" spans="2:20" x14ac:dyDescent="0.25">
      <c r="B81" s="2">
        <v>83</v>
      </c>
      <c r="C81" s="26" t="s">
        <v>101</v>
      </c>
      <c r="D81" s="2" t="s">
        <v>112</v>
      </c>
      <c r="E81" s="2">
        <v>9.1999999999999993</v>
      </c>
      <c r="F81" s="2" t="s">
        <v>23</v>
      </c>
      <c r="G81" s="31">
        <v>30.66</v>
      </c>
      <c r="H81" s="14">
        <f t="shared" si="16"/>
        <v>330.02423999999996</v>
      </c>
      <c r="I81" s="2">
        <v>2008</v>
      </c>
      <c r="J81" s="2">
        <v>2023</v>
      </c>
      <c r="K81" s="2">
        <f t="shared" si="11"/>
        <v>15</v>
      </c>
      <c r="L81" s="2">
        <v>60</v>
      </c>
      <c r="M81" s="3">
        <v>0.1</v>
      </c>
      <c r="N81" s="4">
        <f t="shared" si="12"/>
        <v>1.5000000000000001E-2</v>
      </c>
      <c r="O81" s="28">
        <v>14000</v>
      </c>
      <c r="P81" s="28">
        <f t="shared" si="17"/>
        <v>429240</v>
      </c>
      <c r="Q81" s="28">
        <f t="shared" si="13"/>
        <v>96579</v>
      </c>
      <c r="R81" s="28">
        <f t="shared" si="14"/>
        <v>332661</v>
      </c>
      <c r="S81" s="29">
        <v>0</v>
      </c>
      <c r="T81" s="28">
        <f t="shared" si="15"/>
        <v>332661</v>
      </c>
    </row>
    <row r="82" spans="2:20" x14ac:dyDescent="0.25">
      <c r="B82" s="2">
        <v>84</v>
      </c>
      <c r="C82" s="26" t="s">
        <v>102</v>
      </c>
      <c r="D82" s="2" t="s">
        <v>112</v>
      </c>
      <c r="E82" s="2">
        <v>9.1999999999999993</v>
      </c>
      <c r="F82" s="2" t="s">
        <v>23</v>
      </c>
      <c r="G82" s="31">
        <v>23.21</v>
      </c>
      <c r="H82" s="14">
        <f t="shared" si="16"/>
        <v>249.83243999999999</v>
      </c>
      <c r="I82" s="2">
        <v>2008</v>
      </c>
      <c r="J82" s="2">
        <v>2023</v>
      </c>
      <c r="K82" s="2">
        <f t="shared" si="11"/>
        <v>15</v>
      </c>
      <c r="L82" s="2">
        <v>60</v>
      </c>
      <c r="M82" s="3">
        <v>0.1</v>
      </c>
      <c r="N82" s="4">
        <f t="shared" si="12"/>
        <v>1.5000000000000001E-2</v>
      </c>
      <c r="O82" s="28">
        <v>14000</v>
      </c>
      <c r="P82" s="28">
        <f t="shared" si="17"/>
        <v>324940</v>
      </c>
      <c r="Q82" s="28">
        <f t="shared" si="13"/>
        <v>73111.5</v>
      </c>
      <c r="R82" s="28">
        <f t="shared" si="14"/>
        <v>251828.5</v>
      </c>
      <c r="S82" s="29">
        <v>0</v>
      </c>
      <c r="T82" s="28">
        <f t="shared" si="15"/>
        <v>251828.5</v>
      </c>
    </row>
    <row r="83" spans="2:20" x14ac:dyDescent="0.25">
      <c r="B83" s="2">
        <v>85</v>
      </c>
      <c r="C83" s="26" t="s">
        <v>103</v>
      </c>
      <c r="D83" s="2" t="s">
        <v>112</v>
      </c>
      <c r="E83" s="2">
        <v>9.1999999999999993</v>
      </c>
      <c r="F83" s="2" t="s">
        <v>23</v>
      </c>
      <c r="G83" s="31">
        <v>8.3699999999999992</v>
      </c>
      <c r="H83" s="14">
        <f t="shared" si="16"/>
        <v>90.094679999999983</v>
      </c>
      <c r="I83" s="2">
        <v>2008</v>
      </c>
      <c r="J83" s="2">
        <v>2023</v>
      </c>
      <c r="K83" s="2">
        <f t="shared" ref="K83:K146" si="18">J83-I83</f>
        <v>15</v>
      </c>
      <c r="L83" s="2">
        <v>60</v>
      </c>
      <c r="M83" s="3">
        <v>0.1</v>
      </c>
      <c r="N83" s="4">
        <f t="shared" ref="N83:N146" si="19">(1-M83)/L83</f>
        <v>1.5000000000000001E-2</v>
      </c>
      <c r="O83" s="28">
        <v>14000</v>
      </c>
      <c r="P83" s="28">
        <f t="shared" si="17"/>
        <v>117179.99999999999</v>
      </c>
      <c r="Q83" s="28">
        <f t="shared" ref="Q83:Q146" si="20">P83*N83*K83</f>
        <v>26365.499999999996</v>
      </c>
      <c r="R83" s="28">
        <f t="shared" ref="R83:R146" si="21">MAX(P83-Q83,0)</f>
        <v>90814.499999999985</v>
      </c>
      <c r="S83" s="29">
        <v>0</v>
      </c>
      <c r="T83" s="28">
        <f t="shared" ref="T83:T146" si="22">IF(R83&gt;M83*P83,R83*(1-S83),P83*M83)</f>
        <v>90814.499999999985</v>
      </c>
    </row>
    <row r="84" spans="2:20" x14ac:dyDescent="0.25">
      <c r="B84" s="2">
        <v>86</v>
      </c>
      <c r="C84" s="26" t="s">
        <v>104</v>
      </c>
      <c r="D84" s="2" t="s">
        <v>112</v>
      </c>
      <c r="E84" s="2">
        <v>9.1999999999999993</v>
      </c>
      <c r="F84" s="2" t="s">
        <v>23</v>
      </c>
      <c r="G84" s="31">
        <v>11.54</v>
      </c>
      <c r="H84" s="14">
        <f t="shared" si="16"/>
        <v>124.21655999999999</v>
      </c>
      <c r="I84" s="2">
        <v>2008</v>
      </c>
      <c r="J84" s="2">
        <v>2023</v>
      </c>
      <c r="K84" s="2">
        <f t="shared" si="18"/>
        <v>15</v>
      </c>
      <c r="L84" s="2">
        <v>60</v>
      </c>
      <c r="M84" s="3">
        <v>0.1</v>
      </c>
      <c r="N84" s="4">
        <f t="shared" si="19"/>
        <v>1.5000000000000001E-2</v>
      </c>
      <c r="O84" s="28">
        <v>14000</v>
      </c>
      <c r="P84" s="28">
        <f t="shared" si="17"/>
        <v>161560</v>
      </c>
      <c r="Q84" s="28">
        <f t="shared" si="20"/>
        <v>36351</v>
      </c>
      <c r="R84" s="28">
        <f t="shared" si="21"/>
        <v>125209</v>
      </c>
      <c r="S84" s="29">
        <v>0</v>
      </c>
      <c r="T84" s="28">
        <f t="shared" si="22"/>
        <v>125209</v>
      </c>
    </row>
    <row r="85" spans="2:20" x14ac:dyDescent="0.25">
      <c r="B85" s="2">
        <v>87</v>
      </c>
      <c r="C85" s="26" t="s">
        <v>105</v>
      </c>
      <c r="D85" s="2" t="s">
        <v>112</v>
      </c>
      <c r="E85" s="2">
        <v>9.1999999999999993</v>
      </c>
      <c r="F85" s="2" t="s">
        <v>23</v>
      </c>
      <c r="G85" s="31">
        <v>11.24</v>
      </c>
      <c r="H85" s="14">
        <f t="shared" si="16"/>
        <v>120.98736</v>
      </c>
      <c r="I85" s="2">
        <v>2008</v>
      </c>
      <c r="J85" s="2">
        <v>2023</v>
      </c>
      <c r="K85" s="2">
        <f t="shared" si="18"/>
        <v>15</v>
      </c>
      <c r="L85" s="2">
        <v>60</v>
      </c>
      <c r="M85" s="3">
        <v>0.1</v>
      </c>
      <c r="N85" s="4">
        <f t="shared" si="19"/>
        <v>1.5000000000000001E-2</v>
      </c>
      <c r="O85" s="28">
        <v>14000</v>
      </c>
      <c r="P85" s="28">
        <f t="shared" si="17"/>
        <v>157360</v>
      </c>
      <c r="Q85" s="28">
        <f t="shared" si="20"/>
        <v>35406</v>
      </c>
      <c r="R85" s="28">
        <f t="shared" si="21"/>
        <v>121954</v>
      </c>
      <c r="S85" s="29">
        <v>0</v>
      </c>
      <c r="T85" s="28">
        <f t="shared" si="22"/>
        <v>121954</v>
      </c>
    </row>
    <row r="86" spans="2:20" x14ac:dyDescent="0.25">
      <c r="B86" s="2">
        <v>88</v>
      </c>
      <c r="C86" s="26" t="s">
        <v>106</v>
      </c>
      <c r="D86" s="2" t="s">
        <v>112</v>
      </c>
      <c r="E86" s="2">
        <v>9.1999999999999993</v>
      </c>
      <c r="F86" s="2" t="s">
        <v>23</v>
      </c>
      <c r="G86" s="31">
        <v>20.2</v>
      </c>
      <c r="H86" s="14">
        <f t="shared" si="16"/>
        <v>217.43279999999999</v>
      </c>
      <c r="I86" s="2">
        <v>2008</v>
      </c>
      <c r="J86" s="2">
        <v>2023</v>
      </c>
      <c r="K86" s="2">
        <f t="shared" si="18"/>
        <v>15</v>
      </c>
      <c r="L86" s="2">
        <v>60</v>
      </c>
      <c r="M86" s="3">
        <v>0.1</v>
      </c>
      <c r="N86" s="4">
        <f t="shared" si="19"/>
        <v>1.5000000000000001E-2</v>
      </c>
      <c r="O86" s="28">
        <v>14000</v>
      </c>
      <c r="P86" s="28">
        <f t="shared" si="17"/>
        <v>282800</v>
      </c>
      <c r="Q86" s="28">
        <f t="shared" si="20"/>
        <v>63630</v>
      </c>
      <c r="R86" s="28">
        <f t="shared" si="21"/>
        <v>219170</v>
      </c>
      <c r="S86" s="29">
        <v>0</v>
      </c>
      <c r="T86" s="28">
        <f t="shared" si="22"/>
        <v>219170</v>
      </c>
    </row>
    <row r="87" spans="2:20" x14ac:dyDescent="0.25">
      <c r="B87" s="2">
        <v>89</v>
      </c>
      <c r="C87" s="26" t="s">
        <v>107</v>
      </c>
      <c r="D87" s="2" t="s">
        <v>112</v>
      </c>
      <c r="E87" s="2">
        <v>9.1999999999999993</v>
      </c>
      <c r="F87" s="2" t="s">
        <v>23</v>
      </c>
      <c r="G87" s="31">
        <v>8.07</v>
      </c>
      <c r="H87" s="14">
        <f t="shared" si="16"/>
        <v>86.865479999999991</v>
      </c>
      <c r="I87" s="2">
        <v>2008</v>
      </c>
      <c r="J87" s="2">
        <v>2023</v>
      </c>
      <c r="K87" s="2">
        <f t="shared" si="18"/>
        <v>15</v>
      </c>
      <c r="L87" s="2">
        <v>60</v>
      </c>
      <c r="M87" s="3">
        <v>0.1</v>
      </c>
      <c r="N87" s="4">
        <f t="shared" si="19"/>
        <v>1.5000000000000001E-2</v>
      </c>
      <c r="O87" s="28">
        <v>14000</v>
      </c>
      <c r="P87" s="28">
        <f t="shared" si="17"/>
        <v>112980</v>
      </c>
      <c r="Q87" s="28">
        <f t="shared" si="20"/>
        <v>25420.5</v>
      </c>
      <c r="R87" s="28">
        <f t="shared" si="21"/>
        <v>87559.5</v>
      </c>
      <c r="S87" s="29">
        <v>0</v>
      </c>
      <c r="T87" s="28">
        <f t="shared" si="22"/>
        <v>87559.5</v>
      </c>
    </row>
    <row r="88" spans="2:20" x14ac:dyDescent="0.25">
      <c r="B88" s="2">
        <v>90</v>
      </c>
      <c r="C88" s="26" t="s">
        <v>108</v>
      </c>
      <c r="D88" s="2" t="s">
        <v>112</v>
      </c>
      <c r="E88" s="2">
        <v>9.1999999999999993</v>
      </c>
      <c r="F88" s="2" t="s">
        <v>23</v>
      </c>
      <c r="G88" s="31">
        <v>4.93</v>
      </c>
      <c r="H88" s="14">
        <f t="shared" si="16"/>
        <v>53.066519999999997</v>
      </c>
      <c r="I88" s="2">
        <v>2008</v>
      </c>
      <c r="J88" s="2">
        <v>2023</v>
      </c>
      <c r="K88" s="2">
        <f t="shared" si="18"/>
        <v>15</v>
      </c>
      <c r="L88" s="2">
        <v>60</v>
      </c>
      <c r="M88" s="3">
        <v>0.1</v>
      </c>
      <c r="N88" s="4">
        <f t="shared" si="19"/>
        <v>1.5000000000000001E-2</v>
      </c>
      <c r="O88" s="28">
        <v>14000</v>
      </c>
      <c r="P88" s="28">
        <f t="shared" si="17"/>
        <v>69020</v>
      </c>
      <c r="Q88" s="28">
        <f t="shared" si="20"/>
        <v>15529.500000000004</v>
      </c>
      <c r="R88" s="28">
        <f t="shared" si="21"/>
        <v>53490.5</v>
      </c>
      <c r="S88" s="29">
        <v>0</v>
      </c>
      <c r="T88" s="28">
        <f t="shared" si="22"/>
        <v>53490.5</v>
      </c>
    </row>
    <row r="89" spans="2:20" x14ac:dyDescent="0.25">
      <c r="B89" s="2">
        <v>91</v>
      </c>
      <c r="C89" s="26" t="s">
        <v>109</v>
      </c>
      <c r="D89" s="2" t="s">
        <v>112</v>
      </c>
      <c r="E89" s="2">
        <v>9.1999999999999993</v>
      </c>
      <c r="F89" s="2" t="s">
        <v>23</v>
      </c>
      <c r="G89" s="31">
        <v>5.2</v>
      </c>
      <c r="H89" s="14">
        <f t="shared" si="16"/>
        <v>55.972799999999999</v>
      </c>
      <c r="I89" s="2">
        <v>2008</v>
      </c>
      <c r="J89" s="2">
        <v>2023</v>
      </c>
      <c r="K89" s="2">
        <f t="shared" si="18"/>
        <v>15</v>
      </c>
      <c r="L89" s="2">
        <v>60</v>
      </c>
      <c r="M89" s="3">
        <v>0.1</v>
      </c>
      <c r="N89" s="4">
        <f t="shared" si="19"/>
        <v>1.5000000000000001E-2</v>
      </c>
      <c r="O89" s="28">
        <v>14000</v>
      </c>
      <c r="P89" s="28">
        <f t="shared" si="17"/>
        <v>72800</v>
      </c>
      <c r="Q89" s="28">
        <f t="shared" si="20"/>
        <v>16380</v>
      </c>
      <c r="R89" s="28">
        <f t="shared" si="21"/>
        <v>56420</v>
      </c>
      <c r="S89" s="29">
        <v>0</v>
      </c>
      <c r="T89" s="28">
        <f t="shared" si="22"/>
        <v>56420</v>
      </c>
    </row>
    <row r="90" spans="2:20" x14ac:dyDescent="0.25">
      <c r="B90" s="2">
        <v>92</v>
      </c>
      <c r="C90" s="27" t="s">
        <v>110</v>
      </c>
      <c r="D90" s="2" t="s">
        <v>112</v>
      </c>
      <c r="E90" s="2">
        <v>9.1999999999999993</v>
      </c>
      <c r="F90" s="2" t="s">
        <v>23</v>
      </c>
      <c r="G90" s="31">
        <v>13.76</v>
      </c>
      <c r="H90" s="14">
        <f t="shared" si="16"/>
        <v>148.11264</v>
      </c>
      <c r="I90" s="2">
        <v>2008</v>
      </c>
      <c r="J90" s="2">
        <v>2023</v>
      </c>
      <c r="K90" s="2">
        <f t="shared" si="18"/>
        <v>15</v>
      </c>
      <c r="L90" s="2">
        <v>60</v>
      </c>
      <c r="M90" s="3">
        <v>0.1</v>
      </c>
      <c r="N90" s="4">
        <f t="shared" si="19"/>
        <v>1.5000000000000001E-2</v>
      </c>
      <c r="O90" s="28">
        <v>14000</v>
      </c>
      <c r="P90" s="28">
        <f t="shared" si="17"/>
        <v>192640</v>
      </c>
      <c r="Q90" s="28">
        <f t="shared" si="20"/>
        <v>43344.000000000007</v>
      </c>
      <c r="R90" s="28">
        <f t="shared" si="21"/>
        <v>149296</v>
      </c>
      <c r="S90" s="29">
        <v>0</v>
      </c>
      <c r="T90" s="28">
        <f t="shared" si="22"/>
        <v>149296</v>
      </c>
    </row>
    <row r="91" spans="2:20" x14ac:dyDescent="0.25">
      <c r="B91" s="2">
        <v>93</v>
      </c>
      <c r="C91" s="27" t="s">
        <v>111</v>
      </c>
      <c r="D91" s="2" t="s">
        <v>112</v>
      </c>
      <c r="E91" s="2">
        <v>9.1999999999999993</v>
      </c>
      <c r="F91" s="2" t="s">
        <v>23</v>
      </c>
      <c r="G91" s="31">
        <v>9.6</v>
      </c>
      <c r="H91" s="14">
        <f t="shared" si="16"/>
        <v>103.33439999999999</v>
      </c>
      <c r="I91" s="2">
        <v>2008</v>
      </c>
      <c r="J91" s="2">
        <v>2023</v>
      </c>
      <c r="K91" s="2">
        <f t="shared" si="18"/>
        <v>15</v>
      </c>
      <c r="L91" s="2">
        <v>60</v>
      </c>
      <c r="M91" s="3">
        <v>0.1</v>
      </c>
      <c r="N91" s="4">
        <f t="shared" si="19"/>
        <v>1.5000000000000001E-2</v>
      </c>
      <c r="O91" s="28">
        <v>14000</v>
      </c>
      <c r="P91" s="28">
        <f t="shared" si="17"/>
        <v>134400</v>
      </c>
      <c r="Q91" s="28">
        <f t="shared" si="20"/>
        <v>30240.000000000004</v>
      </c>
      <c r="R91" s="28">
        <f t="shared" si="21"/>
        <v>104160</v>
      </c>
      <c r="S91" s="29">
        <v>0</v>
      </c>
      <c r="T91" s="28">
        <f t="shared" si="22"/>
        <v>104160</v>
      </c>
    </row>
    <row r="92" spans="2:20" x14ac:dyDescent="0.25">
      <c r="B92" s="2">
        <v>94</v>
      </c>
      <c r="C92" s="26" t="s">
        <v>113</v>
      </c>
      <c r="D92" s="2" t="s">
        <v>112</v>
      </c>
      <c r="E92" s="2">
        <v>9.1999999999999993</v>
      </c>
      <c r="F92" s="2" t="s">
        <v>23</v>
      </c>
      <c r="G92" s="31">
        <v>70.75</v>
      </c>
      <c r="H92" s="14">
        <f t="shared" si="16"/>
        <v>761.553</v>
      </c>
      <c r="I92" s="2">
        <v>2008</v>
      </c>
      <c r="J92" s="2">
        <v>2023</v>
      </c>
      <c r="K92" s="2">
        <f t="shared" si="18"/>
        <v>15</v>
      </c>
      <c r="L92" s="2">
        <v>60</v>
      </c>
      <c r="M92" s="3">
        <v>0.1</v>
      </c>
      <c r="N92" s="4">
        <f t="shared" si="19"/>
        <v>1.5000000000000001E-2</v>
      </c>
      <c r="O92" s="28">
        <v>14000</v>
      </c>
      <c r="P92" s="28">
        <f t="shared" si="17"/>
        <v>990500</v>
      </c>
      <c r="Q92" s="28">
        <f t="shared" si="20"/>
        <v>222862.50000000003</v>
      </c>
      <c r="R92" s="28">
        <f t="shared" si="21"/>
        <v>767637.5</v>
      </c>
      <c r="S92" s="29">
        <v>0</v>
      </c>
      <c r="T92" s="28">
        <f t="shared" si="22"/>
        <v>767637.5</v>
      </c>
    </row>
    <row r="93" spans="2:20" x14ac:dyDescent="0.25">
      <c r="B93" s="2">
        <v>95</v>
      </c>
      <c r="C93" s="26" t="s">
        <v>114</v>
      </c>
      <c r="D93" s="2" t="s">
        <v>112</v>
      </c>
      <c r="E93" s="2">
        <v>9.1999999999999993</v>
      </c>
      <c r="F93" s="2" t="s">
        <v>23</v>
      </c>
      <c r="G93" s="31">
        <v>56.54</v>
      </c>
      <c r="H93" s="14">
        <f t="shared" si="16"/>
        <v>608.59655999999995</v>
      </c>
      <c r="I93" s="2">
        <v>2008</v>
      </c>
      <c r="J93" s="2">
        <v>2023</v>
      </c>
      <c r="K93" s="2">
        <f t="shared" si="18"/>
        <v>15</v>
      </c>
      <c r="L93" s="2">
        <v>60</v>
      </c>
      <c r="M93" s="3">
        <v>0.1</v>
      </c>
      <c r="N93" s="4">
        <f t="shared" si="19"/>
        <v>1.5000000000000001E-2</v>
      </c>
      <c r="O93" s="28">
        <v>14000</v>
      </c>
      <c r="P93" s="28">
        <f t="shared" si="17"/>
        <v>791560</v>
      </c>
      <c r="Q93" s="28">
        <f t="shared" si="20"/>
        <v>178101.00000000003</v>
      </c>
      <c r="R93" s="28">
        <f t="shared" si="21"/>
        <v>613459</v>
      </c>
      <c r="S93" s="29">
        <v>0</v>
      </c>
      <c r="T93" s="28">
        <f t="shared" si="22"/>
        <v>613459</v>
      </c>
    </row>
    <row r="94" spans="2:20" x14ac:dyDescent="0.25">
      <c r="B94" s="2">
        <v>96</v>
      </c>
      <c r="C94" s="26" t="s">
        <v>115</v>
      </c>
      <c r="D94" s="2" t="s">
        <v>112</v>
      </c>
      <c r="E94" s="2">
        <v>9.1999999999999993</v>
      </c>
      <c r="F94" s="2" t="s">
        <v>23</v>
      </c>
      <c r="G94" s="31">
        <v>55.11</v>
      </c>
      <c r="H94" s="14">
        <f t="shared" si="16"/>
        <v>593.20403999999996</v>
      </c>
      <c r="I94" s="2">
        <v>2008</v>
      </c>
      <c r="J94" s="2">
        <v>2023</v>
      </c>
      <c r="K94" s="2">
        <f t="shared" si="18"/>
        <v>15</v>
      </c>
      <c r="L94" s="2">
        <v>60</v>
      </c>
      <c r="M94" s="3">
        <v>0.1</v>
      </c>
      <c r="N94" s="4">
        <f t="shared" si="19"/>
        <v>1.5000000000000001E-2</v>
      </c>
      <c r="O94" s="28">
        <v>14000</v>
      </c>
      <c r="P94" s="28">
        <f t="shared" si="17"/>
        <v>771540</v>
      </c>
      <c r="Q94" s="28">
        <f t="shared" si="20"/>
        <v>173596.5</v>
      </c>
      <c r="R94" s="28">
        <f t="shared" si="21"/>
        <v>597943.5</v>
      </c>
      <c r="S94" s="29">
        <v>0</v>
      </c>
      <c r="T94" s="28">
        <f t="shared" si="22"/>
        <v>597943.5</v>
      </c>
    </row>
    <row r="95" spans="2:20" x14ac:dyDescent="0.25">
      <c r="B95" s="2">
        <v>97</v>
      </c>
      <c r="C95" s="26" t="s">
        <v>116</v>
      </c>
      <c r="D95" s="2" t="s">
        <v>112</v>
      </c>
      <c r="E95" s="2">
        <v>9.1999999999999993</v>
      </c>
      <c r="F95" s="2" t="s">
        <v>23</v>
      </c>
      <c r="G95" s="31">
        <v>56.1</v>
      </c>
      <c r="H95" s="14">
        <f t="shared" si="16"/>
        <v>603.86040000000003</v>
      </c>
      <c r="I95" s="2">
        <v>2008</v>
      </c>
      <c r="J95" s="2">
        <v>2023</v>
      </c>
      <c r="K95" s="2">
        <f t="shared" si="18"/>
        <v>15</v>
      </c>
      <c r="L95" s="2">
        <v>60</v>
      </c>
      <c r="M95" s="3">
        <v>0.1</v>
      </c>
      <c r="N95" s="4">
        <f t="shared" si="19"/>
        <v>1.5000000000000001E-2</v>
      </c>
      <c r="O95" s="28">
        <v>14000</v>
      </c>
      <c r="P95" s="28">
        <f t="shared" si="17"/>
        <v>785400</v>
      </c>
      <c r="Q95" s="28">
        <f t="shared" si="20"/>
        <v>176715.00000000003</v>
      </c>
      <c r="R95" s="28">
        <f t="shared" si="21"/>
        <v>608685</v>
      </c>
      <c r="S95" s="29">
        <v>0</v>
      </c>
      <c r="T95" s="28">
        <f t="shared" si="22"/>
        <v>608685</v>
      </c>
    </row>
    <row r="96" spans="2:20" x14ac:dyDescent="0.25">
      <c r="B96" s="2">
        <v>98</v>
      </c>
      <c r="C96" s="26" t="s">
        <v>117</v>
      </c>
      <c r="D96" s="2" t="s">
        <v>112</v>
      </c>
      <c r="E96" s="2">
        <v>9.1999999999999993</v>
      </c>
      <c r="F96" s="2" t="s">
        <v>23</v>
      </c>
      <c r="G96" s="31">
        <v>55.27</v>
      </c>
      <c r="H96" s="14">
        <f t="shared" si="16"/>
        <v>594.92628000000002</v>
      </c>
      <c r="I96" s="2">
        <v>2008</v>
      </c>
      <c r="J96" s="2">
        <v>2023</v>
      </c>
      <c r="K96" s="2">
        <f t="shared" si="18"/>
        <v>15</v>
      </c>
      <c r="L96" s="2">
        <v>60</v>
      </c>
      <c r="M96" s="3">
        <v>0.1</v>
      </c>
      <c r="N96" s="4">
        <f t="shared" si="19"/>
        <v>1.5000000000000001E-2</v>
      </c>
      <c r="O96" s="28">
        <v>14000</v>
      </c>
      <c r="P96" s="28">
        <f t="shared" si="17"/>
        <v>773780</v>
      </c>
      <c r="Q96" s="28">
        <f t="shared" si="20"/>
        <v>174100.5</v>
      </c>
      <c r="R96" s="28">
        <f t="shared" si="21"/>
        <v>599679.5</v>
      </c>
      <c r="S96" s="29">
        <v>0</v>
      </c>
      <c r="T96" s="28">
        <f t="shared" si="22"/>
        <v>599679.5</v>
      </c>
    </row>
    <row r="97" spans="2:20" x14ac:dyDescent="0.25">
      <c r="B97" s="2">
        <v>99</v>
      </c>
      <c r="C97" s="26" t="s">
        <v>118</v>
      </c>
      <c r="D97" s="2" t="s">
        <v>112</v>
      </c>
      <c r="E97" s="2">
        <v>9.1999999999999993</v>
      </c>
      <c r="F97" s="2" t="s">
        <v>23</v>
      </c>
      <c r="G97" s="31">
        <v>55.11</v>
      </c>
      <c r="H97" s="14">
        <f t="shared" si="16"/>
        <v>593.20403999999996</v>
      </c>
      <c r="I97" s="2">
        <v>2008</v>
      </c>
      <c r="J97" s="2">
        <v>2023</v>
      </c>
      <c r="K97" s="2">
        <f t="shared" si="18"/>
        <v>15</v>
      </c>
      <c r="L97" s="2">
        <v>60</v>
      </c>
      <c r="M97" s="3">
        <v>0.1</v>
      </c>
      <c r="N97" s="4">
        <f t="shared" si="19"/>
        <v>1.5000000000000001E-2</v>
      </c>
      <c r="O97" s="28">
        <v>14000</v>
      </c>
      <c r="P97" s="28">
        <f t="shared" si="17"/>
        <v>771540</v>
      </c>
      <c r="Q97" s="28">
        <f t="shared" si="20"/>
        <v>173596.5</v>
      </c>
      <c r="R97" s="28">
        <f t="shared" si="21"/>
        <v>597943.5</v>
      </c>
      <c r="S97" s="29">
        <v>0</v>
      </c>
      <c r="T97" s="28">
        <f t="shared" si="22"/>
        <v>597943.5</v>
      </c>
    </row>
    <row r="98" spans="2:20" x14ac:dyDescent="0.25">
      <c r="B98" s="2">
        <v>100</v>
      </c>
      <c r="C98" s="26" t="s">
        <v>119</v>
      </c>
      <c r="D98" s="2" t="s">
        <v>112</v>
      </c>
      <c r="E98" s="2">
        <v>9.1999999999999993</v>
      </c>
      <c r="F98" s="2" t="s">
        <v>23</v>
      </c>
      <c r="G98" s="31">
        <v>55.27</v>
      </c>
      <c r="H98" s="14">
        <f t="shared" si="16"/>
        <v>594.92628000000002</v>
      </c>
      <c r="I98" s="2">
        <v>2008</v>
      </c>
      <c r="J98" s="2">
        <v>2023</v>
      </c>
      <c r="K98" s="2">
        <f t="shared" si="18"/>
        <v>15</v>
      </c>
      <c r="L98" s="2">
        <v>60</v>
      </c>
      <c r="M98" s="3">
        <v>0.1</v>
      </c>
      <c r="N98" s="4">
        <f t="shared" si="19"/>
        <v>1.5000000000000001E-2</v>
      </c>
      <c r="O98" s="28">
        <v>14000</v>
      </c>
      <c r="P98" s="28">
        <f t="shared" si="17"/>
        <v>773780</v>
      </c>
      <c r="Q98" s="28">
        <f t="shared" si="20"/>
        <v>174100.5</v>
      </c>
      <c r="R98" s="28">
        <f t="shared" si="21"/>
        <v>599679.5</v>
      </c>
      <c r="S98" s="29">
        <v>0</v>
      </c>
      <c r="T98" s="28">
        <f t="shared" si="22"/>
        <v>599679.5</v>
      </c>
    </row>
    <row r="99" spans="2:20" x14ac:dyDescent="0.25">
      <c r="B99" s="2">
        <v>101</v>
      </c>
      <c r="C99" s="26" t="s">
        <v>120</v>
      </c>
      <c r="D99" s="2" t="s">
        <v>112</v>
      </c>
      <c r="E99" s="2">
        <v>9.1999999999999993</v>
      </c>
      <c r="F99" s="2" t="s">
        <v>23</v>
      </c>
      <c r="G99" s="31">
        <v>55.33</v>
      </c>
      <c r="H99" s="14">
        <f t="shared" si="16"/>
        <v>595.57211999999993</v>
      </c>
      <c r="I99" s="2">
        <v>2008</v>
      </c>
      <c r="J99" s="2">
        <v>2023</v>
      </c>
      <c r="K99" s="2">
        <f t="shared" si="18"/>
        <v>15</v>
      </c>
      <c r="L99" s="2">
        <v>60</v>
      </c>
      <c r="M99" s="3">
        <v>0.1</v>
      </c>
      <c r="N99" s="4">
        <f t="shared" si="19"/>
        <v>1.5000000000000001E-2</v>
      </c>
      <c r="O99" s="28">
        <v>14000</v>
      </c>
      <c r="P99" s="28">
        <f t="shared" si="17"/>
        <v>774620</v>
      </c>
      <c r="Q99" s="28">
        <f t="shared" si="20"/>
        <v>174289.50000000003</v>
      </c>
      <c r="R99" s="28">
        <f t="shared" si="21"/>
        <v>600330.5</v>
      </c>
      <c r="S99" s="29">
        <v>0</v>
      </c>
      <c r="T99" s="28">
        <f t="shared" si="22"/>
        <v>600330.5</v>
      </c>
    </row>
    <row r="100" spans="2:20" x14ac:dyDescent="0.25">
      <c r="B100" s="2">
        <v>102</v>
      </c>
      <c r="C100" s="26" t="s">
        <v>121</v>
      </c>
      <c r="D100" s="2" t="s">
        <v>112</v>
      </c>
      <c r="E100" s="2">
        <v>9.1999999999999993</v>
      </c>
      <c r="F100" s="2" t="s">
        <v>23</v>
      </c>
      <c r="G100" s="31">
        <v>54.94</v>
      </c>
      <c r="H100" s="14">
        <f t="shared" si="16"/>
        <v>591.37415999999996</v>
      </c>
      <c r="I100" s="2">
        <v>2008</v>
      </c>
      <c r="J100" s="2">
        <v>2023</v>
      </c>
      <c r="K100" s="2">
        <f t="shared" si="18"/>
        <v>15</v>
      </c>
      <c r="L100" s="2">
        <v>60</v>
      </c>
      <c r="M100" s="3">
        <v>0.1</v>
      </c>
      <c r="N100" s="4">
        <f t="shared" si="19"/>
        <v>1.5000000000000001E-2</v>
      </c>
      <c r="O100" s="28">
        <v>14000</v>
      </c>
      <c r="P100" s="28">
        <f t="shared" si="17"/>
        <v>769160</v>
      </c>
      <c r="Q100" s="28">
        <f t="shared" si="20"/>
        <v>173061.00000000003</v>
      </c>
      <c r="R100" s="28">
        <f t="shared" si="21"/>
        <v>596099</v>
      </c>
      <c r="S100" s="29">
        <v>0</v>
      </c>
      <c r="T100" s="28">
        <f t="shared" si="22"/>
        <v>596099</v>
      </c>
    </row>
    <row r="101" spans="2:20" x14ac:dyDescent="0.25">
      <c r="B101" s="2">
        <v>103</v>
      </c>
      <c r="C101" s="26" t="s">
        <v>93</v>
      </c>
      <c r="D101" s="2" t="s">
        <v>112</v>
      </c>
      <c r="E101" s="2">
        <v>9.1999999999999993</v>
      </c>
      <c r="F101" s="2" t="s">
        <v>23</v>
      </c>
      <c r="G101" s="31">
        <v>182.7</v>
      </c>
      <c r="H101" s="14">
        <f t="shared" si="16"/>
        <v>1966.5827999999997</v>
      </c>
      <c r="I101" s="2">
        <v>2008</v>
      </c>
      <c r="J101" s="2">
        <v>2023</v>
      </c>
      <c r="K101" s="2">
        <f t="shared" si="18"/>
        <v>15</v>
      </c>
      <c r="L101" s="2">
        <v>60</v>
      </c>
      <c r="M101" s="3">
        <v>0.1</v>
      </c>
      <c r="N101" s="4">
        <f t="shared" si="19"/>
        <v>1.5000000000000001E-2</v>
      </c>
      <c r="O101" s="28">
        <v>14000</v>
      </c>
      <c r="P101" s="28">
        <f t="shared" si="17"/>
        <v>2557800</v>
      </c>
      <c r="Q101" s="28">
        <f t="shared" si="20"/>
        <v>575505</v>
      </c>
      <c r="R101" s="28">
        <f t="shared" si="21"/>
        <v>1982295</v>
      </c>
      <c r="S101" s="29">
        <v>0</v>
      </c>
      <c r="T101" s="28">
        <f t="shared" si="22"/>
        <v>1982295</v>
      </c>
    </row>
    <row r="102" spans="2:20" x14ac:dyDescent="0.25">
      <c r="B102" s="2">
        <v>104</v>
      </c>
      <c r="C102" s="26" t="s">
        <v>122</v>
      </c>
      <c r="D102" s="2" t="s">
        <v>112</v>
      </c>
      <c r="E102" s="2">
        <v>9.1999999999999993</v>
      </c>
      <c r="F102" s="2" t="s">
        <v>23</v>
      </c>
      <c r="G102" s="31">
        <v>27.22</v>
      </c>
      <c r="H102" s="14">
        <f t="shared" si="16"/>
        <v>292.99607999999995</v>
      </c>
      <c r="I102" s="2">
        <v>2008</v>
      </c>
      <c r="J102" s="2">
        <v>2023</v>
      </c>
      <c r="K102" s="2">
        <f t="shared" si="18"/>
        <v>15</v>
      </c>
      <c r="L102" s="2">
        <v>60</v>
      </c>
      <c r="M102" s="3">
        <v>0.1</v>
      </c>
      <c r="N102" s="4">
        <f t="shared" si="19"/>
        <v>1.5000000000000001E-2</v>
      </c>
      <c r="O102" s="28">
        <v>14000</v>
      </c>
      <c r="P102" s="28">
        <f t="shared" si="17"/>
        <v>381080</v>
      </c>
      <c r="Q102" s="28">
        <f t="shared" si="20"/>
        <v>85743.000000000015</v>
      </c>
      <c r="R102" s="28">
        <f t="shared" si="21"/>
        <v>295337</v>
      </c>
      <c r="S102" s="29">
        <v>0</v>
      </c>
      <c r="T102" s="28">
        <f t="shared" si="22"/>
        <v>295337</v>
      </c>
    </row>
    <row r="103" spans="2:20" x14ac:dyDescent="0.25">
      <c r="B103" s="2">
        <v>105</v>
      </c>
      <c r="C103" s="26" t="s">
        <v>123</v>
      </c>
      <c r="D103" s="2" t="s">
        <v>112</v>
      </c>
      <c r="E103" s="2">
        <v>9.1999999999999993</v>
      </c>
      <c r="F103" s="2" t="s">
        <v>23</v>
      </c>
      <c r="G103" s="31">
        <v>27.22</v>
      </c>
      <c r="H103" s="14">
        <f t="shared" si="16"/>
        <v>292.99607999999995</v>
      </c>
      <c r="I103" s="2">
        <v>2008</v>
      </c>
      <c r="J103" s="2">
        <v>2023</v>
      </c>
      <c r="K103" s="2">
        <f t="shared" si="18"/>
        <v>15</v>
      </c>
      <c r="L103" s="2">
        <v>60</v>
      </c>
      <c r="M103" s="3">
        <v>0.1</v>
      </c>
      <c r="N103" s="4">
        <f t="shared" si="19"/>
        <v>1.5000000000000001E-2</v>
      </c>
      <c r="O103" s="28">
        <v>14000</v>
      </c>
      <c r="P103" s="28">
        <f t="shared" si="17"/>
        <v>381080</v>
      </c>
      <c r="Q103" s="28">
        <f t="shared" si="20"/>
        <v>85743.000000000015</v>
      </c>
      <c r="R103" s="28">
        <f t="shared" si="21"/>
        <v>295337</v>
      </c>
      <c r="S103" s="29">
        <v>0</v>
      </c>
      <c r="T103" s="28">
        <f t="shared" si="22"/>
        <v>295337</v>
      </c>
    </row>
    <row r="104" spans="2:20" x14ac:dyDescent="0.25">
      <c r="B104" s="2">
        <v>106</v>
      </c>
      <c r="C104" s="26" t="s">
        <v>56</v>
      </c>
      <c r="D104" s="2" t="s">
        <v>112</v>
      </c>
      <c r="E104" s="2">
        <v>9.1999999999999993</v>
      </c>
      <c r="F104" s="2" t="s">
        <v>23</v>
      </c>
      <c r="G104" s="31">
        <v>75.69</v>
      </c>
      <c r="H104" s="14">
        <f t="shared" si="16"/>
        <v>814.72715999999991</v>
      </c>
      <c r="I104" s="2">
        <v>2008</v>
      </c>
      <c r="J104" s="2">
        <v>2023</v>
      </c>
      <c r="K104" s="2">
        <f t="shared" si="18"/>
        <v>15</v>
      </c>
      <c r="L104" s="2">
        <v>60</v>
      </c>
      <c r="M104" s="3">
        <v>0.1</v>
      </c>
      <c r="N104" s="4">
        <f t="shared" si="19"/>
        <v>1.5000000000000001E-2</v>
      </c>
      <c r="O104" s="28">
        <v>14000</v>
      </c>
      <c r="P104" s="28">
        <f t="shared" si="17"/>
        <v>1059660</v>
      </c>
      <c r="Q104" s="28">
        <f t="shared" si="20"/>
        <v>238423.50000000003</v>
      </c>
      <c r="R104" s="28">
        <f t="shared" si="21"/>
        <v>821236.5</v>
      </c>
      <c r="S104" s="29">
        <v>0</v>
      </c>
      <c r="T104" s="28">
        <f t="shared" si="22"/>
        <v>821236.5</v>
      </c>
    </row>
    <row r="105" spans="2:20" x14ac:dyDescent="0.25">
      <c r="B105" s="2">
        <v>107</v>
      </c>
      <c r="C105" s="26" t="s">
        <v>60</v>
      </c>
      <c r="D105" s="2" t="s">
        <v>112</v>
      </c>
      <c r="E105" s="2">
        <v>9.1999999999999993</v>
      </c>
      <c r="F105" s="2" t="s">
        <v>23</v>
      </c>
      <c r="G105" s="31">
        <v>27.62</v>
      </c>
      <c r="H105" s="14">
        <f t="shared" si="16"/>
        <v>297.30167999999998</v>
      </c>
      <c r="I105" s="2">
        <v>2008</v>
      </c>
      <c r="J105" s="2">
        <v>2023</v>
      </c>
      <c r="K105" s="2">
        <f t="shared" si="18"/>
        <v>15</v>
      </c>
      <c r="L105" s="2">
        <v>60</v>
      </c>
      <c r="M105" s="3">
        <v>0.1</v>
      </c>
      <c r="N105" s="4">
        <f t="shared" si="19"/>
        <v>1.5000000000000001E-2</v>
      </c>
      <c r="O105" s="28">
        <v>14000</v>
      </c>
      <c r="P105" s="28">
        <f t="shared" si="17"/>
        <v>386680</v>
      </c>
      <c r="Q105" s="28">
        <f t="shared" si="20"/>
        <v>87003.000000000015</v>
      </c>
      <c r="R105" s="28">
        <f t="shared" si="21"/>
        <v>299677</v>
      </c>
      <c r="S105" s="29">
        <v>0</v>
      </c>
      <c r="T105" s="28">
        <f t="shared" si="22"/>
        <v>299677</v>
      </c>
    </row>
    <row r="106" spans="2:20" x14ac:dyDescent="0.25">
      <c r="B106" s="2">
        <v>108</v>
      </c>
      <c r="C106" s="26" t="s">
        <v>95</v>
      </c>
      <c r="D106" s="2" t="s">
        <v>112</v>
      </c>
      <c r="E106" s="2">
        <v>9.1999999999999993</v>
      </c>
      <c r="F106" s="2" t="s">
        <v>23</v>
      </c>
      <c r="G106" s="31">
        <v>8.66</v>
      </c>
      <c r="H106" s="14">
        <f t="shared" si="16"/>
        <v>93.216239999999999</v>
      </c>
      <c r="I106" s="2">
        <v>2008</v>
      </c>
      <c r="J106" s="2">
        <v>2023</v>
      </c>
      <c r="K106" s="2">
        <f t="shared" si="18"/>
        <v>15</v>
      </c>
      <c r="L106" s="2">
        <v>60</v>
      </c>
      <c r="M106" s="3">
        <v>0.1</v>
      </c>
      <c r="N106" s="4">
        <f t="shared" si="19"/>
        <v>1.5000000000000001E-2</v>
      </c>
      <c r="O106" s="28">
        <v>14000</v>
      </c>
      <c r="P106" s="28">
        <f t="shared" si="17"/>
        <v>121240</v>
      </c>
      <c r="Q106" s="28">
        <f t="shared" si="20"/>
        <v>27279.000000000004</v>
      </c>
      <c r="R106" s="28">
        <f t="shared" si="21"/>
        <v>93961</v>
      </c>
      <c r="S106" s="29">
        <v>0</v>
      </c>
      <c r="T106" s="28">
        <f t="shared" si="22"/>
        <v>93961</v>
      </c>
    </row>
    <row r="107" spans="2:20" x14ac:dyDescent="0.25">
      <c r="B107" s="2">
        <v>109</v>
      </c>
      <c r="C107" s="26" t="s">
        <v>95</v>
      </c>
      <c r="D107" s="2" t="s">
        <v>112</v>
      </c>
      <c r="E107" s="2">
        <v>9.1999999999999993</v>
      </c>
      <c r="F107" s="2" t="s">
        <v>23</v>
      </c>
      <c r="G107" s="31">
        <v>17.62</v>
      </c>
      <c r="H107" s="14">
        <f t="shared" si="16"/>
        <v>189.66167999999999</v>
      </c>
      <c r="I107" s="2">
        <v>2008</v>
      </c>
      <c r="J107" s="2">
        <v>2023</v>
      </c>
      <c r="K107" s="2">
        <f t="shared" si="18"/>
        <v>15</v>
      </c>
      <c r="L107" s="2">
        <v>60</v>
      </c>
      <c r="M107" s="3">
        <v>0.1</v>
      </c>
      <c r="N107" s="4">
        <f t="shared" si="19"/>
        <v>1.5000000000000001E-2</v>
      </c>
      <c r="O107" s="28">
        <v>14000</v>
      </c>
      <c r="P107" s="28">
        <f t="shared" si="17"/>
        <v>246680</v>
      </c>
      <c r="Q107" s="28">
        <f t="shared" si="20"/>
        <v>55503.000000000007</v>
      </c>
      <c r="R107" s="28">
        <f t="shared" si="21"/>
        <v>191177</v>
      </c>
      <c r="S107" s="29">
        <v>0</v>
      </c>
      <c r="T107" s="28">
        <f t="shared" si="22"/>
        <v>191177</v>
      </c>
    </row>
    <row r="108" spans="2:20" x14ac:dyDescent="0.25">
      <c r="B108" s="2">
        <v>110</v>
      </c>
      <c r="C108" s="26" t="s">
        <v>59</v>
      </c>
      <c r="D108" s="2" t="s">
        <v>112</v>
      </c>
      <c r="E108" s="2">
        <v>9.1999999999999993</v>
      </c>
      <c r="F108" s="2" t="s">
        <v>23</v>
      </c>
      <c r="G108" s="31">
        <v>29.37</v>
      </c>
      <c r="H108" s="14">
        <f t="shared" si="16"/>
        <v>316.13867999999997</v>
      </c>
      <c r="I108" s="2">
        <v>2008</v>
      </c>
      <c r="J108" s="2">
        <v>2023</v>
      </c>
      <c r="K108" s="2">
        <f t="shared" si="18"/>
        <v>15</v>
      </c>
      <c r="L108" s="2">
        <v>60</v>
      </c>
      <c r="M108" s="3">
        <v>0.1</v>
      </c>
      <c r="N108" s="4">
        <f t="shared" si="19"/>
        <v>1.5000000000000001E-2</v>
      </c>
      <c r="O108" s="28">
        <v>14000</v>
      </c>
      <c r="P108" s="28">
        <f t="shared" si="17"/>
        <v>411180</v>
      </c>
      <c r="Q108" s="28">
        <f t="shared" si="20"/>
        <v>92515.500000000015</v>
      </c>
      <c r="R108" s="28">
        <f t="shared" si="21"/>
        <v>318664.5</v>
      </c>
      <c r="S108" s="29">
        <v>0</v>
      </c>
      <c r="T108" s="28">
        <f t="shared" si="22"/>
        <v>318664.5</v>
      </c>
    </row>
    <row r="109" spans="2:20" x14ac:dyDescent="0.25">
      <c r="B109" s="2">
        <v>111</v>
      </c>
      <c r="C109" s="26" t="s">
        <v>96</v>
      </c>
      <c r="D109" s="2" t="s">
        <v>112</v>
      </c>
      <c r="E109" s="2">
        <v>9.1999999999999993</v>
      </c>
      <c r="F109" s="2" t="s">
        <v>23</v>
      </c>
      <c r="G109" s="31">
        <v>6.93</v>
      </c>
      <c r="H109" s="14">
        <f t="shared" si="16"/>
        <v>74.594519999999989</v>
      </c>
      <c r="I109" s="2">
        <v>2008</v>
      </c>
      <c r="J109" s="2">
        <v>2023</v>
      </c>
      <c r="K109" s="2">
        <f t="shared" si="18"/>
        <v>15</v>
      </c>
      <c r="L109" s="2">
        <v>60</v>
      </c>
      <c r="M109" s="3">
        <v>0.1</v>
      </c>
      <c r="N109" s="4">
        <f t="shared" si="19"/>
        <v>1.5000000000000001E-2</v>
      </c>
      <c r="O109" s="28">
        <v>14000</v>
      </c>
      <c r="P109" s="28">
        <f t="shared" si="17"/>
        <v>97020</v>
      </c>
      <c r="Q109" s="28">
        <f t="shared" si="20"/>
        <v>21829.500000000004</v>
      </c>
      <c r="R109" s="28">
        <f t="shared" si="21"/>
        <v>75190.5</v>
      </c>
      <c r="S109" s="29">
        <v>0</v>
      </c>
      <c r="T109" s="28">
        <f t="shared" si="22"/>
        <v>75190.5</v>
      </c>
    </row>
    <row r="110" spans="2:20" x14ac:dyDescent="0.25">
      <c r="B110" s="2">
        <v>112</v>
      </c>
      <c r="C110" s="26" t="s">
        <v>58</v>
      </c>
      <c r="D110" s="2" t="s">
        <v>112</v>
      </c>
      <c r="E110" s="2">
        <v>9.1999999999999993</v>
      </c>
      <c r="F110" s="2" t="s">
        <v>23</v>
      </c>
      <c r="G110" s="31">
        <v>2.56</v>
      </c>
      <c r="H110" s="14">
        <f t="shared" si="16"/>
        <v>27.55584</v>
      </c>
      <c r="I110" s="2">
        <v>2008</v>
      </c>
      <c r="J110" s="2">
        <v>2023</v>
      </c>
      <c r="K110" s="2">
        <f t="shared" si="18"/>
        <v>15</v>
      </c>
      <c r="L110" s="2">
        <v>60</v>
      </c>
      <c r="M110" s="3">
        <v>0.1</v>
      </c>
      <c r="N110" s="4">
        <f t="shared" si="19"/>
        <v>1.5000000000000001E-2</v>
      </c>
      <c r="O110" s="28">
        <v>14000</v>
      </c>
      <c r="P110" s="28">
        <f t="shared" si="17"/>
        <v>35840</v>
      </c>
      <c r="Q110" s="28">
        <f t="shared" si="20"/>
        <v>8064</v>
      </c>
      <c r="R110" s="28">
        <f t="shared" si="21"/>
        <v>27776</v>
      </c>
      <c r="S110" s="29">
        <v>0</v>
      </c>
      <c r="T110" s="28">
        <f t="shared" si="22"/>
        <v>27776</v>
      </c>
    </row>
    <row r="111" spans="2:20" x14ac:dyDescent="0.25">
      <c r="B111" s="2">
        <v>113</v>
      </c>
      <c r="C111" s="26" t="s">
        <v>57</v>
      </c>
      <c r="D111" s="2" t="s">
        <v>112</v>
      </c>
      <c r="E111" s="2">
        <v>9.1999999999999993</v>
      </c>
      <c r="F111" s="2" t="s">
        <v>23</v>
      </c>
      <c r="G111" s="31">
        <v>5.45</v>
      </c>
      <c r="H111" s="14">
        <f t="shared" si="16"/>
        <v>58.663799999999995</v>
      </c>
      <c r="I111" s="2">
        <v>2008</v>
      </c>
      <c r="J111" s="2">
        <v>2023</v>
      </c>
      <c r="K111" s="2">
        <f t="shared" si="18"/>
        <v>15</v>
      </c>
      <c r="L111" s="2">
        <v>60</v>
      </c>
      <c r="M111" s="3">
        <v>0.1</v>
      </c>
      <c r="N111" s="4">
        <f t="shared" si="19"/>
        <v>1.5000000000000001E-2</v>
      </c>
      <c r="O111" s="28">
        <v>14000</v>
      </c>
      <c r="P111" s="28">
        <f t="shared" si="17"/>
        <v>76300</v>
      </c>
      <c r="Q111" s="28">
        <f t="shared" si="20"/>
        <v>17167.5</v>
      </c>
      <c r="R111" s="28">
        <f t="shared" si="21"/>
        <v>59132.5</v>
      </c>
      <c r="S111" s="29">
        <v>0</v>
      </c>
      <c r="T111" s="28">
        <f t="shared" si="22"/>
        <v>59132.5</v>
      </c>
    </row>
    <row r="112" spans="2:20" x14ac:dyDescent="0.25">
      <c r="B112" s="2">
        <v>114</v>
      </c>
      <c r="C112" s="26" t="s">
        <v>124</v>
      </c>
      <c r="D112" s="2" t="s">
        <v>112</v>
      </c>
      <c r="E112" s="2">
        <v>9.1999999999999993</v>
      </c>
      <c r="F112" s="2" t="s">
        <v>23</v>
      </c>
      <c r="G112" s="31">
        <v>1.54</v>
      </c>
      <c r="H112" s="14">
        <f t="shared" si="16"/>
        <v>16.576560000000001</v>
      </c>
      <c r="I112" s="2">
        <v>2008</v>
      </c>
      <c r="J112" s="2">
        <v>2023</v>
      </c>
      <c r="K112" s="2">
        <f t="shared" si="18"/>
        <v>15</v>
      </c>
      <c r="L112" s="2">
        <v>60</v>
      </c>
      <c r="M112" s="3">
        <v>0.1</v>
      </c>
      <c r="N112" s="4">
        <f t="shared" si="19"/>
        <v>1.5000000000000001E-2</v>
      </c>
      <c r="O112" s="28">
        <v>14000</v>
      </c>
      <c r="P112" s="28">
        <f t="shared" si="17"/>
        <v>21560</v>
      </c>
      <c r="Q112" s="28">
        <f t="shared" si="20"/>
        <v>4851.0000000000009</v>
      </c>
      <c r="R112" s="28">
        <f t="shared" si="21"/>
        <v>16709</v>
      </c>
      <c r="S112" s="29">
        <v>0</v>
      </c>
      <c r="T112" s="28">
        <f t="shared" si="22"/>
        <v>16709</v>
      </c>
    </row>
    <row r="113" spans="2:20" x14ac:dyDescent="0.25">
      <c r="B113" s="2">
        <v>116</v>
      </c>
      <c r="C113" s="26" t="s">
        <v>125</v>
      </c>
      <c r="D113" s="2" t="s">
        <v>149</v>
      </c>
      <c r="E113" s="2">
        <v>9.1999999999999993</v>
      </c>
      <c r="F113" s="2" t="s">
        <v>23</v>
      </c>
      <c r="G113" s="31">
        <v>66.040000000000006</v>
      </c>
      <c r="H113" s="14">
        <f t="shared" si="16"/>
        <v>710.85455999999999</v>
      </c>
      <c r="I113" s="2">
        <v>2008</v>
      </c>
      <c r="J113" s="2">
        <v>2023</v>
      </c>
      <c r="K113" s="2">
        <f t="shared" si="18"/>
        <v>15</v>
      </c>
      <c r="L113" s="2">
        <v>60</v>
      </c>
      <c r="M113" s="3">
        <v>0.1</v>
      </c>
      <c r="N113" s="4">
        <f t="shared" si="19"/>
        <v>1.5000000000000001E-2</v>
      </c>
      <c r="O113" s="28">
        <v>14000</v>
      </c>
      <c r="P113" s="28">
        <f t="shared" si="17"/>
        <v>924560.00000000012</v>
      </c>
      <c r="Q113" s="28">
        <f t="shared" si="20"/>
        <v>208026.00000000006</v>
      </c>
      <c r="R113" s="28">
        <f t="shared" si="21"/>
        <v>716534</v>
      </c>
      <c r="S113" s="29">
        <v>0</v>
      </c>
      <c r="T113" s="28">
        <f t="shared" si="22"/>
        <v>716534</v>
      </c>
    </row>
    <row r="114" spans="2:20" x14ac:dyDescent="0.25">
      <c r="B114" s="2">
        <v>117</v>
      </c>
      <c r="C114" s="26" t="s">
        <v>126</v>
      </c>
      <c r="D114" s="2" t="s">
        <v>149</v>
      </c>
      <c r="E114" s="2">
        <v>9.1999999999999993</v>
      </c>
      <c r="F114" s="2" t="s">
        <v>23</v>
      </c>
      <c r="G114" s="31">
        <v>74.83</v>
      </c>
      <c r="H114" s="14">
        <f t="shared" si="16"/>
        <v>805.47011999999995</v>
      </c>
      <c r="I114" s="2">
        <v>2008</v>
      </c>
      <c r="J114" s="2">
        <v>2023</v>
      </c>
      <c r="K114" s="2">
        <f t="shared" si="18"/>
        <v>15</v>
      </c>
      <c r="L114" s="2">
        <v>60</v>
      </c>
      <c r="M114" s="3">
        <v>0.1</v>
      </c>
      <c r="N114" s="4">
        <f t="shared" si="19"/>
        <v>1.5000000000000001E-2</v>
      </c>
      <c r="O114" s="28">
        <v>14000</v>
      </c>
      <c r="P114" s="28">
        <f t="shared" si="17"/>
        <v>1047620</v>
      </c>
      <c r="Q114" s="28">
        <f t="shared" si="20"/>
        <v>235714.50000000003</v>
      </c>
      <c r="R114" s="28">
        <f t="shared" si="21"/>
        <v>811905.5</v>
      </c>
      <c r="S114" s="29">
        <v>0</v>
      </c>
      <c r="T114" s="28">
        <f t="shared" si="22"/>
        <v>811905.5</v>
      </c>
    </row>
    <row r="115" spans="2:20" x14ac:dyDescent="0.25">
      <c r="B115" s="2">
        <v>118</v>
      </c>
      <c r="C115" s="26" t="s">
        <v>127</v>
      </c>
      <c r="D115" s="2" t="s">
        <v>149</v>
      </c>
      <c r="E115" s="2">
        <v>9.1999999999999993</v>
      </c>
      <c r="F115" s="2" t="s">
        <v>23</v>
      </c>
      <c r="G115" s="31">
        <v>74.92</v>
      </c>
      <c r="H115" s="14">
        <f t="shared" si="16"/>
        <v>806.43887999999993</v>
      </c>
      <c r="I115" s="2">
        <v>2008</v>
      </c>
      <c r="J115" s="2">
        <v>2023</v>
      </c>
      <c r="K115" s="2">
        <f t="shared" si="18"/>
        <v>15</v>
      </c>
      <c r="L115" s="2">
        <v>60</v>
      </c>
      <c r="M115" s="3">
        <v>0.1</v>
      </c>
      <c r="N115" s="4">
        <f t="shared" si="19"/>
        <v>1.5000000000000001E-2</v>
      </c>
      <c r="O115" s="28">
        <v>14000</v>
      </c>
      <c r="P115" s="28">
        <f t="shared" si="17"/>
        <v>1048880</v>
      </c>
      <c r="Q115" s="28">
        <f t="shared" si="20"/>
        <v>235998</v>
      </c>
      <c r="R115" s="28">
        <f t="shared" si="21"/>
        <v>812882</v>
      </c>
      <c r="S115" s="29">
        <v>0</v>
      </c>
      <c r="T115" s="28">
        <f t="shared" si="22"/>
        <v>812882</v>
      </c>
    </row>
    <row r="116" spans="2:20" x14ac:dyDescent="0.25">
      <c r="B116" s="2">
        <v>119</v>
      </c>
      <c r="C116" s="26" t="s">
        <v>128</v>
      </c>
      <c r="D116" s="2" t="s">
        <v>149</v>
      </c>
      <c r="E116" s="2">
        <v>9.1999999999999993</v>
      </c>
      <c r="F116" s="2" t="s">
        <v>23</v>
      </c>
      <c r="G116" s="31">
        <v>66.33</v>
      </c>
      <c r="H116" s="14">
        <f t="shared" si="16"/>
        <v>713.97611999999992</v>
      </c>
      <c r="I116" s="2">
        <v>2008</v>
      </c>
      <c r="J116" s="2">
        <v>2023</v>
      </c>
      <c r="K116" s="2">
        <f t="shared" si="18"/>
        <v>15</v>
      </c>
      <c r="L116" s="2">
        <v>60</v>
      </c>
      <c r="M116" s="3">
        <v>0.1</v>
      </c>
      <c r="N116" s="4">
        <f t="shared" si="19"/>
        <v>1.5000000000000001E-2</v>
      </c>
      <c r="O116" s="28">
        <v>14000</v>
      </c>
      <c r="P116" s="28">
        <f t="shared" si="17"/>
        <v>928620</v>
      </c>
      <c r="Q116" s="28">
        <f t="shared" si="20"/>
        <v>208939.50000000003</v>
      </c>
      <c r="R116" s="28">
        <f t="shared" si="21"/>
        <v>719680.5</v>
      </c>
      <c r="S116" s="29">
        <v>0</v>
      </c>
      <c r="T116" s="28">
        <f t="shared" si="22"/>
        <v>719680.5</v>
      </c>
    </row>
    <row r="117" spans="2:20" x14ac:dyDescent="0.25">
      <c r="B117" s="2">
        <v>120</v>
      </c>
      <c r="C117" s="26" t="s">
        <v>129</v>
      </c>
      <c r="D117" s="2" t="s">
        <v>149</v>
      </c>
      <c r="E117" s="2">
        <v>9.1999999999999993</v>
      </c>
      <c r="F117" s="2" t="s">
        <v>23</v>
      </c>
      <c r="G117" s="31">
        <v>69.48</v>
      </c>
      <c r="H117" s="14">
        <f t="shared" si="16"/>
        <v>747.88271999999995</v>
      </c>
      <c r="I117" s="2">
        <v>2008</v>
      </c>
      <c r="J117" s="2">
        <v>2023</v>
      </c>
      <c r="K117" s="2">
        <f t="shared" si="18"/>
        <v>15</v>
      </c>
      <c r="L117" s="2">
        <v>60</v>
      </c>
      <c r="M117" s="3">
        <v>0.1</v>
      </c>
      <c r="N117" s="4">
        <f t="shared" si="19"/>
        <v>1.5000000000000001E-2</v>
      </c>
      <c r="O117" s="28">
        <v>14000</v>
      </c>
      <c r="P117" s="28">
        <f t="shared" si="17"/>
        <v>972720</v>
      </c>
      <c r="Q117" s="28">
        <f t="shared" si="20"/>
        <v>218862.00000000003</v>
      </c>
      <c r="R117" s="28">
        <f t="shared" si="21"/>
        <v>753858</v>
      </c>
      <c r="S117" s="29">
        <v>0</v>
      </c>
      <c r="T117" s="28">
        <f t="shared" si="22"/>
        <v>753858</v>
      </c>
    </row>
    <row r="118" spans="2:20" x14ac:dyDescent="0.25">
      <c r="B118" s="2">
        <v>121</v>
      </c>
      <c r="C118" s="26" t="s">
        <v>130</v>
      </c>
      <c r="D118" s="2" t="s">
        <v>149</v>
      </c>
      <c r="E118" s="2">
        <v>9.1999999999999993</v>
      </c>
      <c r="F118" s="2" t="s">
        <v>23</v>
      </c>
      <c r="G118" s="31">
        <v>36.65</v>
      </c>
      <c r="H118" s="14">
        <f t="shared" si="16"/>
        <v>394.50059999999996</v>
      </c>
      <c r="I118" s="2">
        <v>2008</v>
      </c>
      <c r="J118" s="2">
        <v>2023</v>
      </c>
      <c r="K118" s="2">
        <f t="shared" si="18"/>
        <v>15</v>
      </c>
      <c r="L118" s="2">
        <v>60</v>
      </c>
      <c r="M118" s="3">
        <v>0.1</v>
      </c>
      <c r="N118" s="4">
        <f t="shared" si="19"/>
        <v>1.5000000000000001E-2</v>
      </c>
      <c r="O118" s="28">
        <v>14000</v>
      </c>
      <c r="P118" s="28">
        <f t="shared" si="17"/>
        <v>513100</v>
      </c>
      <c r="Q118" s="28">
        <f t="shared" si="20"/>
        <v>115447.50000000001</v>
      </c>
      <c r="R118" s="28">
        <f t="shared" si="21"/>
        <v>397652.5</v>
      </c>
      <c r="S118" s="29">
        <v>0</v>
      </c>
      <c r="T118" s="28">
        <f t="shared" si="22"/>
        <v>397652.5</v>
      </c>
    </row>
    <row r="119" spans="2:20" x14ac:dyDescent="0.25">
      <c r="B119" s="2">
        <v>122</v>
      </c>
      <c r="C119" s="26" t="s">
        <v>131</v>
      </c>
      <c r="D119" s="2" t="s">
        <v>149</v>
      </c>
      <c r="E119" s="2">
        <v>9.1999999999999993</v>
      </c>
      <c r="F119" s="2" t="s">
        <v>23</v>
      </c>
      <c r="G119" s="31">
        <v>69.48</v>
      </c>
      <c r="H119" s="14">
        <f t="shared" si="16"/>
        <v>747.88271999999995</v>
      </c>
      <c r="I119" s="2">
        <v>2008</v>
      </c>
      <c r="J119" s="2">
        <v>2023</v>
      </c>
      <c r="K119" s="2">
        <f t="shared" si="18"/>
        <v>15</v>
      </c>
      <c r="L119" s="2">
        <v>60</v>
      </c>
      <c r="M119" s="3">
        <v>0.1</v>
      </c>
      <c r="N119" s="4">
        <f t="shared" si="19"/>
        <v>1.5000000000000001E-2</v>
      </c>
      <c r="O119" s="28">
        <v>14000</v>
      </c>
      <c r="P119" s="28">
        <f t="shared" si="17"/>
        <v>972720</v>
      </c>
      <c r="Q119" s="28">
        <f t="shared" si="20"/>
        <v>218862.00000000003</v>
      </c>
      <c r="R119" s="28">
        <f t="shared" si="21"/>
        <v>753858</v>
      </c>
      <c r="S119" s="29">
        <v>0</v>
      </c>
      <c r="T119" s="28">
        <f t="shared" si="22"/>
        <v>753858</v>
      </c>
    </row>
    <row r="120" spans="2:20" x14ac:dyDescent="0.25">
      <c r="B120" s="2">
        <v>123</v>
      </c>
      <c r="C120" s="27" t="s">
        <v>132</v>
      </c>
      <c r="D120" s="2" t="s">
        <v>149</v>
      </c>
      <c r="E120" s="2">
        <v>9.1999999999999993</v>
      </c>
      <c r="F120" s="2" t="s">
        <v>23</v>
      </c>
      <c r="G120" s="31">
        <v>5.2</v>
      </c>
      <c r="H120" s="14">
        <f t="shared" si="16"/>
        <v>55.972799999999999</v>
      </c>
      <c r="I120" s="2">
        <v>2008</v>
      </c>
      <c r="J120" s="2">
        <v>2023</v>
      </c>
      <c r="K120" s="2">
        <f t="shared" si="18"/>
        <v>15</v>
      </c>
      <c r="L120" s="2">
        <v>60</v>
      </c>
      <c r="M120" s="3">
        <v>0.1</v>
      </c>
      <c r="N120" s="4">
        <f t="shared" si="19"/>
        <v>1.5000000000000001E-2</v>
      </c>
      <c r="O120" s="28">
        <v>14000</v>
      </c>
      <c r="P120" s="28">
        <f t="shared" si="17"/>
        <v>72800</v>
      </c>
      <c r="Q120" s="28">
        <f t="shared" si="20"/>
        <v>16380</v>
      </c>
      <c r="R120" s="28">
        <f t="shared" si="21"/>
        <v>56420</v>
      </c>
      <c r="S120" s="29">
        <v>0</v>
      </c>
      <c r="T120" s="28">
        <f t="shared" si="22"/>
        <v>56420</v>
      </c>
    </row>
    <row r="121" spans="2:20" x14ac:dyDescent="0.25">
      <c r="B121" s="2">
        <v>124</v>
      </c>
      <c r="C121" s="27" t="s">
        <v>133</v>
      </c>
      <c r="D121" s="2" t="s">
        <v>149</v>
      </c>
      <c r="E121" s="2">
        <v>9.1999999999999993</v>
      </c>
      <c r="F121" s="2" t="s">
        <v>23</v>
      </c>
      <c r="G121" s="31">
        <v>13.76</v>
      </c>
      <c r="H121" s="14">
        <f t="shared" si="16"/>
        <v>148.11264</v>
      </c>
      <c r="I121" s="2">
        <v>2008</v>
      </c>
      <c r="J121" s="2">
        <v>2023</v>
      </c>
      <c r="K121" s="2">
        <f t="shared" si="18"/>
        <v>15</v>
      </c>
      <c r="L121" s="2">
        <v>60</v>
      </c>
      <c r="M121" s="3">
        <v>0.1</v>
      </c>
      <c r="N121" s="4">
        <f t="shared" si="19"/>
        <v>1.5000000000000001E-2</v>
      </c>
      <c r="O121" s="28">
        <v>14000</v>
      </c>
      <c r="P121" s="28">
        <f t="shared" si="17"/>
        <v>192640</v>
      </c>
      <c r="Q121" s="28">
        <f t="shared" si="20"/>
        <v>43344.000000000007</v>
      </c>
      <c r="R121" s="28">
        <f t="shared" si="21"/>
        <v>149296</v>
      </c>
      <c r="S121" s="29">
        <v>0</v>
      </c>
      <c r="T121" s="28">
        <f t="shared" si="22"/>
        <v>149296</v>
      </c>
    </row>
    <row r="122" spans="2:20" x14ac:dyDescent="0.25">
      <c r="B122" s="2">
        <v>125</v>
      </c>
      <c r="C122" s="27" t="s">
        <v>134</v>
      </c>
      <c r="D122" s="2" t="s">
        <v>149</v>
      </c>
      <c r="E122" s="2">
        <v>9.1999999999999993</v>
      </c>
      <c r="F122" s="2" t="s">
        <v>23</v>
      </c>
      <c r="G122" s="31">
        <v>9.6</v>
      </c>
      <c r="H122" s="14">
        <f t="shared" si="16"/>
        <v>103.33439999999999</v>
      </c>
      <c r="I122" s="2">
        <v>2008</v>
      </c>
      <c r="J122" s="2">
        <v>2023</v>
      </c>
      <c r="K122" s="2">
        <f t="shared" si="18"/>
        <v>15</v>
      </c>
      <c r="L122" s="2">
        <v>60</v>
      </c>
      <c r="M122" s="3">
        <v>0.1</v>
      </c>
      <c r="N122" s="4">
        <f t="shared" si="19"/>
        <v>1.5000000000000001E-2</v>
      </c>
      <c r="O122" s="28">
        <v>14000</v>
      </c>
      <c r="P122" s="28">
        <f t="shared" si="17"/>
        <v>134400</v>
      </c>
      <c r="Q122" s="28">
        <f t="shared" si="20"/>
        <v>30240.000000000004</v>
      </c>
      <c r="R122" s="28">
        <f t="shared" si="21"/>
        <v>104160</v>
      </c>
      <c r="S122" s="29">
        <v>0</v>
      </c>
      <c r="T122" s="28">
        <f t="shared" si="22"/>
        <v>104160</v>
      </c>
    </row>
    <row r="123" spans="2:20" x14ac:dyDescent="0.25">
      <c r="B123" s="2">
        <v>126</v>
      </c>
      <c r="C123" s="26" t="s">
        <v>135</v>
      </c>
      <c r="D123" s="2" t="s">
        <v>149</v>
      </c>
      <c r="E123" s="2">
        <v>9.1999999999999993</v>
      </c>
      <c r="F123" s="2" t="s">
        <v>23</v>
      </c>
      <c r="G123" s="31">
        <v>55.1</v>
      </c>
      <c r="H123" s="14">
        <f t="shared" si="16"/>
        <v>593.09640000000002</v>
      </c>
      <c r="I123" s="2">
        <v>2008</v>
      </c>
      <c r="J123" s="2">
        <v>2023</v>
      </c>
      <c r="K123" s="2">
        <f t="shared" si="18"/>
        <v>15</v>
      </c>
      <c r="L123" s="2">
        <v>60</v>
      </c>
      <c r="M123" s="3">
        <v>0.1</v>
      </c>
      <c r="N123" s="4">
        <f t="shared" si="19"/>
        <v>1.5000000000000001E-2</v>
      </c>
      <c r="O123" s="28">
        <v>14000</v>
      </c>
      <c r="P123" s="28">
        <f t="shared" si="17"/>
        <v>771400</v>
      </c>
      <c r="Q123" s="28">
        <f t="shared" si="20"/>
        <v>173565.00000000003</v>
      </c>
      <c r="R123" s="28">
        <f t="shared" si="21"/>
        <v>597835</v>
      </c>
      <c r="S123" s="29">
        <v>0</v>
      </c>
      <c r="T123" s="28">
        <f t="shared" si="22"/>
        <v>597835</v>
      </c>
    </row>
    <row r="124" spans="2:20" x14ac:dyDescent="0.25">
      <c r="B124" s="2">
        <v>127</v>
      </c>
      <c r="C124" s="26" t="s">
        <v>136</v>
      </c>
      <c r="D124" s="2" t="s">
        <v>149</v>
      </c>
      <c r="E124" s="2">
        <v>9.1999999999999993</v>
      </c>
      <c r="F124" s="2" t="s">
        <v>23</v>
      </c>
      <c r="G124" s="31">
        <v>65.75</v>
      </c>
      <c r="H124" s="14">
        <f t="shared" si="16"/>
        <v>707.73299999999995</v>
      </c>
      <c r="I124" s="2">
        <v>2008</v>
      </c>
      <c r="J124" s="2">
        <v>2023</v>
      </c>
      <c r="K124" s="2">
        <f t="shared" si="18"/>
        <v>15</v>
      </c>
      <c r="L124" s="2">
        <v>60</v>
      </c>
      <c r="M124" s="3">
        <v>0.1</v>
      </c>
      <c r="N124" s="4">
        <f t="shared" si="19"/>
        <v>1.5000000000000001E-2</v>
      </c>
      <c r="O124" s="28">
        <v>14000</v>
      </c>
      <c r="P124" s="28">
        <f t="shared" si="17"/>
        <v>920500</v>
      </c>
      <c r="Q124" s="28">
        <f t="shared" si="20"/>
        <v>207112.50000000003</v>
      </c>
      <c r="R124" s="28">
        <f t="shared" si="21"/>
        <v>713387.5</v>
      </c>
      <c r="S124" s="29">
        <v>0</v>
      </c>
      <c r="T124" s="28">
        <f t="shared" si="22"/>
        <v>713387.5</v>
      </c>
    </row>
    <row r="125" spans="2:20" x14ac:dyDescent="0.25">
      <c r="B125" s="2">
        <v>128</v>
      </c>
      <c r="C125" s="26" t="s">
        <v>137</v>
      </c>
      <c r="D125" s="2" t="s">
        <v>149</v>
      </c>
      <c r="E125" s="2">
        <v>9.1999999999999993</v>
      </c>
      <c r="F125" s="2" t="s">
        <v>23</v>
      </c>
      <c r="G125" s="31">
        <v>66.75</v>
      </c>
      <c r="H125" s="14">
        <f t="shared" si="16"/>
        <v>718.49699999999996</v>
      </c>
      <c r="I125" s="2">
        <v>2008</v>
      </c>
      <c r="J125" s="2">
        <v>2023</v>
      </c>
      <c r="K125" s="2">
        <f t="shared" si="18"/>
        <v>15</v>
      </c>
      <c r="L125" s="2">
        <v>60</v>
      </c>
      <c r="M125" s="3">
        <v>0.1</v>
      </c>
      <c r="N125" s="4">
        <f t="shared" si="19"/>
        <v>1.5000000000000001E-2</v>
      </c>
      <c r="O125" s="28">
        <v>14000</v>
      </c>
      <c r="P125" s="28">
        <f t="shared" si="17"/>
        <v>934500</v>
      </c>
      <c r="Q125" s="28">
        <f t="shared" si="20"/>
        <v>210262.50000000003</v>
      </c>
      <c r="R125" s="28">
        <f t="shared" si="21"/>
        <v>724237.5</v>
      </c>
      <c r="S125" s="29">
        <v>0</v>
      </c>
      <c r="T125" s="28">
        <f t="shared" si="22"/>
        <v>724237.5</v>
      </c>
    </row>
    <row r="126" spans="2:20" x14ac:dyDescent="0.25">
      <c r="B126" s="2">
        <v>129</v>
      </c>
      <c r="C126" s="26" t="s">
        <v>138</v>
      </c>
      <c r="D126" s="2" t="s">
        <v>149</v>
      </c>
      <c r="E126" s="2">
        <v>9.1999999999999993</v>
      </c>
      <c r="F126" s="2" t="s">
        <v>23</v>
      </c>
      <c r="G126" s="31">
        <v>67.75</v>
      </c>
      <c r="H126" s="14">
        <f t="shared" si="16"/>
        <v>729.26099999999997</v>
      </c>
      <c r="I126" s="2">
        <v>2008</v>
      </c>
      <c r="J126" s="2">
        <v>2023</v>
      </c>
      <c r="K126" s="2">
        <f t="shared" si="18"/>
        <v>15</v>
      </c>
      <c r="L126" s="2">
        <v>60</v>
      </c>
      <c r="M126" s="3">
        <v>0.1</v>
      </c>
      <c r="N126" s="4">
        <f t="shared" si="19"/>
        <v>1.5000000000000001E-2</v>
      </c>
      <c r="O126" s="28">
        <v>14000</v>
      </c>
      <c r="P126" s="28">
        <f t="shared" si="17"/>
        <v>948500</v>
      </c>
      <c r="Q126" s="28">
        <f t="shared" si="20"/>
        <v>213412.50000000003</v>
      </c>
      <c r="R126" s="28">
        <f t="shared" si="21"/>
        <v>735087.5</v>
      </c>
      <c r="S126" s="29">
        <v>0</v>
      </c>
      <c r="T126" s="28">
        <f t="shared" si="22"/>
        <v>735087.5</v>
      </c>
    </row>
    <row r="127" spans="2:20" x14ac:dyDescent="0.25">
      <c r="B127" s="2">
        <v>130</v>
      </c>
      <c r="C127" s="26" t="s">
        <v>139</v>
      </c>
      <c r="D127" s="2" t="s">
        <v>149</v>
      </c>
      <c r="E127" s="2">
        <v>9.1999999999999993</v>
      </c>
      <c r="F127" s="2" t="s">
        <v>23</v>
      </c>
      <c r="G127" s="31">
        <v>68.75</v>
      </c>
      <c r="H127" s="14">
        <f t="shared" si="16"/>
        <v>740.02499999999998</v>
      </c>
      <c r="I127" s="2">
        <v>2008</v>
      </c>
      <c r="J127" s="2">
        <v>2023</v>
      </c>
      <c r="K127" s="2">
        <f t="shared" si="18"/>
        <v>15</v>
      </c>
      <c r="L127" s="2">
        <v>60</v>
      </c>
      <c r="M127" s="3">
        <v>0.1</v>
      </c>
      <c r="N127" s="4">
        <f t="shared" si="19"/>
        <v>1.5000000000000001E-2</v>
      </c>
      <c r="O127" s="28">
        <v>14000</v>
      </c>
      <c r="P127" s="28">
        <f t="shared" si="17"/>
        <v>962500</v>
      </c>
      <c r="Q127" s="28">
        <f t="shared" si="20"/>
        <v>216562.50000000003</v>
      </c>
      <c r="R127" s="28">
        <f t="shared" si="21"/>
        <v>745937.5</v>
      </c>
      <c r="S127" s="29">
        <v>0</v>
      </c>
      <c r="T127" s="28">
        <f t="shared" si="22"/>
        <v>745937.5</v>
      </c>
    </row>
    <row r="128" spans="2:20" x14ac:dyDescent="0.25">
      <c r="B128" s="2">
        <v>131</v>
      </c>
      <c r="C128" s="26" t="s">
        <v>140</v>
      </c>
      <c r="D128" s="2" t="s">
        <v>149</v>
      </c>
      <c r="E128" s="2">
        <v>9.1999999999999993</v>
      </c>
      <c r="F128" s="2" t="s">
        <v>23</v>
      </c>
      <c r="G128" s="31">
        <v>69.75</v>
      </c>
      <c r="H128" s="14">
        <f t="shared" si="16"/>
        <v>750.78899999999999</v>
      </c>
      <c r="I128" s="2">
        <v>2008</v>
      </c>
      <c r="J128" s="2">
        <v>2023</v>
      </c>
      <c r="K128" s="2">
        <f t="shared" si="18"/>
        <v>15</v>
      </c>
      <c r="L128" s="2">
        <v>60</v>
      </c>
      <c r="M128" s="3">
        <v>0.1</v>
      </c>
      <c r="N128" s="4">
        <f t="shared" si="19"/>
        <v>1.5000000000000001E-2</v>
      </c>
      <c r="O128" s="28">
        <v>14000</v>
      </c>
      <c r="P128" s="28">
        <f t="shared" si="17"/>
        <v>976500</v>
      </c>
      <c r="Q128" s="28">
        <f t="shared" si="20"/>
        <v>219712.50000000003</v>
      </c>
      <c r="R128" s="28">
        <f t="shared" si="21"/>
        <v>756787.5</v>
      </c>
      <c r="S128" s="29">
        <v>0</v>
      </c>
      <c r="T128" s="28">
        <f t="shared" si="22"/>
        <v>756787.5</v>
      </c>
    </row>
    <row r="129" spans="2:20" x14ac:dyDescent="0.25">
      <c r="B129" s="2">
        <v>132</v>
      </c>
      <c r="C129" s="26" t="s">
        <v>141</v>
      </c>
      <c r="D129" s="2" t="s">
        <v>149</v>
      </c>
      <c r="E129" s="2">
        <v>9.1999999999999993</v>
      </c>
      <c r="F129" s="2" t="s">
        <v>23</v>
      </c>
      <c r="G129" s="31">
        <v>70.75</v>
      </c>
      <c r="H129" s="14">
        <f t="shared" si="16"/>
        <v>761.553</v>
      </c>
      <c r="I129" s="2">
        <v>2008</v>
      </c>
      <c r="J129" s="2">
        <v>2023</v>
      </c>
      <c r="K129" s="2">
        <f t="shared" si="18"/>
        <v>15</v>
      </c>
      <c r="L129" s="2">
        <v>60</v>
      </c>
      <c r="M129" s="3">
        <v>0.1</v>
      </c>
      <c r="N129" s="4">
        <f t="shared" si="19"/>
        <v>1.5000000000000001E-2</v>
      </c>
      <c r="O129" s="28">
        <v>14000</v>
      </c>
      <c r="P129" s="28">
        <f t="shared" si="17"/>
        <v>990500</v>
      </c>
      <c r="Q129" s="28">
        <f t="shared" si="20"/>
        <v>222862.50000000003</v>
      </c>
      <c r="R129" s="28">
        <f t="shared" si="21"/>
        <v>767637.5</v>
      </c>
      <c r="S129" s="29">
        <v>0</v>
      </c>
      <c r="T129" s="28">
        <f t="shared" si="22"/>
        <v>767637.5</v>
      </c>
    </row>
    <row r="130" spans="2:20" x14ac:dyDescent="0.25">
      <c r="B130" s="2">
        <v>133</v>
      </c>
      <c r="C130" s="26" t="s">
        <v>142</v>
      </c>
      <c r="D130" s="2" t="s">
        <v>149</v>
      </c>
      <c r="E130" s="2">
        <v>9.1999999999999993</v>
      </c>
      <c r="F130" s="2" t="s">
        <v>23</v>
      </c>
      <c r="G130" s="31">
        <v>55.11</v>
      </c>
      <c r="H130" s="14">
        <f t="shared" si="16"/>
        <v>593.20403999999996</v>
      </c>
      <c r="I130" s="2">
        <v>2008</v>
      </c>
      <c r="J130" s="2">
        <v>2023</v>
      </c>
      <c r="K130" s="2">
        <f t="shared" si="18"/>
        <v>15</v>
      </c>
      <c r="L130" s="2">
        <v>60</v>
      </c>
      <c r="M130" s="3">
        <v>0.1</v>
      </c>
      <c r="N130" s="4">
        <f t="shared" si="19"/>
        <v>1.5000000000000001E-2</v>
      </c>
      <c r="O130" s="28">
        <v>14000</v>
      </c>
      <c r="P130" s="28">
        <f t="shared" si="17"/>
        <v>771540</v>
      </c>
      <c r="Q130" s="28">
        <f t="shared" si="20"/>
        <v>173596.5</v>
      </c>
      <c r="R130" s="28">
        <f t="shared" si="21"/>
        <v>597943.5</v>
      </c>
      <c r="S130" s="29">
        <v>0</v>
      </c>
      <c r="T130" s="28">
        <f t="shared" si="22"/>
        <v>597943.5</v>
      </c>
    </row>
    <row r="131" spans="2:20" x14ac:dyDescent="0.25">
      <c r="B131" s="2">
        <v>134</v>
      </c>
      <c r="C131" s="26" t="s">
        <v>143</v>
      </c>
      <c r="D131" s="2" t="s">
        <v>149</v>
      </c>
      <c r="E131" s="2">
        <v>9.1999999999999993</v>
      </c>
      <c r="F131" s="2" t="s">
        <v>23</v>
      </c>
      <c r="G131" s="31">
        <v>83.32</v>
      </c>
      <c r="H131" s="14">
        <f t="shared" si="16"/>
        <v>896.85647999999992</v>
      </c>
      <c r="I131" s="2">
        <v>2008</v>
      </c>
      <c r="J131" s="2">
        <v>2023</v>
      </c>
      <c r="K131" s="2">
        <f t="shared" si="18"/>
        <v>15</v>
      </c>
      <c r="L131" s="2">
        <v>60</v>
      </c>
      <c r="M131" s="3">
        <v>0.1</v>
      </c>
      <c r="N131" s="4">
        <f t="shared" si="19"/>
        <v>1.5000000000000001E-2</v>
      </c>
      <c r="O131" s="28">
        <v>14000</v>
      </c>
      <c r="P131" s="28">
        <f t="shared" si="17"/>
        <v>1166480</v>
      </c>
      <c r="Q131" s="28">
        <f t="shared" si="20"/>
        <v>262458</v>
      </c>
      <c r="R131" s="28">
        <f t="shared" si="21"/>
        <v>904022</v>
      </c>
      <c r="S131" s="29">
        <v>0</v>
      </c>
      <c r="T131" s="28">
        <f t="shared" si="22"/>
        <v>904022</v>
      </c>
    </row>
    <row r="132" spans="2:20" x14ac:dyDescent="0.25">
      <c r="B132" s="2">
        <v>135</v>
      </c>
      <c r="C132" s="26" t="s">
        <v>144</v>
      </c>
      <c r="D132" s="2" t="s">
        <v>149</v>
      </c>
      <c r="E132" s="2">
        <v>9.1999999999999993</v>
      </c>
      <c r="F132" s="2" t="s">
        <v>23</v>
      </c>
      <c r="G132" s="31">
        <v>83.32</v>
      </c>
      <c r="H132" s="14">
        <f t="shared" si="16"/>
        <v>896.85647999999992</v>
      </c>
      <c r="I132" s="2">
        <v>2008</v>
      </c>
      <c r="J132" s="2">
        <v>2023</v>
      </c>
      <c r="K132" s="2">
        <f t="shared" si="18"/>
        <v>15</v>
      </c>
      <c r="L132" s="2">
        <v>60</v>
      </c>
      <c r="M132" s="3">
        <v>0.1</v>
      </c>
      <c r="N132" s="4">
        <f t="shared" si="19"/>
        <v>1.5000000000000001E-2</v>
      </c>
      <c r="O132" s="28">
        <v>14000</v>
      </c>
      <c r="P132" s="28">
        <f t="shared" si="17"/>
        <v>1166480</v>
      </c>
      <c r="Q132" s="28">
        <f t="shared" si="20"/>
        <v>262458</v>
      </c>
      <c r="R132" s="28">
        <f t="shared" si="21"/>
        <v>904022</v>
      </c>
      <c r="S132" s="29">
        <v>0</v>
      </c>
      <c r="T132" s="28">
        <f t="shared" si="22"/>
        <v>904022</v>
      </c>
    </row>
    <row r="133" spans="2:20" x14ac:dyDescent="0.25">
      <c r="B133" s="2">
        <v>136</v>
      </c>
      <c r="C133" s="26" t="s">
        <v>145</v>
      </c>
      <c r="D133" s="2" t="s">
        <v>149</v>
      </c>
      <c r="E133" s="2">
        <v>9.1999999999999993</v>
      </c>
      <c r="F133" s="2" t="s">
        <v>23</v>
      </c>
      <c r="G133" s="31">
        <v>83.32</v>
      </c>
      <c r="H133" s="14">
        <f t="shared" ref="H133:H184" si="23">G133*10.764</f>
        <v>896.85647999999992</v>
      </c>
      <c r="I133" s="2">
        <v>2008</v>
      </c>
      <c r="J133" s="2">
        <v>2023</v>
      </c>
      <c r="K133" s="2">
        <f t="shared" si="18"/>
        <v>15</v>
      </c>
      <c r="L133" s="2">
        <v>60</v>
      </c>
      <c r="M133" s="3">
        <v>0.1</v>
      </c>
      <c r="N133" s="4">
        <f t="shared" si="19"/>
        <v>1.5000000000000001E-2</v>
      </c>
      <c r="O133" s="28">
        <v>14000</v>
      </c>
      <c r="P133" s="28">
        <f t="shared" ref="P133:P184" si="24">O133*G133</f>
        <v>1166480</v>
      </c>
      <c r="Q133" s="28">
        <f t="shared" si="20"/>
        <v>262458</v>
      </c>
      <c r="R133" s="28">
        <f t="shared" si="21"/>
        <v>904022</v>
      </c>
      <c r="S133" s="29">
        <v>0</v>
      </c>
      <c r="T133" s="28">
        <f t="shared" si="22"/>
        <v>904022</v>
      </c>
    </row>
    <row r="134" spans="2:20" x14ac:dyDescent="0.25">
      <c r="B134" s="2">
        <v>137</v>
      </c>
      <c r="C134" s="26" t="s">
        <v>146</v>
      </c>
      <c r="D134" s="2" t="s">
        <v>149</v>
      </c>
      <c r="E134" s="2">
        <v>9.1999999999999993</v>
      </c>
      <c r="F134" s="2" t="s">
        <v>23</v>
      </c>
      <c r="G134" s="31">
        <v>26.56</v>
      </c>
      <c r="H134" s="14">
        <f t="shared" si="23"/>
        <v>285.89183999999995</v>
      </c>
      <c r="I134" s="2">
        <v>2008</v>
      </c>
      <c r="J134" s="2">
        <v>2023</v>
      </c>
      <c r="K134" s="2">
        <f t="shared" si="18"/>
        <v>15</v>
      </c>
      <c r="L134" s="2">
        <v>60</v>
      </c>
      <c r="M134" s="3">
        <v>0.1</v>
      </c>
      <c r="N134" s="4">
        <f t="shared" si="19"/>
        <v>1.5000000000000001E-2</v>
      </c>
      <c r="O134" s="28">
        <v>14000</v>
      </c>
      <c r="P134" s="28">
        <f t="shared" si="24"/>
        <v>371840</v>
      </c>
      <c r="Q134" s="28">
        <f t="shared" si="20"/>
        <v>83664</v>
      </c>
      <c r="R134" s="28">
        <f t="shared" si="21"/>
        <v>288176</v>
      </c>
      <c r="S134" s="29">
        <v>0</v>
      </c>
      <c r="T134" s="28">
        <f t="shared" si="22"/>
        <v>288176</v>
      </c>
    </row>
    <row r="135" spans="2:20" x14ac:dyDescent="0.25">
      <c r="B135" s="2">
        <v>138</v>
      </c>
      <c r="C135" s="26" t="s">
        <v>147</v>
      </c>
      <c r="D135" s="2" t="s">
        <v>149</v>
      </c>
      <c r="E135" s="2">
        <v>9.1999999999999993</v>
      </c>
      <c r="F135" s="2" t="s">
        <v>23</v>
      </c>
      <c r="G135" s="31">
        <v>26.26</v>
      </c>
      <c r="H135" s="14">
        <f t="shared" si="23"/>
        <v>282.66264000000001</v>
      </c>
      <c r="I135" s="2">
        <v>2008</v>
      </c>
      <c r="J135" s="2">
        <v>2023</v>
      </c>
      <c r="K135" s="2">
        <f t="shared" si="18"/>
        <v>15</v>
      </c>
      <c r="L135" s="2">
        <v>60</v>
      </c>
      <c r="M135" s="3">
        <v>0.1</v>
      </c>
      <c r="N135" s="4">
        <f t="shared" si="19"/>
        <v>1.5000000000000001E-2</v>
      </c>
      <c r="O135" s="28">
        <v>14000</v>
      </c>
      <c r="P135" s="28">
        <f t="shared" si="24"/>
        <v>367640</v>
      </c>
      <c r="Q135" s="28">
        <f t="shared" si="20"/>
        <v>82719</v>
      </c>
      <c r="R135" s="28">
        <f t="shared" si="21"/>
        <v>284921</v>
      </c>
      <c r="S135" s="29">
        <v>0</v>
      </c>
      <c r="T135" s="28">
        <f t="shared" si="22"/>
        <v>284921</v>
      </c>
    </row>
    <row r="136" spans="2:20" x14ac:dyDescent="0.25">
      <c r="B136" s="2">
        <v>139</v>
      </c>
      <c r="C136" s="26" t="s">
        <v>60</v>
      </c>
      <c r="D136" s="2" t="s">
        <v>149</v>
      </c>
      <c r="E136" s="2">
        <v>9.1999999999999993</v>
      </c>
      <c r="F136" s="2" t="s">
        <v>23</v>
      </c>
      <c r="G136" s="31">
        <v>27.62</v>
      </c>
      <c r="H136" s="14">
        <f t="shared" si="23"/>
        <v>297.30167999999998</v>
      </c>
      <c r="I136" s="2">
        <v>2008</v>
      </c>
      <c r="J136" s="2">
        <v>2023</v>
      </c>
      <c r="K136" s="2">
        <f t="shared" si="18"/>
        <v>15</v>
      </c>
      <c r="L136" s="2">
        <v>60</v>
      </c>
      <c r="M136" s="3">
        <v>0.1</v>
      </c>
      <c r="N136" s="4">
        <f t="shared" si="19"/>
        <v>1.5000000000000001E-2</v>
      </c>
      <c r="O136" s="28">
        <v>14000</v>
      </c>
      <c r="P136" s="28">
        <f t="shared" si="24"/>
        <v>386680</v>
      </c>
      <c r="Q136" s="28">
        <f t="shared" si="20"/>
        <v>87003.000000000015</v>
      </c>
      <c r="R136" s="28">
        <f t="shared" si="21"/>
        <v>299677</v>
      </c>
      <c r="S136" s="29">
        <v>0</v>
      </c>
      <c r="T136" s="28">
        <f t="shared" si="22"/>
        <v>299677</v>
      </c>
    </row>
    <row r="137" spans="2:20" x14ac:dyDescent="0.25">
      <c r="B137" s="2">
        <v>140</v>
      </c>
      <c r="C137" s="26" t="s">
        <v>95</v>
      </c>
      <c r="D137" s="2" t="s">
        <v>149</v>
      </c>
      <c r="E137" s="2">
        <v>9.1999999999999993</v>
      </c>
      <c r="F137" s="2" t="s">
        <v>23</v>
      </c>
      <c r="G137" s="31">
        <v>8.66</v>
      </c>
      <c r="H137" s="14">
        <f t="shared" si="23"/>
        <v>93.216239999999999</v>
      </c>
      <c r="I137" s="2">
        <v>2008</v>
      </c>
      <c r="J137" s="2">
        <v>2023</v>
      </c>
      <c r="K137" s="2">
        <f t="shared" si="18"/>
        <v>15</v>
      </c>
      <c r="L137" s="2">
        <v>60</v>
      </c>
      <c r="M137" s="3">
        <v>0.1</v>
      </c>
      <c r="N137" s="4">
        <f t="shared" si="19"/>
        <v>1.5000000000000001E-2</v>
      </c>
      <c r="O137" s="28">
        <v>14000</v>
      </c>
      <c r="P137" s="28">
        <f t="shared" si="24"/>
        <v>121240</v>
      </c>
      <c r="Q137" s="28">
        <f t="shared" si="20"/>
        <v>27279.000000000004</v>
      </c>
      <c r="R137" s="28">
        <f t="shared" si="21"/>
        <v>93961</v>
      </c>
      <c r="S137" s="29">
        <v>0</v>
      </c>
      <c r="T137" s="28">
        <f t="shared" si="22"/>
        <v>93961</v>
      </c>
    </row>
    <row r="138" spans="2:20" x14ac:dyDescent="0.25">
      <c r="B138" s="2">
        <v>141</v>
      </c>
      <c r="C138" s="26" t="s">
        <v>95</v>
      </c>
      <c r="D138" s="2" t="s">
        <v>149</v>
      </c>
      <c r="E138" s="2">
        <v>9.1999999999999993</v>
      </c>
      <c r="F138" s="2" t="s">
        <v>23</v>
      </c>
      <c r="G138" s="31">
        <v>17.62</v>
      </c>
      <c r="H138" s="14">
        <f t="shared" si="23"/>
        <v>189.66167999999999</v>
      </c>
      <c r="I138" s="2">
        <v>2008</v>
      </c>
      <c r="J138" s="2">
        <v>2023</v>
      </c>
      <c r="K138" s="2">
        <f t="shared" si="18"/>
        <v>15</v>
      </c>
      <c r="L138" s="2">
        <v>60</v>
      </c>
      <c r="M138" s="3">
        <v>0.1</v>
      </c>
      <c r="N138" s="4">
        <f t="shared" si="19"/>
        <v>1.5000000000000001E-2</v>
      </c>
      <c r="O138" s="28">
        <v>14000</v>
      </c>
      <c r="P138" s="28">
        <f t="shared" si="24"/>
        <v>246680</v>
      </c>
      <c r="Q138" s="28">
        <f t="shared" si="20"/>
        <v>55503.000000000007</v>
      </c>
      <c r="R138" s="28">
        <f t="shared" si="21"/>
        <v>191177</v>
      </c>
      <c r="S138" s="29">
        <v>0</v>
      </c>
      <c r="T138" s="28">
        <f t="shared" si="22"/>
        <v>191177</v>
      </c>
    </row>
    <row r="139" spans="2:20" x14ac:dyDescent="0.25">
      <c r="B139" s="2">
        <v>142</v>
      </c>
      <c r="C139" s="26" t="s">
        <v>59</v>
      </c>
      <c r="D139" s="2" t="s">
        <v>149</v>
      </c>
      <c r="E139" s="2">
        <v>9.1999999999999993</v>
      </c>
      <c r="F139" s="2" t="s">
        <v>23</v>
      </c>
      <c r="G139" s="31">
        <v>29.37</v>
      </c>
      <c r="H139" s="14">
        <f t="shared" si="23"/>
        <v>316.13867999999997</v>
      </c>
      <c r="I139" s="2">
        <v>2008</v>
      </c>
      <c r="J139" s="2">
        <v>2023</v>
      </c>
      <c r="K139" s="2">
        <f t="shared" si="18"/>
        <v>15</v>
      </c>
      <c r="L139" s="2">
        <v>60</v>
      </c>
      <c r="M139" s="3">
        <v>0.1</v>
      </c>
      <c r="N139" s="4">
        <f t="shared" si="19"/>
        <v>1.5000000000000001E-2</v>
      </c>
      <c r="O139" s="28">
        <v>14000</v>
      </c>
      <c r="P139" s="28">
        <f t="shared" si="24"/>
        <v>411180</v>
      </c>
      <c r="Q139" s="28">
        <f t="shared" si="20"/>
        <v>92515.500000000015</v>
      </c>
      <c r="R139" s="28">
        <f t="shared" si="21"/>
        <v>318664.5</v>
      </c>
      <c r="S139" s="29">
        <v>0</v>
      </c>
      <c r="T139" s="28">
        <f t="shared" si="22"/>
        <v>318664.5</v>
      </c>
    </row>
    <row r="140" spans="2:20" x14ac:dyDescent="0.25">
      <c r="B140" s="2">
        <v>143</v>
      </c>
      <c r="C140" s="26" t="s">
        <v>96</v>
      </c>
      <c r="D140" s="2" t="s">
        <v>149</v>
      </c>
      <c r="E140" s="2">
        <v>9.1999999999999993</v>
      </c>
      <c r="F140" s="2" t="s">
        <v>23</v>
      </c>
      <c r="G140" s="31">
        <v>6.93</v>
      </c>
      <c r="H140" s="14">
        <f t="shared" si="23"/>
        <v>74.594519999999989</v>
      </c>
      <c r="I140" s="2">
        <v>2008</v>
      </c>
      <c r="J140" s="2">
        <v>2023</v>
      </c>
      <c r="K140" s="2">
        <f t="shared" si="18"/>
        <v>15</v>
      </c>
      <c r="L140" s="2">
        <v>60</v>
      </c>
      <c r="M140" s="3">
        <v>0.1</v>
      </c>
      <c r="N140" s="4">
        <f t="shared" si="19"/>
        <v>1.5000000000000001E-2</v>
      </c>
      <c r="O140" s="28">
        <v>14000</v>
      </c>
      <c r="P140" s="28">
        <f t="shared" si="24"/>
        <v>97020</v>
      </c>
      <c r="Q140" s="28">
        <f t="shared" si="20"/>
        <v>21829.500000000004</v>
      </c>
      <c r="R140" s="28">
        <f t="shared" si="21"/>
        <v>75190.5</v>
      </c>
      <c r="S140" s="29">
        <v>0</v>
      </c>
      <c r="T140" s="28">
        <f t="shared" si="22"/>
        <v>75190.5</v>
      </c>
    </row>
    <row r="141" spans="2:20" x14ac:dyDescent="0.25">
      <c r="B141" s="2">
        <v>144</v>
      </c>
      <c r="C141" s="26" t="s">
        <v>148</v>
      </c>
      <c r="D141" s="2" t="s">
        <v>149</v>
      </c>
      <c r="E141" s="2">
        <v>9.1999999999999993</v>
      </c>
      <c r="F141" s="2" t="s">
        <v>23</v>
      </c>
      <c r="G141" s="31">
        <v>2.95</v>
      </c>
      <c r="H141" s="14">
        <f t="shared" si="23"/>
        <v>31.753799999999998</v>
      </c>
      <c r="I141" s="2">
        <v>2008</v>
      </c>
      <c r="J141" s="2">
        <v>2023</v>
      </c>
      <c r="K141" s="2">
        <f t="shared" si="18"/>
        <v>15</v>
      </c>
      <c r="L141" s="2">
        <v>60</v>
      </c>
      <c r="M141" s="3">
        <v>0.1</v>
      </c>
      <c r="N141" s="4">
        <f t="shared" si="19"/>
        <v>1.5000000000000001E-2</v>
      </c>
      <c r="O141" s="28">
        <v>14000</v>
      </c>
      <c r="P141" s="28">
        <f t="shared" si="24"/>
        <v>41300</v>
      </c>
      <c r="Q141" s="28">
        <f t="shared" si="20"/>
        <v>9292.5</v>
      </c>
      <c r="R141" s="28">
        <f t="shared" si="21"/>
        <v>32007.5</v>
      </c>
      <c r="S141" s="29">
        <v>0</v>
      </c>
      <c r="T141" s="28">
        <f t="shared" si="22"/>
        <v>32007.5</v>
      </c>
    </row>
    <row r="142" spans="2:20" x14ac:dyDescent="0.25">
      <c r="B142" s="2">
        <v>146</v>
      </c>
      <c r="C142" s="26" t="s">
        <v>150</v>
      </c>
      <c r="D142" s="2" t="s">
        <v>185</v>
      </c>
      <c r="E142" s="2">
        <v>9.1999999999999993</v>
      </c>
      <c r="F142" s="2" t="s">
        <v>23</v>
      </c>
      <c r="G142" s="31">
        <v>66</v>
      </c>
      <c r="H142" s="14">
        <f t="shared" si="23"/>
        <v>710.42399999999998</v>
      </c>
      <c r="I142" s="2">
        <v>2008</v>
      </c>
      <c r="J142" s="2">
        <v>2023</v>
      </c>
      <c r="K142" s="2">
        <f t="shared" si="18"/>
        <v>15</v>
      </c>
      <c r="L142" s="2">
        <v>60</v>
      </c>
      <c r="M142" s="3">
        <v>0.1</v>
      </c>
      <c r="N142" s="4">
        <f t="shared" si="19"/>
        <v>1.5000000000000001E-2</v>
      </c>
      <c r="O142" s="28">
        <v>14000</v>
      </c>
      <c r="P142" s="28">
        <f t="shared" si="24"/>
        <v>924000</v>
      </c>
      <c r="Q142" s="28">
        <f t="shared" si="20"/>
        <v>207900.00000000003</v>
      </c>
      <c r="R142" s="28">
        <f t="shared" si="21"/>
        <v>716100</v>
      </c>
      <c r="S142" s="29">
        <v>0</v>
      </c>
      <c r="T142" s="28">
        <f t="shared" si="22"/>
        <v>716100</v>
      </c>
    </row>
    <row r="143" spans="2:20" x14ac:dyDescent="0.25">
      <c r="B143" s="2">
        <v>147</v>
      </c>
      <c r="C143" s="26" t="s">
        <v>151</v>
      </c>
      <c r="D143" s="2" t="s">
        <v>185</v>
      </c>
      <c r="E143" s="2">
        <v>9.1999999999999993</v>
      </c>
      <c r="F143" s="2" t="s">
        <v>23</v>
      </c>
      <c r="G143" s="31">
        <v>133.77000000000001</v>
      </c>
      <c r="H143" s="14">
        <f t="shared" si="23"/>
        <v>1439.9002800000001</v>
      </c>
      <c r="I143" s="2">
        <v>2008</v>
      </c>
      <c r="J143" s="2">
        <v>2023</v>
      </c>
      <c r="K143" s="2">
        <f t="shared" si="18"/>
        <v>15</v>
      </c>
      <c r="L143" s="2">
        <v>60</v>
      </c>
      <c r="M143" s="3">
        <v>0.1</v>
      </c>
      <c r="N143" s="4">
        <f t="shared" si="19"/>
        <v>1.5000000000000001E-2</v>
      </c>
      <c r="O143" s="28">
        <v>14000</v>
      </c>
      <c r="P143" s="28">
        <f t="shared" si="24"/>
        <v>1872780.0000000002</v>
      </c>
      <c r="Q143" s="28">
        <f t="shared" si="20"/>
        <v>421375.50000000006</v>
      </c>
      <c r="R143" s="28">
        <f t="shared" si="21"/>
        <v>1451404.5000000002</v>
      </c>
      <c r="S143" s="29">
        <v>0</v>
      </c>
      <c r="T143" s="28">
        <f t="shared" si="22"/>
        <v>1451404.5000000002</v>
      </c>
    </row>
    <row r="144" spans="2:20" x14ac:dyDescent="0.25">
      <c r="B144" s="2">
        <v>148</v>
      </c>
      <c r="C144" s="26" t="s">
        <v>152</v>
      </c>
      <c r="D144" s="2" t="s">
        <v>185</v>
      </c>
      <c r="E144" s="2">
        <v>9.1999999999999993</v>
      </c>
      <c r="F144" s="2" t="s">
        <v>23</v>
      </c>
      <c r="G144" s="31">
        <v>134.68</v>
      </c>
      <c r="H144" s="14">
        <f t="shared" si="23"/>
        <v>1449.69552</v>
      </c>
      <c r="I144" s="2">
        <v>2008</v>
      </c>
      <c r="J144" s="2">
        <v>2023</v>
      </c>
      <c r="K144" s="2">
        <f t="shared" si="18"/>
        <v>15</v>
      </c>
      <c r="L144" s="2">
        <v>60</v>
      </c>
      <c r="M144" s="3">
        <v>0.1</v>
      </c>
      <c r="N144" s="4">
        <f t="shared" si="19"/>
        <v>1.5000000000000001E-2</v>
      </c>
      <c r="O144" s="28">
        <v>14000</v>
      </c>
      <c r="P144" s="28">
        <f t="shared" si="24"/>
        <v>1885520</v>
      </c>
      <c r="Q144" s="28">
        <f t="shared" si="20"/>
        <v>424242.00000000006</v>
      </c>
      <c r="R144" s="28">
        <f t="shared" si="21"/>
        <v>1461278</v>
      </c>
      <c r="S144" s="29">
        <v>0</v>
      </c>
      <c r="T144" s="28">
        <f t="shared" si="22"/>
        <v>1461278</v>
      </c>
    </row>
    <row r="145" spans="2:20" x14ac:dyDescent="0.25">
      <c r="B145" s="2">
        <v>149</v>
      </c>
      <c r="C145" s="26" t="s">
        <v>153</v>
      </c>
      <c r="D145" s="2" t="s">
        <v>185</v>
      </c>
      <c r="E145" s="2">
        <v>9.1999999999999993</v>
      </c>
      <c r="F145" s="2" t="s">
        <v>23</v>
      </c>
      <c r="G145" s="31">
        <v>301</v>
      </c>
      <c r="H145" s="14">
        <f t="shared" si="23"/>
        <v>3239.9639999999999</v>
      </c>
      <c r="I145" s="2">
        <v>2008</v>
      </c>
      <c r="J145" s="2">
        <v>2023</v>
      </c>
      <c r="K145" s="2">
        <f t="shared" si="18"/>
        <v>15</v>
      </c>
      <c r="L145" s="2">
        <v>60</v>
      </c>
      <c r="M145" s="3">
        <v>0.1</v>
      </c>
      <c r="N145" s="4">
        <f t="shared" si="19"/>
        <v>1.5000000000000001E-2</v>
      </c>
      <c r="O145" s="28">
        <v>14000</v>
      </c>
      <c r="P145" s="28">
        <f t="shared" si="24"/>
        <v>4214000</v>
      </c>
      <c r="Q145" s="28">
        <f t="shared" si="20"/>
        <v>948150.00000000012</v>
      </c>
      <c r="R145" s="28">
        <f t="shared" si="21"/>
        <v>3265850</v>
      </c>
      <c r="S145" s="29">
        <v>0</v>
      </c>
      <c r="T145" s="28">
        <f t="shared" si="22"/>
        <v>3265850</v>
      </c>
    </row>
    <row r="146" spans="2:20" x14ac:dyDescent="0.25">
      <c r="B146" s="2">
        <v>150</v>
      </c>
      <c r="C146" s="26" t="s">
        <v>154</v>
      </c>
      <c r="D146" s="2" t="s">
        <v>185</v>
      </c>
      <c r="E146" s="2">
        <v>9.1999999999999993</v>
      </c>
      <c r="F146" s="2" t="s">
        <v>23</v>
      </c>
      <c r="G146" s="31">
        <v>90.97</v>
      </c>
      <c r="H146" s="14">
        <f t="shared" si="23"/>
        <v>979.20107999999993</v>
      </c>
      <c r="I146" s="2">
        <v>2008</v>
      </c>
      <c r="J146" s="2">
        <v>2023</v>
      </c>
      <c r="K146" s="2">
        <f t="shared" si="18"/>
        <v>15</v>
      </c>
      <c r="L146" s="2">
        <v>60</v>
      </c>
      <c r="M146" s="3">
        <v>0.1</v>
      </c>
      <c r="N146" s="4">
        <f t="shared" si="19"/>
        <v>1.5000000000000001E-2</v>
      </c>
      <c r="O146" s="28">
        <v>14000</v>
      </c>
      <c r="P146" s="28">
        <f t="shared" si="24"/>
        <v>1273580</v>
      </c>
      <c r="Q146" s="28">
        <f t="shared" si="20"/>
        <v>286555.5</v>
      </c>
      <c r="R146" s="28">
        <f t="shared" si="21"/>
        <v>987024.5</v>
      </c>
      <c r="S146" s="29">
        <v>0</v>
      </c>
      <c r="T146" s="28">
        <f t="shared" si="22"/>
        <v>987024.5</v>
      </c>
    </row>
    <row r="147" spans="2:20" x14ac:dyDescent="0.25">
      <c r="B147" s="2">
        <v>151</v>
      </c>
      <c r="C147" s="26" t="s">
        <v>155</v>
      </c>
      <c r="D147" s="2" t="s">
        <v>185</v>
      </c>
      <c r="E147" s="2">
        <v>9.1999999999999993</v>
      </c>
      <c r="F147" s="2" t="s">
        <v>23</v>
      </c>
      <c r="G147" s="31">
        <v>56.86</v>
      </c>
      <c r="H147" s="14">
        <f t="shared" si="23"/>
        <v>612.04103999999995</v>
      </c>
      <c r="I147" s="2">
        <v>2008</v>
      </c>
      <c r="J147" s="2">
        <v>2023</v>
      </c>
      <c r="K147" s="2">
        <f t="shared" ref="K147:K184" si="25">J147-I147</f>
        <v>15</v>
      </c>
      <c r="L147" s="2">
        <v>60</v>
      </c>
      <c r="M147" s="3">
        <v>0.1</v>
      </c>
      <c r="N147" s="4">
        <f t="shared" ref="N147:N184" si="26">(1-M147)/L147</f>
        <v>1.5000000000000001E-2</v>
      </c>
      <c r="O147" s="28">
        <v>14000</v>
      </c>
      <c r="P147" s="28">
        <f t="shared" si="24"/>
        <v>796040</v>
      </c>
      <c r="Q147" s="28">
        <f t="shared" ref="Q147:Q184" si="27">P147*N147*K147</f>
        <v>179109</v>
      </c>
      <c r="R147" s="28">
        <f t="shared" ref="R147:R184" si="28">MAX(P147-Q147,0)</f>
        <v>616931</v>
      </c>
      <c r="S147" s="29">
        <v>0</v>
      </c>
      <c r="T147" s="28">
        <f t="shared" ref="T147:T184" si="29">IF(R147&gt;M147*P147,R147*(1-S147),P147*M147)</f>
        <v>616931</v>
      </c>
    </row>
    <row r="148" spans="2:20" x14ac:dyDescent="0.25">
      <c r="B148" s="2">
        <v>152</v>
      </c>
      <c r="C148" s="26" t="s">
        <v>156</v>
      </c>
      <c r="D148" s="2" t="s">
        <v>185</v>
      </c>
      <c r="E148" s="2">
        <v>9.1999999999999993</v>
      </c>
      <c r="F148" s="2" t="s">
        <v>23</v>
      </c>
      <c r="G148" s="31">
        <v>5.2</v>
      </c>
      <c r="H148" s="14">
        <f t="shared" si="23"/>
        <v>55.972799999999999</v>
      </c>
      <c r="I148" s="2">
        <v>2008</v>
      </c>
      <c r="J148" s="2">
        <v>2023</v>
      </c>
      <c r="K148" s="2">
        <f t="shared" si="25"/>
        <v>15</v>
      </c>
      <c r="L148" s="2">
        <v>60</v>
      </c>
      <c r="M148" s="3">
        <v>0.1</v>
      </c>
      <c r="N148" s="4">
        <f t="shared" si="26"/>
        <v>1.5000000000000001E-2</v>
      </c>
      <c r="O148" s="28">
        <v>14000</v>
      </c>
      <c r="P148" s="28">
        <f t="shared" si="24"/>
        <v>72800</v>
      </c>
      <c r="Q148" s="28">
        <f t="shared" si="27"/>
        <v>16380</v>
      </c>
      <c r="R148" s="28">
        <f t="shared" si="28"/>
        <v>56420</v>
      </c>
      <c r="S148" s="29">
        <v>0</v>
      </c>
      <c r="T148" s="28">
        <f t="shared" si="29"/>
        <v>56420</v>
      </c>
    </row>
    <row r="149" spans="2:20" x14ac:dyDescent="0.25">
      <c r="B149" s="2">
        <v>153</v>
      </c>
      <c r="C149" s="27" t="s">
        <v>157</v>
      </c>
      <c r="D149" s="2" t="s">
        <v>185</v>
      </c>
      <c r="E149" s="2">
        <v>9.1999999999999993</v>
      </c>
      <c r="F149" s="2" t="s">
        <v>23</v>
      </c>
      <c r="G149" s="31">
        <v>13.76</v>
      </c>
      <c r="H149" s="14">
        <f t="shared" si="23"/>
        <v>148.11264</v>
      </c>
      <c r="I149" s="2">
        <v>2008</v>
      </c>
      <c r="J149" s="2">
        <v>2023</v>
      </c>
      <c r="K149" s="2">
        <f t="shared" si="25"/>
        <v>15</v>
      </c>
      <c r="L149" s="2">
        <v>60</v>
      </c>
      <c r="M149" s="3">
        <v>0.1</v>
      </c>
      <c r="N149" s="4">
        <f t="shared" si="26"/>
        <v>1.5000000000000001E-2</v>
      </c>
      <c r="O149" s="28">
        <v>14000</v>
      </c>
      <c r="P149" s="28">
        <f t="shared" si="24"/>
        <v>192640</v>
      </c>
      <c r="Q149" s="28">
        <f t="shared" si="27"/>
        <v>43344.000000000007</v>
      </c>
      <c r="R149" s="28">
        <f t="shared" si="28"/>
        <v>149296</v>
      </c>
      <c r="S149" s="29">
        <v>0</v>
      </c>
      <c r="T149" s="28">
        <f t="shared" si="29"/>
        <v>149296</v>
      </c>
    </row>
    <row r="150" spans="2:20" x14ac:dyDescent="0.25">
      <c r="B150" s="2">
        <v>154</v>
      </c>
      <c r="C150" s="27" t="s">
        <v>158</v>
      </c>
      <c r="D150" s="2" t="s">
        <v>185</v>
      </c>
      <c r="E150" s="2">
        <v>9.1999999999999993</v>
      </c>
      <c r="F150" s="2" t="s">
        <v>23</v>
      </c>
      <c r="G150" s="31">
        <v>9.6</v>
      </c>
      <c r="H150" s="14">
        <f t="shared" si="23"/>
        <v>103.33439999999999</v>
      </c>
      <c r="I150" s="2">
        <v>2008</v>
      </c>
      <c r="J150" s="2">
        <v>2023</v>
      </c>
      <c r="K150" s="2">
        <f t="shared" si="25"/>
        <v>15</v>
      </c>
      <c r="L150" s="2">
        <v>60</v>
      </c>
      <c r="M150" s="3">
        <v>0.1</v>
      </c>
      <c r="N150" s="4">
        <f t="shared" si="26"/>
        <v>1.5000000000000001E-2</v>
      </c>
      <c r="O150" s="28">
        <v>14000</v>
      </c>
      <c r="P150" s="28">
        <f t="shared" si="24"/>
        <v>134400</v>
      </c>
      <c r="Q150" s="28">
        <f t="shared" si="27"/>
        <v>30240.000000000004</v>
      </c>
      <c r="R150" s="28">
        <f t="shared" si="28"/>
        <v>104160</v>
      </c>
      <c r="S150" s="29">
        <v>0</v>
      </c>
      <c r="T150" s="28">
        <f t="shared" si="29"/>
        <v>104160</v>
      </c>
    </row>
    <row r="151" spans="2:20" x14ac:dyDescent="0.25">
      <c r="B151" s="2">
        <v>156</v>
      </c>
      <c r="C151" s="26" t="s">
        <v>159</v>
      </c>
      <c r="D151" s="2" t="s">
        <v>185</v>
      </c>
      <c r="E151" s="2">
        <v>9.1999999999999993</v>
      </c>
      <c r="F151" s="2" t="s">
        <v>23</v>
      </c>
      <c r="G151" s="31">
        <v>55.1</v>
      </c>
      <c r="H151" s="14">
        <f t="shared" si="23"/>
        <v>593.09640000000002</v>
      </c>
      <c r="I151" s="2">
        <v>2008</v>
      </c>
      <c r="J151" s="2">
        <v>2023</v>
      </c>
      <c r="K151" s="2">
        <f t="shared" si="25"/>
        <v>15</v>
      </c>
      <c r="L151" s="2">
        <v>60</v>
      </c>
      <c r="M151" s="3">
        <v>0.1</v>
      </c>
      <c r="N151" s="4">
        <f t="shared" si="26"/>
        <v>1.5000000000000001E-2</v>
      </c>
      <c r="O151" s="28">
        <v>14000</v>
      </c>
      <c r="P151" s="28">
        <f t="shared" si="24"/>
        <v>771400</v>
      </c>
      <c r="Q151" s="28">
        <f t="shared" si="27"/>
        <v>173565.00000000003</v>
      </c>
      <c r="R151" s="28">
        <f t="shared" si="28"/>
        <v>597835</v>
      </c>
      <c r="S151" s="29">
        <v>0</v>
      </c>
      <c r="T151" s="28">
        <f t="shared" si="29"/>
        <v>597835</v>
      </c>
    </row>
    <row r="152" spans="2:20" x14ac:dyDescent="0.25">
      <c r="B152" s="2">
        <v>157</v>
      </c>
      <c r="C152" s="26" t="s">
        <v>160</v>
      </c>
      <c r="D152" s="2" t="s">
        <v>185</v>
      </c>
      <c r="E152" s="2">
        <v>9.1999999999999993</v>
      </c>
      <c r="F152" s="2" t="s">
        <v>23</v>
      </c>
      <c r="G152" s="31">
        <v>54.78</v>
      </c>
      <c r="H152" s="14">
        <f t="shared" si="23"/>
        <v>589.65192000000002</v>
      </c>
      <c r="I152" s="2">
        <v>2008</v>
      </c>
      <c r="J152" s="2">
        <v>2023</v>
      </c>
      <c r="K152" s="2">
        <f t="shared" si="25"/>
        <v>15</v>
      </c>
      <c r="L152" s="2">
        <v>60</v>
      </c>
      <c r="M152" s="3">
        <v>0.1</v>
      </c>
      <c r="N152" s="4">
        <f t="shared" si="26"/>
        <v>1.5000000000000001E-2</v>
      </c>
      <c r="O152" s="28">
        <v>14000</v>
      </c>
      <c r="P152" s="28">
        <f t="shared" si="24"/>
        <v>766920</v>
      </c>
      <c r="Q152" s="28">
        <f t="shared" si="27"/>
        <v>172557.00000000003</v>
      </c>
      <c r="R152" s="28">
        <f t="shared" si="28"/>
        <v>594363</v>
      </c>
      <c r="S152" s="29">
        <v>0</v>
      </c>
      <c r="T152" s="28">
        <f t="shared" si="29"/>
        <v>594363</v>
      </c>
    </row>
    <row r="153" spans="2:20" x14ac:dyDescent="0.25">
      <c r="B153" s="2">
        <v>158</v>
      </c>
      <c r="C153" s="26" t="s">
        <v>161</v>
      </c>
      <c r="D153" s="2" t="s">
        <v>185</v>
      </c>
      <c r="E153" s="2">
        <v>9.1999999999999993</v>
      </c>
      <c r="F153" s="2" t="s">
        <v>23</v>
      </c>
      <c r="G153" s="31">
        <v>54.94</v>
      </c>
      <c r="H153" s="14">
        <f t="shared" si="23"/>
        <v>591.37415999999996</v>
      </c>
      <c r="I153" s="2">
        <v>2008</v>
      </c>
      <c r="J153" s="2">
        <v>2023</v>
      </c>
      <c r="K153" s="2">
        <f t="shared" si="25"/>
        <v>15</v>
      </c>
      <c r="L153" s="2">
        <v>60</v>
      </c>
      <c r="M153" s="3">
        <v>0.1</v>
      </c>
      <c r="N153" s="4">
        <f t="shared" si="26"/>
        <v>1.5000000000000001E-2</v>
      </c>
      <c r="O153" s="28">
        <v>14000</v>
      </c>
      <c r="P153" s="28">
        <f t="shared" si="24"/>
        <v>769160</v>
      </c>
      <c r="Q153" s="28">
        <f t="shared" si="27"/>
        <v>173061.00000000003</v>
      </c>
      <c r="R153" s="28">
        <f t="shared" si="28"/>
        <v>596099</v>
      </c>
      <c r="S153" s="29">
        <v>0</v>
      </c>
      <c r="T153" s="28">
        <f t="shared" si="29"/>
        <v>596099</v>
      </c>
    </row>
    <row r="154" spans="2:20" x14ac:dyDescent="0.25">
      <c r="B154" s="2">
        <v>159</v>
      </c>
      <c r="C154" s="26" t="s">
        <v>162</v>
      </c>
      <c r="D154" s="2" t="s">
        <v>185</v>
      </c>
      <c r="E154" s="2">
        <v>9.1999999999999993</v>
      </c>
      <c r="F154" s="2" t="s">
        <v>23</v>
      </c>
      <c r="G154" s="31">
        <v>55.33</v>
      </c>
      <c r="H154" s="14">
        <f t="shared" si="23"/>
        <v>595.57211999999993</v>
      </c>
      <c r="I154" s="2">
        <v>2008</v>
      </c>
      <c r="J154" s="2">
        <v>2023</v>
      </c>
      <c r="K154" s="2">
        <f t="shared" si="25"/>
        <v>15</v>
      </c>
      <c r="L154" s="2">
        <v>60</v>
      </c>
      <c r="M154" s="3">
        <v>0.1</v>
      </c>
      <c r="N154" s="4">
        <f t="shared" si="26"/>
        <v>1.5000000000000001E-2</v>
      </c>
      <c r="O154" s="28">
        <v>14000</v>
      </c>
      <c r="P154" s="28">
        <f t="shared" si="24"/>
        <v>774620</v>
      </c>
      <c r="Q154" s="28">
        <f t="shared" si="27"/>
        <v>174289.50000000003</v>
      </c>
      <c r="R154" s="28">
        <f t="shared" si="28"/>
        <v>600330.5</v>
      </c>
      <c r="S154" s="29">
        <v>0</v>
      </c>
      <c r="T154" s="28">
        <f t="shared" si="29"/>
        <v>600330.5</v>
      </c>
    </row>
    <row r="155" spans="2:20" x14ac:dyDescent="0.25">
      <c r="B155" s="2">
        <v>160</v>
      </c>
      <c r="C155" s="26" t="s">
        <v>163</v>
      </c>
      <c r="D155" s="2" t="s">
        <v>185</v>
      </c>
      <c r="E155" s="2">
        <v>9.1999999999999993</v>
      </c>
      <c r="F155" s="2" t="s">
        <v>23</v>
      </c>
      <c r="G155" s="31">
        <v>55.27</v>
      </c>
      <c r="H155" s="14">
        <f t="shared" si="23"/>
        <v>594.92628000000002</v>
      </c>
      <c r="I155" s="2">
        <v>2008</v>
      </c>
      <c r="J155" s="2">
        <v>2023</v>
      </c>
      <c r="K155" s="2">
        <f t="shared" si="25"/>
        <v>15</v>
      </c>
      <c r="L155" s="2">
        <v>60</v>
      </c>
      <c r="M155" s="3">
        <v>0.1</v>
      </c>
      <c r="N155" s="4">
        <f t="shared" si="26"/>
        <v>1.5000000000000001E-2</v>
      </c>
      <c r="O155" s="28">
        <v>14000</v>
      </c>
      <c r="P155" s="28">
        <f t="shared" si="24"/>
        <v>773780</v>
      </c>
      <c r="Q155" s="28">
        <f t="shared" si="27"/>
        <v>174100.5</v>
      </c>
      <c r="R155" s="28">
        <f t="shared" si="28"/>
        <v>599679.5</v>
      </c>
      <c r="S155" s="29">
        <v>0</v>
      </c>
      <c r="T155" s="28">
        <f t="shared" si="29"/>
        <v>599679.5</v>
      </c>
    </row>
    <row r="156" spans="2:20" x14ac:dyDescent="0.25">
      <c r="B156" s="2">
        <v>161</v>
      </c>
      <c r="C156" s="26" t="s">
        <v>164</v>
      </c>
      <c r="D156" s="2" t="s">
        <v>185</v>
      </c>
      <c r="E156" s="2">
        <v>9.1999999999999993</v>
      </c>
      <c r="F156" s="2" t="s">
        <v>23</v>
      </c>
      <c r="G156" s="31">
        <v>55.11</v>
      </c>
      <c r="H156" s="14">
        <f t="shared" si="23"/>
        <v>593.20403999999996</v>
      </c>
      <c r="I156" s="2">
        <v>2008</v>
      </c>
      <c r="J156" s="2">
        <v>2023</v>
      </c>
      <c r="K156" s="2">
        <f t="shared" si="25"/>
        <v>15</v>
      </c>
      <c r="L156" s="2">
        <v>60</v>
      </c>
      <c r="M156" s="3">
        <v>0.1</v>
      </c>
      <c r="N156" s="4">
        <f t="shared" si="26"/>
        <v>1.5000000000000001E-2</v>
      </c>
      <c r="O156" s="28">
        <v>14000</v>
      </c>
      <c r="P156" s="28">
        <f t="shared" si="24"/>
        <v>771540</v>
      </c>
      <c r="Q156" s="28">
        <f t="shared" si="27"/>
        <v>173596.5</v>
      </c>
      <c r="R156" s="28">
        <f t="shared" si="28"/>
        <v>597943.5</v>
      </c>
      <c r="S156" s="29">
        <v>0</v>
      </c>
      <c r="T156" s="28">
        <f t="shared" si="29"/>
        <v>597943.5</v>
      </c>
    </row>
    <row r="157" spans="2:20" x14ac:dyDescent="0.25">
      <c r="B157" s="2">
        <v>162</v>
      </c>
      <c r="C157" s="26" t="s">
        <v>165</v>
      </c>
      <c r="D157" s="2" t="s">
        <v>185</v>
      </c>
      <c r="E157" s="2">
        <v>9.1999999999999993</v>
      </c>
      <c r="F157" s="2" t="s">
        <v>23</v>
      </c>
      <c r="G157" s="31">
        <v>55.27</v>
      </c>
      <c r="H157" s="14">
        <f t="shared" si="23"/>
        <v>594.92628000000002</v>
      </c>
      <c r="I157" s="2">
        <v>2008</v>
      </c>
      <c r="J157" s="2">
        <v>2023</v>
      </c>
      <c r="K157" s="2">
        <f t="shared" si="25"/>
        <v>15</v>
      </c>
      <c r="L157" s="2">
        <v>60</v>
      </c>
      <c r="M157" s="3">
        <v>0.1</v>
      </c>
      <c r="N157" s="4">
        <f t="shared" si="26"/>
        <v>1.5000000000000001E-2</v>
      </c>
      <c r="O157" s="28">
        <v>14000</v>
      </c>
      <c r="P157" s="28">
        <f t="shared" si="24"/>
        <v>773780</v>
      </c>
      <c r="Q157" s="28">
        <f t="shared" si="27"/>
        <v>174100.5</v>
      </c>
      <c r="R157" s="28">
        <f t="shared" si="28"/>
        <v>599679.5</v>
      </c>
      <c r="S157" s="29">
        <v>0</v>
      </c>
      <c r="T157" s="28">
        <f t="shared" si="29"/>
        <v>599679.5</v>
      </c>
    </row>
    <row r="158" spans="2:20" x14ac:dyDescent="0.25">
      <c r="B158" s="2">
        <v>163</v>
      </c>
      <c r="C158" s="26" t="s">
        <v>166</v>
      </c>
      <c r="D158" s="2" t="s">
        <v>185</v>
      </c>
      <c r="E158" s="2">
        <v>9.1999999999999993</v>
      </c>
      <c r="F158" s="2" t="s">
        <v>23</v>
      </c>
      <c r="G158" s="31">
        <v>55.11</v>
      </c>
      <c r="H158" s="14">
        <f t="shared" si="23"/>
        <v>593.20403999999996</v>
      </c>
      <c r="I158" s="2">
        <v>2008</v>
      </c>
      <c r="J158" s="2">
        <v>2023</v>
      </c>
      <c r="K158" s="2">
        <f t="shared" si="25"/>
        <v>15</v>
      </c>
      <c r="L158" s="2">
        <v>60</v>
      </c>
      <c r="M158" s="3">
        <v>0.1</v>
      </c>
      <c r="N158" s="4">
        <f t="shared" si="26"/>
        <v>1.5000000000000001E-2</v>
      </c>
      <c r="O158" s="28">
        <v>14000</v>
      </c>
      <c r="P158" s="28">
        <f t="shared" si="24"/>
        <v>771540</v>
      </c>
      <c r="Q158" s="28">
        <f t="shared" si="27"/>
        <v>173596.5</v>
      </c>
      <c r="R158" s="28">
        <f t="shared" si="28"/>
        <v>597943.5</v>
      </c>
      <c r="S158" s="29">
        <v>0</v>
      </c>
      <c r="T158" s="28">
        <f t="shared" si="29"/>
        <v>597943.5</v>
      </c>
    </row>
    <row r="159" spans="2:20" x14ac:dyDescent="0.25">
      <c r="B159" s="2">
        <v>164</v>
      </c>
      <c r="C159" s="26" t="s">
        <v>167</v>
      </c>
      <c r="D159" s="2" t="s">
        <v>185</v>
      </c>
      <c r="E159" s="2">
        <v>9.1999999999999993</v>
      </c>
      <c r="F159" s="2" t="s">
        <v>23</v>
      </c>
      <c r="G159" s="31">
        <v>70.75</v>
      </c>
      <c r="H159" s="14">
        <f t="shared" si="23"/>
        <v>761.553</v>
      </c>
      <c r="I159" s="2">
        <v>2008</v>
      </c>
      <c r="J159" s="2">
        <v>2023</v>
      </c>
      <c r="K159" s="2">
        <f t="shared" si="25"/>
        <v>15</v>
      </c>
      <c r="L159" s="2">
        <v>60</v>
      </c>
      <c r="M159" s="3">
        <v>0.1</v>
      </c>
      <c r="N159" s="4">
        <f t="shared" si="26"/>
        <v>1.5000000000000001E-2</v>
      </c>
      <c r="O159" s="28">
        <v>14000</v>
      </c>
      <c r="P159" s="28">
        <f t="shared" si="24"/>
        <v>990500</v>
      </c>
      <c r="Q159" s="28">
        <f t="shared" si="27"/>
        <v>222862.50000000003</v>
      </c>
      <c r="R159" s="28">
        <f t="shared" si="28"/>
        <v>767637.5</v>
      </c>
      <c r="S159" s="29">
        <v>0</v>
      </c>
      <c r="T159" s="28">
        <f t="shared" si="29"/>
        <v>767637.5</v>
      </c>
    </row>
    <row r="160" spans="2:20" x14ac:dyDescent="0.25">
      <c r="B160" s="2">
        <v>165</v>
      </c>
      <c r="C160" s="26" t="s">
        <v>168</v>
      </c>
      <c r="D160" s="2" t="s">
        <v>185</v>
      </c>
      <c r="E160" s="2">
        <v>9.1999999999999993</v>
      </c>
      <c r="F160" s="2" t="s">
        <v>23</v>
      </c>
      <c r="G160" s="31">
        <v>55.11</v>
      </c>
      <c r="H160" s="14">
        <f t="shared" si="23"/>
        <v>593.20403999999996</v>
      </c>
      <c r="I160" s="2">
        <v>2008</v>
      </c>
      <c r="J160" s="2">
        <v>2023</v>
      </c>
      <c r="K160" s="2">
        <f t="shared" si="25"/>
        <v>15</v>
      </c>
      <c r="L160" s="2">
        <v>60</v>
      </c>
      <c r="M160" s="3">
        <v>0.1</v>
      </c>
      <c r="N160" s="4">
        <f t="shared" si="26"/>
        <v>1.5000000000000001E-2</v>
      </c>
      <c r="O160" s="28">
        <v>14000</v>
      </c>
      <c r="P160" s="28">
        <f t="shared" si="24"/>
        <v>771540</v>
      </c>
      <c r="Q160" s="28">
        <f t="shared" si="27"/>
        <v>173596.5</v>
      </c>
      <c r="R160" s="28">
        <f t="shared" si="28"/>
        <v>597943.5</v>
      </c>
      <c r="S160" s="29">
        <v>0</v>
      </c>
      <c r="T160" s="28">
        <f t="shared" si="29"/>
        <v>597943.5</v>
      </c>
    </row>
    <row r="161" spans="2:20" x14ac:dyDescent="0.25">
      <c r="B161" s="2">
        <v>166</v>
      </c>
      <c r="C161" s="26" t="s">
        <v>169</v>
      </c>
      <c r="D161" s="2" t="s">
        <v>185</v>
      </c>
      <c r="E161" s="2">
        <v>9.1999999999999993</v>
      </c>
      <c r="F161" s="2" t="s">
        <v>23</v>
      </c>
      <c r="G161" s="31">
        <v>55.27</v>
      </c>
      <c r="H161" s="14">
        <f t="shared" si="23"/>
        <v>594.92628000000002</v>
      </c>
      <c r="I161" s="2">
        <v>2008</v>
      </c>
      <c r="J161" s="2">
        <v>2023</v>
      </c>
      <c r="K161" s="2">
        <f t="shared" si="25"/>
        <v>15</v>
      </c>
      <c r="L161" s="2">
        <v>60</v>
      </c>
      <c r="M161" s="3">
        <v>0.1</v>
      </c>
      <c r="N161" s="4">
        <f t="shared" si="26"/>
        <v>1.5000000000000001E-2</v>
      </c>
      <c r="O161" s="28">
        <v>14000</v>
      </c>
      <c r="P161" s="28">
        <f t="shared" si="24"/>
        <v>773780</v>
      </c>
      <c r="Q161" s="28">
        <f t="shared" si="27"/>
        <v>174100.5</v>
      </c>
      <c r="R161" s="28">
        <f t="shared" si="28"/>
        <v>599679.5</v>
      </c>
      <c r="S161" s="29">
        <v>0</v>
      </c>
      <c r="T161" s="28">
        <f t="shared" si="29"/>
        <v>599679.5</v>
      </c>
    </row>
    <row r="162" spans="2:20" x14ac:dyDescent="0.25">
      <c r="B162" s="2">
        <v>167</v>
      </c>
      <c r="C162" s="26" t="s">
        <v>147</v>
      </c>
      <c r="D162" s="2" t="s">
        <v>185</v>
      </c>
      <c r="E162" s="2">
        <v>9.1999999999999993</v>
      </c>
      <c r="F162" s="2" t="s">
        <v>23</v>
      </c>
      <c r="G162" s="31">
        <v>75.69</v>
      </c>
      <c r="H162" s="14">
        <f t="shared" si="23"/>
        <v>814.72715999999991</v>
      </c>
      <c r="I162" s="2">
        <v>2008</v>
      </c>
      <c r="J162" s="2">
        <v>2023</v>
      </c>
      <c r="K162" s="2">
        <f t="shared" si="25"/>
        <v>15</v>
      </c>
      <c r="L162" s="2">
        <v>60</v>
      </c>
      <c r="M162" s="3">
        <v>0.1</v>
      </c>
      <c r="N162" s="4">
        <f t="shared" si="26"/>
        <v>1.5000000000000001E-2</v>
      </c>
      <c r="O162" s="28">
        <v>14000</v>
      </c>
      <c r="P162" s="28">
        <f t="shared" si="24"/>
        <v>1059660</v>
      </c>
      <c r="Q162" s="28">
        <f t="shared" si="27"/>
        <v>238423.50000000003</v>
      </c>
      <c r="R162" s="28">
        <f t="shared" si="28"/>
        <v>821236.5</v>
      </c>
      <c r="S162" s="29">
        <v>0</v>
      </c>
      <c r="T162" s="28">
        <f t="shared" si="29"/>
        <v>821236.5</v>
      </c>
    </row>
    <row r="163" spans="2:20" x14ac:dyDescent="0.25">
      <c r="B163" s="2">
        <v>168</v>
      </c>
      <c r="C163" s="26" t="s">
        <v>60</v>
      </c>
      <c r="D163" s="2" t="s">
        <v>185</v>
      </c>
      <c r="E163" s="2">
        <v>9.1999999999999993</v>
      </c>
      <c r="F163" s="2" t="s">
        <v>23</v>
      </c>
      <c r="G163" s="31">
        <v>27.62</v>
      </c>
      <c r="H163" s="14">
        <f t="shared" si="23"/>
        <v>297.30167999999998</v>
      </c>
      <c r="I163" s="2">
        <v>2008</v>
      </c>
      <c r="J163" s="2">
        <v>2023</v>
      </c>
      <c r="K163" s="2">
        <f t="shared" si="25"/>
        <v>15</v>
      </c>
      <c r="L163" s="2">
        <v>60</v>
      </c>
      <c r="M163" s="3">
        <v>0.1</v>
      </c>
      <c r="N163" s="4">
        <f t="shared" si="26"/>
        <v>1.5000000000000001E-2</v>
      </c>
      <c r="O163" s="28">
        <v>14000</v>
      </c>
      <c r="P163" s="28">
        <f t="shared" si="24"/>
        <v>386680</v>
      </c>
      <c r="Q163" s="28">
        <f t="shared" si="27"/>
        <v>87003.000000000015</v>
      </c>
      <c r="R163" s="28">
        <f t="shared" si="28"/>
        <v>299677</v>
      </c>
      <c r="S163" s="29">
        <v>0</v>
      </c>
      <c r="T163" s="28">
        <f t="shared" si="29"/>
        <v>299677</v>
      </c>
    </row>
    <row r="164" spans="2:20" x14ac:dyDescent="0.25">
      <c r="B164" s="2">
        <v>169</v>
      </c>
      <c r="C164" s="26" t="s">
        <v>95</v>
      </c>
      <c r="D164" s="2" t="s">
        <v>185</v>
      </c>
      <c r="E164" s="2">
        <v>9.1999999999999993</v>
      </c>
      <c r="F164" s="2" t="s">
        <v>23</v>
      </c>
      <c r="G164" s="31">
        <v>8.66</v>
      </c>
      <c r="H164" s="14">
        <f t="shared" si="23"/>
        <v>93.216239999999999</v>
      </c>
      <c r="I164" s="2">
        <v>2008</v>
      </c>
      <c r="J164" s="2">
        <v>2023</v>
      </c>
      <c r="K164" s="2">
        <f t="shared" si="25"/>
        <v>15</v>
      </c>
      <c r="L164" s="2">
        <v>60</v>
      </c>
      <c r="M164" s="3">
        <v>0.1</v>
      </c>
      <c r="N164" s="4">
        <f t="shared" si="26"/>
        <v>1.5000000000000001E-2</v>
      </c>
      <c r="O164" s="28">
        <v>14000</v>
      </c>
      <c r="P164" s="28">
        <f t="shared" si="24"/>
        <v>121240</v>
      </c>
      <c r="Q164" s="28">
        <f t="shared" si="27"/>
        <v>27279.000000000004</v>
      </c>
      <c r="R164" s="28">
        <f t="shared" si="28"/>
        <v>93961</v>
      </c>
      <c r="S164" s="29">
        <v>0</v>
      </c>
      <c r="T164" s="28">
        <f t="shared" si="29"/>
        <v>93961</v>
      </c>
    </row>
    <row r="165" spans="2:20" x14ac:dyDescent="0.25">
      <c r="B165" s="2">
        <v>170</v>
      </c>
      <c r="C165" s="26" t="s">
        <v>95</v>
      </c>
      <c r="D165" s="2" t="s">
        <v>185</v>
      </c>
      <c r="E165" s="2">
        <v>9.1999999999999993</v>
      </c>
      <c r="F165" s="2" t="s">
        <v>23</v>
      </c>
      <c r="G165" s="31">
        <v>17.62</v>
      </c>
      <c r="H165" s="14">
        <f t="shared" si="23"/>
        <v>189.66167999999999</v>
      </c>
      <c r="I165" s="2">
        <v>2008</v>
      </c>
      <c r="J165" s="2">
        <v>2023</v>
      </c>
      <c r="K165" s="2">
        <f t="shared" si="25"/>
        <v>15</v>
      </c>
      <c r="L165" s="2">
        <v>60</v>
      </c>
      <c r="M165" s="3">
        <v>0.1</v>
      </c>
      <c r="N165" s="4">
        <f t="shared" si="26"/>
        <v>1.5000000000000001E-2</v>
      </c>
      <c r="O165" s="28">
        <v>14000</v>
      </c>
      <c r="P165" s="28">
        <f t="shared" si="24"/>
        <v>246680</v>
      </c>
      <c r="Q165" s="28">
        <f t="shared" si="27"/>
        <v>55503.000000000007</v>
      </c>
      <c r="R165" s="28">
        <f t="shared" si="28"/>
        <v>191177</v>
      </c>
      <c r="S165" s="29">
        <v>0</v>
      </c>
      <c r="T165" s="28">
        <f t="shared" si="29"/>
        <v>191177</v>
      </c>
    </row>
    <row r="166" spans="2:20" x14ac:dyDescent="0.25">
      <c r="B166" s="2">
        <v>171</v>
      </c>
      <c r="C166" s="26" t="s">
        <v>59</v>
      </c>
      <c r="D166" s="2" t="s">
        <v>185</v>
      </c>
      <c r="E166" s="2">
        <v>9.1999999999999993</v>
      </c>
      <c r="F166" s="2" t="s">
        <v>23</v>
      </c>
      <c r="G166" s="31">
        <v>29.37</v>
      </c>
      <c r="H166" s="14">
        <f t="shared" si="23"/>
        <v>316.13867999999997</v>
      </c>
      <c r="I166" s="2">
        <v>2008</v>
      </c>
      <c r="J166" s="2">
        <v>2023</v>
      </c>
      <c r="K166" s="2">
        <f t="shared" si="25"/>
        <v>15</v>
      </c>
      <c r="L166" s="2">
        <v>60</v>
      </c>
      <c r="M166" s="3">
        <v>0.1</v>
      </c>
      <c r="N166" s="4">
        <f t="shared" si="26"/>
        <v>1.5000000000000001E-2</v>
      </c>
      <c r="O166" s="28">
        <v>14000</v>
      </c>
      <c r="P166" s="28">
        <f t="shared" si="24"/>
        <v>411180</v>
      </c>
      <c r="Q166" s="28">
        <f t="shared" si="27"/>
        <v>92515.500000000015</v>
      </c>
      <c r="R166" s="28">
        <f t="shared" si="28"/>
        <v>318664.5</v>
      </c>
      <c r="S166" s="29">
        <v>0</v>
      </c>
      <c r="T166" s="28">
        <f t="shared" si="29"/>
        <v>318664.5</v>
      </c>
    </row>
    <row r="167" spans="2:20" x14ac:dyDescent="0.25">
      <c r="B167" s="2">
        <v>172</v>
      </c>
      <c r="C167" s="26" t="s">
        <v>96</v>
      </c>
      <c r="D167" s="2" t="s">
        <v>185</v>
      </c>
      <c r="E167" s="2">
        <v>9.1999999999999993</v>
      </c>
      <c r="F167" s="2" t="s">
        <v>23</v>
      </c>
      <c r="G167" s="31">
        <v>6.93</v>
      </c>
      <c r="H167" s="14">
        <f t="shared" si="23"/>
        <v>74.594519999999989</v>
      </c>
      <c r="I167" s="2">
        <v>2008</v>
      </c>
      <c r="J167" s="2">
        <v>2023</v>
      </c>
      <c r="K167" s="2">
        <f t="shared" si="25"/>
        <v>15</v>
      </c>
      <c r="L167" s="2">
        <v>60</v>
      </c>
      <c r="M167" s="3">
        <v>0.1</v>
      </c>
      <c r="N167" s="4">
        <f t="shared" si="26"/>
        <v>1.5000000000000001E-2</v>
      </c>
      <c r="O167" s="28">
        <v>14000</v>
      </c>
      <c r="P167" s="28">
        <f t="shared" si="24"/>
        <v>97020</v>
      </c>
      <c r="Q167" s="28">
        <f t="shared" si="27"/>
        <v>21829.500000000004</v>
      </c>
      <c r="R167" s="28">
        <f t="shared" si="28"/>
        <v>75190.5</v>
      </c>
      <c r="S167" s="29">
        <v>0</v>
      </c>
      <c r="T167" s="28">
        <f t="shared" si="29"/>
        <v>75190.5</v>
      </c>
    </row>
    <row r="168" spans="2:20" x14ac:dyDescent="0.25">
      <c r="B168" s="2">
        <v>173</v>
      </c>
      <c r="C168" s="26" t="s">
        <v>170</v>
      </c>
      <c r="D168" s="2" t="s">
        <v>185</v>
      </c>
      <c r="E168" s="2">
        <v>9.1999999999999993</v>
      </c>
      <c r="F168" s="2" t="s">
        <v>23</v>
      </c>
      <c r="G168" s="31">
        <v>2.56</v>
      </c>
      <c r="H168" s="14">
        <f t="shared" si="23"/>
        <v>27.55584</v>
      </c>
      <c r="I168" s="2">
        <v>2008</v>
      </c>
      <c r="J168" s="2">
        <v>2023</v>
      </c>
      <c r="K168" s="2">
        <f t="shared" si="25"/>
        <v>15</v>
      </c>
      <c r="L168" s="2">
        <v>60</v>
      </c>
      <c r="M168" s="3">
        <v>0.1</v>
      </c>
      <c r="N168" s="4">
        <f t="shared" si="26"/>
        <v>1.5000000000000001E-2</v>
      </c>
      <c r="O168" s="28">
        <v>14000</v>
      </c>
      <c r="P168" s="28">
        <f t="shared" si="24"/>
        <v>35840</v>
      </c>
      <c r="Q168" s="28">
        <f t="shared" si="27"/>
        <v>8064</v>
      </c>
      <c r="R168" s="28">
        <f t="shared" si="28"/>
        <v>27776</v>
      </c>
      <c r="S168" s="29">
        <v>0</v>
      </c>
      <c r="T168" s="28">
        <f t="shared" si="29"/>
        <v>27776</v>
      </c>
    </row>
    <row r="169" spans="2:20" x14ac:dyDescent="0.25">
      <c r="B169" s="2">
        <v>174</v>
      </c>
      <c r="C169" s="26" t="s">
        <v>57</v>
      </c>
      <c r="D169" s="2" t="s">
        <v>185</v>
      </c>
      <c r="E169" s="2">
        <v>9.1999999999999993</v>
      </c>
      <c r="F169" s="2" t="s">
        <v>23</v>
      </c>
      <c r="G169" s="31">
        <v>5.45</v>
      </c>
      <c r="H169" s="14">
        <f t="shared" si="23"/>
        <v>58.663799999999995</v>
      </c>
      <c r="I169" s="2">
        <v>2008</v>
      </c>
      <c r="J169" s="2">
        <v>2023</v>
      </c>
      <c r="K169" s="2">
        <f t="shared" si="25"/>
        <v>15</v>
      </c>
      <c r="L169" s="2">
        <v>60</v>
      </c>
      <c r="M169" s="3">
        <v>0.1</v>
      </c>
      <c r="N169" s="4">
        <f t="shared" si="26"/>
        <v>1.5000000000000001E-2</v>
      </c>
      <c r="O169" s="28">
        <v>14000</v>
      </c>
      <c r="P169" s="28">
        <f t="shared" si="24"/>
        <v>76300</v>
      </c>
      <c r="Q169" s="28">
        <f t="shared" si="27"/>
        <v>17167.5</v>
      </c>
      <c r="R169" s="28">
        <f t="shared" si="28"/>
        <v>59132.5</v>
      </c>
      <c r="S169" s="29">
        <v>0</v>
      </c>
      <c r="T169" s="28">
        <f t="shared" si="29"/>
        <v>59132.5</v>
      </c>
    </row>
    <row r="170" spans="2:20" x14ac:dyDescent="0.25">
      <c r="B170" s="2">
        <v>175</v>
      </c>
      <c r="C170" s="26" t="s">
        <v>124</v>
      </c>
      <c r="D170" s="2" t="s">
        <v>185</v>
      </c>
      <c r="E170" s="2">
        <v>9.1999999999999993</v>
      </c>
      <c r="F170" s="2" t="s">
        <v>23</v>
      </c>
      <c r="G170" s="31">
        <v>1.54</v>
      </c>
      <c r="H170" s="14">
        <f t="shared" si="23"/>
        <v>16.576560000000001</v>
      </c>
      <c r="I170" s="2">
        <v>2008</v>
      </c>
      <c r="J170" s="2">
        <v>2023</v>
      </c>
      <c r="K170" s="2">
        <f t="shared" si="25"/>
        <v>15</v>
      </c>
      <c r="L170" s="2">
        <v>60</v>
      </c>
      <c r="M170" s="3">
        <v>0.1</v>
      </c>
      <c r="N170" s="4">
        <f t="shared" si="26"/>
        <v>1.5000000000000001E-2</v>
      </c>
      <c r="O170" s="28">
        <v>14000</v>
      </c>
      <c r="P170" s="28">
        <f t="shared" si="24"/>
        <v>21560</v>
      </c>
      <c r="Q170" s="28">
        <f t="shared" si="27"/>
        <v>4851.0000000000009</v>
      </c>
      <c r="R170" s="28">
        <f t="shared" si="28"/>
        <v>16709</v>
      </c>
      <c r="S170" s="29">
        <v>0</v>
      </c>
      <c r="T170" s="28">
        <f t="shared" si="29"/>
        <v>16709</v>
      </c>
    </row>
    <row r="171" spans="2:20" x14ac:dyDescent="0.25">
      <c r="B171" s="2">
        <v>177</v>
      </c>
      <c r="C171" s="26" t="s">
        <v>171</v>
      </c>
      <c r="D171" s="2" t="s">
        <v>179</v>
      </c>
      <c r="E171" s="2">
        <v>9.1999999999999993</v>
      </c>
      <c r="F171" s="2" t="s">
        <v>23</v>
      </c>
      <c r="G171" s="31">
        <v>66.040000000000006</v>
      </c>
      <c r="H171" s="14">
        <f t="shared" si="23"/>
        <v>710.85455999999999</v>
      </c>
      <c r="I171" s="2">
        <v>2008</v>
      </c>
      <c r="J171" s="2">
        <v>2023</v>
      </c>
      <c r="K171" s="2">
        <f t="shared" si="25"/>
        <v>15</v>
      </c>
      <c r="L171" s="2">
        <v>60</v>
      </c>
      <c r="M171" s="3">
        <v>0.1</v>
      </c>
      <c r="N171" s="4">
        <f t="shared" si="26"/>
        <v>1.5000000000000001E-2</v>
      </c>
      <c r="O171" s="28">
        <v>14000</v>
      </c>
      <c r="P171" s="28">
        <f t="shared" si="24"/>
        <v>924560.00000000012</v>
      </c>
      <c r="Q171" s="28">
        <f t="shared" si="27"/>
        <v>208026.00000000006</v>
      </c>
      <c r="R171" s="28">
        <f t="shared" si="28"/>
        <v>716534</v>
      </c>
      <c r="S171" s="29">
        <v>0</v>
      </c>
      <c r="T171" s="28">
        <f t="shared" si="29"/>
        <v>716534</v>
      </c>
    </row>
    <row r="172" spans="2:20" x14ac:dyDescent="0.25">
      <c r="B172" s="2">
        <v>178</v>
      </c>
      <c r="C172" s="26" t="s">
        <v>172</v>
      </c>
      <c r="D172" s="2" t="s">
        <v>179</v>
      </c>
      <c r="E172" s="2">
        <v>9.1999999999999993</v>
      </c>
      <c r="F172" s="2" t="s">
        <v>23</v>
      </c>
      <c r="G172" s="31">
        <v>74.83</v>
      </c>
      <c r="H172" s="14">
        <f t="shared" si="23"/>
        <v>805.47011999999995</v>
      </c>
      <c r="I172" s="2">
        <v>2008</v>
      </c>
      <c r="J172" s="2">
        <v>2023</v>
      </c>
      <c r="K172" s="2">
        <f t="shared" si="25"/>
        <v>15</v>
      </c>
      <c r="L172" s="2">
        <v>60</v>
      </c>
      <c r="M172" s="3">
        <v>0.1</v>
      </c>
      <c r="N172" s="4">
        <f t="shared" si="26"/>
        <v>1.5000000000000001E-2</v>
      </c>
      <c r="O172" s="28">
        <v>14000</v>
      </c>
      <c r="P172" s="28">
        <f t="shared" si="24"/>
        <v>1047620</v>
      </c>
      <c r="Q172" s="28">
        <f t="shared" si="27"/>
        <v>235714.50000000003</v>
      </c>
      <c r="R172" s="28">
        <f t="shared" si="28"/>
        <v>811905.5</v>
      </c>
      <c r="S172" s="29">
        <v>0</v>
      </c>
      <c r="T172" s="28">
        <f t="shared" si="29"/>
        <v>811905.5</v>
      </c>
    </row>
    <row r="173" spans="2:20" x14ac:dyDescent="0.25">
      <c r="B173" s="2">
        <v>179</v>
      </c>
      <c r="C173" s="26" t="s">
        <v>173</v>
      </c>
      <c r="D173" s="2" t="s">
        <v>179</v>
      </c>
      <c r="E173" s="2">
        <v>9.1999999999999993</v>
      </c>
      <c r="F173" s="2" t="s">
        <v>23</v>
      </c>
      <c r="G173" s="31">
        <v>74.83</v>
      </c>
      <c r="H173" s="14">
        <f t="shared" si="23"/>
        <v>805.47011999999995</v>
      </c>
      <c r="I173" s="2">
        <v>2008</v>
      </c>
      <c r="J173" s="2">
        <v>2023</v>
      </c>
      <c r="K173" s="2">
        <f t="shared" si="25"/>
        <v>15</v>
      </c>
      <c r="L173" s="2">
        <v>60</v>
      </c>
      <c r="M173" s="3">
        <v>0.1</v>
      </c>
      <c r="N173" s="4">
        <f t="shared" si="26"/>
        <v>1.5000000000000001E-2</v>
      </c>
      <c r="O173" s="28">
        <v>14000</v>
      </c>
      <c r="P173" s="28">
        <f t="shared" si="24"/>
        <v>1047620</v>
      </c>
      <c r="Q173" s="28">
        <f t="shared" si="27"/>
        <v>235714.50000000003</v>
      </c>
      <c r="R173" s="28">
        <f t="shared" si="28"/>
        <v>811905.5</v>
      </c>
      <c r="S173" s="29">
        <v>0</v>
      </c>
      <c r="T173" s="28">
        <f t="shared" si="29"/>
        <v>811905.5</v>
      </c>
    </row>
    <row r="174" spans="2:20" x14ac:dyDescent="0.25">
      <c r="B174" s="2">
        <v>180</v>
      </c>
      <c r="C174" s="26" t="s">
        <v>174</v>
      </c>
      <c r="D174" s="2" t="s">
        <v>179</v>
      </c>
      <c r="E174" s="2">
        <v>9.1999999999999993</v>
      </c>
      <c r="F174" s="2" t="s">
        <v>23</v>
      </c>
      <c r="G174" s="31">
        <v>36.65</v>
      </c>
      <c r="H174" s="14">
        <f t="shared" si="23"/>
        <v>394.50059999999996</v>
      </c>
      <c r="I174" s="2">
        <v>2008</v>
      </c>
      <c r="J174" s="2">
        <v>2023</v>
      </c>
      <c r="K174" s="2">
        <f t="shared" si="25"/>
        <v>15</v>
      </c>
      <c r="L174" s="2">
        <v>60</v>
      </c>
      <c r="M174" s="3">
        <v>0.1</v>
      </c>
      <c r="N174" s="4">
        <f t="shared" si="26"/>
        <v>1.5000000000000001E-2</v>
      </c>
      <c r="O174" s="28">
        <v>14000</v>
      </c>
      <c r="P174" s="28">
        <f t="shared" si="24"/>
        <v>513100</v>
      </c>
      <c r="Q174" s="28">
        <f t="shared" si="27"/>
        <v>115447.50000000001</v>
      </c>
      <c r="R174" s="28">
        <f t="shared" si="28"/>
        <v>397652.5</v>
      </c>
      <c r="S174" s="29">
        <v>0</v>
      </c>
      <c r="T174" s="28">
        <f t="shared" si="29"/>
        <v>397652.5</v>
      </c>
    </row>
    <row r="175" spans="2:20" x14ac:dyDescent="0.25">
      <c r="B175" s="2">
        <v>181</v>
      </c>
      <c r="C175" s="26" t="s">
        <v>175</v>
      </c>
      <c r="D175" s="2" t="s">
        <v>179</v>
      </c>
      <c r="E175" s="2">
        <v>9.1999999999999993</v>
      </c>
      <c r="F175" s="2" t="s">
        <v>23</v>
      </c>
      <c r="G175" s="31">
        <v>219</v>
      </c>
      <c r="H175" s="14">
        <f t="shared" si="23"/>
        <v>2357.3159999999998</v>
      </c>
      <c r="I175" s="2">
        <v>2008</v>
      </c>
      <c r="J175" s="2">
        <v>2023</v>
      </c>
      <c r="K175" s="2">
        <f t="shared" si="25"/>
        <v>15</v>
      </c>
      <c r="L175" s="2">
        <v>60</v>
      </c>
      <c r="M175" s="3">
        <v>0.1</v>
      </c>
      <c r="N175" s="4">
        <f t="shared" si="26"/>
        <v>1.5000000000000001E-2</v>
      </c>
      <c r="O175" s="28">
        <v>14000</v>
      </c>
      <c r="P175" s="28">
        <f t="shared" si="24"/>
        <v>3066000</v>
      </c>
      <c r="Q175" s="28">
        <f t="shared" si="27"/>
        <v>689850</v>
      </c>
      <c r="R175" s="28">
        <f t="shared" si="28"/>
        <v>2376150</v>
      </c>
      <c r="S175" s="29">
        <v>0</v>
      </c>
      <c r="T175" s="28">
        <f t="shared" si="29"/>
        <v>2376150</v>
      </c>
    </row>
    <row r="176" spans="2:20" x14ac:dyDescent="0.25">
      <c r="B176" s="2">
        <v>182</v>
      </c>
      <c r="C176" s="27" t="s">
        <v>176</v>
      </c>
      <c r="D176" s="2" t="s">
        <v>179</v>
      </c>
      <c r="E176" s="2">
        <v>9.1999999999999993</v>
      </c>
      <c r="F176" s="2" t="s">
        <v>23</v>
      </c>
      <c r="G176" s="31">
        <v>5.2</v>
      </c>
      <c r="H176" s="14">
        <f t="shared" si="23"/>
        <v>55.972799999999999</v>
      </c>
      <c r="I176" s="2">
        <v>2008</v>
      </c>
      <c r="J176" s="2">
        <v>2023</v>
      </c>
      <c r="K176" s="2">
        <f t="shared" si="25"/>
        <v>15</v>
      </c>
      <c r="L176" s="2">
        <v>60</v>
      </c>
      <c r="M176" s="3">
        <v>0.1</v>
      </c>
      <c r="N176" s="4">
        <f t="shared" si="26"/>
        <v>1.5000000000000001E-2</v>
      </c>
      <c r="O176" s="28">
        <v>14000</v>
      </c>
      <c r="P176" s="28">
        <f t="shared" si="24"/>
        <v>72800</v>
      </c>
      <c r="Q176" s="28">
        <f t="shared" si="27"/>
        <v>16380</v>
      </c>
      <c r="R176" s="28">
        <f t="shared" si="28"/>
        <v>56420</v>
      </c>
      <c r="S176" s="29">
        <v>0</v>
      </c>
      <c r="T176" s="28">
        <f t="shared" si="29"/>
        <v>56420</v>
      </c>
    </row>
    <row r="177" spans="2:21" x14ac:dyDescent="0.25">
      <c r="B177" s="2">
        <v>183</v>
      </c>
      <c r="C177" s="27" t="s">
        <v>177</v>
      </c>
      <c r="D177" s="2" t="s">
        <v>179</v>
      </c>
      <c r="E177" s="2">
        <v>9.1999999999999993</v>
      </c>
      <c r="F177" s="2" t="s">
        <v>23</v>
      </c>
      <c r="G177" s="31">
        <v>13.76</v>
      </c>
      <c r="H177" s="14">
        <f t="shared" si="23"/>
        <v>148.11264</v>
      </c>
      <c r="I177" s="2">
        <v>2008</v>
      </c>
      <c r="J177" s="2">
        <v>2023</v>
      </c>
      <c r="K177" s="2">
        <f t="shared" si="25"/>
        <v>15</v>
      </c>
      <c r="L177" s="2">
        <v>60</v>
      </c>
      <c r="M177" s="3">
        <v>0.1</v>
      </c>
      <c r="N177" s="4">
        <f t="shared" si="26"/>
        <v>1.5000000000000001E-2</v>
      </c>
      <c r="O177" s="28">
        <v>14000</v>
      </c>
      <c r="P177" s="28">
        <f t="shared" si="24"/>
        <v>192640</v>
      </c>
      <c r="Q177" s="28">
        <f t="shared" si="27"/>
        <v>43344.000000000007</v>
      </c>
      <c r="R177" s="28">
        <f t="shared" si="28"/>
        <v>149296</v>
      </c>
      <c r="S177" s="29">
        <v>0</v>
      </c>
      <c r="T177" s="28">
        <f t="shared" si="29"/>
        <v>149296</v>
      </c>
    </row>
    <row r="178" spans="2:21" x14ac:dyDescent="0.25">
      <c r="B178" s="2">
        <v>184</v>
      </c>
      <c r="C178" s="27" t="s">
        <v>178</v>
      </c>
      <c r="D178" s="2" t="s">
        <v>179</v>
      </c>
      <c r="E178" s="2">
        <v>9.1999999999999993</v>
      </c>
      <c r="F178" s="2" t="s">
        <v>23</v>
      </c>
      <c r="G178" s="31">
        <v>9.6</v>
      </c>
      <c r="H178" s="14">
        <f t="shared" si="23"/>
        <v>103.33439999999999</v>
      </c>
      <c r="I178" s="2">
        <v>2008</v>
      </c>
      <c r="J178" s="2">
        <v>2023</v>
      </c>
      <c r="K178" s="2">
        <f t="shared" si="25"/>
        <v>15</v>
      </c>
      <c r="L178" s="2">
        <v>60</v>
      </c>
      <c r="M178" s="3">
        <v>0.1</v>
      </c>
      <c r="N178" s="4">
        <f t="shared" si="26"/>
        <v>1.5000000000000001E-2</v>
      </c>
      <c r="O178" s="28">
        <v>14000</v>
      </c>
      <c r="P178" s="28">
        <f t="shared" si="24"/>
        <v>134400</v>
      </c>
      <c r="Q178" s="28">
        <f t="shared" si="27"/>
        <v>30240.000000000004</v>
      </c>
      <c r="R178" s="28">
        <f t="shared" si="28"/>
        <v>104160</v>
      </c>
      <c r="S178" s="29">
        <v>0</v>
      </c>
      <c r="T178" s="28">
        <f t="shared" si="29"/>
        <v>104160</v>
      </c>
    </row>
    <row r="179" spans="2:21" x14ac:dyDescent="0.25">
      <c r="B179" s="2">
        <v>185</v>
      </c>
      <c r="C179" s="26" t="s">
        <v>180</v>
      </c>
      <c r="D179" s="2" t="s">
        <v>184</v>
      </c>
      <c r="E179" s="2">
        <v>10</v>
      </c>
      <c r="F179" s="2" t="s">
        <v>23</v>
      </c>
      <c r="G179" s="31">
        <v>34.119999999999997</v>
      </c>
      <c r="H179" s="14">
        <f t="shared" si="23"/>
        <v>367.26767999999993</v>
      </c>
      <c r="I179" s="2">
        <v>2008</v>
      </c>
      <c r="J179" s="2">
        <v>2023</v>
      </c>
      <c r="K179" s="2">
        <f t="shared" si="25"/>
        <v>15</v>
      </c>
      <c r="L179" s="2">
        <v>60</v>
      </c>
      <c r="M179" s="3">
        <v>0.1</v>
      </c>
      <c r="N179" s="4">
        <f t="shared" si="26"/>
        <v>1.5000000000000001E-2</v>
      </c>
      <c r="O179" s="28">
        <v>14000</v>
      </c>
      <c r="P179" s="28">
        <f t="shared" si="24"/>
        <v>477679.99999999994</v>
      </c>
      <c r="Q179" s="28">
        <f t="shared" si="27"/>
        <v>107478</v>
      </c>
      <c r="R179" s="28">
        <f t="shared" si="28"/>
        <v>370201.99999999994</v>
      </c>
      <c r="S179" s="29">
        <v>0</v>
      </c>
      <c r="T179" s="28">
        <f t="shared" si="29"/>
        <v>370201.99999999994</v>
      </c>
    </row>
    <row r="180" spans="2:21" x14ac:dyDescent="0.25">
      <c r="B180" s="2">
        <v>186</v>
      </c>
      <c r="C180" s="26" t="s">
        <v>181</v>
      </c>
      <c r="D180" s="2" t="s">
        <v>184</v>
      </c>
      <c r="E180" s="2">
        <v>10</v>
      </c>
      <c r="F180" s="2" t="s">
        <v>23</v>
      </c>
      <c r="G180" s="31">
        <v>31.11</v>
      </c>
      <c r="H180" s="14">
        <f t="shared" si="23"/>
        <v>334.86803999999995</v>
      </c>
      <c r="I180" s="2">
        <v>2008</v>
      </c>
      <c r="J180" s="2">
        <v>2023</v>
      </c>
      <c r="K180" s="2">
        <f t="shared" si="25"/>
        <v>15</v>
      </c>
      <c r="L180" s="2">
        <v>60</v>
      </c>
      <c r="M180" s="3">
        <v>0.1</v>
      </c>
      <c r="N180" s="4">
        <f t="shared" si="26"/>
        <v>1.5000000000000001E-2</v>
      </c>
      <c r="O180" s="28">
        <v>14000</v>
      </c>
      <c r="P180" s="28">
        <f t="shared" si="24"/>
        <v>435540</v>
      </c>
      <c r="Q180" s="28">
        <f t="shared" si="27"/>
        <v>97996.5</v>
      </c>
      <c r="R180" s="28">
        <f t="shared" si="28"/>
        <v>337543.5</v>
      </c>
      <c r="S180" s="29">
        <v>0</v>
      </c>
      <c r="T180" s="28">
        <f t="shared" si="29"/>
        <v>337543.5</v>
      </c>
    </row>
    <row r="181" spans="2:21" x14ac:dyDescent="0.25">
      <c r="B181" s="2">
        <v>187</v>
      </c>
      <c r="C181" s="26" t="s">
        <v>182</v>
      </c>
      <c r="D181" s="2" t="s">
        <v>184</v>
      </c>
      <c r="E181" s="2">
        <v>10</v>
      </c>
      <c r="F181" s="2" t="s">
        <v>23</v>
      </c>
      <c r="G181" s="31">
        <v>10.07</v>
      </c>
      <c r="H181" s="14">
        <f t="shared" si="23"/>
        <v>108.39348</v>
      </c>
      <c r="I181" s="2">
        <v>2008</v>
      </c>
      <c r="J181" s="2">
        <v>2023</v>
      </c>
      <c r="K181" s="2">
        <f t="shared" si="25"/>
        <v>15</v>
      </c>
      <c r="L181" s="2">
        <v>60</v>
      </c>
      <c r="M181" s="3">
        <v>0.1</v>
      </c>
      <c r="N181" s="4">
        <f t="shared" si="26"/>
        <v>1.5000000000000001E-2</v>
      </c>
      <c r="O181" s="28">
        <v>14000</v>
      </c>
      <c r="P181" s="28">
        <f t="shared" si="24"/>
        <v>140980</v>
      </c>
      <c r="Q181" s="28">
        <f t="shared" si="27"/>
        <v>31720.500000000004</v>
      </c>
      <c r="R181" s="28">
        <f t="shared" si="28"/>
        <v>109259.5</v>
      </c>
      <c r="S181" s="29">
        <v>0</v>
      </c>
      <c r="T181" s="28">
        <f t="shared" si="29"/>
        <v>109259.5</v>
      </c>
    </row>
    <row r="182" spans="2:21" x14ac:dyDescent="0.25">
      <c r="B182" s="2">
        <v>188</v>
      </c>
      <c r="C182" s="26" t="s">
        <v>183</v>
      </c>
      <c r="D182" s="2" t="s">
        <v>184</v>
      </c>
      <c r="E182" s="2">
        <v>10</v>
      </c>
      <c r="F182" s="2" t="s">
        <v>23</v>
      </c>
      <c r="G182" s="31">
        <v>10.52</v>
      </c>
      <c r="H182" s="14">
        <f t="shared" si="23"/>
        <v>113.23727999999998</v>
      </c>
      <c r="I182" s="2">
        <v>2008</v>
      </c>
      <c r="J182" s="2">
        <v>2023</v>
      </c>
      <c r="K182" s="2">
        <f t="shared" si="25"/>
        <v>15</v>
      </c>
      <c r="L182" s="2">
        <v>60</v>
      </c>
      <c r="M182" s="3">
        <v>0.1</v>
      </c>
      <c r="N182" s="4">
        <f t="shared" si="26"/>
        <v>1.5000000000000001E-2</v>
      </c>
      <c r="O182" s="28">
        <v>14000</v>
      </c>
      <c r="P182" s="28">
        <f t="shared" si="24"/>
        <v>147280</v>
      </c>
      <c r="Q182" s="28">
        <f t="shared" si="27"/>
        <v>33138.000000000007</v>
      </c>
      <c r="R182" s="28">
        <f t="shared" si="28"/>
        <v>114142</v>
      </c>
      <c r="S182" s="29">
        <v>0</v>
      </c>
      <c r="T182" s="28">
        <f t="shared" si="29"/>
        <v>114142</v>
      </c>
    </row>
    <row r="183" spans="2:21" x14ac:dyDescent="0.25">
      <c r="B183" s="2">
        <v>189</v>
      </c>
      <c r="C183" s="27" t="s">
        <v>42</v>
      </c>
      <c r="D183" s="2" t="s">
        <v>184</v>
      </c>
      <c r="E183" s="2">
        <v>10</v>
      </c>
      <c r="F183" s="2" t="s">
        <v>23</v>
      </c>
      <c r="G183" s="31">
        <v>14.9</v>
      </c>
      <c r="H183" s="14">
        <f t="shared" si="23"/>
        <v>160.3836</v>
      </c>
      <c r="I183" s="2">
        <v>2008</v>
      </c>
      <c r="J183" s="2">
        <v>2023</v>
      </c>
      <c r="K183" s="2">
        <f t="shared" si="25"/>
        <v>15</v>
      </c>
      <c r="L183" s="2">
        <v>60</v>
      </c>
      <c r="M183" s="3">
        <v>0.1</v>
      </c>
      <c r="N183" s="4">
        <f t="shared" si="26"/>
        <v>1.5000000000000001E-2</v>
      </c>
      <c r="O183" s="28">
        <v>14000</v>
      </c>
      <c r="P183" s="28">
        <f t="shared" si="24"/>
        <v>208600</v>
      </c>
      <c r="Q183" s="28">
        <f t="shared" si="27"/>
        <v>46935.000000000007</v>
      </c>
      <c r="R183" s="28">
        <f t="shared" si="28"/>
        <v>161665</v>
      </c>
      <c r="S183" s="29">
        <v>0</v>
      </c>
      <c r="T183" s="28">
        <f t="shared" si="29"/>
        <v>161665</v>
      </c>
    </row>
    <row r="184" spans="2:21" x14ac:dyDescent="0.25">
      <c r="B184" s="2">
        <v>190</v>
      </c>
      <c r="C184" s="27" t="s">
        <v>43</v>
      </c>
      <c r="D184" s="2" t="s">
        <v>184</v>
      </c>
      <c r="E184" s="2">
        <v>10</v>
      </c>
      <c r="F184" s="2" t="s">
        <v>23</v>
      </c>
      <c r="G184" s="31">
        <v>15.7</v>
      </c>
      <c r="H184" s="14">
        <f t="shared" si="23"/>
        <v>168.99479999999997</v>
      </c>
      <c r="I184" s="2">
        <v>2008</v>
      </c>
      <c r="J184" s="2">
        <v>2023</v>
      </c>
      <c r="K184" s="2">
        <f t="shared" si="25"/>
        <v>15</v>
      </c>
      <c r="L184" s="2">
        <v>60</v>
      </c>
      <c r="M184" s="3">
        <v>0.1</v>
      </c>
      <c r="N184" s="4">
        <f t="shared" si="26"/>
        <v>1.5000000000000001E-2</v>
      </c>
      <c r="O184" s="28">
        <v>14000</v>
      </c>
      <c r="P184" s="28">
        <f t="shared" si="24"/>
        <v>219800</v>
      </c>
      <c r="Q184" s="28">
        <f t="shared" si="27"/>
        <v>49455.000000000007</v>
      </c>
      <c r="R184" s="28">
        <f t="shared" si="28"/>
        <v>170345</v>
      </c>
      <c r="S184" s="29">
        <v>0</v>
      </c>
      <c r="T184" s="28">
        <f t="shared" si="29"/>
        <v>170345</v>
      </c>
    </row>
    <row r="185" spans="2:21" x14ac:dyDescent="0.25">
      <c r="B185" s="39" t="s">
        <v>192</v>
      </c>
      <c r="C185" s="39"/>
      <c r="D185" s="39"/>
      <c r="E185" s="39"/>
      <c r="F185" s="39"/>
      <c r="G185" s="30">
        <f>SUM(G4:G184)</f>
        <v>9184.3500000000076</v>
      </c>
      <c r="H185" s="30">
        <f>SUM(H4:H184)</f>
        <v>98860.343399999998</v>
      </c>
      <c r="I185" s="40"/>
      <c r="J185" s="41"/>
      <c r="K185" s="41"/>
      <c r="L185" s="41"/>
      <c r="M185" s="41"/>
      <c r="N185" s="41"/>
      <c r="O185" s="42"/>
      <c r="P185" s="16">
        <f>SUM(P4:P184)</f>
        <v>128580900</v>
      </c>
      <c r="Q185" s="16">
        <f>SUM(Q4:Q184)</f>
        <v>28930702.5</v>
      </c>
      <c r="R185" s="16">
        <f>SUM(R4:R184)</f>
        <v>99650197.5</v>
      </c>
      <c r="S185" s="16">
        <v>0</v>
      </c>
      <c r="T185" s="16">
        <f>SUM(T4:T184)</f>
        <v>99650197.5</v>
      </c>
    </row>
    <row r="186" spans="2:21" x14ac:dyDescent="0.25">
      <c r="B186" s="43" t="s">
        <v>10</v>
      </c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5"/>
    </row>
    <row r="187" spans="2:21" ht="15" customHeight="1" x14ac:dyDescent="0.25">
      <c r="B187" s="35" t="s">
        <v>188</v>
      </c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7"/>
    </row>
    <row r="188" spans="2:21" ht="15" customHeight="1" x14ac:dyDescent="0.25">
      <c r="B188" s="35" t="s">
        <v>189</v>
      </c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7"/>
    </row>
    <row r="189" spans="2:21" ht="15" customHeight="1" x14ac:dyDescent="0.25">
      <c r="B189" s="35" t="s">
        <v>26</v>
      </c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7"/>
    </row>
    <row r="191" spans="2:21" x14ac:dyDescent="0.25">
      <c r="H191" s="6"/>
    </row>
    <row r="192" spans="2:21" x14ac:dyDescent="0.25">
      <c r="I192" s="17"/>
      <c r="U192" s="18"/>
    </row>
    <row r="193" spans="9:16" x14ac:dyDescent="0.25">
      <c r="I193" s="17"/>
    </row>
    <row r="194" spans="9:16" x14ac:dyDescent="0.25">
      <c r="I194" s="17"/>
      <c r="M194" s="5"/>
    </row>
    <row r="196" spans="9:16" x14ac:dyDescent="0.25">
      <c r="P196" s="15"/>
    </row>
    <row r="199" spans="9:16" x14ac:dyDescent="0.25">
      <c r="J199" s="6"/>
    </row>
  </sheetData>
  <dataConsolidate/>
  <mergeCells count="7">
    <mergeCell ref="B189:T189"/>
    <mergeCell ref="B2:T2"/>
    <mergeCell ref="B185:F185"/>
    <mergeCell ref="I185:O185"/>
    <mergeCell ref="B186:T186"/>
    <mergeCell ref="B187:T187"/>
    <mergeCell ref="B188:T18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38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04.25" x14ac:dyDescent="0.25">
      <c r="A2" s="7" t="s">
        <v>20</v>
      </c>
      <c r="B2" s="7" t="s">
        <v>14</v>
      </c>
      <c r="C2" s="7" t="s">
        <v>1</v>
      </c>
      <c r="D2" s="7" t="s">
        <v>15</v>
      </c>
      <c r="E2" s="7" t="s">
        <v>16</v>
      </c>
      <c r="F2" s="7" t="s">
        <v>4</v>
      </c>
      <c r="G2" s="7" t="s">
        <v>5</v>
      </c>
      <c r="H2" s="7" t="s">
        <v>21</v>
      </c>
      <c r="I2" s="7" t="s">
        <v>6</v>
      </c>
      <c r="J2" s="7" t="s">
        <v>7</v>
      </c>
      <c r="K2" s="7" t="s">
        <v>8</v>
      </c>
      <c r="L2" s="7" t="s">
        <v>17</v>
      </c>
      <c r="M2" s="7" t="s">
        <v>9</v>
      </c>
    </row>
    <row r="3" spans="1:13" x14ac:dyDescent="0.25">
      <c r="A3" s="8">
        <v>450</v>
      </c>
      <c r="B3" s="9">
        <v>2010</v>
      </c>
      <c r="C3" s="9">
        <v>2023</v>
      </c>
      <c r="D3" s="9">
        <f>C3-B3</f>
        <v>13</v>
      </c>
      <c r="E3" s="9">
        <v>60</v>
      </c>
      <c r="F3" s="10">
        <v>0.1</v>
      </c>
      <c r="G3" s="11">
        <f>(1-F3)/E3</f>
        <v>1.5000000000000001E-2</v>
      </c>
      <c r="H3" s="12">
        <v>4000</v>
      </c>
      <c r="I3" s="12">
        <f>H3*A3</f>
        <v>1800000</v>
      </c>
      <c r="J3" s="12">
        <f>I3*G3*D3</f>
        <v>351000.00000000006</v>
      </c>
      <c r="K3" s="12">
        <f>MAX(I3-J3,0)</f>
        <v>1449000</v>
      </c>
      <c r="L3" s="13">
        <v>0</v>
      </c>
      <c r="M3" s="12">
        <f>IF(K3&gt;F3*I3,K3*(1-L3),I3*F3)</f>
        <v>1449000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working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2023-11-16T12:25:23Z</dcterms:modified>
</cp:coreProperties>
</file>