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Babul\VIS(2023-24)-PL492-407-620_windsor paradise\"/>
    </mc:Choice>
  </mc:AlternateContent>
  <bookViews>
    <workbookView xWindow="0" yWindow="0" windowWidth="21600" windowHeight="9735"/>
  </bookViews>
  <sheets>
    <sheet name="Project details 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J28" i="1" l="1"/>
  <c r="I29" i="1" l="1"/>
  <c r="F43" i="1" s="1"/>
  <c r="I28" i="1"/>
  <c r="I24" i="1" l="1"/>
  <c r="H24" i="1"/>
  <c r="J24" i="1" l="1"/>
  <c r="H39" i="1"/>
  <c r="F38" i="1"/>
  <c r="F31" i="1" l="1"/>
  <c r="L5" i="1" l="1"/>
  <c r="M5" i="1" s="1"/>
  <c r="O5" i="1" s="1"/>
  <c r="L6" i="1"/>
  <c r="L7" i="1" l="1"/>
  <c r="M6" i="1"/>
  <c r="O6" i="1" l="1"/>
  <c r="O7" i="1" s="1"/>
  <c r="F44" i="1" s="1"/>
  <c r="F45" i="1" s="1"/>
  <c r="F46" i="1" s="1"/>
  <c r="M7" i="1"/>
  <c r="F47" i="1" l="1"/>
  <c r="F48" i="1"/>
</calcChain>
</file>

<file path=xl/sharedStrings.xml><?xml version="1.0" encoding="utf-8"?>
<sst xmlns="http://schemas.openxmlformats.org/spreadsheetml/2006/main" count="78" uniqueCount="64">
  <si>
    <t>TOTAL</t>
  </si>
  <si>
    <t>FAR (sq. mtr.)</t>
  </si>
  <si>
    <t>Tower Name</t>
  </si>
  <si>
    <t>NON FAR (sq. mtr.)</t>
  </si>
  <si>
    <t>FAR</t>
  </si>
  <si>
    <t>Description</t>
  </si>
  <si>
    <t>in sq. ft.</t>
  </si>
  <si>
    <t xml:space="preserve">Rate </t>
  </si>
  <si>
    <t>Total</t>
  </si>
  <si>
    <t>in sq. mtr.</t>
  </si>
  <si>
    <t>No of Floors</t>
  </si>
  <si>
    <t>Proposed FAR</t>
  </si>
  <si>
    <t>proposed density</t>
  </si>
  <si>
    <t>permissible GC</t>
  </si>
  <si>
    <t>proposed GC</t>
  </si>
  <si>
    <t xml:space="preserve">Parking required </t>
  </si>
  <si>
    <t xml:space="preserve">parking provided </t>
  </si>
  <si>
    <t xml:space="preserve">Green area provided </t>
  </si>
  <si>
    <t>sq. mtr.</t>
  </si>
  <si>
    <t>ECS</t>
  </si>
  <si>
    <t>OTHER DETAILS</t>
  </si>
  <si>
    <t xml:space="preserve">Construction Cost </t>
  </si>
  <si>
    <t xml:space="preserve">Land cost </t>
  </si>
  <si>
    <t>Construction cost</t>
  </si>
  <si>
    <t>FMV (Round off)</t>
  </si>
  <si>
    <t>RV</t>
  </si>
  <si>
    <t>DV</t>
  </si>
  <si>
    <t>Sl no.</t>
  </si>
  <si>
    <t xml:space="preserve">NON FAR </t>
  </si>
  <si>
    <t>No of DU per resIdential tower</t>
  </si>
  <si>
    <t xml:space="preserve">Licensed Area </t>
  </si>
  <si>
    <t>Acres</t>
  </si>
  <si>
    <t xml:space="preserve">Total Area considered </t>
  </si>
  <si>
    <t>Plot area for Phase II</t>
  </si>
  <si>
    <t>permissible FAR (for whole project)</t>
  </si>
  <si>
    <t>Person</t>
  </si>
  <si>
    <t>acres</t>
  </si>
  <si>
    <t>Green area required (Total Project)</t>
  </si>
  <si>
    <t>permissible density(for whole project)</t>
  </si>
  <si>
    <t>A</t>
  </si>
  <si>
    <t>B</t>
  </si>
  <si>
    <t>C</t>
  </si>
  <si>
    <t>D</t>
  </si>
  <si>
    <t>E</t>
  </si>
  <si>
    <t>F</t>
  </si>
  <si>
    <t xml:space="preserve">G </t>
  </si>
  <si>
    <t xml:space="preserve">Convinnirnt shopping </t>
  </si>
  <si>
    <t>School Area</t>
  </si>
  <si>
    <t>LIG &amp; EWS Block H</t>
  </si>
  <si>
    <t xml:space="preserve">Upper basement </t>
  </si>
  <si>
    <t xml:space="preserve">Lower Basement </t>
  </si>
  <si>
    <t>2B+S+19</t>
  </si>
  <si>
    <t>2B+S+10</t>
  </si>
  <si>
    <t>Sl No.</t>
  </si>
  <si>
    <t xml:space="preserve">PROJECT NAME : WINDSOR PARADISE II| SITUATED AT NOORNAGAR, RAJNAGAR EXTENSION, GHAZIABAD </t>
  </si>
  <si>
    <t>5% excess area in FAR</t>
  </si>
  <si>
    <t xml:space="preserve">Fire Stair </t>
  </si>
  <si>
    <t>Stilt area</t>
  </si>
  <si>
    <t>Mumty area</t>
  </si>
  <si>
    <t>Machine room</t>
  </si>
  <si>
    <t>ESS &amp; Guard room</t>
  </si>
  <si>
    <t>Garbage chmaber area</t>
  </si>
  <si>
    <t>Kiosk Area</t>
  </si>
  <si>
    <t>2B+S+23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</si>
</sst>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_ * #,##0.000_ ;_ * \-#,##0.0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3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4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16" xfId="1" applyNumberFormat="1" applyFont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center" vertical="center"/>
    </xf>
    <xf numFmtId="165" fontId="0" fillId="4" borderId="18" xfId="0" applyNumberFormat="1" applyFill="1" applyBorder="1" applyAlignment="1">
      <alignment horizontal="center" vertical="center"/>
    </xf>
    <xf numFmtId="165" fontId="0" fillId="4" borderId="13" xfId="0" applyNumberForma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65" fontId="0" fillId="0" borderId="5" xfId="2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5" fontId="0" fillId="0" borderId="8" xfId="2" applyNumberFormat="1" applyFont="1" applyBorder="1" applyAlignment="1">
      <alignment horizontal="center" vertical="center"/>
    </xf>
    <xf numFmtId="43" fontId="0" fillId="0" borderId="17" xfId="1" applyNumberFormat="1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6" fontId="0" fillId="0" borderId="15" xfId="1" applyNumberFormat="1" applyFont="1" applyBorder="1" applyAlignment="1">
      <alignment horizontal="center" vertical="center"/>
    </xf>
    <xf numFmtId="166" fontId="0" fillId="0" borderId="16" xfId="1" applyNumberFormat="1" applyFont="1" applyBorder="1" applyAlignment="1">
      <alignment horizontal="center" vertical="center"/>
    </xf>
    <xf numFmtId="166" fontId="0" fillId="0" borderId="17" xfId="1" applyNumberFormat="1" applyFont="1" applyBorder="1" applyAlignment="1">
      <alignment horizontal="center" vertical="center"/>
    </xf>
    <xf numFmtId="0" fontId="0" fillId="5" borderId="22" xfId="0" applyFill="1" applyBorder="1" applyAlignment="1">
      <alignment horizontal="center" vertical="center" wrapText="1"/>
    </xf>
    <xf numFmtId="164" fontId="0" fillId="5" borderId="16" xfId="1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2" fontId="0" fillId="0" borderId="15" xfId="1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3" fontId="5" fillId="0" borderId="4" xfId="1" applyNumberFormat="1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CCFF"/>
      <color rgb="FF66FFCC"/>
      <color rgb="FFFF9900"/>
      <color rgb="FFFF6600"/>
      <color rgb="FFFF9999"/>
      <color rgb="FF00FF00"/>
      <color rgb="FF33CCCC"/>
      <color rgb="FF0033CC"/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48"/>
  <sheetViews>
    <sheetView tabSelected="1" zoomScale="115" zoomScaleNormal="115" workbookViewId="0">
      <selection activeCell="J8" sqref="J8"/>
    </sheetView>
  </sheetViews>
  <sheetFormatPr defaultRowHeight="15" x14ac:dyDescent="0.25"/>
  <cols>
    <col min="1" max="3" width="9.140625" style="2"/>
    <col min="4" max="4" width="4.42578125" style="2" customWidth="1"/>
    <col min="5" max="5" width="12.7109375" style="2" customWidth="1"/>
    <col min="6" max="6" width="10" style="2" customWidth="1"/>
    <col min="7" max="7" width="11" style="2" customWidth="1"/>
    <col min="8" max="8" width="9.7109375" style="2" customWidth="1"/>
    <col min="9" max="9" width="10.7109375" style="2" customWidth="1"/>
    <col min="10" max="10" width="15.140625" style="2" customWidth="1"/>
    <col min="11" max="11" width="13" style="2" customWidth="1"/>
    <col min="12" max="12" width="14" style="2" customWidth="1"/>
    <col min="13" max="13" width="12.5703125" style="2" bestFit="1" customWidth="1"/>
    <col min="14" max="14" width="9.140625" style="2"/>
    <col min="15" max="15" width="18.5703125" style="2" bestFit="1" customWidth="1"/>
    <col min="16" max="16" width="11.140625" style="2" bestFit="1" customWidth="1"/>
    <col min="17" max="16384" width="9.140625" style="2"/>
  </cols>
  <sheetData>
    <row r="1" spans="4:15" ht="15.75" thickBot="1" x14ac:dyDescent="0.3"/>
    <row r="2" spans="4:15" ht="30.75" customHeight="1" x14ac:dyDescent="0.25">
      <c r="D2" s="55" t="s">
        <v>54</v>
      </c>
      <c r="E2" s="56"/>
      <c r="F2" s="56"/>
      <c r="G2" s="56"/>
      <c r="H2" s="56"/>
      <c r="I2" s="56"/>
    </row>
    <row r="3" spans="4:15" ht="41.25" customHeight="1" thickBot="1" x14ac:dyDescent="0.3">
      <c r="D3" s="42" t="s">
        <v>53</v>
      </c>
      <c r="E3" s="42" t="s">
        <v>2</v>
      </c>
      <c r="F3" s="42" t="s">
        <v>10</v>
      </c>
      <c r="G3" s="42" t="s">
        <v>29</v>
      </c>
      <c r="H3" s="42" t="s">
        <v>1</v>
      </c>
      <c r="I3" s="42" t="s">
        <v>3</v>
      </c>
    </row>
    <row r="4" spans="4:15" x14ac:dyDescent="0.25">
      <c r="D4" s="47">
        <v>1</v>
      </c>
      <c r="E4" s="33" t="s">
        <v>39</v>
      </c>
      <c r="F4" s="40" t="s">
        <v>63</v>
      </c>
      <c r="G4" s="40">
        <v>230</v>
      </c>
      <c r="H4" s="43">
        <v>18103.78</v>
      </c>
      <c r="I4" s="43">
        <v>0</v>
      </c>
      <c r="K4" s="21" t="s">
        <v>5</v>
      </c>
      <c r="L4" s="4" t="s">
        <v>9</v>
      </c>
      <c r="M4" s="4" t="s">
        <v>6</v>
      </c>
      <c r="N4" s="4" t="s">
        <v>7</v>
      </c>
      <c r="O4" s="22" t="s">
        <v>21</v>
      </c>
    </row>
    <row r="5" spans="4:15" x14ac:dyDescent="0.25">
      <c r="D5" s="47">
        <v>2</v>
      </c>
      <c r="E5" s="33" t="s">
        <v>40</v>
      </c>
      <c r="F5" s="40" t="s">
        <v>63</v>
      </c>
      <c r="G5" s="33">
        <v>191</v>
      </c>
      <c r="H5" s="43">
        <v>15506.4</v>
      </c>
      <c r="I5" s="43">
        <v>0</v>
      </c>
      <c r="K5" s="3" t="s">
        <v>4</v>
      </c>
      <c r="L5" s="5">
        <f>H24</f>
        <v>83104.559999999983</v>
      </c>
      <c r="M5" s="6">
        <f>L5*10.764</f>
        <v>894537.48383999977</v>
      </c>
      <c r="N5" s="9">
        <v>1600</v>
      </c>
      <c r="O5" s="23">
        <f>N5*M5</f>
        <v>1431259974.1439996</v>
      </c>
    </row>
    <row r="6" spans="4:15" x14ac:dyDescent="0.25">
      <c r="D6" s="47">
        <v>3</v>
      </c>
      <c r="E6" s="33" t="s">
        <v>41</v>
      </c>
      <c r="F6" s="40" t="s">
        <v>63</v>
      </c>
      <c r="G6" s="33">
        <v>148</v>
      </c>
      <c r="H6" s="43">
        <v>10750.98</v>
      </c>
      <c r="I6" s="43">
        <v>0</v>
      </c>
      <c r="K6" s="30" t="s">
        <v>28</v>
      </c>
      <c r="L6" s="5">
        <f>I24</f>
        <v>60914.619999999995</v>
      </c>
      <c r="M6" s="6">
        <f>L6*10.764</f>
        <v>655684.96967999986</v>
      </c>
      <c r="N6" s="9">
        <v>1300</v>
      </c>
      <c r="O6" s="23">
        <f>N6*M6</f>
        <v>852390460.58399987</v>
      </c>
    </row>
    <row r="7" spans="4:15" ht="15.75" thickBot="1" x14ac:dyDescent="0.3">
      <c r="D7" s="47">
        <v>4</v>
      </c>
      <c r="E7" s="33" t="s">
        <v>42</v>
      </c>
      <c r="F7" s="40" t="s">
        <v>51</v>
      </c>
      <c r="G7" s="33">
        <v>171</v>
      </c>
      <c r="H7" s="43">
        <v>13146.26</v>
      </c>
      <c r="I7" s="43">
        <v>0</v>
      </c>
      <c r="K7" s="1" t="s">
        <v>8</v>
      </c>
      <c r="L7" s="7">
        <f>L6+L5</f>
        <v>144019.18</v>
      </c>
      <c r="M7" s="24">
        <f>M6+M5</f>
        <v>1550222.4535199995</v>
      </c>
      <c r="N7" s="8"/>
      <c r="O7" s="25">
        <f>O6+O5</f>
        <v>2283650434.7279997</v>
      </c>
    </row>
    <row r="8" spans="4:15" x14ac:dyDescent="0.25">
      <c r="D8" s="47">
        <v>5</v>
      </c>
      <c r="E8" s="33" t="s">
        <v>43</v>
      </c>
      <c r="F8" s="40" t="s">
        <v>51</v>
      </c>
      <c r="G8" s="33">
        <v>190</v>
      </c>
      <c r="H8" s="43">
        <v>12049.39</v>
      </c>
      <c r="I8" s="43">
        <v>0</v>
      </c>
    </row>
    <row r="9" spans="4:15" x14ac:dyDescent="0.25">
      <c r="D9" s="47">
        <v>6</v>
      </c>
      <c r="E9" s="33" t="s">
        <v>44</v>
      </c>
      <c r="F9" s="40" t="s">
        <v>51</v>
      </c>
      <c r="G9" s="33">
        <v>114</v>
      </c>
      <c r="H9" s="43">
        <v>11055.12</v>
      </c>
      <c r="I9" s="43">
        <v>0</v>
      </c>
    </row>
    <row r="10" spans="4:15" x14ac:dyDescent="0.25">
      <c r="D10" s="47">
        <v>7</v>
      </c>
      <c r="E10" s="33" t="s">
        <v>45</v>
      </c>
      <c r="F10" s="40" t="s">
        <v>51</v>
      </c>
      <c r="G10" s="33"/>
      <c r="H10" s="43"/>
      <c r="I10" s="43">
        <v>6885.76</v>
      </c>
    </row>
    <row r="11" spans="4:15" ht="24.75" customHeight="1" x14ac:dyDescent="0.25">
      <c r="D11" s="47">
        <v>8</v>
      </c>
      <c r="E11" s="33" t="s">
        <v>48</v>
      </c>
      <c r="F11" s="40" t="s">
        <v>52</v>
      </c>
      <c r="G11" s="33">
        <v>14</v>
      </c>
      <c r="H11" s="43">
        <v>550.66999999999996</v>
      </c>
      <c r="I11" s="43">
        <v>10147.98</v>
      </c>
    </row>
    <row r="12" spans="4:15" ht="25.5" hidden="1" x14ac:dyDescent="0.25">
      <c r="D12" s="47">
        <v>9</v>
      </c>
      <c r="E12" s="33" t="s">
        <v>46</v>
      </c>
      <c r="F12" s="40"/>
      <c r="G12" s="33"/>
      <c r="H12" s="43">
        <v>809.59</v>
      </c>
      <c r="I12" s="43">
        <v>0</v>
      </c>
    </row>
    <row r="13" spans="4:15" hidden="1" x14ac:dyDescent="0.25">
      <c r="D13" s="47">
        <v>10</v>
      </c>
      <c r="E13" s="33" t="s">
        <v>47</v>
      </c>
      <c r="F13" s="40"/>
      <c r="G13" s="33"/>
      <c r="H13" s="43">
        <v>1030.2</v>
      </c>
      <c r="I13" s="43">
        <v>0</v>
      </c>
    </row>
    <row r="14" spans="4:15" ht="25.5" hidden="1" x14ac:dyDescent="0.25">
      <c r="D14" s="47">
        <v>11</v>
      </c>
      <c r="E14" s="33" t="s">
        <v>55</v>
      </c>
      <c r="F14" s="40"/>
      <c r="G14" s="33"/>
      <c r="H14" s="43">
        <v>102.17</v>
      </c>
      <c r="I14" s="43">
        <v>4442.67</v>
      </c>
    </row>
    <row r="15" spans="4:15" hidden="1" x14ac:dyDescent="0.25">
      <c r="D15" s="47"/>
      <c r="E15" s="33" t="s">
        <v>56</v>
      </c>
      <c r="F15" s="40"/>
      <c r="G15" s="33"/>
      <c r="H15" s="43"/>
      <c r="I15" s="43">
        <v>2859.62</v>
      </c>
    </row>
    <row r="16" spans="4:15" hidden="1" x14ac:dyDescent="0.25">
      <c r="D16" s="47"/>
      <c r="E16" s="33" t="s">
        <v>57</v>
      </c>
      <c r="F16" s="40"/>
      <c r="G16" s="33"/>
      <c r="H16" s="43"/>
      <c r="I16" s="43">
        <v>6340.04</v>
      </c>
    </row>
    <row r="17" spans="4:10" hidden="1" x14ac:dyDescent="0.25">
      <c r="D17" s="47"/>
      <c r="E17" s="33" t="s">
        <v>58</v>
      </c>
      <c r="F17" s="40"/>
      <c r="G17" s="33"/>
      <c r="H17" s="43"/>
      <c r="I17" s="43">
        <v>130.9</v>
      </c>
    </row>
    <row r="18" spans="4:10" hidden="1" x14ac:dyDescent="0.25">
      <c r="D18" s="47"/>
      <c r="E18" s="33" t="s">
        <v>59</v>
      </c>
      <c r="F18" s="40"/>
      <c r="G18" s="33"/>
      <c r="H18" s="43"/>
      <c r="I18" s="43">
        <v>44.65</v>
      </c>
    </row>
    <row r="19" spans="4:10" ht="25.5" hidden="1" x14ac:dyDescent="0.25">
      <c r="D19" s="47"/>
      <c r="E19" s="33" t="s">
        <v>60</v>
      </c>
      <c r="F19" s="40"/>
      <c r="G19" s="33"/>
      <c r="H19" s="43"/>
      <c r="I19" s="43"/>
    </row>
    <row r="20" spans="4:10" ht="25.5" hidden="1" x14ac:dyDescent="0.25">
      <c r="D20" s="47"/>
      <c r="E20" s="33" t="s">
        <v>61</v>
      </c>
      <c r="F20" s="40"/>
      <c r="G20" s="33"/>
      <c r="H20" s="43"/>
      <c r="I20" s="43"/>
    </row>
    <row r="21" spans="4:10" hidden="1" x14ac:dyDescent="0.25">
      <c r="D21" s="47"/>
      <c r="E21" s="33" t="s">
        <v>62</v>
      </c>
      <c r="F21" s="40"/>
      <c r="G21" s="33"/>
      <c r="H21" s="43"/>
      <c r="I21" s="43">
        <v>112.5</v>
      </c>
    </row>
    <row r="22" spans="4:10" ht="25.5" hidden="1" x14ac:dyDescent="0.25">
      <c r="D22" s="47">
        <v>13</v>
      </c>
      <c r="E22" s="33" t="s">
        <v>49</v>
      </c>
      <c r="F22" s="40"/>
      <c r="G22" s="33"/>
      <c r="H22" s="43"/>
      <c r="I22" s="43">
        <v>15101.15</v>
      </c>
    </row>
    <row r="23" spans="4:10" ht="25.5" hidden="1" x14ac:dyDescent="0.25">
      <c r="D23" s="47">
        <v>14</v>
      </c>
      <c r="E23" s="33" t="s">
        <v>50</v>
      </c>
      <c r="F23" s="40"/>
      <c r="G23" s="33"/>
      <c r="H23" s="43"/>
      <c r="I23" s="43">
        <v>14849.35</v>
      </c>
    </row>
    <row r="24" spans="4:10" ht="21" customHeight="1" x14ac:dyDescent="0.25">
      <c r="D24" s="54" t="s">
        <v>0</v>
      </c>
      <c r="E24" s="54"/>
      <c r="F24" s="54"/>
      <c r="G24" s="41">
        <f>SUM(G4:G11)</f>
        <v>1058</v>
      </c>
      <c r="H24" s="50">
        <f>SUM(H4:H23)</f>
        <v>83104.559999999983</v>
      </c>
      <c r="I24" s="44">
        <f>SUM(I7:I23)</f>
        <v>60914.619999999995</v>
      </c>
      <c r="J24" s="31">
        <f>I24+H24</f>
        <v>144019.18</v>
      </c>
    </row>
    <row r="25" spans="4:10" ht="15.75" thickBot="1" x14ac:dyDescent="0.3"/>
    <row r="26" spans="4:10" ht="18.75" customHeight="1" thickBot="1" x14ac:dyDescent="0.3">
      <c r="D26" s="29" t="s">
        <v>27</v>
      </c>
      <c r="E26" s="51" t="s">
        <v>20</v>
      </c>
      <c r="F26" s="52"/>
      <c r="G26" s="53"/>
    </row>
    <row r="27" spans="4:10" ht="18.75" customHeight="1" thickBot="1" x14ac:dyDescent="0.3">
      <c r="D27" s="32"/>
      <c r="E27" s="27" t="s">
        <v>30</v>
      </c>
      <c r="F27" s="45">
        <v>22240</v>
      </c>
      <c r="G27" s="12" t="s">
        <v>18</v>
      </c>
    </row>
    <row r="28" spans="4:10" ht="27" customHeight="1" thickBot="1" x14ac:dyDescent="0.3">
      <c r="D28" s="32"/>
      <c r="E28" s="27" t="s">
        <v>32</v>
      </c>
      <c r="F28" s="48">
        <v>21540.25</v>
      </c>
      <c r="G28" s="12" t="s">
        <v>18</v>
      </c>
      <c r="H28" s="31">
        <v>21000</v>
      </c>
      <c r="I28" s="46">
        <f>H28*$F$28</f>
        <v>452345250</v>
      </c>
      <c r="J28" s="49">
        <f>F28/4047</f>
        <v>5.3225228564368665</v>
      </c>
    </row>
    <row r="29" spans="4:10" ht="30" customHeight="1" thickBot="1" x14ac:dyDescent="0.3">
      <c r="D29" s="29">
        <v>1</v>
      </c>
      <c r="E29" s="27" t="s">
        <v>33</v>
      </c>
      <c r="F29" s="34">
        <v>3.8860000000000001</v>
      </c>
      <c r="G29" s="12" t="s">
        <v>31</v>
      </c>
      <c r="H29" s="2">
        <v>35000</v>
      </c>
      <c r="I29" s="46">
        <f>H29*$F$28</f>
        <v>753908750</v>
      </c>
    </row>
    <row r="30" spans="4:10" ht="43.5" customHeight="1" thickBot="1" x14ac:dyDescent="0.3">
      <c r="D30" s="29">
        <v>2</v>
      </c>
      <c r="E30" s="27" t="s">
        <v>34</v>
      </c>
      <c r="F30" s="35">
        <v>199526.83499999999</v>
      </c>
      <c r="G30" s="13" t="s">
        <v>18</v>
      </c>
      <c r="H30" s="31"/>
    </row>
    <row r="31" spans="4:10" ht="30.75" thickBot="1" x14ac:dyDescent="0.3">
      <c r="D31" s="29">
        <v>3</v>
      </c>
      <c r="E31" s="28" t="s">
        <v>11</v>
      </c>
      <c r="F31" s="26">
        <f>H24</f>
        <v>83104.559999999983</v>
      </c>
      <c r="G31" s="14" t="s">
        <v>18</v>
      </c>
    </row>
    <row r="32" spans="4:10" ht="42.75" customHeight="1" thickBot="1" x14ac:dyDescent="0.3">
      <c r="D32" s="29">
        <v>4</v>
      </c>
      <c r="E32" s="27" t="s">
        <v>38</v>
      </c>
      <c r="F32" s="10">
        <v>4187</v>
      </c>
      <c r="G32" s="13" t="s">
        <v>35</v>
      </c>
    </row>
    <row r="33" spans="4:8" ht="30.75" thickBot="1" x14ac:dyDescent="0.3">
      <c r="D33" s="29">
        <v>5</v>
      </c>
      <c r="E33" s="27" t="s">
        <v>12</v>
      </c>
      <c r="F33" s="10">
        <v>1780</v>
      </c>
      <c r="G33" s="13" t="s">
        <v>35</v>
      </c>
    </row>
    <row r="34" spans="4:8" ht="30.75" thickBot="1" x14ac:dyDescent="0.3">
      <c r="D34" s="29">
        <v>6</v>
      </c>
      <c r="E34" s="28" t="s">
        <v>13</v>
      </c>
      <c r="F34" s="10">
        <v>37344.595000000001</v>
      </c>
      <c r="G34" s="13" t="s">
        <v>18</v>
      </c>
    </row>
    <row r="35" spans="4:8" ht="15.75" thickBot="1" x14ac:dyDescent="0.3">
      <c r="D35" s="29">
        <v>7</v>
      </c>
      <c r="E35" s="28" t="s">
        <v>14</v>
      </c>
      <c r="F35" s="36">
        <v>2928.2429999999999</v>
      </c>
      <c r="G35" s="14" t="s">
        <v>18</v>
      </c>
    </row>
    <row r="36" spans="4:8" ht="22.5" customHeight="1" thickBot="1" x14ac:dyDescent="0.3">
      <c r="D36" s="29">
        <v>8</v>
      </c>
      <c r="E36" s="28" t="s">
        <v>15</v>
      </c>
      <c r="F36" s="10">
        <v>504</v>
      </c>
      <c r="G36" s="13" t="s">
        <v>19</v>
      </c>
    </row>
    <row r="37" spans="4:8" ht="27.75" customHeight="1" thickBot="1" x14ac:dyDescent="0.3">
      <c r="D37" s="29">
        <v>9</v>
      </c>
      <c r="E37" s="28" t="s">
        <v>16</v>
      </c>
      <c r="F37" s="11">
        <v>561</v>
      </c>
      <c r="G37" s="14" t="s">
        <v>19</v>
      </c>
    </row>
    <row r="38" spans="4:8" ht="30" customHeight="1" thickBot="1" x14ac:dyDescent="0.3">
      <c r="D38" s="29">
        <v>10</v>
      </c>
      <c r="E38" s="37" t="s">
        <v>37</v>
      </c>
      <c r="F38" s="38">
        <f>F28*4047*0.15</f>
        <v>13076008.762499999</v>
      </c>
      <c r="G38" s="39" t="s">
        <v>18</v>
      </c>
    </row>
    <row r="39" spans="4:8" ht="30.75" thickBot="1" x14ac:dyDescent="0.3">
      <c r="D39" s="29">
        <v>11</v>
      </c>
      <c r="E39" s="28" t="s">
        <v>17</v>
      </c>
      <c r="F39" s="36">
        <v>3.8860000000000001</v>
      </c>
      <c r="G39" s="14" t="s">
        <v>36</v>
      </c>
      <c r="H39" s="31">
        <f>F39*4047</f>
        <v>15726.642</v>
      </c>
    </row>
    <row r="42" spans="4:8" ht="15.75" thickBot="1" x14ac:dyDescent="0.3">
      <c r="E42" s="31"/>
    </row>
    <row r="43" spans="4:8" x14ac:dyDescent="0.25">
      <c r="E43" s="15" t="s">
        <v>22</v>
      </c>
      <c r="F43" s="18">
        <f>I29</f>
        <v>753908750</v>
      </c>
    </row>
    <row r="44" spans="4:8" ht="30" x14ac:dyDescent="0.25">
      <c r="E44" s="16" t="s">
        <v>23</v>
      </c>
      <c r="F44" s="19">
        <f>O7</f>
        <v>2283650434.7279997</v>
      </c>
    </row>
    <row r="45" spans="4:8" x14ac:dyDescent="0.25">
      <c r="E45" s="16" t="s">
        <v>0</v>
      </c>
      <c r="F45" s="19">
        <f>SUM(F43:F44)</f>
        <v>3037559184.7279997</v>
      </c>
    </row>
    <row r="46" spans="4:8" ht="30" x14ac:dyDescent="0.25">
      <c r="E46" s="16" t="s">
        <v>24</v>
      </c>
      <c r="F46" s="19">
        <f>ROUND(F45,-7)</f>
        <v>3040000000</v>
      </c>
    </row>
    <row r="47" spans="4:8" x14ac:dyDescent="0.25">
      <c r="E47" s="16" t="s">
        <v>25</v>
      </c>
      <c r="F47" s="19">
        <f>F46*0.85</f>
        <v>2584000000</v>
      </c>
    </row>
    <row r="48" spans="4:8" ht="15.75" thickBot="1" x14ac:dyDescent="0.3">
      <c r="E48" s="17" t="s">
        <v>26</v>
      </c>
      <c r="F48" s="20">
        <f>F46*0.75</f>
        <v>2280000000</v>
      </c>
    </row>
  </sheetData>
  <mergeCells count="3">
    <mergeCell ref="E26:G26"/>
    <mergeCell ref="D24:F24"/>
    <mergeCell ref="D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"/>
  <sheetViews>
    <sheetView workbookViewId="0">
      <selection activeCell="M10" sqref="M10"/>
    </sheetView>
  </sheetViews>
  <sheetFormatPr defaultRowHeight="15" x14ac:dyDescent="0.25"/>
  <sheetData>
    <row r="6" spans="4:4" x14ac:dyDescent="0.25">
      <c r="D6">
        <v>8365.7999999999993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details 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Babul</cp:lastModifiedBy>
  <dcterms:created xsi:type="dcterms:W3CDTF">2023-04-07T09:56:35Z</dcterms:created>
  <dcterms:modified xsi:type="dcterms:W3CDTF">2023-11-30T07:04:18Z</dcterms:modified>
</cp:coreProperties>
</file>