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ancialanalyst3\Desktop\CCCL SOLAR\DOCS SHARED BY THE CLIENT\9. SBI VALUATION  DETAILS 08.01.2024\"/>
    </mc:Choice>
  </mc:AlternateContent>
  <bookViews>
    <workbookView xWindow="0" yWindow="0" windowWidth="16815" windowHeight="7755"/>
  </bookViews>
  <sheets>
    <sheet name="Cashflow " sheetId="2" r:id="rId1"/>
  </sheets>
  <definedNames>
    <definedName name="_xlnm.Print_Area" localSheetId="0">'Cashflow '!$A$3:$P$51</definedName>
  </definedNames>
  <calcPr calcId="152511"/>
</workbook>
</file>

<file path=xl/calcChain.xml><?xml version="1.0" encoding="utf-8"?>
<calcChain xmlns="http://schemas.openxmlformats.org/spreadsheetml/2006/main">
  <c r="P28" i="2" l="1"/>
  <c r="O27" i="2"/>
  <c r="N27" i="2"/>
  <c r="N30" i="2" s="1"/>
  <c r="N32" i="2" s="1"/>
  <c r="M27" i="2"/>
  <c r="M30" i="2" s="1"/>
  <c r="M32" i="2" s="1"/>
  <c r="L27" i="2"/>
  <c r="L30" i="2" s="1"/>
  <c r="L32" i="2" s="1"/>
  <c r="K27" i="2"/>
  <c r="J27" i="2"/>
  <c r="J30" i="2" s="1"/>
  <c r="J32" i="2" s="1"/>
  <c r="I27" i="2"/>
  <c r="O30" i="2"/>
  <c r="O32" i="2" s="1"/>
  <c r="K30" i="2"/>
  <c r="K32" i="2" s="1"/>
  <c r="I30" i="2"/>
  <c r="I32" i="2" s="1"/>
  <c r="P25" i="2"/>
  <c r="P22" i="2"/>
  <c r="P10" i="2"/>
  <c r="O17" i="2"/>
  <c r="N17" i="2"/>
  <c r="M17" i="2"/>
  <c r="L17" i="2"/>
  <c r="K17" i="2"/>
  <c r="J17" i="2"/>
  <c r="I17" i="2"/>
  <c r="H17" i="2"/>
  <c r="H19" i="2" s="1"/>
  <c r="G17" i="2"/>
  <c r="F17" i="2"/>
  <c r="E17" i="2"/>
  <c r="D17" i="2"/>
  <c r="C17" i="2"/>
  <c r="B17" i="2"/>
  <c r="P6" i="2"/>
  <c r="P11" i="2"/>
  <c r="P26" i="2" l="1"/>
  <c r="P7" i="2" l="1"/>
  <c r="C27" i="2" l="1"/>
  <c r="C30" i="2" s="1"/>
  <c r="C32" i="2" s="1"/>
  <c r="D27" i="2"/>
  <c r="D30" i="2" s="1"/>
  <c r="D32" i="2" s="1"/>
  <c r="E27" i="2"/>
  <c r="E30" i="2" s="1"/>
  <c r="E32" i="2" s="1"/>
  <c r="F27" i="2"/>
  <c r="F30" i="2" s="1"/>
  <c r="F32" i="2" s="1"/>
  <c r="G27" i="2"/>
  <c r="G30" i="2" s="1"/>
  <c r="G32" i="2" s="1"/>
  <c r="H27" i="2"/>
  <c r="H30" i="2" s="1"/>
  <c r="H32" i="2" s="1"/>
  <c r="B27" i="2"/>
  <c r="B30" i="2" s="1"/>
  <c r="B32" i="2" s="1"/>
  <c r="P12" i="2"/>
  <c r="P13" i="2"/>
  <c r="P27" i="2" l="1"/>
  <c r="P15" i="2" l="1"/>
  <c r="P24" i="2"/>
  <c r="E43" i="2"/>
  <c r="P23" i="2"/>
  <c r="C19" i="2" l="1"/>
  <c r="O19" i="2"/>
  <c r="M19" i="2"/>
  <c r="K19" i="2"/>
  <c r="G19" i="2"/>
  <c r="E19" i="2"/>
  <c r="N19" i="2"/>
  <c r="L19" i="2"/>
  <c r="J19" i="2"/>
  <c r="F19" i="2"/>
  <c r="D19" i="2"/>
  <c r="I19" i="2" l="1"/>
  <c r="P30" i="2"/>
  <c r="P32" i="2"/>
  <c r="B19" i="2"/>
  <c r="P14" i="2"/>
  <c r="P19" i="2" l="1"/>
  <c r="P17" i="2"/>
</calcChain>
</file>

<file path=xl/sharedStrings.xml><?xml version="1.0" encoding="utf-8"?>
<sst xmlns="http://schemas.openxmlformats.org/spreadsheetml/2006/main" count="57" uniqueCount="53">
  <si>
    <t xml:space="preserve">    d)  Equipment replacement</t>
  </si>
  <si>
    <t xml:space="preserve">    a) TNEB with penality interest</t>
  </si>
  <si>
    <t xml:space="preserve">   e) TNEB substation shifting </t>
  </si>
  <si>
    <t>Cash flow for the Next 14 Years (from 2023-24 to 2036-37)</t>
  </si>
  <si>
    <t>Description</t>
  </si>
  <si>
    <t>2023-24</t>
  </si>
  <si>
    <t>2024-25</t>
  </si>
  <si>
    <t>2025-26</t>
  </si>
  <si>
    <t>2026-27</t>
  </si>
  <si>
    <t>2027-28</t>
  </si>
  <si>
    <t>2028-29</t>
  </si>
  <si>
    <t>2029-30</t>
  </si>
  <si>
    <t>2030-31</t>
  </si>
  <si>
    <t>2031-32</t>
  </si>
  <si>
    <t>2032-33</t>
  </si>
  <si>
    <t>2033-34</t>
  </si>
  <si>
    <t>2034-35</t>
  </si>
  <si>
    <t>2035-36</t>
  </si>
  <si>
    <t>2036-37</t>
  </si>
  <si>
    <t>Expenses</t>
  </si>
  <si>
    <t>PAT</t>
  </si>
  <si>
    <t>Cashflow for the periods</t>
  </si>
  <si>
    <t>Inflow</t>
  </si>
  <si>
    <t>Outflow</t>
  </si>
  <si>
    <t>Net Cashflow</t>
  </si>
  <si>
    <t>(Rs. In crores)</t>
  </si>
  <si>
    <t xml:space="preserve">        - Ordinary</t>
  </si>
  <si>
    <t xml:space="preserve">        - Extraordinary</t>
  </si>
  <si>
    <t>Total Expenses</t>
  </si>
  <si>
    <t xml:space="preserve">        - Interest</t>
  </si>
  <si>
    <t>Total</t>
  </si>
  <si>
    <t>Total Outflow</t>
  </si>
  <si>
    <t xml:space="preserve">    g) DTCP approval costs</t>
  </si>
  <si>
    <t xml:space="preserve">    f) Legal claim Payable on appeal with interest</t>
  </si>
  <si>
    <t xml:space="preserve">    c) Tarred road ,  -to be laid fresh</t>
  </si>
  <si>
    <t xml:space="preserve">    b) NVVN penality with penality interest - Up to Mar 23</t>
  </si>
  <si>
    <t>Total Upto 2036-37</t>
  </si>
  <si>
    <t>Assumptions for the Future Periods</t>
  </si>
  <si>
    <t xml:space="preserve">        - Depreciation</t>
  </si>
  <si>
    <t>Breakup for Existing Penalties / Other Liabilities needs to be settled in near future, (so far not considered in Books)</t>
  </si>
  <si>
    <t>(may be negotiated)</t>
  </si>
  <si>
    <t xml:space="preserve">        - Insurance</t>
  </si>
  <si>
    <t xml:space="preserve">        - Insuance</t>
  </si>
  <si>
    <t>Insurance claim</t>
  </si>
  <si>
    <t>Revenue -Solar generation</t>
  </si>
  <si>
    <t xml:space="preserve">        - Major components replacement</t>
  </si>
  <si>
    <t>1. Regular Maintanance expenses considered under the Ordinary Expenses</t>
  </si>
  <si>
    <t>2. Extraordinary Expenses - Since the expeceted output is lower than the agreement, the penalty will be levid by NVVN Certainly</t>
  </si>
  <si>
    <t>3. Sicne the Loan propsed to settle in FY 23-24 itself, no interest considered from Fy 24-25</t>
  </si>
  <si>
    <t>4. Revenue increase from Rs.1.91 crores to Rs.4.57 Crores can be achieved only, by utilising the Insurance Claim of Rs.3 crores in upgradation of Plant Operations</t>
  </si>
  <si>
    <t>5. If additional Rs. 20 crores are spent towards repair / replacement / revamp of the solar plant, the generation can be enhanced to the earlier generation outputs.</t>
  </si>
  <si>
    <t xml:space="preserve">Annexure B to mail to SBI dated – 08.01.2024 – details submitted for valuation  </t>
  </si>
  <si>
    <r>
      <rPr>
        <b/>
        <u/>
        <sz val="11"/>
        <color rgb="FFFF0000"/>
        <rFont val="Arial"/>
        <family val="2"/>
      </rPr>
      <t>Query :</t>
    </r>
    <r>
      <rPr>
        <b/>
        <u/>
        <sz val="11"/>
        <color rgb="FF000000"/>
        <rFont val="Arial"/>
        <family val="2"/>
      </rPr>
      <t xml:space="preserve"> Financial Model of the Company in the excel sheet along with future projection and assumption, if any.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</si>
</sst>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rgb="FFFF0000"/>
      <name val="Arial"/>
      <family val="2"/>
    </font>
    <font>
      <b/>
      <u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2" fontId="0" fillId="0" borderId="1" xfId="0" applyNumberFormat="1" applyBorder="1"/>
    <xf numFmtId="43" fontId="0" fillId="0" borderId="0" xfId="1" applyFont="1"/>
    <xf numFmtId="0" fontId="3" fillId="0" borderId="0" xfId="0" applyFont="1"/>
    <xf numFmtId="43" fontId="3" fillId="0" borderId="0" xfId="1" applyFont="1"/>
    <xf numFmtId="0" fontId="3" fillId="0" borderId="0" xfId="0" applyFont="1" applyAlignment="1">
      <alignment horizontal="center" vertical="center"/>
    </xf>
    <xf numFmtId="0" fontId="0" fillId="0" borderId="3" xfId="0" applyBorder="1"/>
    <xf numFmtId="43" fontId="0" fillId="0" borderId="3" xfId="1" applyFont="1" applyBorder="1"/>
    <xf numFmtId="0" fontId="0" fillId="0" borderId="4" xfId="0" applyBorder="1"/>
    <xf numFmtId="43" fontId="0" fillId="0" borderId="4" xfId="1" applyFont="1" applyBorder="1"/>
    <xf numFmtId="0" fontId="3" fillId="0" borderId="1" xfId="0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 wrapText="1"/>
    </xf>
    <xf numFmtId="43" fontId="0" fillId="0" borderId="1" xfId="1" applyFont="1" applyBorder="1"/>
    <xf numFmtId="43" fontId="0" fillId="0" borderId="2" xfId="1" applyFont="1" applyBorder="1"/>
    <xf numFmtId="0" fontId="2" fillId="0" borderId="3" xfId="0" applyFont="1" applyBorder="1"/>
    <xf numFmtId="0" fontId="3" fillId="0" borderId="1" xfId="0" applyFont="1" applyBorder="1"/>
    <xf numFmtId="43" fontId="3" fillId="0" borderId="5" xfId="1" applyFont="1" applyBorder="1"/>
    <xf numFmtId="43" fontId="3" fillId="2" borderId="1" xfId="1" applyFont="1" applyFill="1" applyBorder="1"/>
    <xf numFmtId="43" fontId="3" fillId="0" borderId="3" xfId="1" applyFont="1" applyBorder="1" applyAlignment="1">
      <alignment horizontal="center" vertical="center"/>
    </xf>
    <xf numFmtId="2" fontId="0" fillId="0" borderId="3" xfId="0" applyNumberFormat="1" applyBorder="1"/>
    <xf numFmtId="2" fontId="0" fillId="0" borderId="3" xfId="1" applyNumberFormat="1" applyFont="1" applyBorder="1"/>
    <xf numFmtId="2" fontId="0" fillId="0" borderId="1" xfId="1" applyNumberFormat="1" applyFont="1" applyBorder="1"/>
    <xf numFmtId="2" fontId="2" fillId="0" borderId="3" xfId="0" applyNumberFormat="1" applyFont="1" applyBorder="1"/>
    <xf numFmtId="2" fontId="0" fillId="0" borderId="2" xfId="0" applyNumberFormat="1" applyBorder="1"/>
    <xf numFmtId="2" fontId="0" fillId="0" borderId="2" xfId="1" applyNumberFormat="1" applyFont="1" applyBorder="1"/>
    <xf numFmtId="2" fontId="0" fillId="0" borderId="4" xfId="0" applyNumberFormat="1" applyBorder="1"/>
    <xf numFmtId="2" fontId="0" fillId="0" borderId="4" xfId="1" applyNumberFormat="1" applyFont="1" applyBorder="1"/>
    <xf numFmtId="43" fontId="0" fillId="0" borderId="3" xfId="1" applyNumberFormat="1" applyFont="1" applyBorder="1"/>
    <xf numFmtId="0" fontId="2" fillId="0" borderId="0" xfId="0" applyFont="1" applyAlignment="1">
      <alignment horizontal="left"/>
    </xf>
    <xf numFmtId="43" fontId="0" fillId="0" borderId="0" xfId="1" applyFont="1" applyAlignment="1">
      <alignment horizontal="left"/>
    </xf>
    <xf numFmtId="43" fontId="3" fillId="0" borderId="0" xfId="1" applyFont="1" applyAlignment="1">
      <alignment horizontal="left"/>
    </xf>
    <xf numFmtId="0" fontId="0" fillId="0" borderId="0" xfId="0" applyFill="1"/>
    <xf numFmtId="0" fontId="0" fillId="0" borderId="0" xfId="0" applyFont="1" applyAlignment="1">
      <alignment horizontal="left"/>
    </xf>
    <xf numFmtId="43" fontId="1" fillId="0" borderId="0" xfId="1" applyFont="1" applyAlignment="1">
      <alignment horizontal="left"/>
    </xf>
    <xf numFmtId="0" fontId="0" fillId="0" borderId="0" xfId="0" applyFont="1"/>
    <xf numFmtId="43" fontId="1" fillId="0" borderId="0" xfId="1" applyFont="1"/>
    <xf numFmtId="0" fontId="0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"/>
  <sheetViews>
    <sheetView tabSelected="1" zoomScale="85" zoomScaleNormal="85" workbookViewId="0">
      <selection activeCell="P32" sqref="P32"/>
    </sheetView>
  </sheetViews>
  <sheetFormatPr defaultRowHeight="15" x14ac:dyDescent="0.25"/>
  <cols>
    <col min="1" max="1" width="35.140625" customWidth="1"/>
    <col min="2" max="8" width="8.5703125" style="3" customWidth="1"/>
    <col min="9" max="11" width="9.140625" style="3" customWidth="1"/>
    <col min="12" max="12" width="10.5703125" style="3" customWidth="1"/>
    <col min="13" max="13" width="10" style="3" customWidth="1"/>
    <col min="14" max="14" width="10.28515625" style="3" customWidth="1"/>
    <col min="15" max="15" width="10" style="3" customWidth="1"/>
    <col min="16" max="16" width="10.42578125" style="3" customWidth="1"/>
  </cols>
  <sheetData>
    <row r="1" spans="1:18" x14ac:dyDescent="0.25">
      <c r="A1" s="30" t="s">
        <v>52</v>
      </c>
      <c r="B1" s="30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"/>
      <c r="R1" s="3"/>
    </row>
    <row r="2" spans="1:18" s="4" customFormat="1" x14ac:dyDescent="0.25">
      <c r="A2" s="30" t="s">
        <v>51</v>
      </c>
      <c r="B2" s="34"/>
      <c r="C2" s="35"/>
      <c r="D2" s="35"/>
      <c r="E2" s="35"/>
      <c r="F2" s="35"/>
      <c r="G2" s="35"/>
      <c r="H2" s="35"/>
      <c r="I2" s="35"/>
      <c r="J2" s="35"/>
      <c r="K2" s="32"/>
      <c r="L2" s="32"/>
      <c r="M2" s="32"/>
      <c r="N2" s="32"/>
      <c r="O2" s="32"/>
      <c r="P2" s="32"/>
      <c r="Q2" s="5"/>
      <c r="R2" s="5"/>
    </row>
    <row r="3" spans="1:18" s="4" customFormat="1" x14ac:dyDescent="0.25">
      <c r="A3" s="4" t="s">
        <v>3</v>
      </c>
      <c r="B3" s="37"/>
      <c r="C3" s="37"/>
      <c r="D3" s="37"/>
      <c r="E3" s="37"/>
      <c r="F3" s="37"/>
      <c r="G3" s="37"/>
      <c r="H3" s="37"/>
      <c r="I3" s="37"/>
      <c r="J3" s="37"/>
      <c r="K3" s="5"/>
      <c r="L3" s="5"/>
      <c r="M3" s="5"/>
      <c r="N3" s="5"/>
      <c r="O3" s="5"/>
      <c r="P3" s="5"/>
    </row>
    <row r="4" spans="1:18" s="4" customFormat="1" x14ac:dyDescent="0.25">
      <c r="A4" s="36" t="s">
        <v>25</v>
      </c>
      <c r="B4" s="37"/>
      <c r="C4" s="37"/>
      <c r="D4" s="37"/>
      <c r="E4" s="37"/>
      <c r="F4" s="37"/>
      <c r="G4" s="37"/>
      <c r="H4" s="37"/>
      <c r="I4" s="37"/>
      <c r="J4" s="37"/>
      <c r="K4" s="5"/>
      <c r="L4" s="5"/>
      <c r="M4" s="5"/>
      <c r="N4" s="5"/>
      <c r="O4" s="5"/>
      <c r="P4" s="5"/>
    </row>
    <row r="5" spans="1:18" s="6" customFormat="1" ht="45" x14ac:dyDescent="0.25">
      <c r="A5" s="11" t="s">
        <v>4</v>
      </c>
      <c r="B5" s="12" t="s">
        <v>5</v>
      </c>
      <c r="C5" s="12" t="s">
        <v>6</v>
      </c>
      <c r="D5" s="12" t="s">
        <v>7</v>
      </c>
      <c r="E5" s="12" t="s">
        <v>8</v>
      </c>
      <c r="F5" s="12" t="s">
        <v>9</v>
      </c>
      <c r="G5" s="12" t="s">
        <v>10</v>
      </c>
      <c r="H5" s="12" t="s">
        <v>11</v>
      </c>
      <c r="I5" s="12" t="s">
        <v>12</v>
      </c>
      <c r="J5" s="12" t="s">
        <v>13</v>
      </c>
      <c r="K5" s="12" t="s">
        <v>14</v>
      </c>
      <c r="L5" s="12" t="s">
        <v>15</v>
      </c>
      <c r="M5" s="12" t="s">
        <v>16</v>
      </c>
      <c r="N5" s="12" t="s">
        <v>17</v>
      </c>
      <c r="O5" s="12" t="s">
        <v>18</v>
      </c>
      <c r="P5" s="13" t="s">
        <v>36</v>
      </c>
    </row>
    <row r="6" spans="1:18" s="6" customFormat="1" x14ac:dyDescent="0.25">
      <c r="A6" s="7" t="s">
        <v>43</v>
      </c>
      <c r="B6" s="8">
        <v>3</v>
      </c>
      <c r="C6" s="20"/>
      <c r="D6" s="20"/>
      <c r="E6" s="20"/>
      <c r="F6" s="20"/>
      <c r="G6" s="20"/>
      <c r="H6" s="20"/>
      <c r="I6" s="7"/>
      <c r="J6" s="8"/>
      <c r="K6" s="20"/>
      <c r="L6" s="20"/>
      <c r="M6" s="20"/>
      <c r="N6" s="20"/>
      <c r="O6" s="20"/>
      <c r="P6" s="29">
        <f>SUM(B6:O6)</f>
        <v>3</v>
      </c>
    </row>
    <row r="7" spans="1:18" x14ac:dyDescent="0.25">
      <c r="A7" s="7" t="s">
        <v>44</v>
      </c>
      <c r="B7" s="8">
        <v>1.91</v>
      </c>
      <c r="C7" s="8">
        <v>4.57</v>
      </c>
      <c r="D7" s="8">
        <v>4.57</v>
      </c>
      <c r="E7" s="8">
        <v>4.57</v>
      </c>
      <c r="F7" s="8">
        <v>6.1</v>
      </c>
      <c r="G7" s="8">
        <v>6.1</v>
      </c>
      <c r="H7" s="8">
        <v>6.86</v>
      </c>
      <c r="I7" s="21">
        <v>7.62</v>
      </c>
      <c r="J7" s="22">
        <v>7.24</v>
      </c>
      <c r="K7" s="22">
        <v>6.48</v>
      </c>
      <c r="L7" s="22">
        <v>6.1</v>
      </c>
      <c r="M7" s="22">
        <v>5.33</v>
      </c>
      <c r="N7" s="22">
        <v>4.57</v>
      </c>
      <c r="O7" s="22">
        <v>4.57</v>
      </c>
      <c r="P7" s="29">
        <f>SUM(B7:O7)</f>
        <v>76.59</v>
      </c>
    </row>
    <row r="8" spans="1:18" x14ac:dyDescent="0.25">
      <c r="A8" s="7"/>
      <c r="B8" s="8"/>
      <c r="C8" s="8"/>
      <c r="D8" s="8"/>
      <c r="E8" s="8"/>
      <c r="F8" s="8"/>
      <c r="G8" s="8"/>
      <c r="H8" s="8"/>
      <c r="I8" s="21"/>
      <c r="J8" s="22"/>
      <c r="K8" s="22"/>
      <c r="L8" s="22"/>
      <c r="M8" s="22"/>
      <c r="N8" s="22"/>
      <c r="O8" s="22"/>
      <c r="P8" s="8"/>
    </row>
    <row r="9" spans="1:18" x14ac:dyDescent="0.25">
      <c r="A9" s="7" t="s">
        <v>19</v>
      </c>
      <c r="B9" s="8"/>
      <c r="C9" s="8"/>
      <c r="D9" s="8"/>
      <c r="E9" s="8"/>
      <c r="F9" s="8"/>
      <c r="G9" s="8"/>
      <c r="H9" s="8"/>
      <c r="I9" s="21"/>
      <c r="J9" s="22"/>
      <c r="K9" s="22"/>
      <c r="L9" s="22"/>
      <c r="M9" s="22"/>
      <c r="N9" s="22"/>
      <c r="O9" s="22"/>
      <c r="P9" s="8"/>
    </row>
    <row r="10" spans="1:18" x14ac:dyDescent="0.25">
      <c r="A10" s="7" t="s">
        <v>45</v>
      </c>
      <c r="B10" s="8">
        <v>1.5</v>
      </c>
      <c r="C10" s="8">
        <v>1.5</v>
      </c>
      <c r="D10" s="8"/>
      <c r="E10" s="8"/>
      <c r="F10" s="8"/>
      <c r="G10" s="8"/>
      <c r="H10" s="8"/>
      <c r="I10" s="21"/>
      <c r="J10" s="22"/>
      <c r="K10" s="22"/>
      <c r="L10" s="22"/>
      <c r="M10" s="22"/>
      <c r="N10" s="22"/>
      <c r="O10" s="22"/>
      <c r="P10" s="8">
        <f t="shared" ref="P10:P15" si="0">SUM(B10:O10)</f>
        <v>3</v>
      </c>
    </row>
    <row r="11" spans="1:18" x14ac:dyDescent="0.25">
      <c r="A11" s="7" t="s">
        <v>26</v>
      </c>
      <c r="B11" s="8">
        <v>1.35</v>
      </c>
      <c r="C11" s="8">
        <v>1.49</v>
      </c>
      <c r="D11" s="8">
        <v>1.63</v>
      </c>
      <c r="E11" s="8">
        <v>1.8</v>
      </c>
      <c r="F11" s="8">
        <v>1.98</v>
      </c>
      <c r="G11" s="8">
        <v>2.17</v>
      </c>
      <c r="H11" s="8">
        <v>2.39</v>
      </c>
      <c r="I11" s="21">
        <v>2.63</v>
      </c>
      <c r="J11" s="22">
        <v>2.89</v>
      </c>
      <c r="K11" s="22">
        <v>3.18</v>
      </c>
      <c r="L11" s="22">
        <v>3.5</v>
      </c>
      <c r="M11" s="22">
        <v>3.85</v>
      </c>
      <c r="N11" s="22">
        <v>4.24</v>
      </c>
      <c r="O11" s="22">
        <v>4.66</v>
      </c>
      <c r="P11" s="8">
        <f t="shared" si="0"/>
        <v>37.760000000000005</v>
      </c>
    </row>
    <row r="12" spans="1:18" x14ac:dyDescent="0.25">
      <c r="A12" s="7" t="s">
        <v>41</v>
      </c>
      <c r="B12" s="8">
        <v>0.24</v>
      </c>
      <c r="C12" s="8">
        <v>0.24</v>
      </c>
      <c r="D12" s="8">
        <v>0.24</v>
      </c>
      <c r="E12" s="8">
        <v>0.24</v>
      </c>
      <c r="F12" s="8">
        <v>0.24</v>
      </c>
      <c r="G12" s="8">
        <v>0.24</v>
      </c>
      <c r="H12" s="8">
        <v>0.24</v>
      </c>
      <c r="I12" s="8">
        <v>0.24</v>
      </c>
      <c r="J12" s="8">
        <v>0.24</v>
      </c>
      <c r="K12" s="8">
        <v>0.24</v>
      </c>
      <c r="L12" s="8">
        <v>0.24</v>
      </c>
      <c r="M12" s="8">
        <v>0.24</v>
      </c>
      <c r="N12" s="8">
        <v>0.24</v>
      </c>
      <c r="O12" s="8">
        <v>0.24</v>
      </c>
      <c r="P12" s="8">
        <f t="shared" si="0"/>
        <v>3.3600000000000012</v>
      </c>
    </row>
    <row r="13" spans="1:18" x14ac:dyDescent="0.25">
      <c r="A13" s="7" t="s">
        <v>38</v>
      </c>
      <c r="B13" s="8">
        <v>1.7</v>
      </c>
      <c r="C13" s="8">
        <v>1.7</v>
      </c>
      <c r="D13" s="8">
        <v>1.7</v>
      </c>
      <c r="E13" s="8">
        <v>1.5</v>
      </c>
      <c r="F13" s="8">
        <v>1.5</v>
      </c>
      <c r="G13" s="8">
        <v>1.5</v>
      </c>
      <c r="H13" s="8">
        <v>1.5</v>
      </c>
      <c r="I13" s="21">
        <v>1.3</v>
      </c>
      <c r="J13" s="22">
        <v>1.3</v>
      </c>
      <c r="K13" s="22">
        <v>1.3</v>
      </c>
      <c r="L13" s="22">
        <v>1.3</v>
      </c>
      <c r="M13" s="22">
        <v>1.3</v>
      </c>
      <c r="N13" s="22">
        <v>1.3</v>
      </c>
      <c r="O13" s="22">
        <v>1.3</v>
      </c>
      <c r="P13" s="8">
        <f t="shared" si="0"/>
        <v>20.200000000000003</v>
      </c>
    </row>
    <row r="14" spans="1:18" x14ac:dyDescent="0.25">
      <c r="A14" s="7" t="s">
        <v>27</v>
      </c>
      <c r="B14" s="8">
        <v>1.44</v>
      </c>
      <c r="C14" s="8">
        <v>0.8</v>
      </c>
      <c r="D14" s="8">
        <v>0.82</v>
      </c>
      <c r="E14" s="8">
        <v>0.84</v>
      </c>
      <c r="F14" s="8">
        <v>0.48</v>
      </c>
      <c r="G14" s="8">
        <v>0.51</v>
      </c>
      <c r="H14" s="8">
        <v>0.4</v>
      </c>
      <c r="I14" s="8">
        <v>0.43</v>
      </c>
      <c r="J14" s="8">
        <v>0.46</v>
      </c>
      <c r="K14" s="8">
        <v>0.55000000000000004</v>
      </c>
      <c r="L14" s="22">
        <v>0.68</v>
      </c>
      <c r="M14" s="22">
        <v>0.92</v>
      </c>
      <c r="N14" s="22">
        <v>1.1599999999999999</v>
      </c>
      <c r="O14" s="22">
        <v>1.21</v>
      </c>
      <c r="P14" s="8">
        <f t="shared" si="0"/>
        <v>10.7</v>
      </c>
    </row>
    <row r="15" spans="1:18" x14ac:dyDescent="0.25">
      <c r="A15" s="7" t="s">
        <v>29</v>
      </c>
      <c r="B15" s="8">
        <v>8.14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f t="shared" si="0"/>
        <v>8.14</v>
      </c>
    </row>
    <row r="16" spans="1:18" x14ac:dyDescent="0.25">
      <c r="A16" s="7"/>
      <c r="B16" s="8"/>
      <c r="C16" s="8"/>
      <c r="D16" s="8"/>
      <c r="E16" s="8"/>
      <c r="F16" s="8"/>
      <c r="G16" s="8"/>
      <c r="H16" s="8"/>
      <c r="I16" s="21"/>
      <c r="J16" s="22"/>
      <c r="K16" s="22"/>
      <c r="L16" s="22"/>
      <c r="M16" s="22"/>
      <c r="N16" s="22"/>
      <c r="O16" s="22"/>
      <c r="P16" s="8"/>
    </row>
    <row r="17" spans="1:16" x14ac:dyDescent="0.25">
      <c r="A17" s="7" t="s">
        <v>28</v>
      </c>
      <c r="B17" s="8">
        <f>SUM(B10:B16)</f>
        <v>14.370000000000001</v>
      </c>
      <c r="C17" s="8">
        <f t="shared" ref="C17:O17" si="1">SUM(C10:C16)</f>
        <v>5.73</v>
      </c>
      <c r="D17" s="8">
        <f t="shared" si="1"/>
        <v>4.3899999999999997</v>
      </c>
      <c r="E17" s="8">
        <f t="shared" si="1"/>
        <v>4.38</v>
      </c>
      <c r="F17" s="8">
        <f t="shared" si="1"/>
        <v>4.1999999999999993</v>
      </c>
      <c r="G17" s="8">
        <f t="shared" si="1"/>
        <v>4.42</v>
      </c>
      <c r="H17" s="8">
        <f t="shared" si="1"/>
        <v>4.53</v>
      </c>
      <c r="I17" s="8">
        <f t="shared" si="1"/>
        <v>4.5999999999999996</v>
      </c>
      <c r="J17" s="8">
        <f t="shared" si="1"/>
        <v>4.8899999999999997</v>
      </c>
      <c r="K17" s="8">
        <f t="shared" si="1"/>
        <v>5.27</v>
      </c>
      <c r="L17" s="8">
        <f t="shared" si="1"/>
        <v>5.72</v>
      </c>
      <c r="M17" s="8">
        <f t="shared" si="1"/>
        <v>6.31</v>
      </c>
      <c r="N17" s="8">
        <f t="shared" si="1"/>
        <v>6.94</v>
      </c>
      <c r="O17" s="8">
        <f t="shared" si="1"/>
        <v>7.41</v>
      </c>
      <c r="P17" s="8">
        <f>SUM(B17:O17)</f>
        <v>83.16</v>
      </c>
    </row>
    <row r="18" spans="1:16" x14ac:dyDescent="0.25">
      <c r="A18" s="7"/>
      <c r="B18" s="8"/>
      <c r="C18" s="8"/>
      <c r="D18" s="8"/>
      <c r="E18" s="8"/>
      <c r="F18" s="8"/>
      <c r="G18" s="8"/>
      <c r="H18" s="8"/>
      <c r="I18" s="21"/>
      <c r="J18" s="22"/>
      <c r="K18" s="22"/>
      <c r="L18" s="22"/>
      <c r="M18" s="22"/>
      <c r="N18" s="22"/>
      <c r="O18" s="22"/>
      <c r="P18" s="8"/>
    </row>
    <row r="19" spans="1:16" x14ac:dyDescent="0.25">
      <c r="A19" s="1" t="s">
        <v>20</v>
      </c>
      <c r="B19" s="14">
        <f>+B6+B7-B17</f>
        <v>-9.4600000000000009</v>
      </c>
      <c r="C19" s="14">
        <f t="shared" ref="C19:G19" si="2">+C7-C17</f>
        <v>-1.1600000000000001</v>
      </c>
      <c r="D19" s="14">
        <f t="shared" si="2"/>
        <v>0.1800000000000006</v>
      </c>
      <c r="E19" s="14">
        <f t="shared" si="2"/>
        <v>0.19000000000000039</v>
      </c>
      <c r="F19" s="14">
        <f t="shared" si="2"/>
        <v>1.9000000000000004</v>
      </c>
      <c r="G19" s="14">
        <f t="shared" si="2"/>
        <v>1.6799999999999997</v>
      </c>
      <c r="H19" s="14">
        <f t="shared" ref="H19:O19" si="3">+H7-H17</f>
        <v>2.33</v>
      </c>
      <c r="I19" s="2">
        <f t="shared" si="3"/>
        <v>3.0200000000000005</v>
      </c>
      <c r="J19" s="23">
        <f t="shared" si="3"/>
        <v>2.3500000000000005</v>
      </c>
      <c r="K19" s="23">
        <f t="shared" si="3"/>
        <v>1.2100000000000009</v>
      </c>
      <c r="L19" s="23">
        <f t="shared" si="3"/>
        <v>0.37999999999999989</v>
      </c>
      <c r="M19" s="23">
        <f t="shared" si="3"/>
        <v>-0.97999999999999954</v>
      </c>
      <c r="N19" s="23">
        <f t="shared" si="3"/>
        <v>-2.37</v>
      </c>
      <c r="O19" s="23">
        <f t="shared" si="3"/>
        <v>-2.84</v>
      </c>
      <c r="P19" s="14">
        <f>SUM(B19:O19)</f>
        <v>-3.5699999999999976</v>
      </c>
    </row>
    <row r="20" spans="1:16" x14ac:dyDescent="0.25">
      <c r="A20" s="7"/>
      <c r="B20" s="8"/>
      <c r="C20" s="8"/>
      <c r="D20" s="8"/>
      <c r="E20" s="8"/>
      <c r="F20" s="8"/>
      <c r="G20" s="8"/>
      <c r="H20" s="8"/>
      <c r="I20" s="21"/>
      <c r="J20" s="22"/>
      <c r="K20" s="22"/>
      <c r="L20" s="22"/>
      <c r="M20" s="22"/>
      <c r="N20" s="22"/>
      <c r="O20" s="22"/>
      <c r="P20" s="22"/>
    </row>
    <row r="21" spans="1:16" x14ac:dyDescent="0.25">
      <c r="A21" s="16" t="s">
        <v>21</v>
      </c>
      <c r="B21" s="8"/>
      <c r="C21" s="8"/>
      <c r="D21" s="8"/>
      <c r="E21" s="8"/>
      <c r="F21" s="8"/>
      <c r="G21" s="8"/>
      <c r="H21" s="8"/>
      <c r="I21" s="24"/>
      <c r="J21" s="22"/>
      <c r="K21" s="22"/>
      <c r="L21" s="22"/>
      <c r="M21" s="22"/>
      <c r="N21" s="22"/>
      <c r="O21" s="22"/>
      <c r="P21" s="8"/>
    </row>
    <row r="22" spans="1:16" x14ac:dyDescent="0.25">
      <c r="A22" s="7" t="s">
        <v>43</v>
      </c>
      <c r="B22" s="15">
        <v>3</v>
      </c>
      <c r="C22" s="15"/>
      <c r="D22" s="15"/>
      <c r="E22" s="15"/>
      <c r="F22" s="15"/>
      <c r="G22" s="15"/>
      <c r="H22" s="15"/>
      <c r="I22" s="25"/>
      <c r="J22" s="26"/>
      <c r="K22" s="26"/>
      <c r="L22" s="26"/>
      <c r="M22" s="26"/>
      <c r="N22" s="26"/>
      <c r="O22" s="26"/>
      <c r="P22" s="15">
        <f t="shared" ref="P22:P28" si="4">SUM(B22:O22)</f>
        <v>3</v>
      </c>
    </row>
    <row r="23" spans="1:16" x14ac:dyDescent="0.25">
      <c r="A23" s="7" t="s">
        <v>22</v>
      </c>
      <c r="B23" s="8">
        <v>1.91</v>
      </c>
      <c r="C23" s="8">
        <v>4.57</v>
      </c>
      <c r="D23" s="8">
        <v>4.57</v>
      </c>
      <c r="E23" s="8">
        <v>4.57</v>
      </c>
      <c r="F23" s="8">
        <v>6.1</v>
      </c>
      <c r="G23" s="8">
        <v>6.1</v>
      </c>
      <c r="H23" s="8">
        <v>6.86</v>
      </c>
      <c r="I23" s="21">
        <v>7.62</v>
      </c>
      <c r="J23" s="22">
        <v>7.24</v>
      </c>
      <c r="K23" s="22">
        <v>6.48</v>
      </c>
      <c r="L23" s="22">
        <v>6.1</v>
      </c>
      <c r="M23" s="22">
        <v>5.33</v>
      </c>
      <c r="N23" s="22">
        <v>4.57</v>
      </c>
      <c r="O23" s="22">
        <v>4.57</v>
      </c>
      <c r="P23" s="8">
        <f t="shared" si="4"/>
        <v>76.59</v>
      </c>
    </row>
    <row r="24" spans="1:16" x14ac:dyDescent="0.25">
      <c r="A24" s="7" t="s">
        <v>23</v>
      </c>
      <c r="B24" s="8"/>
      <c r="C24" s="8"/>
      <c r="D24" s="8"/>
      <c r="E24" s="8"/>
      <c r="F24" s="8"/>
      <c r="G24" s="8"/>
      <c r="H24" s="8"/>
      <c r="I24" s="21"/>
      <c r="J24" s="22"/>
      <c r="K24" s="22"/>
      <c r="L24" s="22"/>
      <c r="M24" s="22"/>
      <c r="N24" s="22"/>
      <c r="O24" s="22"/>
      <c r="P24" s="8">
        <f t="shared" si="4"/>
        <v>0</v>
      </c>
    </row>
    <row r="25" spans="1:16" x14ac:dyDescent="0.25">
      <c r="A25" s="7" t="s">
        <v>45</v>
      </c>
      <c r="B25" s="8">
        <v>1.5</v>
      </c>
      <c r="C25" s="8">
        <v>1.5</v>
      </c>
      <c r="D25" s="8"/>
      <c r="E25" s="8"/>
      <c r="F25" s="8"/>
      <c r="G25" s="8"/>
      <c r="H25" s="8"/>
      <c r="I25" s="21"/>
      <c r="J25" s="22"/>
      <c r="K25" s="22"/>
      <c r="L25" s="22"/>
      <c r="M25" s="22"/>
      <c r="N25" s="22"/>
      <c r="O25" s="22"/>
      <c r="P25" s="8">
        <f t="shared" si="4"/>
        <v>3</v>
      </c>
    </row>
    <row r="26" spans="1:16" x14ac:dyDescent="0.25">
      <c r="A26" s="7" t="s">
        <v>26</v>
      </c>
      <c r="B26" s="8">
        <v>1.35</v>
      </c>
      <c r="C26" s="8">
        <v>1.49</v>
      </c>
      <c r="D26" s="8">
        <v>1.63</v>
      </c>
      <c r="E26" s="8">
        <v>1.8</v>
      </c>
      <c r="F26" s="8">
        <v>1.98</v>
      </c>
      <c r="G26" s="8">
        <v>2.17</v>
      </c>
      <c r="H26" s="8">
        <v>2.39</v>
      </c>
      <c r="I26" s="21">
        <v>2.63</v>
      </c>
      <c r="J26" s="22">
        <v>2.89</v>
      </c>
      <c r="K26" s="22">
        <v>3.18</v>
      </c>
      <c r="L26" s="22">
        <v>3.5</v>
      </c>
      <c r="M26" s="22">
        <v>3.85</v>
      </c>
      <c r="N26" s="22">
        <v>4.24</v>
      </c>
      <c r="O26" s="22">
        <v>4.66</v>
      </c>
      <c r="P26" s="8">
        <f t="shared" si="4"/>
        <v>37.760000000000005</v>
      </c>
    </row>
    <row r="27" spans="1:16" x14ac:dyDescent="0.25">
      <c r="A27" s="7" t="s">
        <v>42</v>
      </c>
      <c r="B27" s="8">
        <f>+B12</f>
        <v>0.24</v>
      </c>
      <c r="C27" s="8">
        <f t="shared" ref="C27:O27" si="5">+C12</f>
        <v>0.24</v>
      </c>
      <c r="D27" s="8">
        <f t="shared" si="5"/>
        <v>0.24</v>
      </c>
      <c r="E27" s="8">
        <f t="shared" si="5"/>
        <v>0.24</v>
      </c>
      <c r="F27" s="8">
        <f t="shared" si="5"/>
        <v>0.24</v>
      </c>
      <c r="G27" s="8">
        <f t="shared" si="5"/>
        <v>0.24</v>
      </c>
      <c r="H27" s="8">
        <f t="shared" si="5"/>
        <v>0.24</v>
      </c>
      <c r="I27" s="8">
        <f t="shared" si="5"/>
        <v>0.24</v>
      </c>
      <c r="J27" s="8">
        <f t="shared" si="5"/>
        <v>0.24</v>
      </c>
      <c r="K27" s="8">
        <f t="shared" si="5"/>
        <v>0.24</v>
      </c>
      <c r="L27" s="8">
        <f t="shared" si="5"/>
        <v>0.24</v>
      </c>
      <c r="M27" s="8">
        <f t="shared" si="5"/>
        <v>0.24</v>
      </c>
      <c r="N27" s="8">
        <f t="shared" si="5"/>
        <v>0.24</v>
      </c>
      <c r="O27" s="8">
        <f t="shared" si="5"/>
        <v>0.24</v>
      </c>
      <c r="P27" s="8">
        <f t="shared" si="4"/>
        <v>3.3600000000000012</v>
      </c>
    </row>
    <row r="28" spans="1:16" x14ac:dyDescent="0.25">
      <c r="A28" s="7" t="s">
        <v>27</v>
      </c>
      <c r="B28" s="8">
        <v>1.44</v>
      </c>
      <c r="C28" s="8">
        <v>0.8</v>
      </c>
      <c r="D28" s="8">
        <v>0.82</v>
      </c>
      <c r="E28" s="8">
        <v>0.84</v>
      </c>
      <c r="F28" s="8">
        <v>0.48</v>
      </c>
      <c r="G28" s="8">
        <v>0.51</v>
      </c>
      <c r="H28" s="8">
        <v>0.4</v>
      </c>
      <c r="I28" s="8">
        <v>0.43</v>
      </c>
      <c r="J28" s="8">
        <v>0.46</v>
      </c>
      <c r="K28" s="8">
        <v>0.55000000000000004</v>
      </c>
      <c r="L28" s="22">
        <v>0.68</v>
      </c>
      <c r="M28" s="22">
        <v>0.92</v>
      </c>
      <c r="N28" s="22">
        <v>1.1599999999999999</v>
      </c>
      <c r="O28" s="22">
        <v>1.21</v>
      </c>
      <c r="P28" s="8">
        <f t="shared" si="4"/>
        <v>10.7</v>
      </c>
    </row>
    <row r="29" spans="1:16" x14ac:dyDescent="0.25">
      <c r="A29" s="9"/>
      <c r="B29" s="10"/>
      <c r="C29" s="10"/>
      <c r="D29" s="10"/>
      <c r="E29" s="10"/>
      <c r="F29" s="10"/>
      <c r="G29" s="10"/>
      <c r="H29" s="10"/>
      <c r="I29" s="27"/>
      <c r="J29" s="28"/>
      <c r="K29" s="28"/>
      <c r="L29" s="28"/>
      <c r="M29" s="28"/>
      <c r="N29" s="28"/>
      <c r="O29" s="28"/>
      <c r="P29" s="10"/>
    </row>
    <row r="30" spans="1:16" x14ac:dyDescent="0.25">
      <c r="A30" s="7" t="s">
        <v>31</v>
      </c>
      <c r="B30" s="8">
        <f t="shared" ref="B30:O30" si="6">SUM(B25:B29)</f>
        <v>4.5299999999999994</v>
      </c>
      <c r="C30" s="8">
        <f t="shared" si="6"/>
        <v>4.03</v>
      </c>
      <c r="D30" s="8">
        <f t="shared" si="6"/>
        <v>2.69</v>
      </c>
      <c r="E30" s="8">
        <f t="shared" si="6"/>
        <v>2.88</v>
      </c>
      <c r="F30" s="8">
        <f t="shared" si="6"/>
        <v>2.6999999999999997</v>
      </c>
      <c r="G30" s="8">
        <f t="shared" si="6"/>
        <v>2.92</v>
      </c>
      <c r="H30" s="8">
        <f t="shared" si="6"/>
        <v>3.03</v>
      </c>
      <c r="I30" s="8">
        <f t="shared" si="6"/>
        <v>3.3000000000000003</v>
      </c>
      <c r="J30" s="8">
        <f t="shared" si="6"/>
        <v>3.59</v>
      </c>
      <c r="K30" s="8">
        <f t="shared" si="6"/>
        <v>3.9699999999999998</v>
      </c>
      <c r="L30" s="8">
        <f t="shared" si="6"/>
        <v>4.42</v>
      </c>
      <c r="M30" s="8">
        <f t="shared" si="6"/>
        <v>5.01</v>
      </c>
      <c r="N30" s="8">
        <f t="shared" si="6"/>
        <v>5.6400000000000006</v>
      </c>
      <c r="O30" s="8">
        <f t="shared" si="6"/>
        <v>6.11</v>
      </c>
      <c r="P30" s="8">
        <f>SUM(B30:O30)</f>
        <v>54.82</v>
      </c>
    </row>
    <row r="31" spans="1:16" x14ac:dyDescent="0.25">
      <c r="A31" s="7"/>
      <c r="B31" s="8"/>
      <c r="C31" s="8"/>
      <c r="D31" s="8"/>
      <c r="E31" s="8"/>
      <c r="F31" s="8"/>
      <c r="G31" s="8"/>
      <c r="H31" s="8"/>
      <c r="I31" s="21"/>
      <c r="J31" s="22"/>
      <c r="K31" s="22"/>
      <c r="L31" s="22"/>
      <c r="M31" s="22"/>
      <c r="N31" s="22"/>
      <c r="O31" s="22"/>
      <c r="P31" s="8"/>
    </row>
    <row r="32" spans="1:16" s="4" customFormat="1" x14ac:dyDescent="0.25">
      <c r="A32" s="17" t="s">
        <v>24</v>
      </c>
      <c r="B32" s="14">
        <f>+B22+B23-B30</f>
        <v>0.38000000000000078</v>
      </c>
      <c r="C32" s="14">
        <f t="shared" ref="C32:O32" si="7">C23-C30</f>
        <v>0.54</v>
      </c>
      <c r="D32" s="14">
        <f t="shared" si="7"/>
        <v>1.8800000000000003</v>
      </c>
      <c r="E32" s="14">
        <f t="shared" si="7"/>
        <v>1.6900000000000004</v>
      </c>
      <c r="F32" s="14">
        <f t="shared" si="7"/>
        <v>3.4</v>
      </c>
      <c r="G32" s="14">
        <f t="shared" si="7"/>
        <v>3.1799999999999997</v>
      </c>
      <c r="H32" s="14">
        <f t="shared" si="7"/>
        <v>3.8300000000000005</v>
      </c>
      <c r="I32" s="14">
        <f t="shared" si="7"/>
        <v>4.32</v>
      </c>
      <c r="J32" s="14">
        <f t="shared" si="7"/>
        <v>3.6500000000000004</v>
      </c>
      <c r="K32" s="14">
        <f t="shared" si="7"/>
        <v>2.5100000000000007</v>
      </c>
      <c r="L32" s="14">
        <f t="shared" si="7"/>
        <v>1.6799999999999997</v>
      </c>
      <c r="M32" s="14">
        <f t="shared" si="7"/>
        <v>0.32000000000000028</v>
      </c>
      <c r="N32" s="14">
        <f t="shared" si="7"/>
        <v>-1.0700000000000003</v>
      </c>
      <c r="O32" s="14">
        <f t="shared" si="7"/>
        <v>-1.54</v>
      </c>
      <c r="P32" s="19">
        <f>SUM(B32:O32)</f>
        <v>24.770000000000007</v>
      </c>
    </row>
    <row r="34" spans="1:6" x14ac:dyDescent="0.25">
      <c r="A34" s="36" t="s">
        <v>39</v>
      </c>
    </row>
    <row r="35" spans="1:6" x14ac:dyDescent="0.25">
      <c r="A35" t="s">
        <v>1</v>
      </c>
      <c r="E35" s="3">
        <v>1.79</v>
      </c>
    </row>
    <row r="36" spans="1:6" x14ac:dyDescent="0.25">
      <c r="A36" t="s">
        <v>35</v>
      </c>
      <c r="E36" s="3">
        <v>2.73</v>
      </c>
    </row>
    <row r="37" spans="1:6" x14ac:dyDescent="0.25">
      <c r="A37" t="s">
        <v>34</v>
      </c>
      <c r="E37" s="3">
        <v>1.86</v>
      </c>
    </row>
    <row r="38" spans="1:6" x14ac:dyDescent="0.25">
      <c r="A38" t="s">
        <v>0</v>
      </c>
      <c r="E38" s="3">
        <v>5.15</v>
      </c>
    </row>
    <row r="39" spans="1:6" x14ac:dyDescent="0.25">
      <c r="A39" t="s">
        <v>2</v>
      </c>
      <c r="E39" s="3">
        <v>5.5</v>
      </c>
    </row>
    <row r="40" spans="1:6" x14ac:dyDescent="0.25">
      <c r="A40" t="s">
        <v>33</v>
      </c>
      <c r="E40" s="3">
        <v>6.21</v>
      </c>
    </row>
    <row r="41" spans="1:6" x14ac:dyDescent="0.25">
      <c r="A41" t="s">
        <v>32</v>
      </c>
      <c r="E41" s="3">
        <v>10</v>
      </c>
    </row>
    <row r="43" spans="1:6" ht="15.75" thickBot="1" x14ac:dyDescent="0.3">
      <c r="B43" s="5" t="s">
        <v>30</v>
      </c>
      <c r="E43" s="18">
        <f>SUM(E35:E42)</f>
        <v>33.24</v>
      </c>
      <c r="F43" s="5" t="s">
        <v>40</v>
      </c>
    </row>
    <row r="45" spans="1:6" x14ac:dyDescent="0.25">
      <c r="A45" s="36" t="s">
        <v>37</v>
      </c>
    </row>
    <row r="46" spans="1:6" x14ac:dyDescent="0.25">
      <c r="A46" t="s">
        <v>46</v>
      </c>
    </row>
    <row r="47" spans="1:6" x14ac:dyDescent="0.25">
      <c r="A47" t="s">
        <v>47</v>
      </c>
    </row>
    <row r="48" spans="1:6" x14ac:dyDescent="0.25">
      <c r="A48" t="s">
        <v>48</v>
      </c>
    </row>
    <row r="49" spans="1:1" x14ac:dyDescent="0.25">
      <c r="A49" s="33" t="s">
        <v>49</v>
      </c>
    </row>
    <row r="50" spans="1:1" x14ac:dyDescent="0.25">
      <c r="A50" s="38" t="s">
        <v>50</v>
      </c>
    </row>
  </sheetData>
  <pageMargins left="0.45" right="0.31496062992125984" top="0.33" bottom="0.24" header="0.2" footer="0.2"/>
  <pageSetup paperSize="9" scale="74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Cashflow </vt:lpstr>
      <vt:lpstr>'Cashflow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cccl</dc:creator>
  <cp:lastModifiedBy>Gaurav Kumar</cp:lastModifiedBy>
  <cp:lastPrinted>2024-01-06T12:58:42Z</cp:lastPrinted>
  <dcterms:created xsi:type="dcterms:W3CDTF">2023-12-23T11:46:03Z</dcterms:created>
  <dcterms:modified xsi:type="dcterms:W3CDTF">2024-01-10T11:39:49Z</dcterms:modified>
</cp:coreProperties>
</file>