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Babul\Amit EngineeringV2\"/>
    </mc:Choice>
  </mc:AlternateContent>
  <bookViews>
    <workbookView xWindow="0" yWindow="0" windowWidth="21600" windowHeight="9735"/>
  </bookViews>
  <sheets>
    <sheet name="P&amp;M" sheetId="1" r:id="rId1"/>
    <sheet name="Building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9" i="1"/>
  <c r="F22" i="1"/>
  <c r="F16" i="1"/>
  <c r="K15" i="2" l="1"/>
  <c r="I9" i="2"/>
  <c r="I10" i="2"/>
  <c r="I11" i="2"/>
  <c r="I12" i="2"/>
  <c r="I13" i="2"/>
  <c r="G8" i="2" l="1"/>
  <c r="G13" i="2"/>
  <c r="G12" i="2"/>
  <c r="G11" i="2"/>
  <c r="G10" i="2"/>
  <c r="G9" i="2"/>
  <c r="I8" i="2"/>
  <c r="I15" i="2" s="1"/>
  <c r="F15" i="2"/>
  <c r="G15" i="2" s="1"/>
  <c r="F14" i="2"/>
  <c r="G14" i="2" s="1"/>
  <c r="F36" i="1"/>
  <c r="F24" i="1" l="1"/>
  <c r="E24" i="1" l="1"/>
</calcChain>
</file>

<file path=xl/sharedStrings.xml><?xml version="1.0" encoding="utf-8"?>
<sst xmlns="http://schemas.openxmlformats.org/spreadsheetml/2006/main" count="90" uniqueCount="76">
  <si>
    <t>S. No.</t>
  </si>
  <si>
    <t>Bill No.</t>
  </si>
  <si>
    <t>Description</t>
  </si>
  <si>
    <t>Bill No. H/22-23/161</t>
  </si>
  <si>
    <t>Bill No. H/22-23/289</t>
  </si>
  <si>
    <t>JDM20230105</t>
  </si>
  <si>
    <t>JDM20230114</t>
  </si>
  <si>
    <t>GST-16131</t>
  </si>
  <si>
    <t>TI/459</t>
  </si>
  <si>
    <t>I12227025740</t>
  </si>
  <si>
    <t>18418M/23-24/011</t>
  </si>
  <si>
    <t>010/23-24</t>
  </si>
  <si>
    <t>E-02/23-24/0143</t>
  </si>
  <si>
    <t>JDM20230105, JDM20230114</t>
  </si>
  <si>
    <t>487, 550, 526</t>
  </si>
  <si>
    <t>CNC Bending Machine</t>
  </si>
  <si>
    <t>Vaccum Pumps</t>
  </si>
  <si>
    <t>Transformer + OLTC</t>
  </si>
  <si>
    <t>Hair pin bending machine</t>
  </si>
  <si>
    <t>Vertical Expander M/C-1</t>
  </si>
  <si>
    <t>Auto CNC Punching Machine</t>
  </si>
  <si>
    <t>Auto CNC Tube bending</t>
  </si>
  <si>
    <t>Bench Grinder</t>
  </si>
  <si>
    <t>OTE Crane</t>
  </si>
  <si>
    <t>Auto spot welding machine</t>
  </si>
  <si>
    <t>Fork lift</t>
  </si>
  <si>
    <t>Robitic Tig welding machine</t>
  </si>
  <si>
    <t>Heating oven</t>
  </si>
  <si>
    <t>Functional testing machine</t>
  </si>
  <si>
    <t>Distribution panel</t>
  </si>
  <si>
    <t>Laser cutting machine</t>
  </si>
  <si>
    <t>Fin press machine</t>
  </si>
  <si>
    <t>Main Panel (LT&amp; HT)</t>
  </si>
  <si>
    <t>TOTAL</t>
  </si>
  <si>
    <t xml:space="preserve"> Amount by company </t>
  </si>
  <si>
    <t xml:space="preserve">Amount from Market reseach </t>
  </si>
  <si>
    <t>M/s Amit Engineers, Nimbua</t>
  </si>
  <si>
    <t xml:space="preserve">Source </t>
  </si>
  <si>
    <t>https://m.hacomachines.com/cnc-press-brake-7458901.html</t>
  </si>
  <si>
    <t>https://dir.indiamart.com/search.mp?ss=1000%20KVA%20Transformer&amp;res=RC5&amp;Mspl=0&amp;qry_typ=P&amp;res=RC5&amp;Mspl=0&amp;qry_typ=P&amp;res=RC5&amp;Mspl=0&amp;qry_typ=P</t>
  </si>
  <si>
    <t>https://jygoldland.en.made-in-china.com/product/wOXfGTAcXHVI/China-Full-Automatic-Long-U-Hairpin-Copper-Pipe-Bending-Machine-for-Air-Conditioner-Refrigerator.html</t>
  </si>
  <si>
    <t>https://www.indiamart.com/proddetail/cnc-turret-punch-press-amada-pega-357-20069402462.html</t>
  </si>
  <si>
    <t>https://www.indiamart.com/proddetail/cnc-nc-heavy-duty-pipe-tube-bending-machine-24925739830.html</t>
  </si>
  <si>
    <t>https://www.indiamart.com/proddetail/bosch-gbg-60-20-bench-grinder-25668706588.html?pos=1</t>
  </si>
  <si>
    <t>https://www.indiamart.com/proddetail/pneumatically-spot-welder-8728533762.html</t>
  </si>
  <si>
    <t>https://dir.indiamart.com/search.mp?ss=electric+forklift+om&amp;src=as-</t>
  </si>
  <si>
    <t>https://pdf.indiamart.com/impdf/2853288427888/73061466/protig-dc-200-1-phase.pdf</t>
  </si>
  <si>
    <t>https://m.indiamart.com/proddetail/sheet-metal-laser-cutting-machine-2851100456273.html</t>
  </si>
  <si>
    <t>https://www.made-in-china.com/productdirectory.do?subaction=hunt&amp;style=b&amp;mode=and&amp;code=0&amp;comProvince=nolimit&amp;order=0&amp;isOpenCorrection=1&amp;org=top&amp;keyword=&amp;file=&amp;searchType=0&amp;word=fin+press+line&amp;log_from=1#word#</t>
  </si>
  <si>
    <t xml:space="preserve">FinDie </t>
  </si>
  <si>
    <t>http://yihejingji.en.hisupplier.com/product-2813705-9-52mm-progress-punching-fin-die.html</t>
  </si>
  <si>
    <t>https://www.industrybuying.com/ovens-middleby-marshall-FUR.OVE.721392154/?utm_source=Google&amp;utm_medium=PLA&amp;utm_campaign=PLA_Longtail_GSTNonPref&amp;utm_adgroup=Clicks%3e0%3c51&amp;gad_source=1&amp;gclid=EAIaIQobChMIjfCwzcOvhAMVqatmAh0WuQPmEAQYAyABEgIzFvD_BwE</t>
  </si>
  <si>
    <t>https://www.indiamart.com/proddetail/electrical-resistance-load-bank-21829878655.html?pos=5&amp;kwd=ac%20load%20bank%20psychometric%20panel&amp;tags=BA||||7614.3447|Price|product|||TS|type=attr=1|attrS|attrMtch=1</t>
  </si>
  <si>
    <t>https://dir.indiamart.com/search.mp?ss=11%20kv%20vcb%20panel&amp;res=RC3&amp;stype=attr=1|attrS&amp;Mspl=0&amp;qry_typ=P</t>
  </si>
  <si>
    <t>https://dir.indiamart.com/search.mp?ss=415+V+AC+main+PCC+Panel&amp;mcatid=132038&amp;catid=782&amp;prdsrc=1&amp;stype=attr=1|attrS&amp;res=RC4&amp;qu-cx=1</t>
  </si>
  <si>
    <t>https://dir.indiamart.com/search.mp?ss=roots+pump+adaptor+151%2F251&amp;mcatid=8240&amp;catid=85&amp;prdsrc=1&amp;stype=attr=1|attrS|br&amp;res=RC4&amp;qu-comp=to, https://www.ajvs.com/new/product_info.php?products_id=20302https://www.ajvs.com/leybold-oerlikon-wau-501-vacuum-booster-wau-501-6902</t>
  </si>
  <si>
    <t>https://dir.indiamart.com/search.mp?ss=copper%20tube%20vertical%20expander%20machine&amp;res=RC2&amp;stype=attr=1|attrS&amp;Mspl=0&amp;qry_typ=P</t>
  </si>
  <si>
    <t xml:space="preserve">Structure Name </t>
  </si>
  <si>
    <t xml:space="preserve">Main Work Shed </t>
  </si>
  <si>
    <t xml:space="preserve">Gate/Security office </t>
  </si>
  <si>
    <t>Panel Room</t>
  </si>
  <si>
    <t>Compressor Room</t>
  </si>
  <si>
    <t xml:space="preserve">Toilet 1 &amp; 3 </t>
  </si>
  <si>
    <t xml:space="preserve">Toilet 2 </t>
  </si>
  <si>
    <t xml:space="preserve">Admin Block </t>
  </si>
  <si>
    <t>Area (sq. mtr.)</t>
  </si>
  <si>
    <t xml:space="preserve">Type of Structure </t>
  </si>
  <si>
    <t xml:space="preserve">Steel Structure </t>
  </si>
  <si>
    <t>RCC</t>
  </si>
  <si>
    <t xml:space="preserve">Plinth Area Rate per sq. ft. </t>
  </si>
  <si>
    <t>Area (sq. ft.)</t>
  </si>
  <si>
    <t xml:space="preserve">Status </t>
  </si>
  <si>
    <t xml:space="preserve">Completed </t>
  </si>
  <si>
    <t xml:space="preserve">Under construction </t>
  </si>
  <si>
    <t>Total Cost (in Rs.)</t>
  </si>
  <si>
    <t>As per CA certificate (in 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</si>
</sst>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0" fillId="0" borderId="0" xfId="1" applyNumberFormat="1" applyFont="1"/>
    <xf numFmtId="164" fontId="4" fillId="2" borderId="1" xfId="1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left"/>
    </xf>
    <xf numFmtId="164" fontId="1" fillId="0" borderId="1" xfId="1" applyNumberFormat="1" applyFont="1" applyBorder="1" applyAlignment="1">
      <alignment horizontal="left"/>
    </xf>
    <xf numFmtId="0" fontId="5" fillId="0" borderId="0" xfId="2" applyAlignment="1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164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164" fontId="0" fillId="0" borderId="0" xfId="1" applyNumberFormat="1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.indiamart.com/search.mp?ss=roots+pump+adaptor+151%2F251&amp;mcatid=8240&amp;catid=85&amp;prdsrc=1&amp;stype=attr=1|attrS|br&amp;res=RC4&amp;qu-comp=to," TargetMode="External"/><Relationship Id="rId1" Type="http://schemas.openxmlformats.org/officeDocument/2006/relationships/hyperlink" Target="https://www.made-in-china.com/productdirectory.do?subaction=hunt&amp;style=b&amp;mode=and&amp;code=0&amp;comProvince=nolimit&amp;order=0&amp;isOpenCorrection=1&amp;org=top&amp;keyword=&amp;file=&amp;searchType=0&amp;word=fin+press+line&amp;log_from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tabSelected="1" workbookViewId="0">
      <selection activeCell="H3" sqref="H3"/>
    </sheetView>
  </sheetViews>
  <sheetFormatPr defaultRowHeight="15" x14ac:dyDescent="0.25"/>
  <cols>
    <col min="2" max="2" width="5.140625" style="3" customWidth="1"/>
    <col min="3" max="3" width="19.7109375" style="2" customWidth="1"/>
    <col min="4" max="4" width="26.140625" customWidth="1"/>
    <col min="5" max="5" width="16.28515625" customWidth="1"/>
    <col min="6" max="6" width="17.140625" style="13" customWidth="1"/>
  </cols>
  <sheetData>
    <row r="2" spans="2:7" x14ac:dyDescent="0.25">
      <c r="B2" s="12" t="s">
        <v>36</v>
      </c>
    </row>
    <row r="4" spans="2:7" s="7" customFormat="1" ht="30" x14ac:dyDescent="0.25">
      <c r="B4" s="10" t="s">
        <v>0</v>
      </c>
      <c r="C4" s="10" t="s">
        <v>1</v>
      </c>
      <c r="D4" s="10" t="s">
        <v>2</v>
      </c>
      <c r="E4" s="11" t="s">
        <v>34</v>
      </c>
      <c r="F4" s="14" t="s">
        <v>35</v>
      </c>
      <c r="G4" s="16" t="s">
        <v>37</v>
      </c>
    </row>
    <row r="5" spans="2:7" x14ac:dyDescent="0.25">
      <c r="B5" s="4">
        <v>1</v>
      </c>
      <c r="C5" s="5" t="s">
        <v>3</v>
      </c>
      <c r="D5" s="5" t="s">
        <v>15</v>
      </c>
      <c r="E5" s="15">
        <v>2704800</v>
      </c>
      <c r="F5" s="17">
        <v>2600000</v>
      </c>
      <c r="G5" t="s">
        <v>38</v>
      </c>
    </row>
    <row r="6" spans="2:7" x14ac:dyDescent="0.25">
      <c r="B6" s="4">
        <v>2</v>
      </c>
      <c r="C6" s="5" t="s">
        <v>4</v>
      </c>
      <c r="D6" s="5" t="s">
        <v>15</v>
      </c>
      <c r="E6" s="15">
        <v>2553500</v>
      </c>
      <c r="F6" s="17">
        <v>2600000</v>
      </c>
      <c r="G6" t="s">
        <v>38</v>
      </c>
    </row>
    <row r="7" spans="2:7" x14ac:dyDescent="0.25">
      <c r="B7" s="4">
        <v>3</v>
      </c>
      <c r="C7" s="5">
        <v>6562103395</v>
      </c>
      <c r="D7" s="5" t="s">
        <v>16</v>
      </c>
      <c r="E7" s="15">
        <v>925000</v>
      </c>
      <c r="F7" s="13">
        <f>6300*84+1100*84+6000*84</f>
        <v>1125600</v>
      </c>
      <c r="G7" s="19" t="s">
        <v>55</v>
      </c>
    </row>
    <row r="8" spans="2:7" x14ac:dyDescent="0.25">
      <c r="B8" s="4">
        <v>4</v>
      </c>
      <c r="C8" s="5">
        <v>185</v>
      </c>
      <c r="D8" s="5" t="s">
        <v>17</v>
      </c>
      <c r="E8" s="15">
        <v>1225000</v>
      </c>
      <c r="F8" s="17">
        <v>1006000</v>
      </c>
      <c r="G8" t="s">
        <v>39</v>
      </c>
    </row>
    <row r="9" spans="2:7" x14ac:dyDescent="0.25">
      <c r="B9" s="4">
        <v>5</v>
      </c>
      <c r="C9" s="5" t="s">
        <v>5</v>
      </c>
      <c r="D9" s="5" t="s">
        <v>18</v>
      </c>
      <c r="E9" s="15">
        <v>5709750</v>
      </c>
      <c r="F9" s="17">
        <f>62000*84</f>
        <v>5208000</v>
      </c>
      <c r="G9" t="s">
        <v>40</v>
      </c>
    </row>
    <row r="10" spans="2:7" x14ac:dyDescent="0.25">
      <c r="B10" s="4">
        <v>6</v>
      </c>
      <c r="C10" s="5" t="s">
        <v>5</v>
      </c>
      <c r="D10" s="5" t="s">
        <v>19</v>
      </c>
      <c r="E10" s="15">
        <v>7530250</v>
      </c>
      <c r="F10" s="17">
        <v>6300000</v>
      </c>
      <c r="G10" t="s">
        <v>56</v>
      </c>
    </row>
    <row r="11" spans="2:7" x14ac:dyDescent="0.25">
      <c r="B11" s="4">
        <v>7</v>
      </c>
      <c r="C11" s="5">
        <v>850</v>
      </c>
      <c r="D11" s="5" t="s">
        <v>20</v>
      </c>
      <c r="E11" s="15">
        <v>2700000</v>
      </c>
      <c r="F11" s="17">
        <v>2700000</v>
      </c>
      <c r="G11" t="s">
        <v>41</v>
      </c>
    </row>
    <row r="12" spans="2:7" x14ac:dyDescent="0.25">
      <c r="B12" s="4">
        <v>8</v>
      </c>
      <c r="C12" s="5" t="s">
        <v>6</v>
      </c>
      <c r="D12" s="5" t="s">
        <v>21</v>
      </c>
      <c r="E12" s="15">
        <v>3255930</v>
      </c>
      <c r="F12" s="17">
        <v>2500000</v>
      </c>
      <c r="G12" t="s">
        <v>42</v>
      </c>
    </row>
    <row r="13" spans="2:7" x14ac:dyDescent="0.25">
      <c r="B13" s="4">
        <v>9</v>
      </c>
      <c r="C13" s="5" t="s">
        <v>7</v>
      </c>
      <c r="D13" s="5" t="s">
        <v>22</v>
      </c>
      <c r="E13" s="15">
        <v>12100</v>
      </c>
      <c r="F13" s="17">
        <v>11600</v>
      </c>
      <c r="G13" t="s">
        <v>43</v>
      </c>
    </row>
    <row r="14" spans="2:7" x14ac:dyDescent="0.25">
      <c r="B14" s="4">
        <v>10</v>
      </c>
      <c r="C14" s="5" t="s">
        <v>8</v>
      </c>
      <c r="D14" s="5" t="s">
        <v>23</v>
      </c>
      <c r="E14" s="15">
        <v>945000</v>
      </c>
      <c r="F14" s="17">
        <v>1050000</v>
      </c>
    </row>
    <row r="15" spans="2:7" x14ac:dyDescent="0.25">
      <c r="B15" s="4">
        <v>11</v>
      </c>
      <c r="C15" s="5">
        <v>946</v>
      </c>
      <c r="D15" s="5" t="s">
        <v>24</v>
      </c>
      <c r="E15" s="15">
        <v>95000</v>
      </c>
      <c r="F15" s="17">
        <v>90000</v>
      </c>
      <c r="G15" t="s">
        <v>44</v>
      </c>
    </row>
    <row r="16" spans="2:7" x14ac:dyDescent="0.25">
      <c r="B16" s="4">
        <v>12</v>
      </c>
      <c r="C16" s="5" t="s">
        <v>9</v>
      </c>
      <c r="D16" s="5" t="s">
        <v>25</v>
      </c>
      <c r="E16" s="15">
        <v>1185000</v>
      </c>
      <c r="F16" s="17">
        <f>ROUND(1295000,-5)</f>
        <v>1300000</v>
      </c>
      <c r="G16" t="s">
        <v>45</v>
      </c>
    </row>
    <row r="17" spans="2:8" x14ac:dyDescent="0.25">
      <c r="B17" s="4">
        <v>13</v>
      </c>
      <c r="C17" s="5">
        <v>873</v>
      </c>
      <c r="D17" s="5" t="s">
        <v>26</v>
      </c>
      <c r="E17" s="15">
        <v>72000</v>
      </c>
      <c r="F17" s="17">
        <v>62000</v>
      </c>
      <c r="G17" t="s">
        <v>46</v>
      </c>
    </row>
    <row r="18" spans="2:8" x14ac:dyDescent="0.25">
      <c r="B18" s="4">
        <v>14</v>
      </c>
      <c r="C18" s="5" t="s">
        <v>10</v>
      </c>
      <c r="D18" s="5" t="s">
        <v>27</v>
      </c>
      <c r="E18" s="15">
        <v>885000</v>
      </c>
      <c r="F18" s="17">
        <v>1000000</v>
      </c>
      <c r="G18" t="s">
        <v>51</v>
      </c>
    </row>
    <row r="19" spans="2:8" x14ac:dyDescent="0.25">
      <c r="B19" s="4">
        <v>15</v>
      </c>
      <c r="C19" s="6" t="s">
        <v>11</v>
      </c>
      <c r="D19" s="5" t="s">
        <v>28</v>
      </c>
      <c r="E19" s="15">
        <v>515000</v>
      </c>
      <c r="F19" s="13">
        <v>500000</v>
      </c>
    </row>
    <row r="20" spans="2:8" x14ac:dyDescent="0.25">
      <c r="B20" s="4">
        <v>16</v>
      </c>
      <c r="C20" s="5">
        <v>61</v>
      </c>
      <c r="D20" s="5" t="s">
        <v>29</v>
      </c>
      <c r="E20" s="15">
        <v>169447</v>
      </c>
      <c r="F20" s="17">
        <v>150000</v>
      </c>
      <c r="G20" t="s">
        <v>52</v>
      </c>
    </row>
    <row r="21" spans="2:8" x14ac:dyDescent="0.25">
      <c r="B21" s="4">
        <v>17</v>
      </c>
      <c r="C21" s="5" t="s">
        <v>12</v>
      </c>
      <c r="D21" s="5" t="s">
        <v>30</v>
      </c>
      <c r="E21" s="15">
        <v>9000000</v>
      </c>
      <c r="F21" s="17">
        <v>12000000</v>
      </c>
      <c r="G21" t="s">
        <v>47</v>
      </c>
    </row>
    <row r="22" spans="2:8" x14ac:dyDescent="0.25">
      <c r="B22" s="4">
        <v>18</v>
      </c>
      <c r="C22" s="5" t="s">
        <v>13</v>
      </c>
      <c r="D22" s="5" t="s">
        <v>31</v>
      </c>
      <c r="E22" s="15">
        <v>13783557.92</v>
      </c>
      <c r="F22" s="17">
        <f>ROUND((90000+50000)*84,-5)</f>
        <v>11800000</v>
      </c>
      <c r="G22" s="19" t="s">
        <v>48</v>
      </c>
    </row>
    <row r="23" spans="2:8" x14ac:dyDescent="0.25">
      <c r="B23" s="4">
        <v>19</v>
      </c>
      <c r="C23" s="5" t="s">
        <v>14</v>
      </c>
      <c r="D23" s="5" t="s">
        <v>32</v>
      </c>
      <c r="E23" s="15">
        <v>1144393</v>
      </c>
      <c r="F23" s="17">
        <v>900000</v>
      </c>
      <c r="G23" t="s">
        <v>53</v>
      </c>
    </row>
    <row r="24" spans="2:8" x14ac:dyDescent="0.25">
      <c r="B24" s="4"/>
      <c r="C24" s="5"/>
      <c r="D24" s="8" t="s">
        <v>33</v>
      </c>
      <c r="E24" s="9">
        <f>SUM(E5:E23)</f>
        <v>54410727.920000002</v>
      </c>
      <c r="F24" s="18">
        <f>SUM(F5:F23)</f>
        <v>52903200</v>
      </c>
      <c r="G24" t="s">
        <v>54</v>
      </c>
    </row>
    <row r="25" spans="2:8" x14ac:dyDescent="0.25">
      <c r="E25" s="1"/>
    </row>
    <row r="27" spans="2:8" x14ac:dyDescent="0.25">
      <c r="G27" t="s">
        <v>49</v>
      </c>
      <c r="H27" t="s">
        <v>50</v>
      </c>
    </row>
    <row r="36" spans="6:6" x14ac:dyDescent="0.25">
      <c r="F36" s="13">
        <f>6800*84</f>
        <v>571200</v>
      </c>
    </row>
  </sheetData>
  <hyperlinks>
    <hyperlink ref="G22" r:id="rId1" location="word#"/>
    <hyperlink ref="G7" r:id="rId2" display="https://dir.indiamart.com/search.mp?ss=roots+pump+adaptor+151%2F251&amp;mcatid=8240&amp;catid=85&amp;prdsrc=1&amp;stype=attr=1|attrS|br&amp;res=RC4&amp;qu-comp=to, 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K15"/>
  <sheetViews>
    <sheetView topLeftCell="B1" workbookViewId="0">
      <selection activeCell="I14" sqref="I14"/>
    </sheetView>
  </sheetViews>
  <sheetFormatPr defaultRowHeight="15" x14ac:dyDescent="0.25"/>
  <cols>
    <col min="4" max="4" width="19.42578125" bestFit="1" customWidth="1"/>
    <col min="5" max="5" width="14.140625" customWidth="1"/>
    <col min="6" max="6" width="10.42578125" customWidth="1"/>
    <col min="7" max="7" width="12" customWidth="1"/>
    <col min="8" max="8" width="10.28515625" customWidth="1"/>
    <col min="9" max="9" width="13.28515625" customWidth="1"/>
    <col min="10" max="10" width="12.5703125" customWidth="1"/>
    <col min="11" max="11" width="19.5703125" bestFit="1" customWidth="1"/>
  </cols>
  <sheetData>
    <row r="7" spans="4:11" s="7" customFormat="1" ht="45" x14ac:dyDescent="0.25">
      <c r="D7" s="29" t="s">
        <v>57</v>
      </c>
      <c r="E7" s="30" t="s">
        <v>66</v>
      </c>
      <c r="F7" s="30" t="s">
        <v>65</v>
      </c>
      <c r="G7" s="30" t="s">
        <v>70</v>
      </c>
      <c r="H7" s="30" t="s">
        <v>69</v>
      </c>
      <c r="I7" s="30" t="s">
        <v>74</v>
      </c>
      <c r="J7" s="29" t="s">
        <v>71</v>
      </c>
      <c r="K7" s="30" t="s">
        <v>75</v>
      </c>
    </row>
    <row r="8" spans="4:11" x14ac:dyDescent="0.25">
      <c r="D8" s="21" t="s">
        <v>58</v>
      </c>
      <c r="E8" s="21" t="s">
        <v>67</v>
      </c>
      <c r="F8" s="21">
        <v>10893.504000000001</v>
      </c>
      <c r="G8" s="21">
        <f>F8*10.764</f>
        <v>117257.677056</v>
      </c>
      <c r="H8" s="22">
        <v>800</v>
      </c>
      <c r="I8" s="23">
        <f>H8*G8</f>
        <v>93806141.644800007</v>
      </c>
      <c r="J8" s="24" t="s">
        <v>72</v>
      </c>
      <c r="K8" s="33">
        <v>29089000</v>
      </c>
    </row>
    <row r="9" spans="4:11" x14ac:dyDescent="0.25">
      <c r="D9" s="21" t="s">
        <v>59</v>
      </c>
      <c r="E9" s="21" t="s">
        <v>68</v>
      </c>
      <c r="F9" s="21">
        <v>81.290999999999997</v>
      </c>
      <c r="G9" s="21">
        <f t="shared" ref="G9:G15" si="0">F9*10.764</f>
        <v>875.01632399999994</v>
      </c>
      <c r="H9" s="22">
        <v>1200</v>
      </c>
      <c r="I9" s="23">
        <f t="shared" ref="I9:I13" si="1">H9*G9</f>
        <v>1050019.5888</v>
      </c>
      <c r="J9" s="24" t="s">
        <v>72</v>
      </c>
      <c r="K9" s="33"/>
    </row>
    <row r="10" spans="4:11" x14ac:dyDescent="0.25">
      <c r="D10" s="21" t="s">
        <v>60</v>
      </c>
      <c r="E10" s="21" t="s">
        <v>68</v>
      </c>
      <c r="F10" s="21">
        <v>70.260999999999996</v>
      </c>
      <c r="G10" s="21">
        <f t="shared" si="0"/>
        <v>756.28940399999988</v>
      </c>
      <c r="H10" s="22">
        <v>1200</v>
      </c>
      <c r="I10" s="23">
        <f t="shared" si="1"/>
        <v>907547.28479999991</v>
      </c>
      <c r="J10" s="24" t="s">
        <v>72</v>
      </c>
      <c r="K10" s="33"/>
    </row>
    <row r="11" spans="4:11" x14ac:dyDescent="0.25">
      <c r="D11" s="21" t="s">
        <v>61</v>
      </c>
      <c r="E11" s="21" t="s">
        <v>68</v>
      </c>
      <c r="F11" s="21">
        <v>45.656999999999996</v>
      </c>
      <c r="G11" s="21">
        <f t="shared" si="0"/>
        <v>491.45194799999996</v>
      </c>
      <c r="H11" s="22">
        <v>1200</v>
      </c>
      <c r="I11" s="23">
        <f t="shared" si="1"/>
        <v>589742.33759999997</v>
      </c>
      <c r="J11" s="24" t="s">
        <v>72</v>
      </c>
      <c r="K11" s="33"/>
    </row>
    <row r="12" spans="4:11" x14ac:dyDescent="0.25">
      <c r="D12" s="21" t="s">
        <v>62</v>
      </c>
      <c r="E12" s="21" t="s">
        <v>68</v>
      </c>
      <c r="F12" s="21">
        <v>122.33799999999999</v>
      </c>
      <c r="G12" s="21">
        <f t="shared" si="0"/>
        <v>1316.8462319999999</v>
      </c>
      <c r="H12" s="22">
        <v>1200</v>
      </c>
      <c r="I12" s="23">
        <f t="shared" si="1"/>
        <v>1580215.4783999999</v>
      </c>
      <c r="J12" s="24" t="s">
        <v>72</v>
      </c>
      <c r="K12" s="33"/>
    </row>
    <row r="13" spans="4:11" x14ac:dyDescent="0.25">
      <c r="D13" s="21" t="s">
        <v>63</v>
      </c>
      <c r="E13" s="21" t="s">
        <v>68</v>
      </c>
      <c r="F13" s="21">
        <v>33.884999999999998</v>
      </c>
      <c r="G13" s="21">
        <f t="shared" si="0"/>
        <v>364.73813999999993</v>
      </c>
      <c r="H13" s="22">
        <v>1200</v>
      </c>
      <c r="I13" s="23">
        <f t="shared" si="1"/>
        <v>437685.76799999992</v>
      </c>
      <c r="J13" s="24" t="s">
        <v>72</v>
      </c>
      <c r="K13" s="33"/>
    </row>
    <row r="14" spans="4:11" s="20" customFormat="1" ht="30" x14ac:dyDescent="0.25">
      <c r="D14" s="25" t="s">
        <v>64</v>
      </c>
      <c r="E14" s="25" t="s">
        <v>68</v>
      </c>
      <c r="F14" s="25">
        <f>2*508.456</f>
        <v>1016.912</v>
      </c>
      <c r="G14" s="25">
        <f t="shared" si="0"/>
        <v>10946.040767999999</v>
      </c>
      <c r="H14" s="26">
        <v>1200</v>
      </c>
      <c r="I14" s="27">
        <v>0</v>
      </c>
      <c r="J14" s="28" t="s">
        <v>73</v>
      </c>
      <c r="K14" s="33"/>
    </row>
    <row r="15" spans="4:11" x14ac:dyDescent="0.25">
      <c r="D15" s="32" t="s">
        <v>33</v>
      </c>
      <c r="E15" s="32"/>
      <c r="F15" s="21">
        <f>SUM(F8:F14)</f>
        <v>12263.848</v>
      </c>
      <c r="G15" s="21">
        <f t="shared" si="0"/>
        <v>132008.05987199998</v>
      </c>
      <c r="H15" s="21"/>
      <c r="I15" s="31">
        <f>SUM(I8:I14)</f>
        <v>98371352.102400005</v>
      </c>
      <c r="J15" s="21"/>
      <c r="K15" s="31">
        <f>SUM(K8)</f>
        <v>29089000</v>
      </c>
    </row>
  </sheetData>
  <mergeCells count="2">
    <mergeCell ref="D15:E15"/>
    <mergeCell ref="K8:K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P&amp;M</vt:lpstr>
      <vt:lpstr>Building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Babul</cp:lastModifiedBy>
  <dcterms:created xsi:type="dcterms:W3CDTF">2024-02-14T23:32:48Z</dcterms:created>
  <dcterms:modified xsi:type="dcterms:W3CDTF">2024-03-20T06:25:00Z</dcterms:modified>
</cp:coreProperties>
</file>