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In Progress Files\Yash Bhatnagar\WIP\VIS(2023-24)-PL688-Q108-621-949\"/>
    </mc:Choice>
  </mc:AlternateContent>
  <xr:revisionPtr revIDLastSave="0" documentId="13_ncr:1_{99A2A006-7162-440C-AA85-60FA47257F34}" xr6:coauthVersionLast="47" xr6:coauthVersionMax="47" xr10:uidLastSave="{00000000-0000-0000-0000-000000000000}"/>
  <bookViews>
    <workbookView xWindow="-120" yWindow="-120" windowWidth="21840" windowHeight="1314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1" l="1"/>
  <c r="S32" i="1" s="1"/>
  <c r="S33" i="1"/>
  <c r="S29" i="1"/>
  <c r="S20" i="1"/>
  <c r="M7" i="1"/>
  <c r="M11" i="1"/>
  <c r="P17" i="1"/>
  <c r="L9" i="1" s="1"/>
  <c r="M9" i="1" s="1"/>
  <c r="L17" i="1"/>
  <c r="L10" i="1" l="1"/>
  <c r="M10" i="1" s="1"/>
  <c r="L8" i="1"/>
  <c r="M8" i="1" s="1"/>
  <c r="M13" i="1" l="1"/>
  <c r="S21" i="1" s="1"/>
  <c r="S22" i="1" s="1"/>
  <c r="S24" i="1" s="1"/>
  <c r="L13" i="1"/>
  <c r="S15" i="1" s="1"/>
  <c r="S26" i="1" l="1"/>
  <c r="S25" i="1"/>
</calcChain>
</file>

<file path=xl/sharedStrings.xml><?xml version="1.0" encoding="utf-8"?>
<sst xmlns="http://schemas.openxmlformats.org/spreadsheetml/2006/main" count="43" uniqueCount="38">
  <si>
    <t>S.no.</t>
  </si>
  <si>
    <t>Document Dated</t>
  </si>
  <si>
    <t xml:space="preserve">Document No. </t>
  </si>
  <si>
    <t>-</t>
  </si>
  <si>
    <t>Area
(as per deed)</t>
  </si>
  <si>
    <t>Address</t>
  </si>
  <si>
    <t>4 Bighas 12 Cottahs 7 Chittaks</t>
  </si>
  <si>
    <t>4 Bighas 5 Cottahs</t>
  </si>
  <si>
    <t>Area
(in acre)</t>
  </si>
  <si>
    <t>Area
(in Katha)</t>
  </si>
  <si>
    <t>Bigha</t>
  </si>
  <si>
    <t>Acre</t>
  </si>
  <si>
    <t>Chittak</t>
  </si>
  <si>
    <t>Cottah</t>
  </si>
  <si>
    <t>sq.ft.</t>
  </si>
  <si>
    <t>56.30 acres</t>
  </si>
  <si>
    <t xml:space="preserve">Premises no.11 (previously no.8), Mall Road situated Dum Dum Cantonment Thana, Sub District Dum Dum, District 24-Parganas </t>
  </si>
  <si>
    <t>Survey Plot no. 2212,2213, 2214, 2215 and 2218, Dum Dum Cantonment, District 24-Parganas</t>
  </si>
  <si>
    <t>Rate</t>
  </si>
  <si>
    <t>area</t>
  </si>
  <si>
    <t>TOTAL</t>
  </si>
  <si>
    <t>Das no. 2083, 2084, 2197,2198,2199,2208,2209,2210 and 2221 in Khatian no. 22 of Mouza Dum Dum Cantonment and Dag nos. 7, 8, 9, 10, 12, 13, 14,15 and 18 in Khatian no. 3 of Mouza Horsfords lands</t>
  </si>
  <si>
    <t>Formerly No. 12, present no. 1, Jessore road, Dum dum cantonment, District 24-Parganas</t>
  </si>
  <si>
    <t>7.77 acres</t>
  </si>
  <si>
    <t>4 Bighas 7 Katha</t>
  </si>
  <si>
    <t>Conversion</t>
  </si>
  <si>
    <t>Dum dum, 24 Parganas</t>
  </si>
  <si>
    <t>Value</t>
  </si>
  <si>
    <t>Market</t>
  </si>
  <si>
    <t>Circle</t>
  </si>
  <si>
    <t>rate</t>
  </si>
  <si>
    <t>value</t>
  </si>
  <si>
    <t>per acre</t>
  </si>
  <si>
    <t>Durgapur</t>
  </si>
  <si>
    <t>117.875 acre</t>
  </si>
  <si>
    <t>dues</t>
  </si>
  <si>
    <t xml:space="preserve">before dedudtion </t>
  </si>
  <si>
    <t>after deduction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</si>
</sst>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0"/>
    <numFmt numFmtId="165" formatCode="_ * #,##0.000_ ;_ * \-#,##0.000_ ;_ * &quot;-&quot;??_ ;_ @_ "/>
    <numFmt numFmtId="166" formatCode="_ * #,##0_ ;_ * \-#,##0_ ;_ * &quot;-&quot;??_ ;_ @_ "/>
  </numFmts>
  <fonts count="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0" fontId="0" fillId="0" borderId="0" xfId="0" applyAlignment="1">
      <alignment horizontal="center" wrapText="1"/>
    </xf>
    <xf numFmtId="164" fontId="0" fillId="0" borderId="0" xfId="0" applyNumberFormat="1"/>
    <xf numFmtId="2" fontId="0" fillId="0" borderId="0" xfId="0" applyNumberFormat="1"/>
    <xf numFmtId="165" fontId="0" fillId="0" borderId="0" xfId="1" applyNumberFormat="1" applyFont="1"/>
    <xf numFmtId="166" fontId="0" fillId="0" borderId="0" xfId="1" applyNumberFormat="1" applyFont="1"/>
    <xf numFmtId="43" fontId="0" fillId="0" borderId="0" xfId="0" applyNumberFormat="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64" fontId="0" fillId="0" borderId="1" xfId="0" applyNumberFormat="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66" fontId="0" fillId="0" borderId="0" xfId="0" applyNumberFormat="1"/>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6:T33"/>
  <sheetViews>
    <sheetView tabSelected="1" topLeftCell="F14" workbookViewId="0">
      <selection activeCell="S27" sqref="S27"/>
    </sheetView>
  </sheetViews>
  <sheetFormatPr defaultRowHeight="15" x14ac:dyDescent="0.25"/>
  <cols>
    <col min="6" max="6" width="11" customWidth="1"/>
    <col min="8" max="8" width="14.28515625" bestFit="1" customWidth="1"/>
    <col min="9" max="9" width="16" bestFit="1" customWidth="1"/>
    <col min="10" max="10" width="27.85546875" customWidth="1"/>
    <col min="11" max="11" width="18" customWidth="1"/>
    <col min="12" max="12" width="12.28515625" customWidth="1"/>
    <col min="13" max="13" width="11.140625" customWidth="1"/>
    <col min="16" max="16" width="9.5703125" bestFit="1" customWidth="1"/>
    <col min="18" max="18" width="8" customWidth="1"/>
    <col min="19" max="19" width="19" bestFit="1" customWidth="1"/>
  </cols>
  <sheetData>
    <row r="6" spans="6:20" ht="30" x14ac:dyDescent="0.25">
      <c r="G6" s="10" t="s">
        <v>0</v>
      </c>
      <c r="H6" s="10" t="s">
        <v>2</v>
      </c>
      <c r="I6" s="10" t="s">
        <v>1</v>
      </c>
      <c r="J6" s="10" t="s">
        <v>5</v>
      </c>
      <c r="K6" s="10" t="s">
        <v>4</v>
      </c>
      <c r="L6" s="10" t="s">
        <v>8</v>
      </c>
      <c r="M6" s="10" t="s">
        <v>9</v>
      </c>
    </row>
    <row r="7" spans="6:20" ht="105" customHeight="1" x14ac:dyDescent="0.25">
      <c r="G7" s="7">
        <v>1</v>
      </c>
      <c r="H7" s="7">
        <v>8308</v>
      </c>
      <c r="I7" s="12">
        <v>17811</v>
      </c>
      <c r="J7" s="7" t="s">
        <v>21</v>
      </c>
      <c r="K7" s="7" t="s">
        <v>15</v>
      </c>
      <c r="L7" s="8">
        <v>56.3</v>
      </c>
      <c r="M7" s="7">
        <f t="shared" ref="M7:M10" si="0">L7*60.5</f>
        <v>3406.1499999999996</v>
      </c>
    </row>
    <row r="8" spans="6:20" ht="75" x14ac:dyDescent="0.25">
      <c r="G8" s="7">
        <v>2</v>
      </c>
      <c r="H8" s="7" t="s">
        <v>3</v>
      </c>
      <c r="I8" s="12">
        <v>21132</v>
      </c>
      <c r="J8" s="7" t="s">
        <v>16</v>
      </c>
      <c r="K8" s="7" t="s">
        <v>6</v>
      </c>
      <c r="L8" s="8">
        <f>(4*H17)+(12*P17)+(7*L17)</f>
        <v>1.5255785123966943</v>
      </c>
      <c r="M8" s="7">
        <f t="shared" si="0"/>
        <v>92.297499999999999</v>
      </c>
    </row>
    <row r="9" spans="6:20" ht="60" x14ac:dyDescent="0.25">
      <c r="G9" s="7">
        <v>3</v>
      </c>
      <c r="H9" s="7">
        <v>1951</v>
      </c>
      <c r="I9" s="12">
        <v>19502</v>
      </c>
      <c r="J9" s="7" t="s">
        <v>17</v>
      </c>
      <c r="K9" s="7" t="s">
        <v>7</v>
      </c>
      <c r="L9" s="8">
        <f>(4*H17)+(5*P17)</f>
        <v>1.4026446280991736</v>
      </c>
      <c r="M9" s="7">
        <f t="shared" si="0"/>
        <v>84.86</v>
      </c>
    </row>
    <row r="10" spans="6:20" x14ac:dyDescent="0.25">
      <c r="G10" s="7">
        <v>4</v>
      </c>
      <c r="H10" s="7" t="s">
        <v>3</v>
      </c>
      <c r="I10" s="12">
        <v>11281</v>
      </c>
      <c r="J10" s="7" t="s">
        <v>26</v>
      </c>
      <c r="K10" s="7" t="s">
        <v>24</v>
      </c>
      <c r="L10" s="8">
        <f>4*H17+7*P17</f>
        <v>1.4357024793388431</v>
      </c>
      <c r="M10" s="7">
        <f t="shared" si="0"/>
        <v>86.860000000000014</v>
      </c>
    </row>
    <row r="11" spans="6:20" ht="60" x14ac:dyDescent="0.25">
      <c r="G11" s="11">
        <v>5</v>
      </c>
      <c r="H11" s="11" t="s">
        <v>3</v>
      </c>
      <c r="I11" s="7"/>
      <c r="J11" s="7" t="s">
        <v>22</v>
      </c>
      <c r="K11" s="7" t="s">
        <v>23</v>
      </c>
      <c r="L11" s="7">
        <v>7.77</v>
      </c>
      <c r="M11" s="7">
        <f>L11*60.5</f>
        <v>470.08499999999998</v>
      </c>
      <c r="R11" s="3"/>
    </row>
    <row r="12" spans="6:20" x14ac:dyDescent="0.25">
      <c r="G12" s="11">
        <v>6</v>
      </c>
      <c r="H12" s="11">
        <v>1651</v>
      </c>
      <c r="I12" s="7"/>
      <c r="J12" s="7" t="s">
        <v>33</v>
      </c>
      <c r="K12" s="7" t="s">
        <v>34</v>
      </c>
      <c r="L12" s="7"/>
      <c r="M12" s="7"/>
      <c r="R12" s="3"/>
    </row>
    <row r="13" spans="6:20" x14ac:dyDescent="0.25">
      <c r="G13" s="15" t="s">
        <v>20</v>
      </c>
      <c r="H13" s="16"/>
      <c r="I13" s="16"/>
      <c r="J13" s="16"/>
      <c r="K13" s="17"/>
      <c r="L13" s="9">
        <f>SUM(L7:L11)</f>
        <v>68.43392561983471</v>
      </c>
      <c r="M13" s="9">
        <f>SUM(M7:M11)</f>
        <v>4140.2524999999996</v>
      </c>
      <c r="R13" s="14" t="s">
        <v>29</v>
      </c>
    </row>
    <row r="14" spans="6:20" x14ac:dyDescent="0.25">
      <c r="R14" t="s">
        <v>30</v>
      </c>
      <c r="S14" s="5">
        <v>113400000</v>
      </c>
      <c r="T14" t="s">
        <v>32</v>
      </c>
    </row>
    <row r="15" spans="6:20" x14ac:dyDescent="0.25">
      <c r="F15" t="s">
        <v>25</v>
      </c>
      <c r="R15" t="s">
        <v>31</v>
      </c>
      <c r="S15" s="13">
        <f>S14*L13</f>
        <v>7760407165.2892561</v>
      </c>
    </row>
    <row r="16" spans="6:20" x14ac:dyDescent="0.25">
      <c r="G16" t="s">
        <v>10</v>
      </c>
      <c r="H16" t="s">
        <v>11</v>
      </c>
      <c r="J16" t="s">
        <v>12</v>
      </c>
      <c r="K16" t="s">
        <v>14</v>
      </c>
      <c r="L16" t="s">
        <v>11</v>
      </c>
      <c r="N16" t="s">
        <v>13</v>
      </c>
      <c r="O16" t="s">
        <v>14</v>
      </c>
      <c r="P16" t="s">
        <v>11</v>
      </c>
    </row>
    <row r="17" spans="7:19" x14ac:dyDescent="0.25">
      <c r="G17">
        <v>1</v>
      </c>
      <c r="H17">
        <v>0.33</v>
      </c>
      <c r="J17">
        <v>1</v>
      </c>
      <c r="K17" s="1">
        <v>45</v>
      </c>
      <c r="L17" s="2">
        <f>K17/43560</f>
        <v>1.0330578512396695E-3</v>
      </c>
      <c r="N17">
        <v>1</v>
      </c>
      <c r="O17">
        <v>720</v>
      </c>
      <c r="P17" s="2">
        <f>O17/43560</f>
        <v>1.6528925619834711E-2</v>
      </c>
      <c r="S17" s="5"/>
    </row>
    <row r="18" spans="7:19" x14ac:dyDescent="0.25">
      <c r="L18" s="2"/>
      <c r="P18" s="2"/>
    </row>
    <row r="19" spans="7:19" x14ac:dyDescent="0.25">
      <c r="R19" s="14" t="s">
        <v>28</v>
      </c>
    </row>
    <row r="20" spans="7:19" x14ac:dyDescent="0.25">
      <c r="R20" t="s">
        <v>18</v>
      </c>
      <c r="S20" s="5">
        <f>4000000*0.7</f>
        <v>2800000</v>
      </c>
    </row>
    <row r="21" spans="7:19" x14ac:dyDescent="0.25">
      <c r="R21" t="s">
        <v>19</v>
      </c>
      <c r="S21" s="4">
        <f>M13</f>
        <v>4140.2524999999996</v>
      </c>
    </row>
    <row r="22" spans="7:19" x14ac:dyDescent="0.25">
      <c r="R22" t="s">
        <v>27</v>
      </c>
      <c r="S22" s="5">
        <f>S20*S21</f>
        <v>11592706999.999998</v>
      </c>
    </row>
    <row r="23" spans="7:19" x14ac:dyDescent="0.25">
      <c r="S23" s="6"/>
    </row>
    <row r="24" spans="7:19" x14ac:dyDescent="0.25">
      <c r="Q24" t="s">
        <v>36</v>
      </c>
      <c r="S24" s="13">
        <f>ROUND(S22,(-7))</f>
        <v>11590000000</v>
      </c>
    </row>
    <row r="25" spans="7:19" x14ac:dyDescent="0.25">
      <c r="S25" s="13">
        <f>S24*0.85</f>
        <v>9851500000</v>
      </c>
    </row>
    <row r="26" spans="7:19" x14ac:dyDescent="0.25">
      <c r="S26" s="13">
        <f>S24*0.75</f>
        <v>8692500000</v>
      </c>
    </row>
    <row r="28" spans="7:19" x14ac:dyDescent="0.25">
      <c r="R28" t="s">
        <v>35</v>
      </c>
      <c r="S28" s="5">
        <v>7801400000</v>
      </c>
    </row>
    <row r="29" spans="7:19" x14ac:dyDescent="0.25">
      <c r="S29" s="13">
        <f>S22-S28</f>
        <v>3791306999.9999981</v>
      </c>
    </row>
    <row r="31" spans="7:19" x14ac:dyDescent="0.25">
      <c r="M31" s="3"/>
      <c r="Q31" t="s">
        <v>37</v>
      </c>
      <c r="S31" s="13">
        <f>ROUND(S29,(-5))</f>
        <v>3791300000</v>
      </c>
    </row>
    <row r="32" spans="7:19" x14ac:dyDescent="0.25">
      <c r="S32" s="13">
        <f>S31*0.85</f>
        <v>3222605000</v>
      </c>
    </row>
    <row r="33" spans="19:19" x14ac:dyDescent="0.25">
      <c r="S33" s="13">
        <f>S31*0.75</f>
        <v>2843475000</v>
      </c>
    </row>
  </sheetData>
  <mergeCells count="1">
    <mergeCell ref="G13:K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 Bhatnagar</dc:creator>
  <cp:lastModifiedBy>Mahesh Joshi</cp:lastModifiedBy>
  <dcterms:created xsi:type="dcterms:W3CDTF">2015-06-05T18:17:20Z</dcterms:created>
  <dcterms:modified xsi:type="dcterms:W3CDTF">2024-02-28T07:34:32Z</dcterms:modified>
</cp:coreProperties>
</file>