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 Progress Files\Abhinav Chaturvedi\Jindal India Thermal Power\Working\"/>
    </mc:Choice>
  </mc:AlternateContent>
  <bookViews>
    <workbookView xWindow="0" yWindow="0" windowWidth="24000" windowHeight="9735" activeTab="2"/>
  </bookViews>
  <sheets>
    <sheet name="Building" sheetId="1" r:id="rId1"/>
    <sheet name="Development" sheetId="2" r:id="rId2"/>
    <sheet name="Sheet1" sheetId="3" r:id="rId3"/>
  </sheets>
  <externalReferences>
    <externalReference r:id="rId4"/>
  </externalReferences>
  <definedNames>
    <definedName name="_xlnm._FilterDatabase" localSheetId="0" hidden="1">Building!$A$3:$N$92</definedName>
    <definedName name="_xlnm._FilterDatabase" localSheetId="2" hidden="1">Sheet1!$G$3:$I$8</definedName>
  </definedNames>
  <calcPr calcId="152511"/>
</workbook>
</file>

<file path=xl/calcChain.xml><?xml version="1.0" encoding="utf-8"?>
<calcChain xmlns="http://schemas.openxmlformats.org/spreadsheetml/2006/main">
  <c r="N16" i="3" l="1"/>
  <c r="M16" i="3"/>
  <c r="L18" i="3"/>
  <c r="L17" i="3"/>
  <c r="K16" i="3"/>
  <c r="L16" i="3"/>
  <c r="L15" i="3"/>
  <c r="K15" i="3"/>
  <c r="L14" i="3"/>
  <c r="L13" i="3"/>
  <c r="L12" i="3"/>
  <c r="K14" i="3"/>
  <c r="K13" i="3"/>
  <c r="K12" i="3"/>
  <c r="I11" i="3"/>
  <c r="D14" i="3"/>
  <c r="C14" i="3"/>
  <c r="K2" i="3"/>
  <c r="H2" i="3"/>
  <c r="D2" i="3"/>
  <c r="C2" i="3"/>
  <c r="L2" i="3" l="1"/>
  <c r="I2" i="3"/>
  <c r="J2" i="3"/>
  <c r="O12" i="2"/>
  <c r="O11" i="2"/>
  <c r="L17" i="2" l="1"/>
  <c r="G10" i="2" l="1"/>
  <c r="G9" i="2"/>
  <c r="G8" i="2"/>
  <c r="G7" i="2"/>
  <c r="L13" i="2"/>
  <c r="L12" i="2"/>
  <c r="G13" i="2" l="1"/>
  <c r="G12" i="2"/>
  <c r="L10" i="2" l="1"/>
  <c r="L9" i="2"/>
  <c r="L8" i="2"/>
  <c r="L7" i="2"/>
  <c r="E5" i="2" l="1"/>
  <c r="G5" i="2" s="1"/>
  <c r="E4" i="2"/>
  <c r="G4" i="2" s="1"/>
  <c r="N86" i="1"/>
  <c r="N75" i="1"/>
  <c r="N71" i="1"/>
  <c r="N58" i="1"/>
  <c r="N54" i="1"/>
  <c r="N51" i="1"/>
  <c r="N45" i="1"/>
  <c r="N39" i="1"/>
  <c r="K5" i="2" l="1"/>
  <c r="L5" i="2" s="1"/>
  <c r="G2" i="2"/>
  <c r="G14" i="2"/>
  <c r="K4" i="2"/>
  <c r="L4" i="2" s="1"/>
  <c r="D2" i="1"/>
  <c r="A87" i="1"/>
  <c r="A88" i="1" s="1"/>
  <c r="A89" i="1" s="1"/>
  <c r="A90" i="1" s="1"/>
  <c r="A91" i="1" s="1"/>
  <c r="A92" i="1" s="1"/>
  <c r="G92" i="1"/>
  <c r="L92" i="1" s="1"/>
  <c r="G91" i="1"/>
  <c r="G90" i="1"/>
  <c r="L90" i="1" s="1"/>
  <c r="G89" i="1"/>
  <c r="L89" i="1" s="1"/>
  <c r="C90" i="1"/>
  <c r="C89" i="1"/>
  <c r="G88" i="1"/>
  <c r="L88" i="1" s="1"/>
  <c r="G87" i="1"/>
  <c r="L87" i="1" s="1"/>
  <c r="G85" i="1"/>
  <c r="L85" i="1" s="1"/>
  <c r="G84" i="1"/>
  <c r="L84" i="1" s="1"/>
  <c r="G83" i="1"/>
  <c r="L83" i="1" s="1"/>
  <c r="G82" i="1"/>
  <c r="L82" i="1" s="1"/>
  <c r="G81" i="1"/>
  <c r="L81" i="1" s="1"/>
  <c r="G80" i="1"/>
  <c r="L80" i="1" s="1"/>
  <c r="G79" i="1"/>
  <c r="L79" i="1" s="1"/>
  <c r="G78" i="1"/>
  <c r="L78" i="1" s="1"/>
  <c r="G77" i="1"/>
  <c r="L77" i="1" s="1"/>
  <c r="G76" i="1"/>
  <c r="L76" i="1" s="1"/>
  <c r="G74" i="1"/>
  <c r="L74" i="1" s="1"/>
  <c r="G73" i="1"/>
  <c r="L73" i="1" s="1"/>
  <c r="G72" i="1"/>
  <c r="L72" i="1" s="1"/>
  <c r="G70" i="1"/>
  <c r="L70" i="1" s="1"/>
  <c r="G69" i="1"/>
  <c r="L69" i="1" s="1"/>
  <c r="G68" i="1"/>
  <c r="L68" i="1" s="1"/>
  <c r="G67" i="1"/>
  <c r="L67" i="1" s="1"/>
  <c r="G66" i="1"/>
  <c r="L66" i="1" s="1"/>
  <c r="G65" i="1"/>
  <c r="L65" i="1" s="1"/>
  <c r="G64" i="1"/>
  <c r="L64" i="1" s="1"/>
  <c r="G63" i="1"/>
  <c r="L63" i="1" s="1"/>
  <c r="G62" i="1"/>
  <c r="L62" i="1" s="1"/>
  <c r="G61" i="1"/>
  <c r="L61" i="1" s="1"/>
  <c r="G60" i="1"/>
  <c r="L60" i="1" s="1"/>
  <c r="G59" i="1"/>
  <c r="L59" i="1" s="1"/>
  <c r="G57" i="1"/>
  <c r="L57" i="1" s="1"/>
  <c r="G56" i="1"/>
  <c r="L56" i="1" s="1"/>
  <c r="G55" i="1"/>
  <c r="L55" i="1" s="1"/>
  <c r="G53" i="1"/>
  <c r="L53" i="1" s="1"/>
  <c r="G52" i="1"/>
  <c r="L52" i="1" s="1"/>
  <c r="G50" i="1"/>
  <c r="L50" i="1" s="1"/>
  <c r="G49" i="1"/>
  <c r="L49" i="1" s="1"/>
  <c r="G48" i="1"/>
  <c r="L48" i="1" s="1"/>
  <c r="G47" i="1"/>
  <c r="L47" i="1" s="1"/>
  <c r="G46" i="1"/>
  <c r="L46" i="1" s="1"/>
  <c r="G44" i="1"/>
  <c r="L44" i="1" s="1"/>
  <c r="G43" i="1"/>
  <c r="L43" i="1" s="1"/>
  <c r="G42" i="1"/>
  <c r="L42" i="1" s="1"/>
  <c r="G41" i="1"/>
  <c r="L41" i="1" s="1"/>
  <c r="G40" i="1"/>
  <c r="L40" i="1" s="1"/>
  <c r="G38" i="1"/>
  <c r="L38" i="1" s="1"/>
  <c r="G37" i="1"/>
  <c r="L37" i="1" s="1"/>
  <c r="G36" i="1"/>
  <c r="L36" i="1" s="1"/>
  <c r="G35" i="1"/>
  <c r="L35" i="1" s="1"/>
  <c r="G34" i="1"/>
  <c r="L34" i="1" s="1"/>
  <c r="G33" i="1"/>
  <c r="L33" i="1" s="1"/>
  <c r="G32" i="1"/>
  <c r="L32" i="1" s="1"/>
  <c r="G31" i="1"/>
  <c r="L31" i="1" s="1"/>
  <c r="G30" i="1"/>
  <c r="L30" i="1" s="1"/>
  <c r="G29" i="1"/>
  <c r="L29" i="1" s="1"/>
  <c r="G28" i="1"/>
  <c r="L28" i="1" s="1"/>
  <c r="G27" i="1"/>
  <c r="L27" i="1" s="1"/>
  <c r="G26" i="1"/>
  <c r="L26" i="1" s="1"/>
  <c r="G25" i="1"/>
  <c r="L25" i="1" s="1"/>
  <c r="G24" i="1"/>
  <c r="L24" i="1" s="1"/>
  <c r="G23" i="1"/>
  <c r="L23" i="1" s="1"/>
  <c r="G22" i="1"/>
  <c r="L22" i="1" s="1"/>
  <c r="G21" i="1"/>
  <c r="L21" i="1" s="1"/>
  <c r="G20" i="1"/>
  <c r="L20" i="1" s="1"/>
  <c r="G19" i="1"/>
  <c r="L19" i="1" s="1"/>
  <c r="G18" i="1"/>
  <c r="L18" i="1" s="1"/>
  <c r="G17" i="1"/>
  <c r="L17" i="1" s="1"/>
  <c r="G16" i="1"/>
  <c r="L16" i="1" s="1"/>
  <c r="G15" i="1"/>
  <c r="L15" i="1" s="1"/>
  <c r="G14" i="1"/>
  <c r="L14" i="1" s="1"/>
  <c r="G13" i="1"/>
  <c r="L13" i="1" s="1"/>
  <c r="G12" i="1"/>
  <c r="L12" i="1" s="1"/>
  <c r="G11" i="1"/>
  <c r="L11" i="1" s="1"/>
  <c r="G10" i="1"/>
  <c r="L10" i="1" s="1"/>
  <c r="G9" i="1"/>
  <c r="L9" i="1" s="1"/>
  <c r="G8" i="1"/>
  <c r="L8" i="1" s="1"/>
  <c r="G7" i="1"/>
  <c r="L7" i="1" s="1"/>
  <c r="G6" i="1"/>
  <c r="L6" i="1" s="1"/>
  <c r="G5" i="1"/>
  <c r="L5" i="1" s="1"/>
  <c r="L2" i="2" l="1"/>
  <c r="L14" i="2"/>
  <c r="M8" i="1"/>
  <c r="N8" i="1" s="1"/>
  <c r="M12" i="1"/>
  <c r="N12" i="1" s="1"/>
  <c r="M16" i="1"/>
  <c r="N16" i="1" s="1"/>
  <c r="M20" i="1"/>
  <c r="N20" i="1" s="1"/>
  <c r="M24" i="1"/>
  <c r="N24" i="1" s="1"/>
  <c r="M28" i="1"/>
  <c r="N28" i="1" s="1"/>
  <c r="M32" i="1"/>
  <c r="N32" i="1" s="1"/>
  <c r="M36" i="1"/>
  <c r="N36" i="1" s="1"/>
  <c r="M41" i="1"/>
  <c r="N41" i="1" s="1"/>
  <c r="M46" i="1"/>
  <c r="N46" i="1" s="1"/>
  <c r="M50" i="1"/>
  <c r="N50" i="1" s="1"/>
  <c r="M56" i="1"/>
  <c r="N56" i="1" s="1"/>
  <c r="M61" i="1"/>
  <c r="N61" i="1" s="1"/>
  <c r="M65" i="1"/>
  <c r="N65" i="1" s="1"/>
  <c r="M69" i="1"/>
  <c r="N69" i="1" s="1"/>
  <c r="M74" i="1"/>
  <c r="N74" i="1" s="1"/>
  <c r="M79" i="1"/>
  <c r="N79" i="1" s="1"/>
  <c r="M83" i="1"/>
  <c r="N83" i="1" s="1"/>
  <c r="M88" i="1"/>
  <c r="N88" i="1" s="1"/>
  <c r="M90" i="1"/>
  <c r="N90" i="1" s="1"/>
  <c r="M5" i="1"/>
  <c r="N5" i="1" s="1"/>
  <c r="M9" i="1"/>
  <c r="N9" i="1" s="1"/>
  <c r="M13" i="1"/>
  <c r="N13" i="1" s="1"/>
  <c r="M17" i="1"/>
  <c r="N17" i="1" s="1"/>
  <c r="M21" i="1"/>
  <c r="N21" i="1" s="1"/>
  <c r="M25" i="1"/>
  <c r="N25" i="1" s="1"/>
  <c r="M29" i="1"/>
  <c r="N29" i="1" s="1"/>
  <c r="M33" i="1"/>
  <c r="N33" i="1" s="1"/>
  <c r="M37" i="1"/>
  <c r="N37" i="1" s="1"/>
  <c r="M42" i="1"/>
  <c r="N42" i="1" s="1"/>
  <c r="M47" i="1"/>
  <c r="N47" i="1" s="1"/>
  <c r="M52" i="1"/>
  <c r="N52" i="1" s="1"/>
  <c r="M57" i="1"/>
  <c r="N57" i="1" s="1"/>
  <c r="M62" i="1"/>
  <c r="N62" i="1" s="1"/>
  <c r="M66" i="1"/>
  <c r="N66" i="1" s="1"/>
  <c r="M70" i="1"/>
  <c r="N70" i="1" s="1"/>
  <c r="M76" i="1"/>
  <c r="N76" i="1" s="1"/>
  <c r="M80" i="1"/>
  <c r="N80" i="1" s="1"/>
  <c r="M84" i="1"/>
  <c r="N84" i="1" s="1"/>
  <c r="G2" i="1"/>
  <c r="L91" i="1"/>
  <c r="M6" i="1"/>
  <c r="N6" i="1" s="1"/>
  <c r="M10" i="1"/>
  <c r="N10" i="1" s="1"/>
  <c r="M14" i="1"/>
  <c r="N14" i="1" s="1"/>
  <c r="M18" i="1"/>
  <c r="N18" i="1" s="1"/>
  <c r="M22" i="1"/>
  <c r="N22" i="1" s="1"/>
  <c r="M26" i="1"/>
  <c r="N26" i="1" s="1"/>
  <c r="M30" i="1"/>
  <c r="N30" i="1" s="1"/>
  <c r="M34" i="1"/>
  <c r="N34" i="1" s="1"/>
  <c r="M38" i="1"/>
  <c r="N38" i="1" s="1"/>
  <c r="M43" i="1"/>
  <c r="N43" i="1" s="1"/>
  <c r="M48" i="1"/>
  <c r="N48" i="1" s="1"/>
  <c r="M53" i="1"/>
  <c r="N53" i="1" s="1"/>
  <c r="M59" i="1"/>
  <c r="N59" i="1" s="1"/>
  <c r="M63" i="1"/>
  <c r="N63" i="1" s="1"/>
  <c r="M67" i="1"/>
  <c r="N67" i="1" s="1"/>
  <c r="M72" i="1"/>
  <c r="N72" i="1" s="1"/>
  <c r="M77" i="1"/>
  <c r="N77" i="1" s="1"/>
  <c r="M81" i="1"/>
  <c r="N81" i="1" s="1"/>
  <c r="M85" i="1"/>
  <c r="N85" i="1" s="1"/>
  <c r="M92" i="1"/>
  <c r="N92" i="1" s="1"/>
  <c r="M7" i="1"/>
  <c r="N7" i="1" s="1"/>
  <c r="M11" i="1"/>
  <c r="N11" i="1" s="1"/>
  <c r="M15" i="1"/>
  <c r="N15" i="1" s="1"/>
  <c r="M19" i="1"/>
  <c r="N19" i="1" s="1"/>
  <c r="M23" i="1"/>
  <c r="N23" i="1" s="1"/>
  <c r="M27" i="1"/>
  <c r="N27" i="1" s="1"/>
  <c r="M31" i="1"/>
  <c r="N31" i="1" s="1"/>
  <c r="M35" i="1"/>
  <c r="N35" i="1" s="1"/>
  <c r="M40" i="1"/>
  <c r="N40" i="1" s="1"/>
  <c r="M44" i="1"/>
  <c r="N44" i="1" s="1"/>
  <c r="M49" i="1"/>
  <c r="N49" i="1" s="1"/>
  <c r="M55" i="1"/>
  <c r="N55" i="1" s="1"/>
  <c r="M60" i="1"/>
  <c r="N60" i="1" s="1"/>
  <c r="M64" i="1"/>
  <c r="N64" i="1" s="1"/>
  <c r="M68" i="1"/>
  <c r="N68" i="1" s="1"/>
  <c r="M73" i="1"/>
  <c r="N73" i="1" s="1"/>
  <c r="M78" i="1"/>
  <c r="N78" i="1" s="1"/>
  <c r="M82" i="1"/>
  <c r="N82" i="1" s="1"/>
  <c r="M87" i="1"/>
  <c r="N87" i="1" s="1"/>
  <c r="M89" i="1"/>
  <c r="N89" i="1" s="1"/>
  <c r="M91" i="1" l="1"/>
  <c r="N91" i="1" s="1"/>
  <c r="N2" i="1" s="1"/>
  <c r="L15" i="2" s="1"/>
  <c r="L16" i="2" s="1"/>
  <c r="L2" i="1"/>
  <c r="G15" i="2" s="1"/>
  <c r="G16" i="2" s="1"/>
</calcChain>
</file>

<file path=xl/sharedStrings.xml><?xml version="1.0" encoding="utf-8"?>
<sst xmlns="http://schemas.openxmlformats.org/spreadsheetml/2006/main" count="267" uniqueCount="139">
  <si>
    <t>Height In Mtrs</t>
  </si>
  <si>
    <t>S. No.</t>
  </si>
  <si>
    <r>
      <rPr>
        <b/>
        <sz val="10"/>
        <rFont val="Calibri"/>
        <family val="1"/>
      </rPr>
      <t>NAME OF BUILDING</t>
    </r>
  </si>
  <si>
    <r>
      <rPr>
        <b/>
        <sz val="10"/>
        <rFont val="Calibri"/>
        <family val="1"/>
      </rPr>
      <t>Plinth Area in Sqm</t>
    </r>
  </si>
  <si>
    <r>
      <rPr>
        <b/>
        <sz val="10"/>
        <rFont val="Calibri"/>
        <family val="1"/>
      </rPr>
      <t>Type of Building</t>
    </r>
  </si>
  <si>
    <r>
      <rPr>
        <sz val="11"/>
        <rFont val="Calibri"/>
        <family val="1"/>
      </rPr>
      <t>BTG AREA</t>
    </r>
  </si>
  <si>
    <r>
      <rPr>
        <b/>
        <sz val="11"/>
        <rFont val="Calibri"/>
        <family val="1"/>
      </rPr>
      <t>ESP control Building -Unit 1</t>
    </r>
  </si>
  <si>
    <r>
      <rPr>
        <sz val="11"/>
        <rFont val="Calibri"/>
        <family val="1"/>
      </rPr>
      <t>Floor at EL 0.00</t>
    </r>
  </si>
  <si>
    <r>
      <rPr>
        <sz val="11"/>
        <rFont val="Calibri"/>
        <family val="1"/>
      </rPr>
      <t>RCC roof Building</t>
    </r>
  </si>
  <si>
    <r>
      <rPr>
        <sz val="11"/>
        <rFont val="Calibri"/>
        <family val="1"/>
      </rPr>
      <t>Floor at EL 3.7</t>
    </r>
  </si>
  <si>
    <r>
      <rPr>
        <sz val="11"/>
        <rFont val="Calibri"/>
        <family val="1"/>
      </rPr>
      <t>Floor At 8.4</t>
    </r>
  </si>
  <si>
    <r>
      <rPr>
        <sz val="11"/>
        <rFont val="Calibri"/>
        <family val="1"/>
      </rPr>
      <t>Floor at 11.2</t>
    </r>
  </si>
  <si>
    <r>
      <rPr>
        <sz val="11"/>
        <rFont val="Calibri"/>
        <family val="1"/>
      </rPr>
      <t>Floor at 16.7</t>
    </r>
  </si>
  <si>
    <r>
      <rPr>
        <b/>
        <sz val="11"/>
        <rFont val="Calibri"/>
        <family val="1"/>
      </rPr>
      <t>ESP control Building -Unit 2</t>
    </r>
  </si>
  <si>
    <r>
      <rPr>
        <b/>
        <sz val="11"/>
        <rFont val="Calibri"/>
        <family val="1"/>
      </rPr>
      <t>ELECTRICAL PANNEL ROOM</t>
    </r>
  </si>
  <si>
    <r>
      <rPr>
        <sz val="11"/>
        <rFont val="Calibri"/>
        <family val="1"/>
      </rPr>
      <t>Ground Floor</t>
    </r>
  </si>
  <si>
    <r>
      <rPr>
        <b/>
        <sz val="11"/>
        <rFont val="Calibri"/>
        <family val="1"/>
      </rPr>
      <t>Air Compressor Building</t>
    </r>
  </si>
  <si>
    <r>
      <rPr>
        <sz val="11"/>
        <rFont val="Calibri"/>
        <family val="1"/>
      </rPr>
      <t>First Floor at EL 3.95Mtrs</t>
    </r>
  </si>
  <si>
    <r>
      <rPr>
        <b/>
        <sz val="11"/>
        <rFont val="Calibri"/>
        <family val="1"/>
      </rPr>
      <t>Air Washer Building-unit -1</t>
    </r>
  </si>
  <si>
    <r>
      <rPr>
        <b/>
        <sz val="11"/>
        <rFont val="Calibri"/>
        <family val="1"/>
      </rPr>
      <t>DG Building</t>
    </r>
  </si>
  <si>
    <r>
      <rPr>
        <sz val="11"/>
        <rFont val="Calibri"/>
        <family val="1"/>
      </rPr>
      <t>Ground floor</t>
    </r>
  </si>
  <si>
    <r>
      <rPr>
        <sz val="11"/>
        <rFont val="Calibri"/>
        <family val="1"/>
      </rPr>
      <t>Colour Coated Galvalume Roof
Sheet shed</t>
    </r>
  </si>
  <si>
    <r>
      <rPr>
        <b/>
        <sz val="11"/>
        <rFont val="Calibri"/>
        <family val="1"/>
      </rPr>
      <t>TG Building unit 1</t>
    </r>
  </si>
  <si>
    <r>
      <rPr>
        <sz val="11"/>
        <rFont val="Calibri"/>
        <family val="1"/>
      </rPr>
      <t>Grounf floor</t>
    </r>
  </si>
  <si>
    <r>
      <rPr>
        <sz val="11"/>
        <rFont val="Calibri"/>
        <family val="1"/>
      </rPr>
      <t>Structural structure with deck sheet &amp; RCC roof roof</t>
    </r>
  </si>
  <si>
    <r>
      <rPr>
        <sz val="11"/>
        <rFont val="Calibri"/>
        <family val="1"/>
      </rPr>
      <t>Floor At EL 8.50 Mtrs</t>
    </r>
  </si>
  <si>
    <r>
      <rPr>
        <sz val="11"/>
        <rFont val="Calibri"/>
        <family val="1"/>
      </rPr>
      <t>Floor At EL 17.00 Mtrs</t>
    </r>
  </si>
  <si>
    <r>
      <rPr>
        <sz val="11"/>
        <rFont val="Calibri"/>
        <family val="1"/>
      </rPr>
      <t>Floor At EL 28.00 Mtrs</t>
    </r>
  </si>
  <si>
    <r>
      <rPr>
        <sz val="11"/>
        <rFont val="Calibri"/>
        <family val="1"/>
      </rPr>
      <t>Floor At EL 31.585 Mtrs</t>
    </r>
  </si>
  <si>
    <r>
      <rPr>
        <sz val="11"/>
        <rFont val="Calibri"/>
        <family val="1"/>
      </rPr>
      <t>Floor At EL 36.585 Mtrs</t>
    </r>
  </si>
  <si>
    <r>
      <rPr>
        <b/>
        <sz val="11"/>
        <rFont val="Calibri"/>
        <family val="1"/>
      </rPr>
      <t>TG Building unit 2</t>
    </r>
  </si>
  <si>
    <r>
      <rPr>
        <sz val="11"/>
        <rFont val="Calibri"/>
        <family val="1"/>
      </rPr>
      <t>Structural structure with deck</t>
    </r>
  </si>
  <si>
    <r>
      <rPr>
        <b/>
        <sz val="11"/>
        <rFont val="Calibri"/>
        <family val="1"/>
      </rPr>
      <t>Bunker Building-unit 1</t>
    </r>
  </si>
  <si>
    <r>
      <rPr>
        <sz val="11"/>
        <rFont val="Calibri"/>
        <family val="1"/>
      </rPr>
      <t>Ground Floor building</t>
    </r>
  </si>
  <si>
    <r>
      <rPr>
        <sz val="11"/>
        <rFont val="Calibri"/>
        <family val="1"/>
      </rPr>
      <t>Floor at 22.45</t>
    </r>
  </si>
  <si>
    <r>
      <rPr>
        <sz val="11"/>
        <rFont val="Calibri"/>
        <family val="1"/>
      </rPr>
      <t>Floor at 57.65</t>
    </r>
  </si>
  <si>
    <r>
      <rPr>
        <b/>
        <sz val="11"/>
        <rFont val="Calibri"/>
        <family val="1"/>
      </rPr>
      <t>Bunker Building-unit-2</t>
    </r>
  </si>
  <si>
    <r>
      <rPr>
        <b/>
        <sz val="11"/>
        <rFont val="Calibri"/>
        <family val="1"/>
      </rPr>
      <t>WATER TREATMENT PLANT</t>
    </r>
  </si>
  <si>
    <r>
      <rPr>
        <b/>
        <sz val="11"/>
        <rFont val="Calibri"/>
        <family val="1"/>
      </rPr>
      <t>DM Plant and CPU Regenaration area</t>
    </r>
  </si>
  <si>
    <r>
      <rPr>
        <sz val="11"/>
        <rFont val="Calibri"/>
        <family val="1"/>
      </rPr>
      <t>First Floor- Chemical lab</t>
    </r>
  </si>
  <si>
    <r>
      <rPr>
        <b/>
        <sz val="11"/>
        <rFont val="Calibri"/>
        <family val="1"/>
      </rPr>
      <t>Chemical Building-WTP</t>
    </r>
  </si>
  <si>
    <r>
      <rPr>
        <sz val="11"/>
        <rFont val="Calibri"/>
        <family val="1"/>
      </rPr>
      <t>First floor ( 107.80)</t>
    </r>
  </si>
  <si>
    <r>
      <rPr>
        <b/>
        <sz val="11"/>
        <rFont val="Calibri"/>
        <family val="1"/>
      </rPr>
      <t>CW SYSTEM</t>
    </r>
  </si>
  <si>
    <r>
      <rPr>
        <b/>
        <sz val="11"/>
        <rFont val="Calibri"/>
        <family val="1"/>
      </rPr>
      <t>Chlorination Building</t>
    </r>
  </si>
  <si>
    <r>
      <rPr>
        <b/>
        <sz val="11"/>
        <rFont val="Calibri"/>
        <family val="1"/>
      </rPr>
      <t>CW Pump House</t>
    </r>
  </si>
  <si>
    <r>
      <rPr>
        <b/>
        <sz val="11"/>
        <rFont val="Calibri"/>
        <family val="1"/>
      </rPr>
      <t>CW Pump House-Switch Gear Room</t>
    </r>
  </si>
  <si>
    <r>
      <rPr>
        <sz val="11"/>
        <rFont val="Calibri"/>
        <family val="1"/>
      </rPr>
      <t>First Floor</t>
    </r>
  </si>
  <si>
    <r>
      <rPr>
        <b/>
        <sz val="11"/>
        <rFont val="Calibri"/>
        <family val="1"/>
      </rPr>
      <t>HYDROGEN GENERATION BUILDING</t>
    </r>
  </si>
  <si>
    <r>
      <rPr>
        <b/>
        <sz val="11"/>
        <rFont val="Calibri"/>
        <family val="1"/>
      </rPr>
      <t>FUEL OIL SYSTEM</t>
    </r>
  </si>
  <si>
    <r>
      <rPr>
        <b/>
        <sz val="11"/>
        <rFont val="Calibri"/>
        <family val="1"/>
      </rPr>
      <t>Forwarding Pump House</t>
    </r>
  </si>
  <si>
    <r>
      <rPr>
        <b/>
        <sz val="11"/>
        <rFont val="Calibri"/>
        <family val="1"/>
      </rPr>
      <t>FUEL OIL PUMP HOUSE</t>
    </r>
  </si>
  <si>
    <r>
      <rPr>
        <b/>
        <sz val="11"/>
        <rFont val="Calibri"/>
        <family val="1"/>
      </rPr>
      <t>Raw Water Intake Pump House</t>
    </r>
  </si>
  <si>
    <r>
      <rPr>
        <b/>
        <sz val="11"/>
        <rFont val="Calibri"/>
        <family val="1"/>
      </rPr>
      <t>Raw water pump house- Electrical room,
Battery room &amp; Control room</t>
    </r>
  </si>
  <si>
    <r>
      <rPr>
        <sz val="11"/>
        <rFont val="Calibri"/>
        <family val="1"/>
      </rPr>
      <t>MCC building</t>
    </r>
  </si>
  <si>
    <r>
      <rPr>
        <sz val="11"/>
        <rFont val="Calibri"/>
        <family val="1"/>
      </rPr>
      <t>Pump House</t>
    </r>
  </si>
  <si>
    <r>
      <rPr>
        <b/>
        <sz val="11"/>
        <rFont val="Calibri"/>
        <family val="1"/>
      </rPr>
      <t>CHP AREA</t>
    </r>
  </si>
  <si>
    <r>
      <rPr>
        <b/>
        <sz val="11"/>
        <rFont val="Calibri"/>
        <family val="1"/>
      </rPr>
      <t>ER-2</t>
    </r>
  </si>
  <si>
    <r>
      <rPr>
        <b/>
        <sz val="11"/>
        <rFont val="Calibri"/>
        <family val="1"/>
      </rPr>
      <t>ER-3</t>
    </r>
  </si>
  <si>
    <r>
      <rPr>
        <b/>
        <sz val="11"/>
        <rFont val="Calibri"/>
        <family val="1"/>
      </rPr>
      <t>EMERGENCY RECLAIM HOPPER</t>
    </r>
  </si>
  <si>
    <r>
      <rPr>
        <b/>
        <sz val="11"/>
        <rFont val="Calibri"/>
        <family val="1"/>
      </rPr>
      <t>CRUSHER HOUSE</t>
    </r>
  </si>
  <si>
    <r>
      <rPr>
        <b/>
        <sz val="11"/>
        <rFont val="Calibri"/>
        <family val="1"/>
      </rPr>
      <t>Bull dozer shed</t>
    </r>
  </si>
  <si>
    <r>
      <rPr>
        <b/>
        <sz val="11"/>
        <rFont val="Calibri"/>
        <family val="1"/>
      </rPr>
      <t>CHP Control Building</t>
    </r>
  </si>
  <si>
    <r>
      <rPr>
        <b/>
        <sz val="11"/>
        <rFont val="Calibri"/>
        <family val="1"/>
      </rPr>
      <t>Pump House( Near Crusher House)</t>
    </r>
  </si>
  <si>
    <r>
      <rPr>
        <b/>
        <sz val="11"/>
        <rFont val="Calibri"/>
        <family val="1"/>
      </rPr>
      <t>ASH HANDING SYSTEM</t>
    </r>
  </si>
  <si>
    <r>
      <rPr>
        <b/>
        <sz val="11"/>
        <rFont val="Calibri"/>
        <family val="1"/>
      </rPr>
      <t>Ash control Building</t>
    </r>
  </si>
  <si>
    <r>
      <rPr>
        <b/>
        <sz val="11"/>
        <rFont val="Calibri"/>
        <family val="1"/>
      </rPr>
      <t>Ash compressor building Near Boiler</t>
    </r>
  </si>
  <si>
    <r>
      <rPr>
        <b/>
        <sz val="11"/>
        <rFont val="Calibri"/>
        <family val="1"/>
      </rPr>
      <t>Ash Compressor &amp; Control Building Near Ash
silo</t>
    </r>
  </si>
  <si>
    <r>
      <rPr>
        <b/>
        <sz val="11"/>
        <rFont val="Calibri"/>
        <family val="1"/>
      </rPr>
      <t>GENERAL BUILDINGS</t>
    </r>
  </si>
  <si>
    <r>
      <rPr>
        <b/>
        <sz val="11"/>
        <rFont val="Calibri"/>
        <family val="1"/>
      </rPr>
      <t>Service Building</t>
    </r>
  </si>
  <si>
    <r>
      <rPr>
        <b/>
        <sz val="11"/>
        <rFont val="Calibri"/>
        <family val="1"/>
      </rPr>
      <t>Canteen Building</t>
    </r>
  </si>
  <si>
    <r>
      <rPr>
        <b/>
        <sz val="11"/>
        <rFont val="Calibri"/>
        <family val="1"/>
      </rPr>
      <t>FIRE STATION BUILDING</t>
    </r>
  </si>
  <si>
    <r>
      <rPr>
        <b/>
        <sz val="11"/>
        <rFont val="Calibri"/>
        <family val="1"/>
      </rPr>
      <t>Central Strore</t>
    </r>
  </si>
  <si>
    <r>
      <rPr>
        <b/>
        <sz val="11"/>
        <rFont val="Calibri"/>
        <family val="1"/>
      </rPr>
      <t>Work Shop Building</t>
    </r>
  </si>
  <si>
    <r>
      <rPr>
        <b/>
        <sz val="11"/>
        <rFont val="Calibri"/>
        <family val="1"/>
      </rPr>
      <t>HYWA shed</t>
    </r>
  </si>
  <si>
    <t>RAW WATER SYSTEM</t>
  </si>
  <si>
    <t>Ground Floor EL 0..00</t>
  </si>
  <si>
    <t>First floor El 5.00</t>
  </si>
  <si>
    <t>Second floor EL 9.00 Mtrs</t>
  </si>
  <si>
    <t>Third floor EL 13.00 Mtrs</t>
  </si>
  <si>
    <t>Fourth Floor EL 17.00</t>
  </si>
  <si>
    <t>Ground Floor</t>
  </si>
  <si>
    <t>Ground floor</t>
  </si>
  <si>
    <t>Central Strore</t>
  </si>
  <si>
    <t>GROUND FLOOR</t>
  </si>
  <si>
    <t>HYWA shed</t>
  </si>
  <si>
    <t>Ground Floor ( EL 0.00Mtrs )</t>
  </si>
  <si>
    <t>Ground floor ( El+3.75 mtrs)</t>
  </si>
  <si>
    <t>Floor at-- EL ( 11 Mtrs)</t>
  </si>
  <si>
    <t>Floor at-- EL ( 16.50 Mtrs)</t>
  </si>
  <si>
    <t>Floor at-- EL ( 21.00 Mtrs)</t>
  </si>
  <si>
    <t>Floor at-- EL ( 26.00 Mtrs)</t>
  </si>
  <si>
    <t>Floor at-- EL ( 34.50 Mtrs)</t>
  </si>
  <si>
    <t>Ground floor building</t>
  </si>
  <si>
    <t>Plant Section</t>
  </si>
  <si>
    <t>Plinth Area in Sqft</t>
  </si>
  <si>
    <t>Township</t>
  </si>
  <si>
    <t>Type-B (2BHK)</t>
  </si>
  <si>
    <t>Type-C (1BHK)</t>
  </si>
  <si>
    <t>Community Center</t>
  </si>
  <si>
    <t>Canteen</t>
  </si>
  <si>
    <t>Hostel</t>
  </si>
  <si>
    <t>2 Hostels</t>
  </si>
  <si>
    <t>Jagannath Temple</t>
  </si>
  <si>
    <t>Temple</t>
  </si>
  <si>
    <t>YoC</t>
  </si>
  <si>
    <t>EL</t>
  </si>
  <si>
    <t>SV</t>
  </si>
  <si>
    <t>CoC</t>
  </si>
  <si>
    <t>GCRC</t>
  </si>
  <si>
    <t>Dep.</t>
  </si>
  <si>
    <t>DRC</t>
  </si>
  <si>
    <t>Plant Boundary Wall</t>
  </si>
  <si>
    <t>Township Boundary Wall</t>
  </si>
  <si>
    <t>Km</t>
  </si>
  <si>
    <t>mtr</t>
  </si>
  <si>
    <t>Rate</t>
  </si>
  <si>
    <t>Particulars</t>
  </si>
  <si>
    <t>Plant Road</t>
  </si>
  <si>
    <t>Township Road</t>
  </si>
  <si>
    <t>Land Development</t>
  </si>
  <si>
    <t>Row Labels</t>
  </si>
  <si>
    <t xml:space="preserve">Buildings </t>
  </si>
  <si>
    <t>COMPUTER</t>
  </si>
  <si>
    <t xml:space="preserve">Factory Buildings </t>
  </si>
  <si>
    <t>Freehold Land</t>
  </si>
  <si>
    <t>Furniture &amp; Fixtures</t>
  </si>
  <si>
    <t>LEASEHOLD LAND</t>
  </si>
  <si>
    <t>OFFICE EQUIPMENTS</t>
  </si>
  <si>
    <t xml:space="preserve">Plant &amp; Machinery </t>
  </si>
  <si>
    <t>Roads &amp; Drains</t>
  </si>
  <si>
    <t>Shed &amp; Building</t>
  </si>
  <si>
    <t>Temporary Construction</t>
  </si>
  <si>
    <t>VEHICLES</t>
  </si>
  <si>
    <t>GB</t>
  </si>
  <si>
    <t>NB</t>
  </si>
  <si>
    <t>FV</t>
  </si>
  <si>
    <t>Land</t>
  </si>
  <si>
    <t>Building</t>
  </si>
  <si>
    <t>P&amp;M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</si>
</sst>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_ ;_ @_ "/>
  </numFmts>
  <fonts count="18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1"/>
    </font>
    <font>
      <b/>
      <sz val="10"/>
      <name val="Calibri"/>
      <family val="2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164" fontId="9" fillId="0" borderId="1" xfId="1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164" fontId="1" fillId="0" borderId="3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43" fontId="1" fillId="0" borderId="3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164" fontId="13" fillId="0" borderId="0" xfId="1" applyNumberFormat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4" fontId="9" fillId="0" borderId="0" xfId="1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center"/>
    </xf>
    <xf numFmtId="9" fontId="12" fillId="0" borderId="0" xfId="0" applyNumberFormat="1" applyFont="1" applyFill="1" applyBorder="1" applyAlignment="1">
      <alignment horizontal="right" vertical="center"/>
    </xf>
    <xf numFmtId="43" fontId="12" fillId="0" borderId="0" xfId="0" applyNumberFormat="1" applyFont="1" applyFill="1" applyBorder="1" applyAlignment="1">
      <alignment horizontal="right" vertical="center"/>
    </xf>
    <xf numFmtId="43" fontId="15" fillId="0" borderId="0" xfId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left" vertical="top"/>
    </xf>
    <xf numFmtId="164" fontId="12" fillId="0" borderId="0" xfId="1" applyNumberFormat="1" applyFont="1" applyFill="1" applyBorder="1" applyAlignment="1">
      <alignment horizontal="left" vertical="top"/>
    </xf>
    <xf numFmtId="164" fontId="12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164" fontId="15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/>
    </xf>
    <xf numFmtId="9" fontId="0" fillId="0" borderId="0" xfId="2" applyFont="1" applyFill="1" applyBorder="1" applyAlignment="1">
      <alignment horizontal="left" vertical="top"/>
    </xf>
    <xf numFmtId="43" fontId="9" fillId="0" borderId="1" xfId="1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top" shrinkToFit="1"/>
    </xf>
    <xf numFmtId="43" fontId="12" fillId="0" borderId="0" xfId="1" applyFont="1" applyFill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left" vertical="top"/>
    </xf>
    <xf numFmtId="43" fontId="9" fillId="0" borderId="1" xfId="1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top" shrinkToFit="1"/>
    </xf>
    <xf numFmtId="164" fontId="12" fillId="0" borderId="5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164" fontId="12" fillId="0" borderId="1" xfId="1" applyNumberFormat="1" applyFont="1" applyFill="1" applyBorder="1" applyAlignment="1">
      <alignment horizontal="left" vertical="top"/>
    </xf>
    <xf numFmtId="164" fontId="12" fillId="0" borderId="1" xfId="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9" fontId="1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center"/>
    </xf>
    <xf numFmtId="43" fontId="12" fillId="0" borderId="0" xfId="0" applyNumberFormat="1" applyFont="1" applyFill="1" applyBorder="1" applyAlignment="1">
      <alignment horizontal="left" vertical="top"/>
    </xf>
    <xf numFmtId="164" fontId="16" fillId="4" borderId="6" xfId="1" applyNumberFormat="1" applyFont="1" applyFill="1" applyBorder="1"/>
    <xf numFmtId="164" fontId="12" fillId="0" borderId="0" xfId="1" applyNumberFormat="1" applyFont="1" applyAlignment="1">
      <alignment horizontal="left"/>
    </xf>
    <xf numFmtId="164" fontId="12" fillId="0" borderId="0" xfId="1" applyNumberFormat="1" applyFont="1"/>
    <xf numFmtId="164" fontId="17" fillId="0" borderId="0" xfId="1" applyNumberFormat="1" applyFont="1" applyFill="1" applyAlignment="1">
      <alignment vertical="center"/>
    </xf>
    <xf numFmtId="164" fontId="15" fillId="0" borderId="0" xfId="1" applyNumberFormat="1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rcle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7">
          <cell r="G17">
            <v>7036060253.5199986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3"/>
  <sheetViews>
    <sheetView workbookViewId="0">
      <selection activeCell="N2" sqref="N2"/>
    </sheetView>
  </sheetViews>
  <sheetFormatPr defaultRowHeight="15" x14ac:dyDescent="0.2"/>
  <cols>
    <col min="1" max="1" width="6.33203125" style="22" bestFit="1" customWidth="1"/>
    <col min="2" max="2" width="48.6640625" bestFit="1" customWidth="1"/>
    <col min="3" max="3" width="30.1640625" hidden="1" customWidth="1"/>
    <col min="4" max="4" width="12.1640625" style="2" hidden="1" customWidth="1"/>
    <col min="5" max="5" width="26.33203125" customWidth="1"/>
    <col min="6" max="6" width="9.1640625" style="19" customWidth="1"/>
    <col min="7" max="7" width="11.83203125" style="32" bestFit="1" customWidth="1"/>
    <col min="8" max="8" width="7.5" style="46" hidden="1" customWidth="1"/>
    <col min="9" max="9" width="4.5" style="44" bestFit="1" customWidth="1"/>
    <col min="10" max="10" width="5.33203125" style="39" hidden="1" customWidth="1"/>
    <col min="11" max="11" width="5.83203125" style="17" bestFit="1" customWidth="1"/>
    <col min="12" max="12" width="18.83203125" style="46" bestFit="1" customWidth="1"/>
    <col min="13" max="13" width="18" style="46" hidden="1" customWidth="1"/>
    <col min="14" max="14" width="18.83203125" style="46" bestFit="1" customWidth="1"/>
    <col min="15" max="15" width="9.33203125" style="17"/>
  </cols>
  <sheetData>
    <row r="2" spans="1:16" ht="18" customHeight="1" x14ac:dyDescent="0.2">
      <c r="A2" s="23"/>
      <c r="B2" s="24"/>
      <c r="C2" s="24"/>
      <c r="D2" s="26">
        <f>SUM(D5:D92)</f>
        <v>90773.48000000001</v>
      </c>
      <c r="E2" s="28"/>
      <c r="F2" s="25"/>
      <c r="G2" s="26">
        <f>SUM(G5:G92)</f>
        <v>977085.73871999956</v>
      </c>
      <c r="L2" s="26">
        <f>SUM(L5:L92)</f>
        <v>1707520445.2800004</v>
      </c>
      <c r="M2" s="61">
        <v>2023</v>
      </c>
      <c r="N2" s="26">
        <f>SUM(N5:N92)</f>
        <v>1379034778.379143</v>
      </c>
    </row>
    <row r="3" spans="1:16" s="1" customFormat="1" ht="34.700000000000003" customHeight="1" x14ac:dyDescent="0.2">
      <c r="A3" s="4" t="s">
        <v>1</v>
      </c>
      <c r="B3" s="3" t="s">
        <v>93</v>
      </c>
      <c r="C3" s="4" t="s">
        <v>2</v>
      </c>
      <c r="D3" s="5" t="s">
        <v>3</v>
      </c>
      <c r="E3" s="4" t="s">
        <v>4</v>
      </c>
      <c r="F3" s="6" t="s">
        <v>0</v>
      </c>
      <c r="G3" s="27" t="s">
        <v>94</v>
      </c>
      <c r="H3" s="62" t="s">
        <v>104</v>
      </c>
      <c r="I3" s="63" t="s">
        <v>105</v>
      </c>
      <c r="J3" s="64" t="s">
        <v>106</v>
      </c>
      <c r="K3" s="65" t="s">
        <v>107</v>
      </c>
      <c r="L3" s="62" t="s">
        <v>108</v>
      </c>
      <c r="M3" s="62" t="s">
        <v>109</v>
      </c>
      <c r="N3" s="62" t="s">
        <v>110</v>
      </c>
      <c r="O3" s="35"/>
    </row>
    <row r="4" spans="1:16" hidden="1" x14ac:dyDescent="0.25">
      <c r="A4" s="21"/>
      <c r="B4" s="66" t="s">
        <v>5</v>
      </c>
      <c r="C4" s="66"/>
      <c r="D4" s="8"/>
      <c r="E4" s="7"/>
      <c r="F4" s="18"/>
      <c r="G4" s="10"/>
      <c r="H4" s="67"/>
      <c r="I4" s="68"/>
      <c r="J4" s="69"/>
      <c r="K4" s="70"/>
      <c r="L4" s="67"/>
      <c r="M4" s="67"/>
      <c r="N4" s="67"/>
    </row>
    <row r="5" spans="1:16" x14ac:dyDescent="0.2">
      <c r="A5" s="71">
        <v>1</v>
      </c>
      <c r="B5" s="72" t="s">
        <v>6</v>
      </c>
      <c r="C5" s="9" t="s">
        <v>7</v>
      </c>
      <c r="D5" s="10">
        <v>716</v>
      </c>
      <c r="E5" s="11" t="s">
        <v>8</v>
      </c>
      <c r="F5" s="59">
        <v>21.7</v>
      </c>
      <c r="G5" s="10">
        <f>D5*10.764</f>
        <v>7707.0239999999994</v>
      </c>
      <c r="H5" s="47">
        <v>2015</v>
      </c>
      <c r="I5" s="68">
        <v>35</v>
      </c>
      <c r="J5" s="73">
        <v>0.95</v>
      </c>
      <c r="K5" s="70">
        <v>1800</v>
      </c>
      <c r="L5" s="67">
        <f>K5*G5</f>
        <v>13872643.199999999</v>
      </c>
      <c r="M5" s="67">
        <f>L5*(J5/I5)*($M$2-H5)</f>
        <v>3012345.3805714282</v>
      </c>
      <c r="N5" s="67">
        <f>L5-M5</f>
        <v>10860297.819428571</v>
      </c>
    </row>
    <row r="6" spans="1:16" x14ac:dyDescent="0.2">
      <c r="A6" s="71"/>
      <c r="B6" s="72"/>
      <c r="C6" s="9" t="s">
        <v>9</v>
      </c>
      <c r="D6" s="10">
        <v>716</v>
      </c>
      <c r="E6" s="11" t="s">
        <v>8</v>
      </c>
      <c r="F6" s="59"/>
      <c r="G6" s="10">
        <f t="shared" ref="G6:G69" si="0">D6*10.764</f>
        <v>7707.0239999999994</v>
      </c>
      <c r="H6" s="47">
        <v>2015</v>
      </c>
      <c r="I6" s="68">
        <v>35</v>
      </c>
      <c r="J6" s="73">
        <v>0.95</v>
      </c>
      <c r="K6" s="70">
        <v>1800</v>
      </c>
      <c r="L6" s="67">
        <f t="shared" ref="L6:L69" si="1">K6*G6</f>
        <v>13872643.199999999</v>
      </c>
      <c r="M6" s="67">
        <f t="shared" ref="M6:M69" si="2">L6*(J6/I6)*($M$2-H6)</f>
        <v>3012345.3805714282</v>
      </c>
      <c r="N6" s="67">
        <f t="shared" ref="N6:N69" si="3">L6-M6</f>
        <v>10860297.819428571</v>
      </c>
    </row>
    <row r="7" spans="1:16" x14ac:dyDescent="0.2">
      <c r="A7" s="71"/>
      <c r="B7" s="72"/>
      <c r="C7" s="9" t="s">
        <v>10</v>
      </c>
      <c r="D7" s="10">
        <v>716</v>
      </c>
      <c r="E7" s="11" t="s">
        <v>8</v>
      </c>
      <c r="F7" s="59"/>
      <c r="G7" s="10">
        <f t="shared" si="0"/>
        <v>7707.0239999999994</v>
      </c>
      <c r="H7" s="47">
        <v>2015</v>
      </c>
      <c r="I7" s="68">
        <v>35</v>
      </c>
      <c r="J7" s="73">
        <v>0.95</v>
      </c>
      <c r="K7" s="70">
        <v>1800</v>
      </c>
      <c r="L7" s="67">
        <f t="shared" si="1"/>
        <v>13872643.199999999</v>
      </c>
      <c r="M7" s="67">
        <f t="shared" si="2"/>
        <v>3012345.3805714282</v>
      </c>
      <c r="N7" s="67">
        <f t="shared" si="3"/>
        <v>10860297.819428571</v>
      </c>
      <c r="P7" s="54"/>
    </row>
    <row r="8" spans="1:16" x14ac:dyDescent="0.2">
      <c r="A8" s="71"/>
      <c r="B8" s="72"/>
      <c r="C8" s="9" t="s">
        <v>11</v>
      </c>
      <c r="D8" s="10">
        <v>716</v>
      </c>
      <c r="E8" s="11" t="s">
        <v>8</v>
      </c>
      <c r="F8" s="59"/>
      <c r="G8" s="10">
        <f t="shared" si="0"/>
        <v>7707.0239999999994</v>
      </c>
      <c r="H8" s="47">
        <v>2015</v>
      </c>
      <c r="I8" s="68">
        <v>35</v>
      </c>
      <c r="J8" s="73">
        <v>0.95</v>
      </c>
      <c r="K8" s="70">
        <v>1900</v>
      </c>
      <c r="L8" s="67">
        <f t="shared" si="1"/>
        <v>14643345.6</v>
      </c>
      <c r="M8" s="67">
        <f t="shared" si="2"/>
        <v>3179697.9017142854</v>
      </c>
      <c r="N8" s="67">
        <f t="shared" si="3"/>
        <v>11463647.698285714</v>
      </c>
    </row>
    <row r="9" spans="1:16" x14ac:dyDescent="0.2">
      <c r="A9" s="71"/>
      <c r="B9" s="72"/>
      <c r="C9" s="9" t="s">
        <v>12</v>
      </c>
      <c r="D9" s="10">
        <v>190</v>
      </c>
      <c r="E9" s="11" t="s">
        <v>8</v>
      </c>
      <c r="F9" s="59"/>
      <c r="G9" s="10">
        <f t="shared" si="0"/>
        <v>2045.1599999999999</v>
      </c>
      <c r="H9" s="47">
        <v>2015</v>
      </c>
      <c r="I9" s="68">
        <v>35</v>
      </c>
      <c r="J9" s="73">
        <v>0.95</v>
      </c>
      <c r="K9" s="70">
        <v>1900</v>
      </c>
      <c r="L9" s="67">
        <f t="shared" si="1"/>
        <v>3885803.9999999995</v>
      </c>
      <c r="M9" s="67">
        <f t="shared" si="2"/>
        <v>843774.58285714278</v>
      </c>
      <c r="N9" s="67">
        <f t="shared" si="3"/>
        <v>3042029.4171428569</v>
      </c>
    </row>
    <row r="10" spans="1:16" x14ac:dyDescent="0.2">
      <c r="A10" s="74">
        <v>2</v>
      </c>
      <c r="B10" s="72" t="s">
        <v>13</v>
      </c>
      <c r="C10" s="9" t="s">
        <v>7</v>
      </c>
      <c r="D10" s="10">
        <v>716</v>
      </c>
      <c r="E10" s="11" t="s">
        <v>8</v>
      </c>
      <c r="F10" s="59">
        <v>21.7</v>
      </c>
      <c r="G10" s="10">
        <f t="shared" si="0"/>
        <v>7707.0239999999994</v>
      </c>
      <c r="H10" s="47">
        <v>2015</v>
      </c>
      <c r="I10" s="68">
        <v>35</v>
      </c>
      <c r="J10" s="73">
        <v>0.95</v>
      </c>
      <c r="K10" s="70">
        <v>1800</v>
      </c>
      <c r="L10" s="67">
        <f t="shared" si="1"/>
        <v>13872643.199999999</v>
      </c>
      <c r="M10" s="67">
        <f t="shared" si="2"/>
        <v>3012345.3805714282</v>
      </c>
      <c r="N10" s="67">
        <f t="shared" si="3"/>
        <v>10860297.819428571</v>
      </c>
      <c r="O10" s="49"/>
    </row>
    <row r="11" spans="1:16" x14ac:dyDescent="0.2">
      <c r="A11" s="74"/>
      <c r="B11" s="72"/>
      <c r="C11" s="9" t="s">
        <v>9</v>
      </c>
      <c r="D11" s="10">
        <v>716</v>
      </c>
      <c r="E11" s="11" t="s">
        <v>8</v>
      </c>
      <c r="F11" s="59"/>
      <c r="G11" s="10">
        <f t="shared" si="0"/>
        <v>7707.0239999999994</v>
      </c>
      <c r="H11" s="47">
        <v>2015</v>
      </c>
      <c r="I11" s="68">
        <v>35</v>
      </c>
      <c r="J11" s="73">
        <v>0.95</v>
      </c>
      <c r="K11" s="70">
        <v>1800</v>
      </c>
      <c r="L11" s="67">
        <f t="shared" si="1"/>
        <v>13872643.199999999</v>
      </c>
      <c r="M11" s="67">
        <f t="shared" si="2"/>
        <v>3012345.3805714282</v>
      </c>
      <c r="N11" s="67">
        <f t="shared" si="3"/>
        <v>10860297.819428571</v>
      </c>
    </row>
    <row r="12" spans="1:16" x14ac:dyDescent="0.2">
      <c r="A12" s="74"/>
      <c r="B12" s="72"/>
      <c r="C12" s="9" t="s">
        <v>10</v>
      </c>
      <c r="D12" s="10">
        <v>716</v>
      </c>
      <c r="E12" s="11" t="s">
        <v>8</v>
      </c>
      <c r="F12" s="59"/>
      <c r="G12" s="10">
        <f t="shared" si="0"/>
        <v>7707.0239999999994</v>
      </c>
      <c r="H12" s="47">
        <v>2015</v>
      </c>
      <c r="I12" s="68">
        <v>35</v>
      </c>
      <c r="J12" s="73">
        <v>0.95</v>
      </c>
      <c r="K12" s="70">
        <v>1800</v>
      </c>
      <c r="L12" s="67">
        <f t="shared" si="1"/>
        <v>13872643.199999999</v>
      </c>
      <c r="M12" s="67">
        <f t="shared" si="2"/>
        <v>3012345.3805714282</v>
      </c>
      <c r="N12" s="67">
        <f t="shared" si="3"/>
        <v>10860297.819428571</v>
      </c>
    </row>
    <row r="13" spans="1:16" x14ac:dyDescent="0.2">
      <c r="A13" s="74"/>
      <c r="B13" s="72"/>
      <c r="C13" s="9" t="s">
        <v>11</v>
      </c>
      <c r="D13" s="10">
        <v>716</v>
      </c>
      <c r="E13" s="11" t="s">
        <v>8</v>
      </c>
      <c r="F13" s="59"/>
      <c r="G13" s="10">
        <f t="shared" si="0"/>
        <v>7707.0239999999994</v>
      </c>
      <c r="H13" s="47">
        <v>2015</v>
      </c>
      <c r="I13" s="68">
        <v>35</v>
      </c>
      <c r="J13" s="73">
        <v>0.95</v>
      </c>
      <c r="K13" s="70">
        <v>1900</v>
      </c>
      <c r="L13" s="67">
        <f t="shared" si="1"/>
        <v>14643345.6</v>
      </c>
      <c r="M13" s="67">
        <f t="shared" si="2"/>
        <v>3179697.9017142854</v>
      </c>
      <c r="N13" s="67">
        <f t="shared" si="3"/>
        <v>11463647.698285714</v>
      </c>
    </row>
    <row r="14" spans="1:16" x14ac:dyDescent="0.2">
      <c r="A14" s="74"/>
      <c r="B14" s="72"/>
      <c r="C14" s="9" t="s">
        <v>12</v>
      </c>
      <c r="D14" s="10">
        <v>190</v>
      </c>
      <c r="E14" s="11" t="s">
        <v>8</v>
      </c>
      <c r="F14" s="59"/>
      <c r="G14" s="10">
        <f t="shared" si="0"/>
        <v>2045.1599999999999</v>
      </c>
      <c r="H14" s="47">
        <v>2015</v>
      </c>
      <c r="I14" s="68">
        <v>35</v>
      </c>
      <c r="J14" s="73">
        <v>0.95</v>
      </c>
      <c r="K14" s="70">
        <v>1900</v>
      </c>
      <c r="L14" s="67">
        <f t="shared" si="1"/>
        <v>3885803.9999999995</v>
      </c>
      <c r="M14" s="67">
        <f t="shared" si="2"/>
        <v>843774.58285714278</v>
      </c>
      <c r="N14" s="67">
        <f t="shared" si="3"/>
        <v>3042029.4171428569</v>
      </c>
    </row>
    <row r="15" spans="1:16" x14ac:dyDescent="0.2">
      <c r="A15" s="21">
        <v>3</v>
      </c>
      <c r="B15" s="20" t="s">
        <v>14</v>
      </c>
      <c r="C15" s="9" t="s">
        <v>15</v>
      </c>
      <c r="D15" s="10">
        <v>116</v>
      </c>
      <c r="E15" s="9" t="s">
        <v>8</v>
      </c>
      <c r="F15" s="56">
        <v>4</v>
      </c>
      <c r="G15" s="10">
        <f t="shared" si="0"/>
        <v>1248.624</v>
      </c>
      <c r="H15" s="47">
        <v>2015</v>
      </c>
      <c r="I15" s="68">
        <v>35</v>
      </c>
      <c r="J15" s="73">
        <v>0.95</v>
      </c>
      <c r="K15" s="70">
        <v>1600</v>
      </c>
      <c r="L15" s="67">
        <f t="shared" si="1"/>
        <v>1997798.4000000001</v>
      </c>
      <c r="M15" s="67">
        <f t="shared" si="2"/>
        <v>433807.65257142857</v>
      </c>
      <c r="N15" s="67">
        <f t="shared" si="3"/>
        <v>1563990.7474285716</v>
      </c>
    </row>
    <row r="16" spans="1:16" x14ac:dyDescent="0.2">
      <c r="A16" s="74">
        <v>4</v>
      </c>
      <c r="B16" s="72" t="s">
        <v>16</v>
      </c>
      <c r="C16" s="9" t="s">
        <v>15</v>
      </c>
      <c r="D16" s="10">
        <v>408</v>
      </c>
      <c r="E16" s="9" t="s">
        <v>8</v>
      </c>
      <c r="F16" s="60">
        <v>8.65</v>
      </c>
      <c r="G16" s="10">
        <f t="shared" si="0"/>
        <v>4391.7119999999995</v>
      </c>
      <c r="H16" s="47">
        <v>2015</v>
      </c>
      <c r="I16" s="68">
        <v>35</v>
      </c>
      <c r="J16" s="73">
        <v>0.95</v>
      </c>
      <c r="K16" s="70">
        <v>1700</v>
      </c>
      <c r="L16" s="67">
        <f t="shared" si="1"/>
        <v>7465910.3999999994</v>
      </c>
      <c r="M16" s="67">
        <f t="shared" si="2"/>
        <v>1621169.1154285714</v>
      </c>
      <c r="N16" s="67">
        <f t="shared" si="3"/>
        <v>5844741.2845714279</v>
      </c>
    </row>
    <row r="17" spans="1:14" x14ac:dyDescent="0.2">
      <c r="A17" s="74"/>
      <c r="B17" s="72"/>
      <c r="C17" s="9" t="s">
        <v>17</v>
      </c>
      <c r="D17" s="10">
        <v>408</v>
      </c>
      <c r="E17" s="9" t="s">
        <v>8</v>
      </c>
      <c r="F17" s="60"/>
      <c r="G17" s="10">
        <f t="shared" si="0"/>
        <v>4391.7119999999995</v>
      </c>
      <c r="H17" s="47">
        <v>2015</v>
      </c>
      <c r="I17" s="68">
        <v>35</v>
      </c>
      <c r="J17" s="73">
        <v>0.95</v>
      </c>
      <c r="K17" s="70">
        <v>1700</v>
      </c>
      <c r="L17" s="67">
        <f t="shared" si="1"/>
        <v>7465910.3999999994</v>
      </c>
      <c r="M17" s="67">
        <f t="shared" si="2"/>
        <v>1621169.1154285714</v>
      </c>
      <c r="N17" s="67">
        <f t="shared" si="3"/>
        <v>5844741.2845714279</v>
      </c>
    </row>
    <row r="18" spans="1:14" x14ac:dyDescent="0.2">
      <c r="A18" s="74">
        <v>5</v>
      </c>
      <c r="B18" s="72" t="s">
        <v>18</v>
      </c>
      <c r="C18" s="9" t="s">
        <v>15</v>
      </c>
      <c r="D18" s="10">
        <v>378</v>
      </c>
      <c r="E18" s="9" t="s">
        <v>8</v>
      </c>
      <c r="F18" s="56">
        <v>8.5</v>
      </c>
      <c r="G18" s="10">
        <f t="shared" si="0"/>
        <v>4068.7919999999999</v>
      </c>
      <c r="H18" s="47">
        <v>2015</v>
      </c>
      <c r="I18" s="68">
        <v>35</v>
      </c>
      <c r="J18" s="73">
        <v>0.95</v>
      </c>
      <c r="K18" s="70">
        <v>1700</v>
      </c>
      <c r="L18" s="67">
        <f t="shared" si="1"/>
        <v>6916946.3999999994</v>
      </c>
      <c r="M18" s="67">
        <f t="shared" si="2"/>
        <v>1501965.504</v>
      </c>
      <c r="N18" s="67">
        <f t="shared" si="3"/>
        <v>5414980.8959999997</v>
      </c>
    </row>
    <row r="19" spans="1:14" x14ac:dyDescent="0.2">
      <c r="A19" s="74"/>
      <c r="B19" s="72"/>
      <c r="C19" s="9" t="s">
        <v>15</v>
      </c>
      <c r="D19" s="10">
        <v>378</v>
      </c>
      <c r="E19" s="9" t="s">
        <v>8</v>
      </c>
      <c r="F19" s="56">
        <v>8.5</v>
      </c>
      <c r="G19" s="10">
        <f t="shared" si="0"/>
        <v>4068.7919999999999</v>
      </c>
      <c r="H19" s="47">
        <v>2015</v>
      </c>
      <c r="I19" s="68">
        <v>35</v>
      </c>
      <c r="J19" s="73">
        <v>0.95</v>
      </c>
      <c r="K19" s="70">
        <v>1700</v>
      </c>
      <c r="L19" s="67">
        <f t="shared" si="1"/>
        <v>6916946.3999999994</v>
      </c>
      <c r="M19" s="67">
        <f t="shared" si="2"/>
        <v>1501965.504</v>
      </c>
      <c r="N19" s="67">
        <f t="shared" si="3"/>
        <v>5414980.8959999997</v>
      </c>
    </row>
    <row r="20" spans="1:14" x14ac:dyDescent="0.2">
      <c r="A20" s="21">
        <v>6</v>
      </c>
      <c r="B20" s="20" t="s">
        <v>19</v>
      </c>
      <c r="C20" s="11" t="s">
        <v>20</v>
      </c>
      <c r="D20" s="13">
        <v>389</v>
      </c>
      <c r="E20" s="14" t="s">
        <v>21</v>
      </c>
      <c r="F20" s="56">
        <v>5.4</v>
      </c>
      <c r="G20" s="10">
        <f t="shared" si="0"/>
        <v>4187.1959999999999</v>
      </c>
      <c r="H20" s="47">
        <v>2015</v>
      </c>
      <c r="I20" s="68">
        <v>35</v>
      </c>
      <c r="J20" s="73">
        <v>0.95</v>
      </c>
      <c r="K20" s="70">
        <v>1400</v>
      </c>
      <c r="L20" s="67">
        <f t="shared" si="1"/>
        <v>5862074.3999999994</v>
      </c>
      <c r="M20" s="67">
        <f t="shared" si="2"/>
        <v>1272907.5839999998</v>
      </c>
      <c r="N20" s="67">
        <f t="shared" si="3"/>
        <v>4589166.8159999996</v>
      </c>
    </row>
    <row r="21" spans="1:14" x14ac:dyDescent="0.2">
      <c r="A21" s="74">
        <v>7</v>
      </c>
      <c r="B21" s="75" t="s">
        <v>22</v>
      </c>
      <c r="C21" s="9" t="s">
        <v>23</v>
      </c>
      <c r="D21" s="10">
        <v>5394</v>
      </c>
      <c r="E21" s="11" t="s">
        <v>24</v>
      </c>
      <c r="F21" s="59">
        <v>36</v>
      </c>
      <c r="G21" s="10">
        <f t="shared" si="0"/>
        <v>58061.015999999996</v>
      </c>
      <c r="H21" s="47">
        <v>2015</v>
      </c>
      <c r="I21" s="68">
        <v>35</v>
      </c>
      <c r="J21" s="73">
        <v>0.95</v>
      </c>
      <c r="K21" s="70">
        <v>1600</v>
      </c>
      <c r="L21" s="67">
        <f t="shared" si="1"/>
        <v>92897625.599999994</v>
      </c>
      <c r="M21" s="67">
        <f t="shared" si="2"/>
        <v>20172055.844571427</v>
      </c>
      <c r="N21" s="67">
        <f t="shared" si="3"/>
        <v>72725569.755428568</v>
      </c>
    </row>
    <row r="22" spans="1:14" x14ac:dyDescent="0.2">
      <c r="A22" s="74"/>
      <c r="B22" s="75"/>
      <c r="C22" s="9" t="s">
        <v>25</v>
      </c>
      <c r="D22" s="10">
        <v>3324</v>
      </c>
      <c r="E22" s="11" t="s">
        <v>24</v>
      </c>
      <c r="F22" s="59"/>
      <c r="G22" s="10">
        <f t="shared" si="0"/>
        <v>35779.536</v>
      </c>
      <c r="H22" s="47">
        <v>2015</v>
      </c>
      <c r="I22" s="68">
        <v>35</v>
      </c>
      <c r="J22" s="73">
        <v>0.95</v>
      </c>
      <c r="K22" s="70">
        <v>1600</v>
      </c>
      <c r="L22" s="67">
        <f t="shared" si="1"/>
        <v>57247257.600000001</v>
      </c>
      <c r="M22" s="67">
        <f t="shared" si="2"/>
        <v>12430833.078857142</v>
      </c>
      <c r="N22" s="67">
        <f t="shared" si="3"/>
        <v>44816424.521142855</v>
      </c>
    </row>
    <row r="23" spans="1:14" x14ac:dyDescent="0.2">
      <c r="A23" s="74"/>
      <c r="B23" s="75"/>
      <c r="C23" s="9" t="s">
        <v>26</v>
      </c>
      <c r="D23" s="10">
        <v>4300</v>
      </c>
      <c r="E23" s="11" t="s">
        <v>24</v>
      </c>
      <c r="F23" s="59"/>
      <c r="G23" s="10">
        <f t="shared" si="0"/>
        <v>46285.2</v>
      </c>
      <c r="H23" s="47">
        <v>2015</v>
      </c>
      <c r="I23" s="68">
        <v>35</v>
      </c>
      <c r="J23" s="73">
        <v>0.95</v>
      </c>
      <c r="K23" s="70">
        <v>1700</v>
      </c>
      <c r="L23" s="67">
        <f t="shared" si="1"/>
        <v>78684840</v>
      </c>
      <c r="M23" s="67">
        <f t="shared" si="2"/>
        <v>17085850.971428569</v>
      </c>
      <c r="N23" s="67">
        <f t="shared" si="3"/>
        <v>61598989.028571427</v>
      </c>
    </row>
    <row r="24" spans="1:14" x14ac:dyDescent="0.2">
      <c r="A24" s="74"/>
      <c r="B24" s="75"/>
      <c r="C24" s="9" t="s">
        <v>27</v>
      </c>
      <c r="D24" s="10">
        <v>1349</v>
      </c>
      <c r="E24" s="11" t="s">
        <v>24</v>
      </c>
      <c r="F24" s="59"/>
      <c r="G24" s="10">
        <f t="shared" si="0"/>
        <v>14520.635999999999</v>
      </c>
      <c r="H24" s="47">
        <v>2015</v>
      </c>
      <c r="I24" s="68">
        <v>35</v>
      </c>
      <c r="J24" s="73">
        <v>0.95</v>
      </c>
      <c r="K24" s="70">
        <v>1700</v>
      </c>
      <c r="L24" s="67">
        <f t="shared" si="1"/>
        <v>24685081.199999999</v>
      </c>
      <c r="M24" s="67">
        <f t="shared" si="2"/>
        <v>5360189.0605714284</v>
      </c>
      <c r="N24" s="67">
        <f t="shared" si="3"/>
        <v>19324892.139428571</v>
      </c>
    </row>
    <row r="25" spans="1:14" x14ac:dyDescent="0.2">
      <c r="A25" s="74"/>
      <c r="B25" s="75"/>
      <c r="C25" s="9" t="s">
        <v>28</v>
      </c>
      <c r="D25" s="10">
        <v>1349</v>
      </c>
      <c r="E25" s="11" t="s">
        <v>24</v>
      </c>
      <c r="F25" s="59"/>
      <c r="G25" s="10">
        <f t="shared" si="0"/>
        <v>14520.635999999999</v>
      </c>
      <c r="H25" s="47">
        <v>2015</v>
      </c>
      <c r="I25" s="68">
        <v>35</v>
      </c>
      <c r="J25" s="73">
        <v>0.95</v>
      </c>
      <c r="K25" s="70">
        <v>1800</v>
      </c>
      <c r="L25" s="67">
        <f t="shared" si="1"/>
        <v>26137144.799999997</v>
      </c>
      <c r="M25" s="67">
        <f t="shared" si="2"/>
        <v>5675494.299428571</v>
      </c>
      <c r="N25" s="67">
        <f t="shared" si="3"/>
        <v>20461650.500571426</v>
      </c>
    </row>
    <row r="26" spans="1:14" x14ac:dyDescent="0.2">
      <c r="A26" s="74"/>
      <c r="B26" s="75"/>
      <c r="C26" s="9" t="s">
        <v>29</v>
      </c>
      <c r="D26" s="10">
        <v>1349</v>
      </c>
      <c r="E26" s="11" t="s">
        <v>24</v>
      </c>
      <c r="F26" s="59"/>
      <c r="G26" s="10">
        <f t="shared" si="0"/>
        <v>14520.635999999999</v>
      </c>
      <c r="H26" s="47">
        <v>2015</v>
      </c>
      <c r="I26" s="68">
        <v>35</v>
      </c>
      <c r="J26" s="73">
        <v>0.95</v>
      </c>
      <c r="K26" s="70">
        <v>1800</v>
      </c>
      <c r="L26" s="67">
        <f t="shared" si="1"/>
        <v>26137144.799999997</v>
      </c>
      <c r="M26" s="67">
        <f t="shared" si="2"/>
        <v>5675494.299428571</v>
      </c>
      <c r="N26" s="67">
        <f t="shared" si="3"/>
        <v>20461650.500571426</v>
      </c>
    </row>
    <row r="27" spans="1:14" x14ac:dyDescent="0.25">
      <c r="A27" s="74">
        <v>8</v>
      </c>
      <c r="B27" s="75" t="s">
        <v>30</v>
      </c>
      <c r="C27" s="9" t="s">
        <v>23</v>
      </c>
      <c r="D27" s="10">
        <v>5394</v>
      </c>
      <c r="E27" s="15" t="s">
        <v>31</v>
      </c>
      <c r="F27" s="59">
        <v>36</v>
      </c>
      <c r="G27" s="10">
        <f t="shared" si="0"/>
        <v>58061.015999999996</v>
      </c>
      <c r="H27" s="47">
        <v>2015</v>
      </c>
      <c r="I27" s="68">
        <v>35</v>
      </c>
      <c r="J27" s="73">
        <v>0.95</v>
      </c>
      <c r="K27" s="70">
        <v>1600</v>
      </c>
      <c r="L27" s="67">
        <f t="shared" si="1"/>
        <v>92897625.599999994</v>
      </c>
      <c r="M27" s="67">
        <f t="shared" si="2"/>
        <v>20172055.844571427</v>
      </c>
      <c r="N27" s="67">
        <f t="shared" si="3"/>
        <v>72725569.755428568</v>
      </c>
    </row>
    <row r="28" spans="1:14" x14ac:dyDescent="0.25">
      <c r="A28" s="74"/>
      <c r="B28" s="75"/>
      <c r="C28" s="9" t="s">
        <v>25</v>
      </c>
      <c r="D28" s="10">
        <v>3324</v>
      </c>
      <c r="E28" s="15" t="s">
        <v>31</v>
      </c>
      <c r="F28" s="59"/>
      <c r="G28" s="10">
        <f t="shared" si="0"/>
        <v>35779.536</v>
      </c>
      <c r="H28" s="47">
        <v>2015</v>
      </c>
      <c r="I28" s="68">
        <v>35</v>
      </c>
      <c r="J28" s="73">
        <v>0.95</v>
      </c>
      <c r="K28" s="70">
        <v>1600</v>
      </c>
      <c r="L28" s="67">
        <f t="shared" si="1"/>
        <v>57247257.600000001</v>
      </c>
      <c r="M28" s="67">
        <f t="shared" si="2"/>
        <v>12430833.078857142</v>
      </c>
      <c r="N28" s="67">
        <f t="shared" si="3"/>
        <v>44816424.521142855</v>
      </c>
    </row>
    <row r="29" spans="1:14" x14ac:dyDescent="0.25">
      <c r="A29" s="74"/>
      <c r="B29" s="75"/>
      <c r="C29" s="9" t="s">
        <v>26</v>
      </c>
      <c r="D29" s="10">
        <v>4300</v>
      </c>
      <c r="E29" s="15" t="s">
        <v>31</v>
      </c>
      <c r="F29" s="59"/>
      <c r="G29" s="10">
        <f t="shared" si="0"/>
        <v>46285.2</v>
      </c>
      <c r="H29" s="47">
        <v>2015</v>
      </c>
      <c r="I29" s="68">
        <v>35</v>
      </c>
      <c r="J29" s="73">
        <v>0.95</v>
      </c>
      <c r="K29" s="70">
        <v>1700</v>
      </c>
      <c r="L29" s="67">
        <f t="shared" si="1"/>
        <v>78684840</v>
      </c>
      <c r="M29" s="67">
        <f t="shared" si="2"/>
        <v>17085850.971428569</v>
      </c>
      <c r="N29" s="67">
        <f t="shared" si="3"/>
        <v>61598989.028571427</v>
      </c>
    </row>
    <row r="30" spans="1:14" x14ac:dyDescent="0.25">
      <c r="A30" s="74"/>
      <c r="B30" s="75"/>
      <c r="C30" s="9" t="s">
        <v>27</v>
      </c>
      <c r="D30" s="10">
        <v>1349</v>
      </c>
      <c r="E30" s="15" t="s">
        <v>31</v>
      </c>
      <c r="F30" s="59"/>
      <c r="G30" s="10">
        <f t="shared" si="0"/>
        <v>14520.635999999999</v>
      </c>
      <c r="H30" s="47">
        <v>2015</v>
      </c>
      <c r="I30" s="68">
        <v>35</v>
      </c>
      <c r="J30" s="73">
        <v>0.95</v>
      </c>
      <c r="K30" s="70">
        <v>1700</v>
      </c>
      <c r="L30" s="67">
        <f t="shared" si="1"/>
        <v>24685081.199999999</v>
      </c>
      <c r="M30" s="67">
        <f t="shared" si="2"/>
        <v>5360189.0605714284</v>
      </c>
      <c r="N30" s="67">
        <f t="shared" si="3"/>
        <v>19324892.139428571</v>
      </c>
    </row>
    <row r="31" spans="1:14" x14ac:dyDescent="0.25">
      <c r="A31" s="74"/>
      <c r="B31" s="75"/>
      <c r="C31" s="9" t="s">
        <v>28</v>
      </c>
      <c r="D31" s="10">
        <v>1349</v>
      </c>
      <c r="E31" s="15" t="s">
        <v>31</v>
      </c>
      <c r="F31" s="59"/>
      <c r="G31" s="10">
        <f t="shared" si="0"/>
        <v>14520.635999999999</v>
      </c>
      <c r="H31" s="47">
        <v>2015</v>
      </c>
      <c r="I31" s="68">
        <v>35</v>
      </c>
      <c r="J31" s="73">
        <v>0.95</v>
      </c>
      <c r="K31" s="70">
        <v>1800</v>
      </c>
      <c r="L31" s="67">
        <f t="shared" si="1"/>
        <v>26137144.799999997</v>
      </c>
      <c r="M31" s="67">
        <f t="shared" si="2"/>
        <v>5675494.299428571</v>
      </c>
      <c r="N31" s="67">
        <f t="shared" si="3"/>
        <v>20461650.500571426</v>
      </c>
    </row>
    <row r="32" spans="1:14" x14ac:dyDescent="0.25">
      <c r="A32" s="74"/>
      <c r="B32" s="75"/>
      <c r="C32" s="9" t="s">
        <v>29</v>
      </c>
      <c r="D32" s="10">
        <v>1349</v>
      </c>
      <c r="E32" s="15" t="s">
        <v>31</v>
      </c>
      <c r="F32" s="59"/>
      <c r="G32" s="10">
        <f t="shared" si="0"/>
        <v>14520.635999999999</v>
      </c>
      <c r="H32" s="47">
        <v>2015</v>
      </c>
      <c r="I32" s="68">
        <v>35</v>
      </c>
      <c r="J32" s="73">
        <v>0.95</v>
      </c>
      <c r="K32" s="70">
        <v>1800</v>
      </c>
      <c r="L32" s="67">
        <f t="shared" si="1"/>
        <v>26137144.799999997</v>
      </c>
      <c r="M32" s="67">
        <f t="shared" si="2"/>
        <v>5675494.299428571</v>
      </c>
      <c r="N32" s="67">
        <f t="shared" si="3"/>
        <v>20461650.500571426</v>
      </c>
    </row>
    <row r="33" spans="1:14" x14ac:dyDescent="0.2">
      <c r="A33" s="74">
        <v>9</v>
      </c>
      <c r="B33" s="72" t="s">
        <v>32</v>
      </c>
      <c r="C33" s="9" t="s">
        <v>33</v>
      </c>
      <c r="D33" s="10">
        <v>752</v>
      </c>
      <c r="E33" s="9" t="s">
        <v>24</v>
      </c>
      <c r="F33" s="59">
        <v>68</v>
      </c>
      <c r="G33" s="10">
        <f t="shared" si="0"/>
        <v>8094.5279999999993</v>
      </c>
      <c r="H33" s="47">
        <v>2015</v>
      </c>
      <c r="I33" s="68">
        <v>35</v>
      </c>
      <c r="J33" s="73">
        <v>0.95</v>
      </c>
      <c r="K33" s="70">
        <v>1800</v>
      </c>
      <c r="L33" s="67">
        <f t="shared" si="1"/>
        <v>14570150.399999999</v>
      </c>
      <c r="M33" s="67">
        <f t="shared" si="2"/>
        <v>3163804.0868571424</v>
      </c>
      <c r="N33" s="67">
        <f t="shared" si="3"/>
        <v>11406346.313142857</v>
      </c>
    </row>
    <row r="34" spans="1:14" x14ac:dyDescent="0.2">
      <c r="A34" s="74"/>
      <c r="B34" s="72"/>
      <c r="C34" s="9" t="s">
        <v>34</v>
      </c>
      <c r="D34" s="10">
        <v>752</v>
      </c>
      <c r="E34" s="9" t="s">
        <v>24</v>
      </c>
      <c r="F34" s="59"/>
      <c r="G34" s="10">
        <f t="shared" si="0"/>
        <v>8094.5279999999993</v>
      </c>
      <c r="H34" s="47">
        <v>2015</v>
      </c>
      <c r="I34" s="68">
        <v>35</v>
      </c>
      <c r="J34" s="73">
        <v>0.95</v>
      </c>
      <c r="K34" s="70">
        <v>1800</v>
      </c>
      <c r="L34" s="67">
        <f t="shared" si="1"/>
        <v>14570150.399999999</v>
      </c>
      <c r="M34" s="67">
        <f t="shared" si="2"/>
        <v>3163804.0868571424</v>
      </c>
      <c r="N34" s="67">
        <f t="shared" si="3"/>
        <v>11406346.313142857</v>
      </c>
    </row>
    <row r="35" spans="1:14" x14ac:dyDescent="0.2">
      <c r="A35" s="74"/>
      <c r="B35" s="72"/>
      <c r="C35" s="9" t="s">
        <v>35</v>
      </c>
      <c r="D35" s="10">
        <v>752</v>
      </c>
      <c r="E35" s="9" t="s">
        <v>24</v>
      </c>
      <c r="F35" s="59"/>
      <c r="G35" s="10">
        <f t="shared" si="0"/>
        <v>8094.5279999999993</v>
      </c>
      <c r="H35" s="47">
        <v>2015</v>
      </c>
      <c r="I35" s="68">
        <v>35</v>
      </c>
      <c r="J35" s="73">
        <v>0.95</v>
      </c>
      <c r="K35" s="70">
        <v>1800</v>
      </c>
      <c r="L35" s="67">
        <f t="shared" si="1"/>
        <v>14570150.399999999</v>
      </c>
      <c r="M35" s="67">
        <f t="shared" si="2"/>
        <v>3163804.0868571424</v>
      </c>
      <c r="N35" s="67">
        <f t="shared" si="3"/>
        <v>11406346.313142857</v>
      </c>
    </row>
    <row r="36" spans="1:14" x14ac:dyDescent="0.2">
      <c r="A36" s="74">
        <v>10</v>
      </c>
      <c r="B36" s="72" t="s">
        <v>36</v>
      </c>
      <c r="C36" s="9" t="s">
        <v>33</v>
      </c>
      <c r="D36" s="10">
        <v>752</v>
      </c>
      <c r="E36" s="9" t="s">
        <v>24</v>
      </c>
      <c r="F36" s="59">
        <v>68</v>
      </c>
      <c r="G36" s="10">
        <f t="shared" si="0"/>
        <v>8094.5279999999993</v>
      </c>
      <c r="H36" s="47">
        <v>2015</v>
      </c>
      <c r="I36" s="68">
        <v>35</v>
      </c>
      <c r="J36" s="73">
        <v>0.95</v>
      </c>
      <c r="K36" s="70">
        <v>1800</v>
      </c>
      <c r="L36" s="67">
        <f t="shared" si="1"/>
        <v>14570150.399999999</v>
      </c>
      <c r="M36" s="67">
        <f t="shared" si="2"/>
        <v>3163804.0868571424</v>
      </c>
      <c r="N36" s="67">
        <f t="shared" si="3"/>
        <v>11406346.313142857</v>
      </c>
    </row>
    <row r="37" spans="1:14" x14ac:dyDescent="0.2">
      <c r="A37" s="74"/>
      <c r="B37" s="72"/>
      <c r="C37" s="9" t="s">
        <v>34</v>
      </c>
      <c r="D37" s="10">
        <v>752</v>
      </c>
      <c r="E37" s="9" t="s">
        <v>24</v>
      </c>
      <c r="F37" s="59"/>
      <c r="G37" s="10">
        <f t="shared" si="0"/>
        <v>8094.5279999999993</v>
      </c>
      <c r="H37" s="47">
        <v>2015</v>
      </c>
      <c r="I37" s="68">
        <v>35</v>
      </c>
      <c r="J37" s="73">
        <v>0.95</v>
      </c>
      <c r="K37" s="70">
        <v>1800</v>
      </c>
      <c r="L37" s="67">
        <f t="shared" si="1"/>
        <v>14570150.399999999</v>
      </c>
      <c r="M37" s="67">
        <f t="shared" si="2"/>
        <v>3163804.0868571424</v>
      </c>
      <c r="N37" s="67">
        <f t="shared" si="3"/>
        <v>11406346.313142857</v>
      </c>
    </row>
    <row r="38" spans="1:14" x14ac:dyDescent="0.2">
      <c r="A38" s="74"/>
      <c r="B38" s="72"/>
      <c r="C38" s="9" t="s">
        <v>35</v>
      </c>
      <c r="D38" s="10">
        <v>752</v>
      </c>
      <c r="E38" s="9" t="s">
        <v>24</v>
      </c>
      <c r="F38" s="59"/>
      <c r="G38" s="10">
        <f t="shared" si="0"/>
        <v>8094.5279999999993</v>
      </c>
      <c r="H38" s="47">
        <v>2015</v>
      </c>
      <c r="I38" s="68">
        <v>35</v>
      </c>
      <c r="J38" s="73">
        <v>0.95</v>
      </c>
      <c r="K38" s="70">
        <v>1800</v>
      </c>
      <c r="L38" s="67">
        <f t="shared" si="1"/>
        <v>14570150.399999999</v>
      </c>
      <c r="M38" s="67">
        <f t="shared" si="2"/>
        <v>3163804.0868571424</v>
      </c>
      <c r="N38" s="67">
        <f t="shared" si="3"/>
        <v>11406346.313142857</v>
      </c>
    </row>
    <row r="39" spans="1:14" hidden="1" x14ac:dyDescent="0.25">
      <c r="A39" s="21"/>
      <c r="B39" s="76" t="s">
        <v>37</v>
      </c>
      <c r="C39" s="76"/>
      <c r="D39" s="8"/>
      <c r="E39" s="7"/>
      <c r="F39" s="18"/>
      <c r="G39" s="10"/>
      <c r="H39" s="47"/>
      <c r="I39" s="68"/>
      <c r="J39" s="73"/>
      <c r="K39" s="70"/>
      <c r="L39" s="67"/>
      <c r="M39" s="67"/>
      <c r="N39" s="67">
        <f t="shared" si="3"/>
        <v>0</v>
      </c>
    </row>
    <row r="40" spans="1:14" x14ac:dyDescent="0.2">
      <c r="A40" s="74">
        <v>11</v>
      </c>
      <c r="B40" s="72" t="s">
        <v>38</v>
      </c>
      <c r="C40" s="9" t="s">
        <v>15</v>
      </c>
      <c r="D40" s="10">
        <v>387</v>
      </c>
      <c r="E40" s="9" t="s">
        <v>8</v>
      </c>
      <c r="F40" s="59">
        <v>9.1999999999999993</v>
      </c>
      <c r="G40" s="10">
        <f t="shared" si="0"/>
        <v>4165.6679999999997</v>
      </c>
      <c r="H40" s="47">
        <v>2015</v>
      </c>
      <c r="I40" s="68">
        <v>35</v>
      </c>
      <c r="J40" s="73">
        <v>0.95</v>
      </c>
      <c r="K40" s="70">
        <v>1700</v>
      </c>
      <c r="L40" s="67">
        <f t="shared" si="1"/>
        <v>7081635.5999999996</v>
      </c>
      <c r="M40" s="67">
        <f t="shared" si="2"/>
        <v>1537726.5874285714</v>
      </c>
      <c r="N40" s="67">
        <f t="shared" si="3"/>
        <v>5543909.012571428</v>
      </c>
    </row>
    <row r="41" spans="1:14" x14ac:dyDescent="0.2">
      <c r="A41" s="74"/>
      <c r="B41" s="72"/>
      <c r="C41" s="12"/>
      <c r="D41" s="13">
        <v>902</v>
      </c>
      <c r="E41" s="14" t="s">
        <v>21</v>
      </c>
      <c r="F41" s="59"/>
      <c r="G41" s="10">
        <f t="shared" si="0"/>
        <v>9709.1279999999988</v>
      </c>
      <c r="H41" s="47">
        <v>2015</v>
      </c>
      <c r="I41" s="68">
        <v>35</v>
      </c>
      <c r="J41" s="73">
        <v>0.95</v>
      </c>
      <c r="K41" s="70">
        <v>1500</v>
      </c>
      <c r="L41" s="67">
        <f t="shared" si="1"/>
        <v>14563691.999999998</v>
      </c>
      <c r="M41" s="67">
        <f t="shared" si="2"/>
        <v>3162401.691428571</v>
      </c>
      <c r="N41" s="67">
        <f t="shared" si="3"/>
        <v>11401290.308571428</v>
      </c>
    </row>
    <row r="42" spans="1:14" x14ac:dyDescent="0.2">
      <c r="A42" s="74"/>
      <c r="B42" s="72"/>
      <c r="C42" s="9" t="s">
        <v>39</v>
      </c>
      <c r="D42" s="10">
        <v>387</v>
      </c>
      <c r="E42" s="9" t="s">
        <v>8</v>
      </c>
      <c r="F42" s="59"/>
      <c r="G42" s="10">
        <f t="shared" si="0"/>
        <v>4165.6679999999997</v>
      </c>
      <c r="H42" s="47">
        <v>2015</v>
      </c>
      <c r="I42" s="68">
        <v>35</v>
      </c>
      <c r="J42" s="73">
        <v>0.95</v>
      </c>
      <c r="K42" s="70">
        <v>1700</v>
      </c>
      <c r="L42" s="67">
        <f t="shared" si="1"/>
        <v>7081635.5999999996</v>
      </c>
      <c r="M42" s="67">
        <f t="shared" si="2"/>
        <v>1537726.5874285714</v>
      </c>
      <c r="N42" s="67">
        <f t="shared" si="3"/>
        <v>5543909.012571428</v>
      </c>
    </row>
    <row r="43" spans="1:14" x14ac:dyDescent="0.2">
      <c r="A43" s="74">
        <v>12</v>
      </c>
      <c r="B43" s="72" t="s">
        <v>40</v>
      </c>
      <c r="C43" s="9" t="s">
        <v>15</v>
      </c>
      <c r="D43" s="10">
        <v>400</v>
      </c>
      <c r="E43" s="9" t="s">
        <v>8</v>
      </c>
      <c r="F43" s="59">
        <v>11.7</v>
      </c>
      <c r="G43" s="10">
        <f t="shared" si="0"/>
        <v>4305.5999999999995</v>
      </c>
      <c r="H43" s="47">
        <v>2015</v>
      </c>
      <c r="I43" s="68">
        <v>35</v>
      </c>
      <c r="J43" s="73">
        <v>0.95</v>
      </c>
      <c r="K43" s="70">
        <v>1700</v>
      </c>
      <c r="L43" s="67">
        <f t="shared" si="1"/>
        <v>7319519.9999999991</v>
      </c>
      <c r="M43" s="67">
        <f t="shared" si="2"/>
        <v>1589381.4857142854</v>
      </c>
      <c r="N43" s="67">
        <f t="shared" si="3"/>
        <v>5730138.5142857134</v>
      </c>
    </row>
    <row r="44" spans="1:14" x14ac:dyDescent="0.2">
      <c r="A44" s="74"/>
      <c r="B44" s="72"/>
      <c r="C44" s="9" t="s">
        <v>41</v>
      </c>
      <c r="D44" s="10">
        <v>343</v>
      </c>
      <c r="E44" s="9" t="s">
        <v>8</v>
      </c>
      <c r="F44" s="59"/>
      <c r="G44" s="10">
        <f t="shared" si="0"/>
        <v>3692.0519999999997</v>
      </c>
      <c r="H44" s="47">
        <v>2015</v>
      </c>
      <c r="I44" s="68">
        <v>35</v>
      </c>
      <c r="J44" s="73">
        <v>0.95</v>
      </c>
      <c r="K44" s="70">
        <v>1700</v>
      </c>
      <c r="L44" s="67">
        <f t="shared" si="1"/>
        <v>6276488.3999999994</v>
      </c>
      <c r="M44" s="67">
        <f t="shared" si="2"/>
        <v>1362894.6239999998</v>
      </c>
      <c r="N44" s="67">
        <f t="shared" si="3"/>
        <v>4913593.7759999996</v>
      </c>
    </row>
    <row r="45" spans="1:14" hidden="1" x14ac:dyDescent="0.25">
      <c r="A45" s="21"/>
      <c r="B45" s="76" t="s">
        <v>42</v>
      </c>
      <c r="C45" s="76"/>
      <c r="D45" s="8"/>
      <c r="E45" s="7"/>
      <c r="F45" s="18"/>
      <c r="G45" s="10"/>
      <c r="H45" s="47"/>
      <c r="I45" s="68"/>
      <c r="J45" s="73"/>
      <c r="K45" s="70"/>
      <c r="L45" s="67"/>
      <c r="M45" s="67"/>
      <c r="N45" s="67">
        <f t="shared" si="3"/>
        <v>0</v>
      </c>
    </row>
    <row r="46" spans="1:14" x14ac:dyDescent="0.2">
      <c r="A46" s="21">
        <v>13</v>
      </c>
      <c r="B46" s="20" t="s">
        <v>43</v>
      </c>
      <c r="C46" s="9" t="s">
        <v>15</v>
      </c>
      <c r="D46" s="10">
        <v>959</v>
      </c>
      <c r="E46" s="9" t="s">
        <v>8</v>
      </c>
      <c r="F46" s="56">
        <v>5.75</v>
      </c>
      <c r="G46" s="10">
        <f t="shared" si="0"/>
        <v>10322.675999999999</v>
      </c>
      <c r="H46" s="47">
        <v>2015</v>
      </c>
      <c r="I46" s="68">
        <v>35</v>
      </c>
      <c r="J46" s="73">
        <v>0.95</v>
      </c>
      <c r="K46" s="70">
        <v>1600</v>
      </c>
      <c r="L46" s="67">
        <f t="shared" si="1"/>
        <v>16516281.6</v>
      </c>
      <c r="M46" s="67">
        <f t="shared" si="2"/>
        <v>3586392.5759999999</v>
      </c>
      <c r="N46" s="67">
        <f t="shared" si="3"/>
        <v>12929889.024</v>
      </c>
    </row>
    <row r="47" spans="1:14" x14ac:dyDescent="0.2">
      <c r="A47" s="21">
        <v>14</v>
      </c>
      <c r="B47" s="20" t="s">
        <v>44</v>
      </c>
      <c r="C47" s="11" t="s">
        <v>15</v>
      </c>
      <c r="D47" s="13">
        <v>489</v>
      </c>
      <c r="E47" s="14" t="s">
        <v>21</v>
      </c>
      <c r="F47" s="56">
        <v>17</v>
      </c>
      <c r="G47" s="10">
        <f t="shared" si="0"/>
        <v>5263.5959999999995</v>
      </c>
      <c r="H47" s="47">
        <v>2015</v>
      </c>
      <c r="I47" s="68">
        <v>35</v>
      </c>
      <c r="J47" s="73">
        <v>0.95</v>
      </c>
      <c r="K47" s="70">
        <v>1600</v>
      </c>
      <c r="L47" s="67">
        <f t="shared" si="1"/>
        <v>8421753.5999999996</v>
      </c>
      <c r="M47" s="67">
        <f t="shared" si="2"/>
        <v>1828723.6388571428</v>
      </c>
      <c r="N47" s="67">
        <f t="shared" si="3"/>
        <v>6593029.9611428566</v>
      </c>
    </row>
    <row r="48" spans="1:14" x14ac:dyDescent="0.2">
      <c r="A48" s="74">
        <v>15</v>
      </c>
      <c r="B48" s="72" t="s">
        <v>45</v>
      </c>
      <c r="C48" s="9" t="s">
        <v>15</v>
      </c>
      <c r="D48" s="10">
        <v>525</v>
      </c>
      <c r="E48" s="9" t="s">
        <v>8</v>
      </c>
      <c r="F48" s="60">
        <v>10</v>
      </c>
      <c r="G48" s="10">
        <f t="shared" si="0"/>
        <v>5651.0999999999995</v>
      </c>
      <c r="H48" s="47">
        <v>2015</v>
      </c>
      <c r="I48" s="68">
        <v>35</v>
      </c>
      <c r="J48" s="73">
        <v>0.95</v>
      </c>
      <c r="K48" s="70">
        <v>1700</v>
      </c>
      <c r="L48" s="67">
        <f t="shared" si="1"/>
        <v>9606870</v>
      </c>
      <c r="M48" s="67">
        <f t="shared" si="2"/>
        <v>2086063.2</v>
      </c>
      <c r="N48" s="67">
        <f t="shared" si="3"/>
        <v>7520806.7999999998</v>
      </c>
    </row>
    <row r="49" spans="1:14" x14ac:dyDescent="0.2">
      <c r="A49" s="74"/>
      <c r="B49" s="72"/>
      <c r="C49" s="9" t="s">
        <v>46</v>
      </c>
      <c r="D49" s="10">
        <v>156</v>
      </c>
      <c r="E49" s="9" t="s">
        <v>8</v>
      </c>
      <c r="F49" s="60"/>
      <c r="G49" s="10">
        <f t="shared" si="0"/>
        <v>1679.184</v>
      </c>
      <c r="H49" s="47">
        <v>2015</v>
      </c>
      <c r="I49" s="68">
        <v>35</v>
      </c>
      <c r="J49" s="73">
        <v>0.95</v>
      </c>
      <c r="K49" s="70">
        <v>1700</v>
      </c>
      <c r="L49" s="67">
        <f t="shared" si="1"/>
        <v>2854612.8</v>
      </c>
      <c r="M49" s="67">
        <f t="shared" si="2"/>
        <v>619858.77942857135</v>
      </c>
      <c r="N49" s="67">
        <f t="shared" si="3"/>
        <v>2234754.0205714284</v>
      </c>
    </row>
    <row r="50" spans="1:14" x14ac:dyDescent="0.2">
      <c r="A50" s="21">
        <v>16</v>
      </c>
      <c r="B50" s="20" t="s">
        <v>47</v>
      </c>
      <c r="C50" s="9" t="s">
        <v>15</v>
      </c>
      <c r="D50" s="10">
        <v>496</v>
      </c>
      <c r="E50" s="9" t="s">
        <v>8</v>
      </c>
      <c r="F50" s="56">
        <v>4.7</v>
      </c>
      <c r="G50" s="10">
        <f t="shared" si="0"/>
        <v>5338.9439999999995</v>
      </c>
      <c r="H50" s="47">
        <v>2015</v>
      </c>
      <c r="I50" s="68">
        <v>35</v>
      </c>
      <c r="J50" s="73">
        <v>0.95</v>
      </c>
      <c r="K50" s="70">
        <v>1600</v>
      </c>
      <c r="L50" s="67">
        <f t="shared" si="1"/>
        <v>8542310.3999999985</v>
      </c>
      <c r="M50" s="67">
        <f t="shared" si="2"/>
        <v>1854901.6868571425</v>
      </c>
      <c r="N50" s="67">
        <f t="shared" si="3"/>
        <v>6687408.713142856</v>
      </c>
    </row>
    <row r="51" spans="1:14" hidden="1" x14ac:dyDescent="0.25">
      <c r="A51" s="21"/>
      <c r="B51" s="76" t="s">
        <v>48</v>
      </c>
      <c r="C51" s="76"/>
      <c r="D51" s="8"/>
      <c r="E51" s="7"/>
      <c r="F51" s="18"/>
      <c r="G51" s="10"/>
      <c r="H51" s="47"/>
      <c r="I51" s="68"/>
      <c r="J51" s="73"/>
      <c r="K51" s="70"/>
      <c r="L51" s="67"/>
      <c r="M51" s="67"/>
      <c r="N51" s="67">
        <f t="shared" si="3"/>
        <v>0</v>
      </c>
    </row>
    <row r="52" spans="1:14" x14ac:dyDescent="0.2">
      <c r="A52" s="21">
        <v>17</v>
      </c>
      <c r="B52" s="20" t="s">
        <v>49</v>
      </c>
      <c r="C52" s="9" t="s">
        <v>15</v>
      </c>
      <c r="D52" s="10">
        <v>550</v>
      </c>
      <c r="E52" s="9" t="s">
        <v>8</v>
      </c>
      <c r="F52" s="56">
        <v>6.8</v>
      </c>
      <c r="G52" s="10">
        <f t="shared" si="0"/>
        <v>5920.2</v>
      </c>
      <c r="H52" s="47">
        <v>2015</v>
      </c>
      <c r="I52" s="68">
        <v>35</v>
      </c>
      <c r="J52" s="73">
        <v>0.95</v>
      </c>
      <c r="K52" s="70">
        <v>1600</v>
      </c>
      <c r="L52" s="67">
        <f t="shared" si="1"/>
        <v>9472320</v>
      </c>
      <c r="M52" s="67">
        <f t="shared" si="2"/>
        <v>2056846.6285714286</v>
      </c>
      <c r="N52" s="67">
        <f t="shared" si="3"/>
        <v>7415473.3714285716</v>
      </c>
    </row>
    <row r="53" spans="1:14" x14ac:dyDescent="0.2">
      <c r="A53" s="21">
        <v>18</v>
      </c>
      <c r="B53" s="20" t="s">
        <v>50</v>
      </c>
      <c r="C53" s="9" t="s">
        <v>15</v>
      </c>
      <c r="D53" s="10">
        <v>470</v>
      </c>
      <c r="E53" s="9" t="s">
        <v>8</v>
      </c>
      <c r="F53" s="56">
        <v>5.0999999999999996</v>
      </c>
      <c r="G53" s="10">
        <f t="shared" si="0"/>
        <v>5059.08</v>
      </c>
      <c r="H53" s="47">
        <v>2015</v>
      </c>
      <c r="I53" s="68">
        <v>35</v>
      </c>
      <c r="J53" s="73">
        <v>0.95</v>
      </c>
      <c r="K53" s="70">
        <v>1600</v>
      </c>
      <c r="L53" s="67">
        <f t="shared" si="1"/>
        <v>8094528</v>
      </c>
      <c r="M53" s="67">
        <f t="shared" si="2"/>
        <v>1757668.9371428571</v>
      </c>
      <c r="N53" s="67">
        <f t="shared" si="3"/>
        <v>6336859.0628571426</v>
      </c>
    </row>
    <row r="54" spans="1:14" hidden="1" x14ac:dyDescent="0.25">
      <c r="A54" s="21"/>
      <c r="B54" s="76" t="s">
        <v>74</v>
      </c>
      <c r="C54" s="76"/>
      <c r="D54" s="8"/>
      <c r="E54" s="7"/>
      <c r="F54" s="18"/>
      <c r="G54" s="10"/>
      <c r="H54" s="47"/>
      <c r="I54" s="68"/>
      <c r="J54" s="73"/>
      <c r="K54" s="70"/>
      <c r="L54" s="67"/>
      <c r="M54" s="67"/>
      <c r="N54" s="67">
        <f t="shared" si="3"/>
        <v>0</v>
      </c>
    </row>
    <row r="55" spans="1:14" x14ac:dyDescent="0.2">
      <c r="A55" s="21">
        <v>19</v>
      </c>
      <c r="B55" s="20" t="s">
        <v>51</v>
      </c>
      <c r="C55" s="9" t="s">
        <v>15</v>
      </c>
      <c r="D55" s="10">
        <v>371</v>
      </c>
      <c r="E55" s="9" t="s">
        <v>8</v>
      </c>
      <c r="F55" s="56">
        <v>12.8</v>
      </c>
      <c r="G55" s="10">
        <f t="shared" si="0"/>
        <v>3993.444</v>
      </c>
      <c r="H55" s="47">
        <v>2015</v>
      </c>
      <c r="I55" s="68">
        <v>35</v>
      </c>
      <c r="J55" s="73">
        <v>0.95</v>
      </c>
      <c r="K55" s="70">
        <v>1700</v>
      </c>
      <c r="L55" s="67">
        <f t="shared" si="1"/>
        <v>6788854.7999999998</v>
      </c>
      <c r="M55" s="67">
        <f t="shared" si="2"/>
        <v>1474151.328</v>
      </c>
      <c r="N55" s="67">
        <f t="shared" si="3"/>
        <v>5314703.4720000001</v>
      </c>
    </row>
    <row r="56" spans="1:14" x14ac:dyDescent="0.2">
      <c r="A56" s="74">
        <v>20</v>
      </c>
      <c r="B56" s="72" t="s">
        <v>52</v>
      </c>
      <c r="C56" s="9" t="s">
        <v>53</v>
      </c>
      <c r="D56" s="10">
        <v>176</v>
      </c>
      <c r="E56" s="9" t="s">
        <v>8</v>
      </c>
      <c r="F56" s="56">
        <v>6.45</v>
      </c>
      <c r="G56" s="10">
        <f t="shared" si="0"/>
        <v>1894.4639999999999</v>
      </c>
      <c r="H56" s="47">
        <v>2015</v>
      </c>
      <c r="I56" s="68">
        <v>35</v>
      </c>
      <c r="J56" s="73">
        <v>0.95</v>
      </c>
      <c r="K56" s="70">
        <v>1600</v>
      </c>
      <c r="L56" s="67">
        <f t="shared" si="1"/>
        <v>3031142.3999999999</v>
      </c>
      <c r="M56" s="67">
        <f t="shared" si="2"/>
        <v>658190.92114285706</v>
      </c>
      <c r="N56" s="67">
        <f t="shared" si="3"/>
        <v>2372951.4788571429</v>
      </c>
    </row>
    <row r="57" spans="1:14" x14ac:dyDescent="0.2">
      <c r="A57" s="74"/>
      <c r="B57" s="72"/>
      <c r="C57" s="9" t="s">
        <v>54</v>
      </c>
      <c r="D57" s="10">
        <v>115</v>
      </c>
      <c r="E57" s="9" t="s">
        <v>8</v>
      </c>
      <c r="F57" s="56">
        <v>19.600000000000001</v>
      </c>
      <c r="G57" s="10">
        <f t="shared" si="0"/>
        <v>1237.8599999999999</v>
      </c>
      <c r="H57" s="47">
        <v>2015</v>
      </c>
      <c r="I57" s="68">
        <v>35</v>
      </c>
      <c r="J57" s="73">
        <v>0.95</v>
      </c>
      <c r="K57" s="70">
        <v>1800</v>
      </c>
      <c r="L57" s="67">
        <f t="shared" si="1"/>
        <v>2228148</v>
      </c>
      <c r="M57" s="67">
        <f t="shared" si="2"/>
        <v>483826.42285714287</v>
      </c>
      <c r="N57" s="67">
        <f t="shared" si="3"/>
        <v>1744321.577142857</v>
      </c>
    </row>
    <row r="58" spans="1:14" hidden="1" x14ac:dyDescent="0.25">
      <c r="A58" s="21"/>
      <c r="B58" s="76" t="s">
        <v>55</v>
      </c>
      <c r="C58" s="76"/>
      <c r="D58" s="8"/>
      <c r="E58" s="7"/>
      <c r="F58" s="18"/>
      <c r="G58" s="10"/>
      <c r="H58" s="47"/>
      <c r="I58" s="68"/>
      <c r="J58" s="73"/>
      <c r="K58" s="70"/>
      <c r="L58" s="67"/>
      <c r="M58" s="67"/>
      <c r="N58" s="67">
        <f t="shared" si="3"/>
        <v>0</v>
      </c>
    </row>
    <row r="59" spans="1:14" x14ac:dyDescent="0.2">
      <c r="A59" s="21">
        <v>21</v>
      </c>
      <c r="B59" s="20" t="s">
        <v>56</v>
      </c>
      <c r="C59" s="9" t="s">
        <v>85</v>
      </c>
      <c r="D59" s="10">
        <v>1923</v>
      </c>
      <c r="E59" s="9" t="s">
        <v>8</v>
      </c>
      <c r="F59" s="56">
        <v>5.75</v>
      </c>
      <c r="G59" s="10">
        <f t="shared" si="0"/>
        <v>20699.171999999999</v>
      </c>
      <c r="H59" s="47">
        <v>2015</v>
      </c>
      <c r="I59" s="68">
        <v>35</v>
      </c>
      <c r="J59" s="73">
        <v>0.95</v>
      </c>
      <c r="K59" s="70">
        <v>1600</v>
      </c>
      <c r="L59" s="67">
        <f t="shared" si="1"/>
        <v>33118675.199999999</v>
      </c>
      <c r="M59" s="67">
        <f t="shared" si="2"/>
        <v>7191483.7577142855</v>
      </c>
      <c r="N59" s="67">
        <f t="shared" si="3"/>
        <v>25927191.442285713</v>
      </c>
    </row>
    <row r="60" spans="1:14" x14ac:dyDescent="0.2">
      <c r="A60" s="21">
        <v>22</v>
      </c>
      <c r="B60" s="20" t="s">
        <v>57</v>
      </c>
      <c r="C60" s="9" t="s">
        <v>85</v>
      </c>
      <c r="D60" s="10">
        <v>166</v>
      </c>
      <c r="E60" s="9" t="s">
        <v>8</v>
      </c>
      <c r="F60" s="56">
        <v>5.75</v>
      </c>
      <c r="G60" s="10">
        <f t="shared" si="0"/>
        <v>1786.8239999999998</v>
      </c>
      <c r="H60" s="47">
        <v>2015</v>
      </c>
      <c r="I60" s="68">
        <v>35</v>
      </c>
      <c r="J60" s="73">
        <v>0.95</v>
      </c>
      <c r="K60" s="70">
        <v>1600</v>
      </c>
      <c r="L60" s="67">
        <f t="shared" si="1"/>
        <v>2858918.4</v>
      </c>
      <c r="M60" s="67">
        <f t="shared" si="2"/>
        <v>620793.70971428568</v>
      </c>
      <c r="N60" s="67">
        <f t="shared" si="3"/>
        <v>2238124.6902857143</v>
      </c>
    </row>
    <row r="61" spans="1:14" x14ac:dyDescent="0.2">
      <c r="A61" s="21">
        <v>23</v>
      </c>
      <c r="B61" s="20" t="s">
        <v>58</v>
      </c>
      <c r="C61" s="11" t="s">
        <v>86</v>
      </c>
      <c r="D61" s="13">
        <v>132</v>
      </c>
      <c r="E61" s="14" t="s">
        <v>21</v>
      </c>
      <c r="F61" s="56">
        <v>6</v>
      </c>
      <c r="G61" s="10">
        <f t="shared" si="0"/>
        <v>1420.848</v>
      </c>
      <c r="H61" s="47">
        <v>2015</v>
      </c>
      <c r="I61" s="68">
        <v>35</v>
      </c>
      <c r="J61" s="73">
        <v>0.95</v>
      </c>
      <c r="K61" s="70">
        <v>1400</v>
      </c>
      <c r="L61" s="67">
        <f t="shared" si="1"/>
        <v>1989187.2</v>
      </c>
      <c r="M61" s="67">
        <f t="shared" si="2"/>
        <v>431937.79199999996</v>
      </c>
      <c r="N61" s="67">
        <f t="shared" si="3"/>
        <v>1557249.4080000001</v>
      </c>
    </row>
    <row r="62" spans="1:14" x14ac:dyDescent="0.2">
      <c r="A62" s="74">
        <v>24</v>
      </c>
      <c r="B62" s="72" t="s">
        <v>59</v>
      </c>
      <c r="C62" s="9" t="s">
        <v>80</v>
      </c>
      <c r="D62" s="10">
        <v>752</v>
      </c>
      <c r="E62" s="11" t="s">
        <v>24</v>
      </c>
      <c r="F62" s="59">
        <v>42</v>
      </c>
      <c r="G62" s="10">
        <f t="shared" si="0"/>
        <v>8094.5279999999993</v>
      </c>
      <c r="H62" s="47">
        <v>2015</v>
      </c>
      <c r="I62" s="68">
        <v>35</v>
      </c>
      <c r="J62" s="73">
        <v>0.95</v>
      </c>
      <c r="K62" s="70">
        <v>1800</v>
      </c>
      <c r="L62" s="67">
        <f t="shared" si="1"/>
        <v>14570150.399999999</v>
      </c>
      <c r="M62" s="67">
        <f t="shared" si="2"/>
        <v>3163804.0868571424</v>
      </c>
      <c r="N62" s="67">
        <f t="shared" si="3"/>
        <v>11406346.313142857</v>
      </c>
    </row>
    <row r="63" spans="1:14" x14ac:dyDescent="0.2">
      <c r="A63" s="74"/>
      <c r="B63" s="72"/>
      <c r="C63" s="9" t="s">
        <v>87</v>
      </c>
      <c r="D63" s="10">
        <v>752</v>
      </c>
      <c r="E63" s="11" t="s">
        <v>24</v>
      </c>
      <c r="F63" s="59"/>
      <c r="G63" s="10">
        <f t="shared" si="0"/>
        <v>8094.5279999999993</v>
      </c>
      <c r="H63" s="47">
        <v>2015</v>
      </c>
      <c r="I63" s="68">
        <v>35</v>
      </c>
      <c r="J63" s="73">
        <v>0.95</v>
      </c>
      <c r="K63" s="70">
        <v>1800</v>
      </c>
      <c r="L63" s="67">
        <f t="shared" si="1"/>
        <v>14570150.399999999</v>
      </c>
      <c r="M63" s="67">
        <f t="shared" si="2"/>
        <v>3163804.0868571424</v>
      </c>
      <c r="N63" s="67">
        <f t="shared" si="3"/>
        <v>11406346.313142857</v>
      </c>
    </row>
    <row r="64" spans="1:14" x14ac:dyDescent="0.2">
      <c r="A64" s="74"/>
      <c r="B64" s="72"/>
      <c r="C64" s="9" t="s">
        <v>88</v>
      </c>
      <c r="D64" s="10">
        <v>585</v>
      </c>
      <c r="E64" s="11" t="s">
        <v>24</v>
      </c>
      <c r="F64" s="59"/>
      <c r="G64" s="10">
        <f t="shared" si="0"/>
        <v>6296.94</v>
      </c>
      <c r="H64" s="47">
        <v>2015</v>
      </c>
      <c r="I64" s="68">
        <v>35</v>
      </c>
      <c r="J64" s="73">
        <v>0.95</v>
      </c>
      <c r="K64" s="70">
        <v>1800</v>
      </c>
      <c r="L64" s="67">
        <f t="shared" si="1"/>
        <v>11334492</v>
      </c>
      <c r="M64" s="67">
        <f t="shared" si="2"/>
        <v>2461203.9771428569</v>
      </c>
      <c r="N64" s="67">
        <f t="shared" si="3"/>
        <v>8873288.0228571426</v>
      </c>
    </row>
    <row r="65" spans="1:14" x14ac:dyDescent="0.2">
      <c r="A65" s="74"/>
      <c r="B65" s="72"/>
      <c r="C65" s="9" t="s">
        <v>89</v>
      </c>
      <c r="D65" s="10">
        <v>585</v>
      </c>
      <c r="E65" s="11" t="s">
        <v>24</v>
      </c>
      <c r="F65" s="59"/>
      <c r="G65" s="10">
        <f t="shared" si="0"/>
        <v>6296.94</v>
      </c>
      <c r="H65" s="47">
        <v>2015</v>
      </c>
      <c r="I65" s="68">
        <v>35</v>
      </c>
      <c r="J65" s="73">
        <v>0.95</v>
      </c>
      <c r="K65" s="70">
        <v>1800</v>
      </c>
      <c r="L65" s="67">
        <f t="shared" si="1"/>
        <v>11334492</v>
      </c>
      <c r="M65" s="67">
        <f t="shared" si="2"/>
        <v>2461203.9771428569</v>
      </c>
      <c r="N65" s="67">
        <f t="shared" si="3"/>
        <v>8873288.0228571426</v>
      </c>
    </row>
    <row r="66" spans="1:14" x14ac:dyDescent="0.2">
      <c r="A66" s="74"/>
      <c r="B66" s="72"/>
      <c r="C66" s="9" t="s">
        <v>90</v>
      </c>
      <c r="D66" s="10">
        <v>585</v>
      </c>
      <c r="E66" s="11" t="s">
        <v>24</v>
      </c>
      <c r="F66" s="59"/>
      <c r="G66" s="10">
        <f t="shared" si="0"/>
        <v>6296.94</v>
      </c>
      <c r="H66" s="47">
        <v>2015</v>
      </c>
      <c r="I66" s="68">
        <v>35</v>
      </c>
      <c r="J66" s="73">
        <v>0.95</v>
      </c>
      <c r="K66" s="70">
        <v>1800</v>
      </c>
      <c r="L66" s="67">
        <f t="shared" si="1"/>
        <v>11334492</v>
      </c>
      <c r="M66" s="67">
        <f t="shared" si="2"/>
        <v>2461203.9771428569</v>
      </c>
      <c r="N66" s="67">
        <f t="shared" si="3"/>
        <v>8873288.0228571426</v>
      </c>
    </row>
    <row r="67" spans="1:14" x14ac:dyDescent="0.2">
      <c r="A67" s="74"/>
      <c r="B67" s="72"/>
      <c r="C67" s="9" t="s">
        <v>91</v>
      </c>
      <c r="D67" s="10">
        <v>585</v>
      </c>
      <c r="E67" s="11" t="s">
        <v>24</v>
      </c>
      <c r="F67" s="59"/>
      <c r="G67" s="10">
        <f t="shared" si="0"/>
        <v>6296.94</v>
      </c>
      <c r="H67" s="47">
        <v>2015</v>
      </c>
      <c r="I67" s="68">
        <v>35</v>
      </c>
      <c r="J67" s="73">
        <v>0.95</v>
      </c>
      <c r="K67" s="70">
        <v>1800</v>
      </c>
      <c r="L67" s="67">
        <f t="shared" si="1"/>
        <v>11334492</v>
      </c>
      <c r="M67" s="67">
        <f t="shared" si="2"/>
        <v>2461203.9771428569</v>
      </c>
      <c r="N67" s="67">
        <f t="shared" si="3"/>
        <v>8873288.0228571426</v>
      </c>
    </row>
    <row r="68" spans="1:14" x14ac:dyDescent="0.2">
      <c r="A68" s="21">
        <v>25</v>
      </c>
      <c r="B68" s="20" t="s">
        <v>60</v>
      </c>
      <c r="C68" s="11" t="s">
        <v>80</v>
      </c>
      <c r="D68" s="13">
        <v>128</v>
      </c>
      <c r="E68" s="14" t="s">
        <v>21</v>
      </c>
      <c r="F68" s="56">
        <v>6</v>
      </c>
      <c r="G68" s="10">
        <f t="shared" si="0"/>
        <v>1377.7919999999999</v>
      </c>
      <c r="H68" s="47">
        <v>2015</v>
      </c>
      <c r="I68" s="68">
        <v>35</v>
      </c>
      <c r="J68" s="73">
        <v>0.95</v>
      </c>
      <c r="K68" s="70">
        <v>1400</v>
      </c>
      <c r="L68" s="67">
        <f t="shared" si="1"/>
        <v>1928908.7999999998</v>
      </c>
      <c r="M68" s="67">
        <f t="shared" si="2"/>
        <v>418848.76799999992</v>
      </c>
      <c r="N68" s="67">
        <f t="shared" si="3"/>
        <v>1510060.0319999999</v>
      </c>
    </row>
    <row r="69" spans="1:14" x14ac:dyDescent="0.2">
      <c r="A69" s="21">
        <v>26</v>
      </c>
      <c r="B69" s="20" t="s">
        <v>61</v>
      </c>
      <c r="C69" s="9" t="s">
        <v>92</v>
      </c>
      <c r="D69" s="10">
        <v>501.6</v>
      </c>
      <c r="E69" s="9" t="s">
        <v>8</v>
      </c>
      <c r="F69" s="56">
        <v>4.2</v>
      </c>
      <c r="G69" s="10">
        <f t="shared" si="0"/>
        <v>5399.2223999999997</v>
      </c>
      <c r="H69" s="47">
        <v>2015</v>
      </c>
      <c r="I69" s="68">
        <v>35</v>
      </c>
      <c r="J69" s="73">
        <v>0.95</v>
      </c>
      <c r="K69" s="70">
        <v>1600</v>
      </c>
      <c r="L69" s="67">
        <f t="shared" si="1"/>
        <v>8638755.8399999999</v>
      </c>
      <c r="M69" s="67">
        <f t="shared" si="2"/>
        <v>1875844.1252571428</v>
      </c>
      <c r="N69" s="67">
        <f t="shared" si="3"/>
        <v>6762911.714742857</v>
      </c>
    </row>
    <row r="70" spans="1:14" x14ac:dyDescent="0.2">
      <c r="A70" s="21">
        <v>27</v>
      </c>
      <c r="B70" s="20" t="s">
        <v>62</v>
      </c>
      <c r="C70" s="9" t="s">
        <v>80</v>
      </c>
      <c r="D70" s="10">
        <v>161</v>
      </c>
      <c r="E70" s="9" t="s">
        <v>8</v>
      </c>
      <c r="F70" s="56">
        <v>5.55</v>
      </c>
      <c r="G70" s="10">
        <f t="shared" ref="G70:G92" si="4">D70*10.764</f>
        <v>1733.0039999999999</v>
      </c>
      <c r="H70" s="47">
        <v>2015</v>
      </c>
      <c r="I70" s="68">
        <v>35</v>
      </c>
      <c r="J70" s="73">
        <v>0.95</v>
      </c>
      <c r="K70" s="70">
        <v>1600</v>
      </c>
      <c r="L70" s="67">
        <f t="shared" ref="L70:L92" si="5">K70*G70</f>
        <v>2772806.4</v>
      </c>
      <c r="M70" s="67">
        <f t="shared" ref="M70:M92" si="6">L70*(J70/I70)*($M$2-H70)</f>
        <v>602095.10399999993</v>
      </c>
      <c r="N70" s="67">
        <f t="shared" ref="N70:N92" si="7">L70-M70</f>
        <v>2170711.2960000001</v>
      </c>
    </row>
    <row r="71" spans="1:14" hidden="1" x14ac:dyDescent="0.25">
      <c r="A71" s="21"/>
      <c r="B71" s="76" t="s">
        <v>63</v>
      </c>
      <c r="C71" s="76"/>
      <c r="D71" s="8"/>
      <c r="E71" s="7"/>
      <c r="F71" s="18"/>
      <c r="G71" s="10"/>
      <c r="H71" s="47"/>
      <c r="I71" s="68"/>
      <c r="J71" s="73"/>
      <c r="K71" s="70"/>
      <c r="L71" s="67"/>
      <c r="M71" s="67"/>
      <c r="N71" s="67">
        <f t="shared" si="7"/>
        <v>0</v>
      </c>
    </row>
    <row r="72" spans="1:14" x14ac:dyDescent="0.2">
      <c r="A72" s="21">
        <v>28</v>
      </c>
      <c r="B72" s="20" t="s">
        <v>64</v>
      </c>
      <c r="C72" s="9" t="s">
        <v>15</v>
      </c>
      <c r="D72" s="10">
        <v>963</v>
      </c>
      <c r="E72" s="9" t="s">
        <v>8</v>
      </c>
      <c r="F72" s="56">
        <v>7.8</v>
      </c>
      <c r="G72" s="10">
        <f t="shared" si="4"/>
        <v>10365.732</v>
      </c>
      <c r="H72" s="47">
        <v>2015</v>
      </c>
      <c r="I72" s="68">
        <v>35</v>
      </c>
      <c r="J72" s="73">
        <v>0.95</v>
      </c>
      <c r="K72" s="70">
        <v>1600</v>
      </c>
      <c r="L72" s="67">
        <f t="shared" si="5"/>
        <v>16585171.199999999</v>
      </c>
      <c r="M72" s="67">
        <f t="shared" si="6"/>
        <v>3601351.4605714283</v>
      </c>
      <c r="N72" s="67">
        <f t="shared" si="7"/>
        <v>12983819.73942857</v>
      </c>
    </row>
    <row r="73" spans="1:14" x14ac:dyDescent="0.2">
      <c r="A73" s="21">
        <v>29</v>
      </c>
      <c r="B73" s="20" t="s">
        <v>65</v>
      </c>
      <c r="C73" s="9" t="s">
        <v>15</v>
      </c>
      <c r="D73" s="10">
        <v>442</v>
      </c>
      <c r="E73" s="9" t="s">
        <v>8</v>
      </c>
      <c r="F73" s="56">
        <v>5.4</v>
      </c>
      <c r="G73" s="10">
        <f t="shared" si="4"/>
        <v>4757.6880000000001</v>
      </c>
      <c r="H73" s="47">
        <v>2015</v>
      </c>
      <c r="I73" s="68">
        <v>35</v>
      </c>
      <c r="J73" s="73">
        <v>0.95</v>
      </c>
      <c r="K73" s="70">
        <v>1600</v>
      </c>
      <c r="L73" s="67">
        <f t="shared" si="5"/>
        <v>7612300.7999999998</v>
      </c>
      <c r="M73" s="67">
        <f t="shared" si="6"/>
        <v>1652956.7451428571</v>
      </c>
      <c r="N73" s="67">
        <f t="shared" si="7"/>
        <v>5959344.0548571423</v>
      </c>
    </row>
    <row r="74" spans="1:14" x14ac:dyDescent="0.2">
      <c r="A74" s="21">
        <v>30</v>
      </c>
      <c r="B74" s="20" t="s">
        <v>66</v>
      </c>
      <c r="C74" s="9" t="s">
        <v>15</v>
      </c>
      <c r="D74" s="10">
        <v>643</v>
      </c>
      <c r="E74" s="9" t="s">
        <v>8</v>
      </c>
      <c r="F74" s="56">
        <v>7.8</v>
      </c>
      <c r="G74" s="10">
        <f t="shared" si="4"/>
        <v>6921.2519999999995</v>
      </c>
      <c r="H74" s="47">
        <v>2015</v>
      </c>
      <c r="I74" s="68">
        <v>35</v>
      </c>
      <c r="J74" s="73">
        <v>0.95</v>
      </c>
      <c r="K74" s="70">
        <v>1600</v>
      </c>
      <c r="L74" s="67">
        <f t="shared" si="5"/>
        <v>11074003.199999999</v>
      </c>
      <c r="M74" s="67">
        <f t="shared" si="6"/>
        <v>2404640.6948571429</v>
      </c>
      <c r="N74" s="67">
        <f t="shared" si="7"/>
        <v>8669362.5051428564</v>
      </c>
    </row>
    <row r="75" spans="1:14" hidden="1" x14ac:dyDescent="0.25">
      <c r="A75" s="21"/>
      <c r="B75" s="76" t="s">
        <v>67</v>
      </c>
      <c r="C75" s="76"/>
      <c r="D75" s="8"/>
      <c r="E75" s="7"/>
      <c r="F75" s="18"/>
      <c r="G75" s="10"/>
      <c r="H75" s="47"/>
      <c r="I75" s="68"/>
      <c r="J75" s="73"/>
      <c r="K75" s="70"/>
      <c r="L75" s="67"/>
      <c r="M75" s="67"/>
      <c r="N75" s="67">
        <f t="shared" si="7"/>
        <v>0</v>
      </c>
    </row>
    <row r="76" spans="1:14" x14ac:dyDescent="0.2">
      <c r="A76" s="74">
        <v>31</v>
      </c>
      <c r="B76" s="72" t="s">
        <v>68</v>
      </c>
      <c r="C76" s="9" t="s">
        <v>75</v>
      </c>
      <c r="D76" s="10">
        <v>862</v>
      </c>
      <c r="E76" s="11" t="s">
        <v>8</v>
      </c>
      <c r="F76" s="59">
        <v>21</v>
      </c>
      <c r="G76" s="10">
        <f t="shared" si="4"/>
        <v>9278.5679999999993</v>
      </c>
      <c r="H76" s="47">
        <v>2015</v>
      </c>
      <c r="I76" s="68">
        <v>35</v>
      </c>
      <c r="J76" s="73">
        <v>0.95</v>
      </c>
      <c r="K76" s="70">
        <v>1800</v>
      </c>
      <c r="L76" s="67">
        <f t="shared" si="5"/>
        <v>16701422.399999999</v>
      </c>
      <c r="M76" s="67">
        <f t="shared" si="6"/>
        <v>3626594.5782857137</v>
      </c>
      <c r="N76" s="67">
        <f t="shared" si="7"/>
        <v>13074827.821714286</v>
      </c>
    </row>
    <row r="77" spans="1:14" x14ac:dyDescent="0.2">
      <c r="A77" s="74"/>
      <c r="B77" s="72"/>
      <c r="C77" s="9" t="s">
        <v>76</v>
      </c>
      <c r="D77" s="10">
        <v>862</v>
      </c>
      <c r="E77" s="11" t="s">
        <v>8</v>
      </c>
      <c r="F77" s="59"/>
      <c r="G77" s="10">
        <f t="shared" si="4"/>
        <v>9278.5679999999993</v>
      </c>
      <c r="H77" s="47">
        <v>2015</v>
      </c>
      <c r="I77" s="68">
        <v>35</v>
      </c>
      <c r="J77" s="73">
        <v>0.95</v>
      </c>
      <c r="K77" s="70">
        <v>1800</v>
      </c>
      <c r="L77" s="67">
        <f t="shared" si="5"/>
        <v>16701422.399999999</v>
      </c>
      <c r="M77" s="67">
        <f t="shared" si="6"/>
        <v>3626594.5782857137</v>
      </c>
      <c r="N77" s="67">
        <f t="shared" si="7"/>
        <v>13074827.821714286</v>
      </c>
    </row>
    <row r="78" spans="1:14" x14ac:dyDescent="0.2">
      <c r="A78" s="74"/>
      <c r="B78" s="72"/>
      <c r="C78" s="9" t="s">
        <v>77</v>
      </c>
      <c r="D78" s="10">
        <v>862</v>
      </c>
      <c r="E78" s="11" t="s">
        <v>8</v>
      </c>
      <c r="F78" s="59"/>
      <c r="G78" s="10">
        <f t="shared" si="4"/>
        <v>9278.5679999999993</v>
      </c>
      <c r="H78" s="47">
        <v>2015</v>
      </c>
      <c r="I78" s="68">
        <v>35</v>
      </c>
      <c r="J78" s="73">
        <v>0.95</v>
      </c>
      <c r="K78" s="70">
        <v>1800</v>
      </c>
      <c r="L78" s="67">
        <f t="shared" si="5"/>
        <v>16701422.399999999</v>
      </c>
      <c r="M78" s="67">
        <f t="shared" si="6"/>
        <v>3626594.5782857137</v>
      </c>
      <c r="N78" s="67">
        <f t="shared" si="7"/>
        <v>13074827.821714286</v>
      </c>
    </row>
    <row r="79" spans="1:14" x14ac:dyDescent="0.2">
      <c r="A79" s="74"/>
      <c r="B79" s="72"/>
      <c r="C79" s="9" t="s">
        <v>78</v>
      </c>
      <c r="D79" s="10">
        <v>862</v>
      </c>
      <c r="E79" s="11" t="s">
        <v>8</v>
      </c>
      <c r="F79" s="59"/>
      <c r="G79" s="10">
        <f t="shared" si="4"/>
        <v>9278.5679999999993</v>
      </c>
      <c r="H79" s="47">
        <v>2015</v>
      </c>
      <c r="I79" s="68">
        <v>35</v>
      </c>
      <c r="J79" s="73">
        <v>0.95</v>
      </c>
      <c r="K79" s="70">
        <v>1800</v>
      </c>
      <c r="L79" s="67">
        <f t="shared" si="5"/>
        <v>16701422.399999999</v>
      </c>
      <c r="M79" s="67">
        <f t="shared" si="6"/>
        <v>3626594.5782857137</v>
      </c>
      <c r="N79" s="67">
        <f t="shared" si="7"/>
        <v>13074827.821714286</v>
      </c>
    </row>
    <row r="80" spans="1:14" x14ac:dyDescent="0.2">
      <c r="A80" s="74"/>
      <c r="B80" s="72"/>
      <c r="C80" s="9" t="s">
        <v>79</v>
      </c>
      <c r="D80" s="10">
        <v>862</v>
      </c>
      <c r="E80" s="11" t="s">
        <v>8</v>
      </c>
      <c r="F80" s="59"/>
      <c r="G80" s="10">
        <f t="shared" si="4"/>
        <v>9278.5679999999993</v>
      </c>
      <c r="H80" s="47">
        <v>2015</v>
      </c>
      <c r="I80" s="68">
        <v>35</v>
      </c>
      <c r="J80" s="73">
        <v>0.95</v>
      </c>
      <c r="K80" s="70">
        <v>1800</v>
      </c>
      <c r="L80" s="67">
        <f t="shared" si="5"/>
        <v>16701422.399999999</v>
      </c>
      <c r="M80" s="67">
        <f t="shared" si="6"/>
        <v>3626594.5782857137</v>
      </c>
      <c r="N80" s="67">
        <f t="shared" si="7"/>
        <v>13074827.821714286</v>
      </c>
    </row>
    <row r="81" spans="1:14" x14ac:dyDescent="0.2">
      <c r="A81" s="77">
        <v>32</v>
      </c>
      <c r="B81" s="20" t="s">
        <v>69</v>
      </c>
      <c r="C81" s="9" t="s">
        <v>80</v>
      </c>
      <c r="D81" s="10">
        <v>760</v>
      </c>
      <c r="E81" s="9" t="s">
        <v>8</v>
      </c>
      <c r="F81" s="56">
        <v>4.55</v>
      </c>
      <c r="G81" s="10">
        <f t="shared" si="4"/>
        <v>8180.6399999999994</v>
      </c>
      <c r="H81" s="47">
        <v>2015</v>
      </c>
      <c r="I81" s="68">
        <v>35</v>
      </c>
      <c r="J81" s="73">
        <v>0.95</v>
      </c>
      <c r="K81" s="70">
        <v>1600</v>
      </c>
      <c r="L81" s="67">
        <f t="shared" si="5"/>
        <v>13089024</v>
      </c>
      <c r="M81" s="67">
        <f t="shared" si="6"/>
        <v>2842188.0685714283</v>
      </c>
      <c r="N81" s="67">
        <f t="shared" si="7"/>
        <v>10246835.931428572</v>
      </c>
    </row>
    <row r="82" spans="1:14" x14ac:dyDescent="0.2">
      <c r="A82" s="21">
        <v>33</v>
      </c>
      <c r="B82" s="20" t="s">
        <v>70</v>
      </c>
      <c r="C82" s="9" t="s">
        <v>81</v>
      </c>
      <c r="D82" s="10">
        <v>315</v>
      </c>
      <c r="E82" s="9" t="s">
        <v>8</v>
      </c>
      <c r="F82" s="56">
        <v>5.4</v>
      </c>
      <c r="G82" s="10">
        <f t="shared" si="4"/>
        <v>3390.66</v>
      </c>
      <c r="H82" s="47">
        <v>2015</v>
      </c>
      <c r="I82" s="68">
        <v>35</v>
      </c>
      <c r="J82" s="73">
        <v>0.95</v>
      </c>
      <c r="K82" s="70">
        <v>1600</v>
      </c>
      <c r="L82" s="67">
        <f t="shared" si="5"/>
        <v>5425056</v>
      </c>
      <c r="M82" s="67">
        <f t="shared" si="6"/>
        <v>1178012.1599999999</v>
      </c>
      <c r="N82" s="67">
        <f t="shared" si="7"/>
        <v>4247043.84</v>
      </c>
    </row>
    <row r="83" spans="1:14" x14ac:dyDescent="0.2">
      <c r="A83" s="16">
        <v>34</v>
      </c>
      <c r="B83" s="20" t="s">
        <v>71</v>
      </c>
      <c r="C83" s="11" t="s">
        <v>82</v>
      </c>
      <c r="D83" s="10">
        <v>3126</v>
      </c>
      <c r="E83" s="9" t="s">
        <v>8</v>
      </c>
      <c r="F83" s="56">
        <v>5.8</v>
      </c>
      <c r="G83" s="10">
        <f t="shared" si="4"/>
        <v>33648.263999999996</v>
      </c>
      <c r="H83" s="47">
        <v>2015</v>
      </c>
      <c r="I83" s="68">
        <v>35</v>
      </c>
      <c r="J83" s="73">
        <v>0.95</v>
      </c>
      <c r="K83" s="70">
        <v>1600</v>
      </c>
      <c r="L83" s="67">
        <f t="shared" si="5"/>
        <v>53837222.399999991</v>
      </c>
      <c r="M83" s="67">
        <f t="shared" si="6"/>
        <v>11690368.292571425</v>
      </c>
      <c r="N83" s="67">
        <f t="shared" si="7"/>
        <v>42146854.107428566</v>
      </c>
    </row>
    <row r="84" spans="1:14" x14ac:dyDescent="0.2">
      <c r="A84" s="21">
        <v>35</v>
      </c>
      <c r="B84" s="20" t="s">
        <v>72</v>
      </c>
      <c r="C84" s="9" t="s">
        <v>83</v>
      </c>
      <c r="D84" s="10">
        <v>715</v>
      </c>
      <c r="E84" s="14" t="s">
        <v>21</v>
      </c>
      <c r="F84" s="56">
        <v>7.8</v>
      </c>
      <c r="G84" s="10">
        <f t="shared" si="4"/>
        <v>7696.2599999999993</v>
      </c>
      <c r="H84" s="47">
        <v>2015</v>
      </c>
      <c r="I84" s="68">
        <v>35</v>
      </c>
      <c r="J84" s="73">
        <v>0.95</v>
      </c>
      <c r="K84" s="70">
        <v>1500</v>
      </c>
      <c r="L84" s="67">
        <f t="shared" si="5"/>
        <v>11544389.999999998</v>
      </c>
      <c r="M84" s="67">
        <f t="shared" si="6"/>
        <v>2506781.8285714281</v>
      </c>
      <c r="N84" s="67">
        <f t="shared" si="7"/>
        <v>9037608.1714285705</v>
      </c>
    </row>
    <row r="85" spans="1:14" x14ac:dyDescent="0.2">
      <c r="A85" s="16">
        <v>36</v>
      </c>
      <c r="B85" s="20" t="s">
        <v>73</v>
      </c>
      <c r="C85" s="11" t="s">
        <v>84</v>
      </c>
      <c r="D85" s="13">
        <v>462</v>
      </c>
      <c r="E85" s="14" t="s">
        <v>21</v>
      </c>
      <c r="F85" s="55">
        <v>10</v>
      </c>
      <c r="G85" s="10">
        <f t="shared" si="4"/>
        <v>4972.9679999999998</v>
      </c>
      <c r="H85" s="47">
        <v>2015</v>
      </c>
      <c r="I85" s="68">
        <v>35</v>
      </c>
      <c r="J85" s="73">
        <v>0.95</v>
      </c>
      <c r="K85" s="70">
        <v>1500</v>
      </c>
      <c r="L85" s="67">
        <f t="shared" si="5"/>
        <v>7459452</v>
      </c>
      <c r="M85" s="67">
        <f t="shared" si="6"/>
        <v>1619766.72</v>
      </c>
      <c r="N85" s="67">
        <f t="shared" si="7"/>
        <v>5839685.2800000003</v>
      </c>
    </row>
    <row r="86" spans="1:14" hidden="1" x14ac:dyDescent="0.2">
      <c r="A86" s="16"/>
      <c r="B86" s="78" t="s">
        <v>95</v>
      </c>
      <c r="C86" s="76"/>
      <c r="D86" s="13"/>
      <c r="E86" s="14"/>
      <c r="F86" s="55"/>
      <c r="G86" s="10"/>
      <c r="H86" s="67"/>
      <c r="I86" s="68"/>
      <c r="J86" s="69"/>
      <c r="K86" s="70"/>
      <c r="L86" s="67"/>
      <c r="M86" s="67"/>
      <c r="N86" s="67">
        <f t="shared" si="7"/>
        <v>0</v>
      </c>
    </row>
    <row r="87" spans="1:14" x14ac:dyDescent="0.2">
      <c r="A87" s="79">
        <f>A85+1</f>
        <v>37</v>
      </c>
      <c r="B87" s="20" t="s">
        <v>95</v>
      </c>
      <c r="C87" s="11" t="s">
        <v>96</v>
      </c>
      <c r="D87" s="10">
        <v>8820</v>
      </c>
      <c r="E87" s="11" t="s">
        <v>8</v>
      </c>
      <c r="F87" s="56">
        <v>10</v>
      </c>
      <c r="G87" s="10">
        <f t="shared" si="4"/>
        <v>94938.48</v>
      </c>
      <c r="H87" s="48">
        <v>2016</v>
      </c>
      <c r="I87" s="68">
        <v>60</v>
      </c>
      <c r="J87" s="73">
        <v>0.95</v>
      </c>
      <c r="K87" s="70">
        <v>2000</v>
      </c>
      <c r="L87" s="67">
        <f t="shared" si="5"/>
        <v>189876960</v>
      </c>
      <c r="M87" s="67">
        <f t="shared" si="6"/>
        <v>21044696.399999999</v>
      </c>
      <c r="N87" s="67">
        <f t="shared" si="7"/>
        <v>168832263.59999999</v>
      </c>
    </row>
    <row r="88" spans="1:14" x14ac:dyDescent="0.2">
      <c r="A88" s="79">
        <f t="shared" ref="A88:A92" si="8">A87+1</f>
        <v>38</v>
      </c>
      <c r="B88" s="20" t="s">
        <v>95</v>
      </c>
      <c r="C88" s="11" t="s">
        <v>97</v>
      </c>
      <c r="D88" s="10">
        <v>6480</v>
      </c>
      <c r="E88" s="11" t="s">
        <v>8</v>
      </c>
      <c r="F88" s="56">
        <v>10</v>
      </c>
      <c r="G88" s="10">
        <f t="shared" si="4"/>
        <v>69750.720000000001</v>
      </c>
      <c r="H88" s="48">
        <v>2016</v>
      </c>
      <c r="I88" s="68">
        <v>60</v>
      </c>
      <c r="J88" s="73">
        <v>0.95</v>
      </c>
      <c r="K88" s="70">
        <v>2000</v>
      </c>
      <c r="L88" s="67">
        <f t="shared" si="5"/>
        <v>139501440</v>
      </c>
      <c r="M88" s="67">
        <f t="shared" si="6"/>
        <v>15461409.599999998</v>
      </c>
      <c r="N88" s="67">
        <f t="shared" si="7"/>
        <v>124040030.40000001</v>
      </c>
    </row>
    <row r="89" spans="1:14" x14ac:dyDescent="0.2">
      <c r="A89" s="79">
        <f t="shared" si="8"/>
        <v>39</v>
      </c>
      <c r="B89" s="20" t="s">
        <v>98</v>
      </c>
      <c r="C89" s="11" t="str">
        <f>B89</f>
        <v>Community Center</v>
      </c>
      <c r="D89" s="10">
        <v>798.88</v>
      </c>
      <c r="E89" s="11" t="s">
        <v>8</v>
      </c>
      <c r="F89" s="56">
        <v>7</v>
      </c>
      <c r="G89" s="10">
        <f t="shared" si="4"/>
        <v>8599.1443199999994</v>
      </c>
      <c r="H89" s="48">
        <v>2016</v>
      </c>
      <c r="I89" s="68">
        <v>60</v>
      </c>
      <c r="J89" s="73">
        <v>0.95</v>
      </c>
      <c r="K89" s="70">
        <v>2000</v>
      </c>
      <c r="L89" s="67">
        <f t="shared" si="5"/>
        <v>17198288.640000001</v>
      </c>
      <c r="M89" s="67">
        <f t="shared" si="6"/>
        <v>1906143.6575999996</v>
      </c>
      <c r="N89" s="67">
        <f t="shared" si="7"/>
        <v>15292144.9824</v>
      </c>
    </row>
    <row r="90" spans="1:14" x14ac:dyDescent="0.2">
      <c r="A90" s="79">
        <f t="shared" si="8"/>
        <v>40</v>
      </c>
      <c r="B90" s="20" t="s">
        <v>99</v>
      </c>
      <c r="C90" s="11" t="str">
        <f>B90</f>
        <v>Canteen</v>
      </c>
      <c r="D90" s="10">
        <v>200</v>
      </c>
      <c r="E90" s="11" t="s">
        <v>8</v>
      </c>
      <c r="F90" s="56">
        <v>4</v>
      </c>
      <c r="G90" s="10">
        <f t="shared" si="4"/>
        <v>2152.7999999999997</v>
      </c>
      <c r="H90" s="48">
        <v>2016</v>
      </c>
      <c r="I90" s="68">
        <v>60</v>
      </c>
      <c r="J90" s="73">
        <v>0.95</v>
      </c>
      <c r="K90" s="70">
        <v>1600</v>
      </c>
      <c r="L90" s="67">
        <f t="shared" si="5"/>
        <v>3444479.9999999995</v>
      </c>
      <c r="M90" s="67">
        <f t="shared" si="6"/>
        <v>381763.1999999999</v>
      </c>
      <c r="N90" s="67">
        <f t="shared" si="7"/>
        <v>3062716.8</v>
      </c>
    </row>
    <row r="91" spans="1:14" x14ac:dyDescent="0.2">
      <c r="A91" s="79">
        <f t="shared" si="8"/>
        <v>41</v>
      </c>
      <c r="B91" s="20" t="s">
        <v>100</v>
      </c>
      <c r="C91" s="11" t="s">
        <v>101</v>
      </c>
      <c r="D91" s="10">
        <v>1980</v>
      </c>
      <c r="E91" s="11" t="s">
        <v>8</v>
      </c>
      <c r="F91" s="56">
        <v>10</v>
      </c>
      <c r="G91" s="10">
        <f t="shared" si="4"/>
        <v>21312.719999999998</v>
      </c>
      <c r="H91" s="48">
        <v>2016</v>
      </c>
      <c r="I91" s="68">
        <v>60</v>
      </c>
      <c r="J91" s="73">
        <v>0.95</v>
      </c>
      <c r="K91" s="70">
        <v>1800</v>
      </c>
      <c r="L91" s="67">
        <f t="shared" si="5"/>
        <v>38362895.999999993</v>
      </c>
      <c r="M91" s="67">
        <f t="shared" si="6"/>
        <v>4251887.6399999987</v>
      </c>
      <c r="N91" s="67">
        <f t="shared" si="7"/>
        <v>34111008.359999992</v>
      </c>
    </row>
    <row r="92" spans="1:14" x14ac:dyDescent="0.2">
      <c r="A92" s="79">
        <f t="shared" si="8"/>
        <v>42</v>
      </c>
      <c r="B92" s="20" t="s">
        <v>103</v>
      </c>
      <c r="C92" s="11" t="s">
        <v>102</v>
      </c>
      <c r="D92" s="10">
        <v>350</v>
      </c>
      <c r="E92" s="11" t="s">
        <v>8</v>
      </c>
      <c r="F92" s="56">
        <v>8</v>
      </c>
      <c r="G92" s="10">
        <f t="shared" si="4"/>
        <v>3767.3999999999996</v>
      </c>
      <c r="H92" s="48">
        <v>2016</v>
      </c>
      <c r="I92" s="68">
        <v>60</v>
      </c>
      <c r="J92" s="73">
        <v>0.95</v>
      </c>
      <c r="K92" s="70">
        <v>2500</v>
      </c>
      <c r="L92" s="67">
        <f t="shared" si="5"/>
        <v>9418500</v>
      </c>
      <c r="M92" s="67">
        <f t="shared" si="6"/>
        <v>1043883.7499999998</v>
      </c>
      <c r="N92" s="67">
        <f t="shared" si="7"/>
        <v>8374616.25</v>
      </c>
    </row>
    <row r="93" spans="1:14" x14ac:dyDescent="0.2">
      <c r="B93" s="33"/>
      <c r="C93" s="34"/>
      <c r="D93" s="32"/>
    </row>
    <row r="94" spans="1:14" x14ac:dyDescent="0.2">
      <c r="B94" s="33"/>
      <c r="C94" s="34"/>
    </row>
    <row r="95" spans="1:14" x14ac:dyDescent="0.2">
      <c r="B95" s="33"/>
      <c r="C95" s="34"/>
    </row>
    <row r="96" spans="1:14" x14ac:dyDescent="0.2">
      <c r="B96" s="33"/>
      <c r="C96" s="34"/>
    </row>
    <row r="98" spans="3:10" x14ac:dyDescent="0.2">
      <c r="C98" s="29"/>
      <c r="D98" s="30"/>
      <c r="E98" s="29"/>
    </row>
    <row r="99" spans="3:10" x14ac:dyDescent="0.2">
      <c r="E99" s="31"/>
      <c r="J99" s="41"/>
    </row>
    <row r="100" spans="3:10" x14ac:dyDescent="0.2">
      <c r="E100" s="31"/>
    </row>
    <row r="101" spans="3:10" x14ac:dyDescent="0.2">
      <c r="E101" s="31"/>
    </row>
    <row r="102" spans="3:10" x14ac:dyDescent="0.2">
      <c r="E102" s="31"/>
    </row>
    <row r="103" spans="3:10" x14ac:dyDescent="0.2">
      <c r="E103" s="31"/>
    </row>
  </sheetData>
  <autoFilter ref="A3:N92"/>
  <mergeCells count="49">
    <mergeCell ref="B86:C86"/>
    <mergeCell ref="F5:F9"/>
    <mergeCell ref="F10:F14"/>
    <mergeCell ref="F33:F35"/>
    <mergeCell ref="B5:B9"/>
    <mergeCell ref="B10:B14"/>
    <mergeCell ref="B16:B17"/>
    <mergeCell ref="B18:B19"/>
    <mergeCell ref="B21:B26"/>
    <mergeCell ref="B27:B32"/>
    <mergeCell ref="B33:B35"/>
    <mergeCell ref="B4:C4"/>
    <mergeCell ref="F36:F38"/>
    <mergeCell ref="F16:F17"/>
    <mergeCell ref="F21:F26"/>
    <mergeCell ref="F76:F80"/>
    <mergeCell ref="F40:F42"/>
    <mergeCell ref="F43:F44"/>
    <mergeCell ref="F48:F49"/>
    <mergeCell ref="F62:F67"/>
    <mergeCell ref="F27:F32"/>
    <mergeCell ref="B71:C71"/>
    <mergeCell ref="B75:C75"/>
    <mergeCell ref="A48:A49"/>
    <mergeCell ref="B62:B67"/>
    <mergeCell ref="B76:B80"/>
    <mergeCell ref="B36:B38"/>
    <mergeCell ref="B40:B42"/>
    <mergeCell ref="B43:B44"/>
    <mergeCell ref="B48:B49"/>
    <mergeCell ref="B56:B57"/>
    <mergeCell ref="B39:C39"/>
    <mergeCell ref="B45:C45"/>
    <mergeCell ref="B51:C51"/>
    <mergeCell ref="B54:C54"/>
    <mergeCell ref="A56:A57"/>
    <mergeCell ref="A62:A67"/>
    <mergeCell ref="A76:A80"/>
    <mergeCell ref="B58:C58"/>
    <mergeCell ref="A27:A32"/>
    <mergeCell ref="A33:A35"/>
    <mergeCell ref="A36:A38"/>
    <mergeCell ref="A40:A42"/>
    <mergeCell ref="A43:A44"/>
    <mergeCell ref="A5:A9"/>
    <mergeCell ref="A10:A14"/>
    <mergeCell ref="A16:A17"/>
    <mergeCell ref="A18:A19"/>
    <mergeCell ref="A21:A26"/>
  </mergeCells>
  <pageMargins left="0.11811023622047245" right="0" top="0.55118110236220474" bottom="0.55118110236220474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L16" sqref="L16"/>
    </sheetView>
  </sheetViews>
  <sheetFormatPr defaultRowHeight="15" x14ac:dyDescent="0.2"/>
  <cols>
    <col min="1" max="1" width="15.33203125" style="17" bestFit="1" customWidth="1"/>
    <col min="2" max="2" width="9.33203125" style="37"/>
    <col min="3" max="3" width="27.33203125" style="17" bestFit="1" customWidth="1"/>
    <col min="4" max="4" width="6.33203125" style="45" bestFit="1" customWidth="1"/>
    <col min="5" max="5" width="10.6640625" style="46" bestFit="1" customWidth="1"/>
    <col min="6" max="6" width="5.83203125" style="17" bestFit="1" customWidth="1"/>
    <col min="7" max="7" width="16.6640625" style="17" bestFit="1" customWidth="1"/>
    <col min="8" max="8" width="7.5" style="17" bestFit="1" customWidth="1"/>
    <col min="9" max="9" width="3.5" style="17" bestFit="1" customWidth="1"/>
    <col min="10" max="10" width="5.33203125" style="17" bestFit="1" customWidth="1"/>
    <col min="11" max="11" width="13.6640625" style="17" bestFit="1" customWidth="1"/>
    <col min="12" max="12" width="19.83203125" style="17" bestFit="1" customWidth="1"/>
    <col min="13" max="14" width="9.33203125" style="17"/>
    <col min="15" max="15" width="18" style="46" bestFit="1" customWidth="1"/>
    <col min="16" max="16384" width="9.33203125" style="17"/>
  </cols>
  <sheetData>
    <row r="2" spans="2:15" x14ac:dyDescent="0.2">
      <c r="G2" s="51">
        <f>SUM(G4:G13)</f>
        <v>250783859</v>
      </c>
      <c r="H2" s="52"/>
      <c r="I2" s="52"/>
      <c r="J2" s="52"/>
      <c r="K2" s="52">
        <v>2023</v>
      </c>
      <c r="L2" s="51">
        <f>SUM(L4:L13)</f>
        <v>218634059</v>
      </c>
    </row>
    <row r="3" spans="2:15" x14ac:dyDescent="0.2">
      <c r="B3" s="35" t="s">
        <v>1</v>
      </c>
      <c r="C3" s="35" t="s">
        <v>116</v>
      </c>
      <c r="D3" s="42" t="s">
        <v>113</v>
      </c>
      <c r="E3" s="43" t="s">
        <v>114</v>
      </c>
      <c r="F3" s="35" t="s">
        <v>115</v>
      </c>
      <c r="G3" s="35" t="s">
        <v>108</v>
      </c>
      <c r="H3" s="35" t="s">
        <v>104</v>
      </c>
      <c r="I3" s="35" t="s">
        <v>105</v>
      </c>
      <c r="J3" s="35" t="s">
        <v>106</v>
      </c>
      <c r="K3" s="35" t="s">
        <v>109</v>
      </c>
      <c r="L3" s="35" t="s">
        <v>110</v>
      </c>
    </row>
    <row r="4" spans="2:15" x14ac:dyDescent="0.2">
      <c r="B4" s="37">
        <v>1</v>
      </c>
      <c r="C4" s="17" t="s">
        <v>111</v>
      </c>
      <c r="D4" s="45">
        <v>9.41</v>
      </c>
      <c r="E4" s="46">
        <f>D4*1000</f>
        <v>9410</v>
      </c>
      <c r="F4" s="17">
        <v>7000</v>
      </c>
      <c r="G4" s="36">
        <f>F4*E4</f>
        <v>65870000</v>
      </c>
      <c r="H4" s="36">
        <v>2015</v>
      </c>
      <c r="I4" s="17">
        <v>35</v>
      </c>
      <c r="J4" s="38">
        <v>0.95</v>
      </c>
      <c r="K4" s="36">
        <f>G4*(J4/I4)*($K$2-H4)</f>
        <v>14303200</v>
      </c>
      <c r="L4" s="36">
        <f>G4-K4</f>
        <v>51566800</v>
      </c>
    </row>
    <row r="5" spans="2:15" x14ac:dyDescent="0.2">
      <c r="B5" s="37">
        <v>2</v>
      </c>
      <c r="C5" s="17" t="s">
        <v>112</v>
      </c>
      <c r="D5" s="45">
        <v>2.2799999999999998</v>
      </c>
      <c r="E5" s="46">
        <f>D5*1000</f>
        <v>2280</v>
      </c>
      <c r="F5" s="17">
        <v>7500</v>
      </c>
      <c r="G5" s="36">
        <f>F5*E5</f>
        <v>17100000</v>
      </c>
      <c r="H5" s="36">
        <v>2016</v>
      </c>
      <c r="I5" s="17">
        <v>35</v>
      </c>
      <c r="J5" s="38">
        <v>0.95</v>
      </c>
      <c r="K5" s="36">
        <f>G5*(J5/I5)*($K$2-H5)</f>
        <v>3249000</v>
      </c>
      <c r="L5" s="36">
        <f>G5-K5</f>
        <v>13851000</v>
      </c>
    </row>
    <row r="7" spans="2:15" x14ac:dyDescent="0.2">
      <c r="C7" s="53" t="s">
        <v>119</v>
      </c>
      <c r="E7" s="46">
        <v>37709.08</v>
      </c>
      <c r="F7" s="46">
        <v>150</v>
      </c>
      <c r="G7" s="46">
        <f>F7*E7</f>
        <v>5656362</v>
      </c>
      <c r="H7" s="46"/>
      <c r="L7" s="46">
        <f>F7*E7</f>
        <v>5656362</v>
      </c>
    </row>
    <row r="8" spans="2:15" x14ac:dyDescent="0.2">
      <c r="C8" s="53" t="s">
        <v>119</v>
      </c>
      <c r="E8" s="46">
        <v>92973.04</v>
      </c>
      <c r="F8" s="46">
        <v>150</v>
      </c>
      <c r="G8" s="46">
        <f t="shared" ref="G8:G10" si="0">F8*E8</f>
        <v>13945955.999999998</v>
      </c>
      <c r="H8" s="46"/>
      <c r="L8" s="46">
        <f t="shared" ref="L8:L10" si="1">F8*E8</f>
        <v>13945955.999999998</v>
      </c>
    </row>
    <row r="9" spans="2:15" x14ac:dyDescent="0.2">
      <c r="C9" s="53" t="s">
        <v>119</v>
      </c>
      <c r="E9" s="46">
        <v>734338.08</v>
      </c>
      <c r="F9" s="46">
        <v>150</v>
      </c>
      <c r="G9" s="46">
        <f t="shared" si="0"/>
        <v>110150712</v>
      </c>
      <c r="H9" s="46"/>
      <c r="L9" s="46">
        <f t="shared" si="1"/>
        <v>110150712</v>
      </c>
      <c r="O9" s="46">
        <v>600000</v>
      </c>
    </row>
    <row r="10" spans="2:15" x14ac:dyDescent="0.2">
      <c r="C10" s="53" t="s">
        <v>119</v>
      </c>
      <c r="D10" s="17"/>
      <c r="E10" s="50">
        <v>34774.86</v>
      </c>
      <c r="F10" s="46">
        <v>150</v>
      </c>
      <c r="G10" s="46">
        <f t="shared" si="0"/>
        <v>5216229</v>
      </c>
      <c r="L10" s="46">
        <f t="shared" si="1"/>
        <v>5216229</v>
      </c>
      <c r="O10" s="46">
        <v>2444323</v>
      </c>
    </row>
    <row r="11" spans="2:15" x14ac:dyDescent="0.2">
      <c r="O11" s="46">
        <f>SUM(O9:O10)</f>
        <v>3044323</v>
      </c>
    </row>
    <row r="12" spans="2:15" x14ac:dyDescent="0.2">
      <c r="C12" s="17" t="s">
        <v>118</v>
      </c>
      <c r="E12" s="46">
        <v>1334</v>
      </c>
      <c r="F12" s="17">
        <v>1800</v>
      </c>
      <c r="G12" s="36">
        <f>F12*E12</f>
        <v>2401200</v>
      </c>
      <c r="L12" s="36">
        <f>E12*1000</f>
        <v>1334000</v>
      </c>
      <c r="O12" s="45">
        <f>O11/10^6</f>
        <v>3.0443229999999999</v>
      </c>
    </row>
    <row r="13" spans="2:15" x14ac:dyDescent="0.2">
      <c r="C13" s="17" t="s">
        <v>117</v>
      </c>
      <c r="E13" s="46">
        <v>16913</v>
      </c>
      <c r="F13" s="17">
        <v>1800</v>
      </c>
      <c r="G13" s="36">
        <f>F13*E13</f>
        <v>30443400</v>
      </c>
      <c r="L13" s="36">
        <f>E13*1000</f>
        <v>16913000</v>
      </c>
    </row>
    <row r="14" spans="2:15" x14ac:dyDescent="0.2">
      <c r="G14" s="36">
        <f>SUM(G4:G13)</f>
        <v>250783859</v>
      </c>
      <c r="L14" s="36">
        <f>SUM(L4:L13)</f>
        <v>218634059</v>
      </c>
    </row>
    <row r="15" spans="2:15" x14ac:dyDescent="0.2">
      <c r="G15" s="46">
        <f>Building!L2</f>
        <v>1707520445.2800004</v>
      </c>
      <c r="L15" s="46">
        <f>Building!N2</f>
        <v>1379034778.379143</v>
      </c>
    </row>
    <row r="16" spans="2:15" x14ac:dyDescent="0.2">
      <c r="G16" s="51">
        <f>G15+G14</f>
        <v>1958304304.2800004</v>
      </c>
      <c r="H16" s="52"/>
      <c r="I16" s="52"/>
      <c r="J16" s="52"/>
      <c r="K16" s="52"/>
      <c r="L16" s="51">
        <f>L15+L14</f>
        <v>1597668837.379143</v>
      </c>
    </row>
    <row r="17" spans="7:12" x14ac:dyDescent="0.2">
      <c r="L17" s="46">
        <f>[1]Sheet1!$G$17</f>
        <v>7036060253.5199986</v>
      </c>
    </row>
    <row r="21" spans="7:12" x14ac:dyDescent="0.2">
      <c r="G21" s="39"/>
    </row>
    <row r="22" spans="7:12" x14ac:dyDescent="0.2">
      <c r="G22" s="39"/>
      <c r="L22" s="46"/>
    </row>
    <row r="23" spans="7:12" x14ac:dyDescent="0.2">
      <c r="G23" s="49"/>
    </row>
    <row r="24" spans="7:12" x14ac:dyDescent="0.2">
      <c r="G24" s="36"/>
    </row>
    <row r="25" spans="7:12" x14ac:dyDescent="0.2">
      <c r="G25" s="39"/>
    </row>
    <row r="26" spans="7:12" x14ac:dyDescent="0.2">
      <c r="G26" s="40"/>
    </row>
    <row r="27" spans="7:12" x14ac:dyDescent="0.2">
      <c r="G27" s="57"/>
    </row>
    <row r="28" spans="7:12" x14ac:dyDescent="0.2">
      <c r="G28" s="39"/>
    </row>
    <row r="29" spans="7:12" x14ac:dyDescent="0.2">
      <c r="G29" s="39"/>
    </row>
    <row r="30" spans="7:12" x14ac:dyDescent="0.2">
      <c r="G30" s="36"/>
    </row>
    <row r="31" spans="7:12" x14ac:dyDescent="0.2">
      <c r="G31" s="36"/>
    </row>
    <row r="32" spans="7:12" x14ac:dyDescent="0.2">
      <c r="G32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tabSelected="1" topLeftCell="C1" workbookViewId="0">
      <selection activeCell="H19" sqref="H19"/>
    </sheetView>
  </sheetViews>
  <sheetFormatPr defaultRowHeight="15" x14ac:dyDescent="0.2"/>
  <cols>
    <col min="1" max="1" width="9.33203125" style="17"/>
    <col min="2" max="2" width="46" style="17" bestFit="1" customWidth="1"/>
    <col min="3" max="4" width="18" style="17" bestFit="1" customWidth="1"/>
    <col min="5" max="6" width="9.33203125" style="17"/>
    <col min="7" max="7" width="46" style="17" bestFit="1" customWidth="1"/>
    <col min="8" max="8" width="18" style="17" bestFit="1" customWidth="1"/>
    <col min="9" max="9" width="21" style="17" bestFit="1" customWidth="1"/>
    <col min="10" max="11" width="21" style="46" bestFit="1" customWidth="1"/>
    <col min="12" max="12" width="22.33203125" style="46" bestFit="1" customWidth="1"/>
    <col min="13" max="13" width="19.83203125" style="17" bestFit="1" customWidth="1"/>
    <col min="14" max="16384" width="9.33203125" style="17"/>
  </cols>
  <sheetData>
    <row r="2" spans="2:14" x14ac:dyDescent="0.2">
      <c r="C2" s="36">
        <f>SUM(C4:C8)</f>
        <v>5837697542.2642651</v>
      </c>
      <c r="D2" s="36">
        <f>SUM(D4:D8)</f>
        <v>3912187340.3304358</v>
      </c>
      <c r="H2" s="51">
        <f>SUM(H4:H10)</f>
        <v>64226363481.15625</v>
      </c>
      <c r="I2" s="51">
        <f>SUM(I4:I10)</f>
        <v>49981288641.670097</v>
      </c>
      <c r="J2" s="51">
        <f>SUM(J4:J10)</f>
        <v>77482815224.807816</v>
      </c>
      <c r="K2" s="51">
        <f>SUM(K4:K10)</f>
        <v>51451226507.911514</v>
      </c>
      <c r="L2" s="51">
        <f>SUM(L4:L10)</f>
        <v>36146325836.978195</v>
      </c>
    </row>
    <row r="3" spans="2:14" x14ac:dyDescent="0.25">
      <c r="B3" s="81" t="s">
        <v>120</v>
      </c>
      <c r="C3" s="81" t="s">
        <v>133</v>
      </c>
      <c r="D3" s="81" t="s">
        <v>134</v>
      </c>
      <c r="G3" s="81" t="s">
        <v>120</v>
      </c>
      <c r="H3" s="81" t="s">
        <v>133</v>
      </c>
      <c r="I3" s="81" t="s">
        <v>134</v>
      </c>
      <c r="J3" s="46" t="s">
        <v>108</v>
      </c>
      <c r="K3" s="46" t="s">
        <v>110</v>
      </c>
      <c r="L3" s="46" t="s">
        <v>135</v>
      </c>
    </row>
    <row r="4" spans="2:14" x14ac:dyDescent="0.25">
      <c r="B4" s="82" t="s">
        <v>123</v>
      </c>
      <c r="C4" s="83">
        <v>4276108471.6347952</v>
      </c>
      <c r="D4" s="83">
        <v>3215086761.2928934</v>
      </c>
      <c r="G4" s="82" t="s">
        <v>128</v>
      </c>
      <c r="H4" s="36">
        <v>63817475326.036247</v>
      </c>
      <c r="I4" s="36">
        <v>49701943553.313576</v>
      </c>
      <c r="J4" s="46">
        <v>77149864857.735321</v>
      </c>
      <c r="K4" s="46">
        <v>51309307348.127647</v>
      </c>
      <c r="L4" s="46">
        <v>36045457076.687569</v>
      </c>
      <c r="M4" s="45"/>
    </row>
    <row r="5" spans="2:14" x14ac:dyDescent="0.25">
      <c r="B5" s="82" t="s">
        <v>129</v>
      </c>
      <c r="C5" s="83">
        <v>980749981.79182291</v>
      </c>
      <c r="D5" s="83">
        <v>234572736.17418599</v>
      </c>
      <c r="G5" s="82" t="s">
        <v>125</v>
      </c>
      <c r="H5" s="83">
        <v>392576975.88999939</v>
      </c>
      <c r="I5" s="83">
        <v>264534344.46693015</v>
      </c>
      <c r="J5" s="46">
        <v>316597950.05608928</v>
      </c>
      <c r="K5" s="46">
        <v>128976347.80711004</v>
      </c>
      <c r="L5" s="46">
        <v>91808791.906905875</v>
      </c>
      <c r="M5" s="45"/>
    </row>
    <row r="6" spans="2:14" x14ac:dyDescent="0.25">
      <c r="B6" s="82" t="s">
        <v>121</v>
      </c>
      <c r="C6" s="83">
        <v>527353491.61550951</v>
      </c>
      <c r="D6" s="83">
        <v>461369942.4833566</v>
      </c>
      <c r="G6" s="82" t="s">
        <v>122</v>
      </c>
      <c r="H6" s="83">
        <v>10578356.229999999</v>
      </c>
      <c r="I6" s="83">
        <v>9200793.5148867629</v>
      </c>
      <c r="J6" s="46">
        <v>10619317.167794159</v>
      </c>
      <c r="K6" s="46">
        <v>7894364.3829172822</v>
      </c>
      <c r="L6" s="46">
        <v>5526055.0680421004</v>
      </c>
      <c r="M6" s="45"/>
    </row>
    <row r="7" spans="2:14" x14ac:dyDescent="0.25">
      <c r="B7" s="82" t="s">
        <v>131</v>
      </c>
      <c r="C7" s="83">
        <v>30327587.622137301</v>
      </c>
      <c r="D7" s="83">
        <v>0</v>
      </c>
      <c r="G7" s="82" t="s">
        <v>132</v>
      </c>
      <c r="H7" s="83">
        <v>3121015.6600000006</v>
      </c>
      <c r="I7" s="83">
        <v>3067301.2354099317</v>
      </c>
      <c r="J7" s="84">
        <v>3121523.7589591611</v>
      </c>
      <c r="K7" s="46">
        <v>2756938.5891663097</v>
      </c>
      <c r="L7" s="46">
        <v>1929857.0124164161</v>
      </c>
      <c r="M7" s="45"/>
    </row>
    <row r="8" spans="2:14" x14ac:dyDescent="0.25">
      <c r="B8" s="82" t="s">
        <v>130</v>
      </c>
      <c r="C8" s="83">
        <v>23158009.600000001</v>
      </c>
      <c r="D8" s="83">
        <v>1157900.379999999</v>
      </c>
      <c r="G8" s="82" t="s">
        <v>127</v>
      </c>
      <c r="H8" s="83">
        <v>2611807.3400000008</v>
      </c>
      <c r="I8" s="83">
        <v>2542649.1392947948</v>
      </c>
      <c r="J8" s="46">
        <v>2611576.0896426765</v>
      </c>
      <c r="K8" s="46">
        <v>2291509.0046674917</v>
      </c>
      <c r="L8" s="46">
        <v>1604056.3032672438</v>
      </c>
      <c r="M8" s="45"/>
    </row>
    <row r="9" spans="2:14" x14ac:dyDescent="0.2">
      <c r="H9" s="80"/>
    </row>
    <row r="11" spans="2:14" x14ac:dyDescent="0.2">
      <c r="I11" s="36">
        <f>I2+D2+D14</f>
        <v>55355997031.431305</v>
      </c>
      <c r="K11" s="46" t="s">
        <v>110</v>
      </c>
      <c r="L11" s="46" t="s">
        <v>135</v>
      </c>
    </row>
    <row r="12" spans="2:14" x14ac:dyDescent="0.25">
      <c r="B12" s="82" t="s">
        <v>126</v>
      </c>
      <c r="C12" s="83">
        <v>974977763.99599993</v>
      </c>
      <c r="D12" s="83">
        <v>833671370.43077374</v>
      </c>
      <c r="I12" s="36"/>
      <c r="J12" s="46" t="s">
        <v>136</v>
      </c>
      <c r="K12" s="46">
        <f>Development!L17</f>
        <v>7036060253.5199986</v>
      </c>
      <c r="L12" s="46">
        <f>K12*0.7</f>
        <v>4925242177.4639988</v>
      </c>
      <c r="M12" s="45"/>
    </row>
    <row r="13" spans="2:14" x14ac:dyDescent="0.25">
      <c r="B13" s="82" t="s">
        <v>124</v>
      </c>
      <c r="C13" s="83">
        <v>628849679</v>
      </c>
      <c r="D13" s="83">
        <v>628849679</v>
      </c>
      <c r="J13" s="46" t="s">
        <v>137</v>
      </c>
      <c r="K13" s="46">
        <f>Development!L16</f>
        <v>1597668837.379143</v>
      </c>
      <c r="L13" s="46">
        <f>K13*0.7</f>
        <v>1118368186.1654</v>
      </c>
      <c r="M13" s="45"/>
    </row>
    <row r="14" spans="2:14" x14ac:dyDescent="0.2">
      <c r="C14" s="36">
        <f>SUM(C12:C13)</f>
        <v>1603827442.9959998</v>
      </c>
      <c r="D14" s="36">
        <f>SUM(D12:D13)</f>
        <v>1462521049.4307737</v>
      </c>
      <c r="I14" s="46"/>
      <c r="J14" s="46" t="s">
        <v>138</v>
      </c>
      <c r="K14" s="46">
        <f>K2</f>
        <v>51451226507.911514</v>
      </c>
      <c r="L14" s="46">
        <f>L2</f>
        <v>36146325836.978195</v>
      </c>
      <c r="M14" s="45"/>
    </row>
    <row r="15" spans="2:14" x14ac:dyDescent="0.2">
      <c r="I15" s="36"/>
      <c r="K15" s="85">
        <f>SUM(K12:K14)</f>
        <v>60084955598.810654</v>
      </c>
      <c r="L15" s="85">
        <f>SUM(L12:L14)</f>
        <v>42189936200.60759</v>
      </c>
    </row>
    <row r="16" spans="2:14" x14ac:dyDescent="0.2">
      <c r="K16" s="45">
        <f>K15/10^7</f>
        <v>6008.4955598810657</v>
      </c>
      <c r="L16" s="46">
        <f>4220*10^7</f>
        <v>42200000000</v>
      </c>
      <c r="M16" s="80">
        <f>L16/10^7</f>
        <v>4220</v>
      </c>
      <c r="N16" s="80">
        <f>M16/1200</f>
        <v>3.5166666666666666</v>
      </c>
    </row>
    <row r="17" spans="2:12" x14ac:dyDescent="0.25">
      <c r="B17" s="82"/>
      <c r="C17" s="83"/>
      <c r="D17" s="83"/>
      <c r="L17" s="46">
        <f>L16*0.85</f>
        <v>35870000000</v>
      </c>
    </row>
    <row r="18" spans="2:12" x14ac:dyDescent="0.2">
      <c r="L18" s="46">
        <f>L16*0.7</f>
        <v>29540000000</v>
      </c>
    </row>
  </sheetData>
  <autoFilter ref="G3:I10">
    <sortState ref="G4:I10">
      <sortCondition descending="1" ref="H3:H1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Building</vt:lpstr>
      <vt:lpstr>Development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and its area.xlsx</dc:title>
  <dc:creator>Dangeti Srinivasa Rao</dc:creator>
  <cp:lastModifiedBy>Abhinav Chaturvedi</cp:lastModifiedBy>
  <cp:lastPrinted>2024-02-08T12:38:00Z</cp:lastPrinted>
  <dcterms:created xsi:type="dcterms:W3CDTF">2024-02-08T10:59:00Z</dcterms:created>
  <dcterms:modified xsi:type="dcterms:W3CDTF">2024-02-26T13:29:04Z</dcterms:modified>
</cp:coreProperties>
</file>