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4000" windowHeight="9735" activeTab="2"/>
  </bookViews>
  <sheets>
    <sheet name="Sheet1" sheetId="1" r:id="rId1"/>
    <sheet name="Sheet2" sheetId="2" r:id="rId2"/>
    <sheet name="Land Valuation" sheetId="3" r:id="rId3"/>
  </sheets>
  <calcPr calcId="152511"/>
</workbook>
</file>

<file path=xl/calcChain.xml><?xml version="1.0" encoding="utf-8"?>
<calcChain xmlns="http://schemas.openxmlformats.org/spreadsheetml/2006/main">
  <c r="F31" i="3" l="1"/>
  <c r="F30" i="3"/>
  <c r="D16" i="3"/>
  <c r="F15" i="3"/>
  <c r="F14" i="3"/>
  <c r="F13" i="3"/>
  <c r="F12" i="3"/>
  <c r="F11" i="3"/>
  <c r="F10" i="3"/>
  <c r="F9" i="3"/>
  <c r="F8" i="3"/>
  <c r="F7" i="3"/>
  <c r="F6" i="3"/>
  <c r="F16" i="3" l="1"/>
  <c r="F18" i="3" s="1"/>
  <c r="F22" i="3" s="1"/>
  <c r="F12" i="1"/>
  <c r="F11" i="1"/>
  <c r="F10" i="1"/>
  <c r="F9" i="1"/>
  <c r="F8" i="1"/>
  <c r="F7" i="1"/>
  <c r="F6" i="1"/>
  <c r="F5" i="1"/>
  <c r="F4" i="1"/>
  <c r="F3" i="1"/>
  <c r="G3" i="1"/>
  <c r="H17" i="1" s="1"/>
  <c r="H18" i="1" s="1"/>
  <c r="H20" i="1" s="1"/>
  <c r="H21" i="1" s="1"/>
  <c r="H22" i="1" s="1"/>
  <c r="F28" i="3" l="1"/>
  <c r="F24" i="3"/>
  <c r="F26" i="3" s="1"/>
  <c r="H23" i="1"/>
  <c r="H24" i="1" s="1"/>
  <c r="F13" i="1"/>
  <c r="F14" i="1" s="1"/>
  <c r="F15" i="1" s="1"/>
  <c r="F16" i="1" s="1"/>
  <c r="F17" i="1" s="1"/>
  <c r="C18" i="1"/>
  <c r="D17" i="1"/>
  <c r="D16" i="1"/>
  <c r="D18" i="1" s="1"/>
  <c r="C13" i="1"/>
  <c r="D12" i="1"/>
  <c r="D11" i="1"/>
  <c r="D10" i="1"/>
  <c r="D9" i="1"/>
  <c r="D8" i="1"/>
  <c r="D7" i="1"/>
  <c r="D6" i="1"/>
  <c r="D5" i="1"/>
  <c r="D4" i="1"/>
  <c r="D3" i="1"/>
  <c r="D13" i="1" l="1"/>
</calcChain>
</file>

<file path=xl/sharedStrings.xml><?xml version="1.0" encoding="utf-8"?>
<sst xmlns="http://schemas.openxmlformats.org/spreadsheetml/2006/main" count="59" uniqueCount="42">
  <si>
    <t>Village</t>
  </si>
  <si>
    <t>Area</t>
  </si>
  <si>
    <t>Derang</t>
  </si>
  <si>
    <t>Uchhaballi</t>
  </si>
  <si>
    <t>Tolakbeda</t>
  </si>
  <si>
    <t xml:space="preserve">Kaniha </t>
  </si>
  <si>
    <t xml:space="preserve">Masunihata </t>
  </si>
  <si>
    <t>Balarampur</t>
  </si>
  <si>
    <t>Gadasila</t>
  </si>
  <si>
    <t>Takua</t>
  </si>
  <si>
    <t>Karadei</t>
  </si>
  <si>
    <t>Sarathipal</t>
  </si>
  <si>
    <t>Lease Hold</t>
  </si>
  <si>
    <t>Free hold</t>
  </si>
  <si>
    <t>Uchhabali</t>
  </si>
  <si>
    <t>Kaniha</t>
  </si>
  <si>
    <t>Masunihata</t>
  </si>
  <si>
    <t>Balrampur</t>
  </si>
  <si>
    <t>Per Acre</t>
  </si>
  <si>
    <t>Sarthipal</t>
  </si>
  <si>
    <t>Circle Value</t>
  </si>
  <si>
    <t>Distance</t>
  </si>
  <si>
    <t>100% Solatium</t>
  </si>
  <si>
    <t>W. A. Rate</t>
  </si>
  <si>
    <t>Cost of Structure Etc.</t>
  </si>
  <si>
    <t>Acre</t>
  </si>
  <si>
    <t>Sqm</t>
  </si>
  <si>
    <t>VALUATION OF PROJECT LAND
ADANI POWER (JHARKHAND) LIMITED
VILLAGE- MALI, PATWA, MOTIA &amp; GANGTA GOVINDPUR, DISTRICT- GODDA, JHARKHAND</t>
  </si>
  <si>
    <r>
      <t xml:space="preserve">Area
</t>
    </r>
    <r>
      <rPr>
        <b/>
        <i/>
        <sz val="10"/>
        <color theme="0"/>
        <rFont val="Calibri"/>
        <family val="2"/>
        <scheme val="minor"/>
      </rPr>
      <t>(in Acres)</t>
    </r>
  </si>
  <si>
    <r>
      <t xml:space="preserve">Land Rate under Land Acquisition Act-2013
</t>
    </r>
    <r>
      <rPr>
        <i/>
        <sz val="10"/>
        <color theme="0"/>
        <rFont val="Calibri"/>
        <family val="2"/>
        <scheme val="minor"/>
      </rPr>
      <t>(in INR per acre)</t>
    </r>
  </si>
  <si>
    <r>
      <t xml:space="preserve">Total Value of Land
</t>
    </r>
    <r>
      <rPr>
        <b/>
        <i/>
        <sz val="10"/>
        <color theme="0"/>
        <rFont val="Calibri"/>
        <family val="2"/>
        <scheme val="minor"/>
      </rPr>
      <t>(in INR)</t>
    </r>
  </si>
  <si>
    <t>Total (A)</t>
  </si>
  <si>
    <r>
      <t xml:space="preserve"> 2 times of Value of </t>
    </r>
    <r>
      <rPr>
        <b/>
        <sz val="11"/>
        <color theme="1"/>
        <rFont val="Calibri"/>
        <family val="2"/>
        <scheme val="minor"/>
      </rPr>
      <t>A</t>
    </r>
  </si>
  <si>
    <r>
      <t xml:space="preserve">Value of Assets attached to land or building </t>
    </r>
    <r>
      <rPr>
        <b/>
        <sz val="11"/>
        <color theme="1"/>
        <rFont val="Calibri"/>
        <family val="2"/>
        <scheme val="minor"/>
      </rPr>
      <t>(C)</t>
    </r>
  </si>
  <si>
    <t>Total (D=B+C)</t>
  </si>
  <si>
    <r>
      <t xml:space="preserve">Add Solatium (100%) </t>
    </r>
    <r>
      <rPr>
        <b/>
        <sz val="11"/>
        <color theme="1"/>
        <rFont val="Calibri"/>
        <family val="2"/>
        <scheme val="minor"/>
      </rPr>
      <t>(E)</t>
    </r>
  </si>
  <si>
    <t>100% of value D</t>
  </si>
  <si>
    <t>Total Award Value (F=D+E)</t>
  </si>
  <si>
    <r>
      <t xml:space="preserve">Premium for developed Land </t>
    </r>
    <r>
      <rPr>
        <b/>
        <sz val="11"/>
        <color theme="1"/>
        <rFont val="Calibri"/>
        <family val="2"/>
        <scheme val="minor"/>
      </rPr>
      <t>(G)</t>
    </r>
  </si>
  <si>
    <t>15% of value F</t>
  </si>
  <si>
    <t>Total Value (K=I+J)</t>
  </si>
  <si>
    <t>Multiplying Factor as per Distance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</si>
</sst>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7" formatCode="_ &quot;₹&quot;\ * #,##0.00_ ;_ &quot;₹&quot;\ * \-#,##0.00_ ;_ &quot;₹&quot;\ * &quot;-&quot;??_ ;_ @_ "/>
    <numFmt numFmtId="168" formatCode="_ * #,##0.00_ ;_ * \-#,##0.00_ ;_ * &quot;-&quot;??_ ;_ @_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dani Regular"/>
      <family val="2"/>
    </font>
    <font>
      <sz val="10"/>
      <name val="Arial"/>
      <family val="2"/>
    </font>
    <font>
      <i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0" fontId="7" fillId="0" borderId="0"/>
  </cellStyleXfs>
  <cellXfs count="45"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left"/>
    </xf>
    <xf numFmtId="43" fontId="0" fillId="0" borderId="0" xfId="1" applyFont="1"/>
    <xf numFmtId="43" fontId="0" fillId="0" borderId="0" xfId="0" applyNumberFormat="1"/>
    <xf numFmtId="0" fontId="2" fillId="0" borderId="1" xfId="0" applyFont="1" applyBorder="1" applyAlignment="1">
      <alignment horizontal="left"/>
    </xf>
    <xf numFmtId="0" fontId="2" fillId="0" borderId="1" xfId="0" applyNumberFormat="1" applyFont="1" applyBorder="1"/>
    <xf numFmtId="43" fontId="0" fillId="0" borderId="0" xfId="1" applyNumberFormat="1" applyFont="1"/>
    <xf numFmtId="164" fontId="2" fillId="0" borderId="0" xfId="1" applyNumberFormat="1" applyFont="1" applyAlignment="1">
      <alignment horizontal="center" vertical="center"/>
    </xf>
    <xf numFmtId="43" fontId="2" fillId="0" borderId="0" xfId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4" xfId="2" applyNumberFormat="1" applyFont="1" applyBorder="1" applyAlignment="1">
      <alignment horizontal="left"/>
    </xf>
    <xf numFmtId="0" fontId="2" fillId="0" borderId="3" xfId="2" applyNumberFormat="1" applyFont="1" applyBorder="1" applyAlignment="1">
      <alignment horizontal="left"/>
    </xf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0" borderId="2" xfId="0" applyFont="1" applyBorder="1"/>
    <xf numFmtId="164" fontId="0" fillId="0" borderId="2" xfId="2" applyNumberFormat="1" applyFont="1" applyBorder="1"/>
    <xf numFmtId="164" fontId="2" fillId="0" borderId="2" xfId="2" applyNumberFormat="1" applyFont="1" applyBorder="1"/>
    <xf numFmtId="164" fontId="0" fillId="0" borderId="2" xfId="2" applyNumberFormat="1" applyFont="1" applyBorder="1" applyAlignment="1">
      <alignment vertical="center"/>
    </xf>
    <xf numFmtId="164" fontId="2" fillId="0" borderId="2" xfId="2" applyNumberFormat="1" applyFont="1" applyBorder="1" applyAlignment="1">
      <alignment vertical="center"/>
    </xf>
    <xf numFmtId="164" fontId="0" fillId="0" borderId="2" xfId="2" applyNumberFormat="1" applyFont="1" applyFill="1" applyBorder="1" applyAlignment="1">
      <alignment vertical="center"/>
    </xf>
    <xf numFmtId="168" fontId="2" fillId="0" borderId="2" xfId="2" applyFont="1" applyBorder="1" applyAlignment="1">
      <alignment horizontal="center" vertical="center"/>
    </xf>
    <xf numFmtId="164" fontId="2" fillId="0" borderId="2" xfId="2" applyNumberFormat="1" applyFont="1" applyBorder="1" applyAlignment="1">
      <alignment horizontal="center" vertical="center"/>
    </xf>
    <xf numFmtId="164" fontId="2" fillId="3" borderId="2" xfId="2" applyNumberFormat="1" applyFont="1" applyFill="1" applyBorder="1"/>
    <xf numFmtId="0" fontId="2" fillId="0" borderId="5" xfId="2" applyNumberFormat="1" applyFont="1" applyBorder="1" applyAlignment="1">
      <alignment horizontal="left"/>
    </xf>
    <xf numFmtId="0" fontId="5" fillId="3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2" applyNumberFormat="1" applyFont="1" applyBorder="1" applyAlignment="1">
      <alignment horizontal="left"/>
    </xf>
    <xf numFmtId="0" fontId="0" fillId="0" borderId="5" xfId="2" applyNumberFormat="1" applyFont="1" applyBorder="1" applyAlignment="1">
      <alignment horizontal="left"/>
    </xf>
    <xf numFmtId="164" fontId="0" fillId="0" borderId="3" xfId="2" applyNumberFormat="1" applyFont="1" applyBorder="1" applyAlignment="1">
      <alignment horizontal="center"/>
    </xf>
    <xf numFmtId="164" fontId="0" fillId="0" borderId="4" xfId="2" applyNumberFormat="1" applyFont="1" applyBorder="1" applyAlignment="1">
      <alignment horizontal="center"/>
    </xf>
    <xf numFmtId="164" fontId="0" fillId="0" borderId="5" xfId="2" applyNumberFormat="1" applyFont="1" applyBorder="1" applyAlignment="1">
      <alignment horizontal="center"/>
    </xf>
    <xf numFmtId="164" fontId="0" fillId="0" borderId="2" xfId="2" applyNumberFormat="1" applyFont="1" applyBorder="1" applyAlignment="1">
      <alignment horizontal="center"/>
    </xf>
    <xf numFmtId="0" fontId="2" fillId="3" borderId="3" xfId="2" applyNumberFormat="1" applyFont="1" applyFill="1" applyBorder="1" applyAlignment="1">
      <alignment horizontal="left"/>
    </xf>
    <xf numFmtId="0" fontId="2" fillId="3" borderId="4" xfId="2" applyNumberFormat="1" applyFont="1" applyFill="1" applyBorder="1" applyAlignment="1">
      <alignment horizontal="left"/>
    </xf>
    <xf numFmtId="0" fontId="2" fillId="3" borderId="5" xfId="2" applyNumberFormat="1" applyFont="1" applyFill="1" applyBorder="1" applyAlignment="1">
      <alignment horizontal="left"/>
    </xf>
    <xf numFmtId="0" fontId="0" fillId="0" borderId="3" xfId="2" applyNumberFormat="1" applyFont="1" applyFill="1" applyBorder="1" applyAlignment="1">
      <alignment horizontal="left"/>
    </xf>
    <xf numFmtId="0" fontId="0" fillId="0" borderId="5" xfId="2" applyNumberFormat="1" applyFont="1" applyFill="1" applyBorder="1" applyAlignment="1">
      <alignment horizontal="left"/>
    </xf>
    <xf numFmtId="0" fontId="2" fillId="0" borderId="3" xfId="2" applyNumberFormat="1" applyFont="1" applyBorder="1" applyAlignment="1">
      <alignment horizontal="right"/>
    </xf>
    <xf numFmtId="0" fontId="2" fillId="0" borderId="4" xfId="2" applyNumberFormat="1" applyFont="1" applyBorder="1" applyAlignment="1">
      <alignment horizontal="right"/>
    </xf>
    <xf numFmtId="0" fontId="2" fillId="0" borderId="5" xfId="2" applyNumberFormat="1" applyFont="1" applyBorder="1" applyAlignment="1">
      <alignment horizontal="right"/>
    </xf>
  </cellXfs>
  <cellStyles count="7">
    <cellStyle name="Comma" xfId="1" builtinId="3"/>
    <cellStyle name="Comma 2" xfId="5"/>
    <cellStyle name="Comma 3" xfId="2"/>
    <cellStyle name="Currency 2" xfId="3"/>
    <cellStyle name="Normal" xfId="0" builtinId="0"/>
    <cellStyle name="Normal 2" xfId="4"/>
    <cellStyle name="Normal 2 2 2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447675</xdr:colOff>
      <xdr:row>19</xdr:row>
      <xdr:rowOff>76111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31" t="13798" r="6425" b="8278"/>
        <a:stretch/>
      </xdr:blipFill>
      <xdr:spPr>
        <a:xfrm>
          <a:off x="0" y="0"/>
          <a:ext cx="7153275" cy="36956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19049</xdr:rowOff>
    </xdr:from>
    <xdr:to>
      <xdr:col>10</xdr:col>
      <xdr:colOff>123824</xdr:colOff>
      <xdr:row>36</xdr:row>
      <xdr:rowOff>149204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0053" t="14111" r="5544" b="9218"/>
        <a:stretch/>
      </xdr:blipFill>
      <xdr:spPr>
        <a:xfrm>
          <a:off x="0" y="3829049"/>
          <a:ext cx="6219824" cy="31781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57150</xdr:rowOff>
    </xdr:from>
    <xdr:to>
      <xdr:col>9</xdr:col>
      <xdr:colOff>523875</xdr:colOff>
      <xdr:row>53</xdr:row>
      <xdr:rowOff>104775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8732" t="15052" r="7793" b="8513"/>
        <a:stretch/>
      </xdr:blipFill>
      <xdr:spPr>
        <a:xfrm>
          <a:off x="0" y="7105650"/>
          <a:ext cx="6010275" cy="30956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123825</xdr:rowOff>
    </xdr:from>
    <xdr:to>
      <xdr:col>9</xdr:col>
      <xdr:colOff>342900</xdr:colOff>
      <xdr:row>69</xdr:row>
      <xdr:rowOff>142875</xdr:rowOff>
    </xdr:to>
    <xdr:pic>
      <xdr:nvPicPr>
        <xdr:cNvPr id="6" name="Picture 5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0186" t="15522" r="8850" b="8748"/>
        <a:stretch/>
      </xdr:blipFill>
      <xdr:spPr>
        <a:xfrm>
          <a:off x="0" y="10220325"/>
          <a:ext cx="5829300" cy="3067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</xdr:row>
      <xdr:rowOff>114299</xdr:rowOff>
    </xdr:from>
    <xdr:to>
      <xdr:col>9</xdr:col>
      <xdr:colOff>342900</xdr:colOff>
      <xdr:row>85</xdr:row>
      <xdr:rowOff>57150</xdr:rowOff>
    </xdr:to>
    <xdr:pic>
      <xdr:nvPicPr>
        <xdr:cNvPr id="7" name="Picture 6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12038" t="15287" r="6999" b="10865"/>
        <a:stretch/>
      </xdr:blipFill>
      <xdr:spPr>
        <a:xfrm>
          <a:off x="0" y="13258799"/>
          <a:ext cx="5829300" cy="29908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86</xdr:row>
      <xdr:rowOff>85724</xdr:rowOff>
    </xdr:from>
    <xdr:to>
      <xdr:col>9</xdr:col>
      <xdr:colOff>495300</xdr:colOff>
      <xdr:row>102</xdr:row>
      <xdr:rowOff>28575</xdr:rowOff>
    </xdr:to>
    <xdr:pic>
      <xdr:nvPicPr>
        <xdr:cNvPr id="8" name="Picture 7"/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9526" t="16698" r="7396" b="9454"/>
        <a:stretch/>
      </xdr:blipFill>
      <xdr:spPr>
        <a:xfrm>
          <a:off x="0" y="16468724"/>
          <a:ext cx="5981700" cy="2990851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102</xdr:row>
      <xdr:rowOff>57150</xdr:rowOff>
    </xdr:from>
    <xdr:to>
      <xdr:col>9</xdr:col>
      <xdr:colOff>533400</xdr:colOff>
      <xdr:row>118</xdr:row>
      <xdr:rowOff>66676</xdr:rowOff>
    </xdr:to>
    <xdr:pic>
      <xdr:nvPicPr>
        <xdr:cNvPr id="10" name="Picture 9"/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10187" t="13876" r="7263" b="10630"/>
        <a:stretch/>
      </xdr:blipFill>
      <xdr:spPr>
        <a:xfrm>
          <a:off x="76200" y="19488150"/>
          <a:ext cx="5943600" cy="30575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119</xdr:row>
      <xdr:rowOff>57149</xdr:rowOff>
    </xdr:from>
    <xdr:to>
      <xdr:col>9</xdr:col>
      <xdr:colOff>485775</xdr:colOff>
      <xdr:row>136</xdr:row>
      <xdr:rowOff>66674</xdr:rowOff>
    </xdr:to>
    <xdr:pic>
      <xdr:nvPicPr>
        <xdr:cNvPr id="11" name="Picture 10"/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10583" t="12935" r="6471" b="6866"/>
        <a:stretch/>
      </xdr:blipFill>
      <xdr:spPr>
        <a:xfrm>
          <a:off x="0" y="22726649"/>
          <a:ext cx="5972175" cy="32480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136</xdr:row>
      <xdr:rowOff>161925</xdr:rowOff>
    </xdr:from>
    <xdr:to>
      <xdr:col>9</xdr:col>
      <xdr:colOff>428625</xdr:colOff>
      <xdr:row>153</xdr:row>
      <xdr:rowOff>19050</xdr:rowOff>
    </xdr:to>
    <xdr:pic>
      <xdr:nvPicPr>
        <xdr:cNvPr id="12" name="Picture 11"/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2171" t="15994" r="5676" b="7572"/>
        <a:stretch/>
      </xdr:blipFill>
      <xdr:spPr>
        <a:xfrm>
          <a:off x="0" y="26069925"/>
          <a:ext cx="5915025" cy="30956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153</xdr:row>
      <xdr:rowOff>161925</xdr:rowOff>
    </xdr:from>
    <xdr:to>
      <xdr:col>9</xdr:col>
      <xdr:colOff>161925</xdr:colOff>
      <xdr:row>169</xdr:row>
      <xdr:rowOff>180975</xdr:rowOff>
    </xdr:to>
    <xdr:pic>
      <xdr:nvPicPr>
        <xdr:cNvPr id="13" name="Picture 12"/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2436" t="15052" r="9116" b="9218"/>
        <a:stretch/>
      </xdr:blipFill>
      <xdr:spPr>
        <a:xfrm>
          <a:off x="0" y="29308425"/>
          <a:ext cx="5648325" cy="3067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4"/>
  <sheetViews>
    <sheetView workbookViewId="0">
      <selection activeCell="E20" sqref="E20"/>
    </sheetView>
  </sheetViews>
  <sheetFormatPr defaultRowHeight="15"/>
  <cols>
    <col min="2" max="2" width="11.7109375" bestFit="1" customWidth="1"/>
    <col min="4" max="4" width="10" customWidth="1"/>
    <col min="5" max="5" width="10" style="1" bestFit="1" customWidth="1"/>
    <col min="6" max="6" width="14.28515625" style="1" bestFit="1" customWidth="1"/>
    <col min="7" max="7" width="19.42578125" style="1" bestFit="1" customWidth="1"/>
    <col min="8" max="8" width="14.28515625" style="1" bestFit="1" customWidth="1"/>
    <col min="11" max="11" width="12.5703125" style="1" bestFit="1" customWidth="1"/>
  </cols>
  <sheetData>
    <row r="1" spans="2:7">
      <c r="C1" s="9" t="s">
        <v>1</v>
      </c>
      <c r="D1" s="9"/>
    </row>
    <row r="2" spans="2:7">
      <c r="B2" s="10" t="s">
        <v>0</v>
      </c>
      <c r="C2" s="10" t="s">
        <v>25</v>
      </c>
      <c r="D2" s="8" t="s">
        <v>26</v>
      </c>
      <c r="E2" s="8" t="s">
        <v>18</v>
      </c>
      <c r="F2" s="8" t="s">
        <v>20</v>
      </c>
      <c r="G2" s="8" t="s">
        <v>23</v>
      </c>
    </row>
    <row r="3" spans="2:7">
      <c r="B3" s="2" t="s">
        <v>2</v>
      </c>
      <c r="C3" s="3">
        <v>973.2299999999999</v>
      </c>
      <c r="D3" s="1">
        <f>C3*4046.84</f>
        <v>3938506.0931999995</v>
      </c>
      <c r="E3" s="1">
        <v>1610000</v>
      </c>
      <c r="F3" s="1">
        <f>E3*C3</f>
        <v>1566900299.9999998</v>
      </c>
      <c r="G3" s="1">
        <f>SUMPRODUCT(C3:C12,E3:E12)/SUM(C3:C12)</f>
        <v>1584304.605558367</v>
      </c>
    </row>
    <row r="4" spans="2:7">
      <c r="B4" s="2" t="s">
        <v>3</v>
      </c>
      <c r="C4" s="3">
        <v>50.99</v>
      </c>
      <c r="D4" s="1">
        <f t="shared" ref="D4:D12" si="0">C4*4046.84</f>
        <v>206348.37160000001</v>
      </c>
      <c r="E4" s="1">
        <v>370000</v>
      </c>
      <c r="F4" s="1">
        <f>E4*C4</f>
        <v>18866300</v>
      </c>
    </row>
    <row r="5" spans="2:7">
      <c r="B5" s="2" t="s">
        <v>4</v>
      </c>
      <c r="C5" s="3">
        <v>9.8900000000000023</v>
      </c>
      <c r="D5" s="1">
        <f t="shared" si="0"/>
        <v>40023.24760000001</v>
      </c>
      <c r="E5" s="1">
        <v>4410000</v>
      </c>
      <c r="F5" s="1">
        <f>E5*C5</f>
        <v>43614900.000000007</v>
      </c>
    </row>
    <row r="6" spans="2:7">
      <c r="B6" s="2" t="s">
        <v>5</v>
      </c>
      <c r="C6" s="4">
        <v>4.2299999999999995</v>
      </c>
      <c r="D6" s="1">
        <f t="shared" si="0"/>
        <v>17118.1332</v>
      </c>
      <c r="E6" s="1">
        <v>1785000</v>
      </c>
      <c r="F6" s="1">
        <f>E6*C6</f>
        <v>7550549.9999999991</v>
      </c>
    </row>
    <row r="7" spans="2:7">
      <c r="B7" s="2" t="s">
        <v>6</v>
      </c>
      <c r="C7" s="4">
        <v>4.07</v>
      </c>
      <c r="D7" s="1">
        <f t="shared" si="0"/>
        <v>16470.638800000001</v>
      </c>
      <c r="E7" s="1">
        <v>1097000</v>
      </c>
      <c r="F7" s="1">
        <f>E7*C7</f>
        <v>4464790</v>
      </c>
    </row>
    <row r="8" spans="2:7">
      <c r="B8" s="2" t="s">
        <v>7</v>
      </c>
      <c r="C8" s="3">
        <v>1.7400000000000002</v>
      </c>
      <c r="D8" s="1">
        <f t="shared" si="0"/>
        <v>7041.5016000000014</v>
      </c>
      <c r="E8" s="1">
        <v>1575000</v>
      </c>
      <c r="F8" s="1">
        <f>E8*C8</f>
        <v>2740500.0000000005</v>
      </c>
    </row>
    <row r="9" spans="2:7">
      <c r="B9" s="2" t="s">
        <v>8</v>
      </c>
      <c r="C9" s="3">
        <v>1.58</v>
      </c>
      <c r="D9" s="1">
        <f t="shared" si="0"/>
        <v>6394.0072000000009</v>
      </c>
      <c r="E9" s="1">
        <v>7200000</v>
      </c>
      <c r="F9" s="1">
        <f>E9*C9</f>
        <v>11376000</v>
      </c>
    </row>
    <row r="10" spans="2:7">
      <c r="B10" s="2" t="s">
        <v>9</v>
      </c>
      <c r="C10" s="3">
        <v>1.1100000000000001</v>
      </c>
      <c r="D10" s="1">
        <f t="shared" si="0"/>
        <v>4491.992400000001</v>
      </c>
      <c r="E10" s="1">
        <v>1051050</v>
      </c>
      <c r="F10" s="1">
        <f>E10*C10</f>
        <v>1166665.5</v>
      </c>
    </row>
    <row r="11" spans="2:7">
      <c r="B11" s="2" t="s">
        <v>10</v>
      </c>
      <c r="C11" s="3">
        <v>0.30000000000000004</v>
      </c>
      <c r="D11" s="1">
        <f t="shared" si="0"/>
        <v>1214.0520000000001</v>
      </c>
      <c r="E11" s="1">
        <v>8400000</v>
      </c>
      <c r="F11" s="1">
        <f>E11*C11</f>
        <v>2520000.0000000005</v>
      </c>
    </row>
    <row r="12" spans="2:7">
      <c r="B12" s="2" t="s">
        <v>11</v>
      </c>
      <c r="C12" s="3">
        <v>0.28999999999999998</v>
      </c>
      <c r="D12" s="1">
        <f t="shared" si="0"/>
        <v>1173.5835999999999</v>
      </c>
      <c r="E12" s="1">
        <v>855750</v>
      </c>
      <c r="F12" s="1">
        <f>E12*C12</f>
        <v>248167.49999999997</v>
      </c>
    </row>
    <row r="13" spans="2:7">
      <c r="C13" s="3">
        <f>SUM(C3:C12)</f>
        <v>1047.4299999999996</v>
      </c>
      <c r="D13" s="1">
        <f>SUM(D3:D12)</f>
        <v>4238781.621199999</v>
      </c>
      <c r="F13" s="1">
        <f>SUM(F3:F12)</f>
        <v>1659448172.9999998</v>
      </c>
    </row>
    <row r="14" spans="2:7">
      <c r="C14" s="3"/>
      <c r="D14" s="1"/>
      <c r="F14" s="1">
        <f>F13*2</f>
        <v>3318896345.9999995</v>
      </c>
    </row>
    <row r="15" spans="2:7">
      <c r="C15" s="3"/>
      <c r="D15" s="1"/>
      <c r="F15" s="1">
        <f>F14</f>
        <v>3318896345.9999995</v>
      </c>
    </row>
    <row r="16" spans="2:7">
      <c r="B16" s="5" t="s">
        <v>12</v>
      </c>
      <c r="C16" s="6">
        <v>1026.3999999999999</v>
      </c>
      <c r="D16" s="1">
        <f>C16*4046.84</f>
        <v>4153676.5759999994</v>
      </c>
      <c r="F16" s="1">
        <f>F15*0.12</f>
        <v>398267561.51999992</v>
      </c>
    </row>
    <row r="17" spans="2:10">
      <c r="B17" s="5" t="s">
        <v>13</v>
      </c>
      <c r="C17" s="6">
        <v>21.030000000000005</v>
      </c>
      <c r="D17" s="1">
        <f>C17*4046.84</f>
        <v>85105.045200000022</v>
      </c>
      <c r="F17" s="1">
        <f>F16+F15+F14</f>
        <v>7036060253.5199986</v>
      </c>
      <c r="G17" s="1" t="s">
        <v>20</v>
      </c>
      <c r="H17" s="1">
        <f>G3</f>
        <v>1584304.605558367</v>
      </c>
    </row>
    <row r="18" spans="2:10">
      <c r="C18" s="3">
        <f>SUM(C16:C17)</f>
        <v>1047.4299999999998</v>
      </c>
      <c r="D18" s="1">
        <f>SUM(D16:D17)</f>
        <v>4238781.621199999</v>
      </c>
      <c r="G18" s="1" t="s">
        <v>21</v>
      </c>
      <c r="H18" s="1">
        <f>H17*2</f>
        <v>3168609.211116734</v>
      </c>
      <c r="J18" s="3"/>
    </row>
    <row r="19" spans="2:10">
      <c r="G19" s="1" t="s">
        <v>24</v>
      </c>
      <c r="H19" s="1">
        <v>0</v>
      </c>
    </row>
    <row r="20" spans="2:10">
      <c r="G20" s="1" t="s">
        <v>22</v>
      </c>
      <c r="H20" s="1">
        <f>H18</f>
        <v>3168609.211116734</v>
      </c>
    </row>
    <row r="21" spans="2:10">
      <c r="H21" s="1">
        <f>H20*0.12</f>
        <v>380233.10533400805</v>
      </c>
    </row>
    <row r="22" spans="2:10">
      <c r="H22" s="1">
        <f>H21+H20+H18</f>
        <v>6717451.527567476</v>
      </c>
    </row>
    <row r="23" spans="2:10">
      <c r="H23" s="1">
        <f>H22*C18</f>
        <v>7036060253.5200005</v>
      </c>
    </row>
    <row r="24" spans="2:10">
      <c r="H24" s="7">
        <f>H23/10^7</f>
        <v>703.60602535200007</v>
      </c>
    </row>
  </sheetData>
  <mergeCells count="1">
    <mergeCell ref="C1:D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N7:N158"/>
  <sheetViews>
    <sheetView topLeftCell="A6" workbookViewId="0">
      <selection activeCell="N6" sqref="N6"/>
    </sheetView>
  </sheetViews>
  <sheetFormatPr defaultRowHeight="15"/>
  <cols>
    <col min="14" max="14" width="11.28515625" bestFit="1" customWidth="1"/>
  </cols>
  <sheetData>
    <row r="7" spans="14:14">
      <c r="N7" t="s">
        <v>14</v>
      </c>
    </row>
    <row r="29" spans="14:14">
      <c r="N29" t="s">
        <v>4</v>
      </c>
    </row>
    <row r="45" spans="14:14">
      <c r="N45" t="s">
        <v>2</v>
      </c>
    </row>
    <row r="60" spans="14:14">
      <c r="N60" t="s">
        <v>15</v>
      </c>
    </row>
    <row r="73" spans="14:14">
      <c r="N73" t="s">
        <v>16</v>
      </c>
    </row>
    <row r="91" spans="14:14">
      <c r="N91" t="s">
        <v>17</v>
      </c>
    </row>
    <row r="110" spans="14:14">
      <c r="N110" t="s">
        <v>8</v>
      </c>
    </row>
    <row r="124" spans="14:14">
      <c r="N124" t="s">
        <v>9</v>
      </c>
    </row>
    <row r="142" spans="14:14">
      <c r="N142" t="s">
        <v>10</v>
      </c>
    </row>
    <row r="158" spans="14:14">
      <c r="N158" t="s">
        <v>19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31"/>
  <sheetViews>
    <sheetView tabSelected="1" topLeftCell="A11" workbookViewId="0">
      <selection activeCell="K16" sqref="K16"/>
    </sheetView>
  </sheetViews>
  <sheetFormatPr defaultRowHeight="15"/>
  <cols>
    <col min="3" max="3" width="28" customWidth="1"/>
    <col min="4" max="4" width="14.7109375" customWidth="1"/>
    <col min="5" max="5" width="20.85546875" bestFit="1" customWidth="1"/>
    <col min="6" max="6" width="16.85546875" bestFit="1" customWidth="1"/>
  </cols>
  <sheetData>
    <row r="3" spans="3:6" ht="62.25" customHeight="1">
      <c r="C3" s="26" t="s">
        <v>27</v>
      </c>
      <c r="D3" s="26"/>
      <c r="E3" s="26"/>
      <c r="F3" s="26"/>
    </row>
    <row r="4" spans="3:6" ht="42.75">
      <c r="C4" s="15" t="s">
        <v>0</v>
      </c>
      <c r="D4" s="14" t="s">
        <v>28</v>
      </c>
      <c r="E4" s="14" t="s">
        <v>29</v>
      </c>
      <c r="F4" s="14" t="s">
        <v>30</v>
      </c>
    </row>
    <row r="5" spans="3:6">
      <c r="C5" s="27"/>
      <c r="D5" s="28"/>
      <c r="E5" s="28"/>
      <c r="F5" s="29"/>
    </row>
    <row r="6" spans="3:6">
      <c r="C6" s="2" t="s">
        <v>2</v>
      </c>
      <c r="D6" s="3">
        <v>973.2299999999999</v>
      </c>
      <c r="E6" s="1">
        <v>1610000</v>
      </c>
      <c r="F6" s="17">
        <f>E6*D6</f>
        <v>1566900299.9999998</v>
      </c>
    </row>
    <row r="7" spans="3:6">
      <c r="C7" s="2" t="s">
        <v>3</v>
      </c>
      <c r="D7" s="3">
        <v>50.99</v>
      </c>
      <c r="E7" s="1">
        <v>370000</v>
      </c>
      <c r="F7" s="17">
        <f t="shared" ref="F7:F15" si="0">E7*D7</f>
        <v>18866300</v>
      </c>
    </row>
    <row r="8" spans="3:6">
      <c r="C8" s="2" t="s">
        <v>4</v>
      </c>
      <c r="D8" s="3">
        <v>9.8900000000000023</v>
      </c>
      <c r="E8" s="1">
        <v>4410000</v>
      </c>
      <c r="F8" s="17">
        <f t="shared" si="0"/>
        <v>43614900.000000007</v>
      </c>
    </row>
    <row r="9" spans="3:6">
      <c r="C9" s="2" t="s">
        <v>5</v>
      </c>
      <c r="D9" s="4">
        <v>4.2299999999999995</v>
      </c>
      <c r="E9" s="1">
        <v>1785000</v>
      </c>
      <c r="F9" s="17">
        <f t="shared" si="0"/>
        <v>7550549.9999999991</v>
      </c>
    </row>
    <row r="10" spans="3:6">
      <c r="C10" s="2" t="s">
        <v>6</v>
      </c>
      <c r="D10" s="4">
        <v>4.07</v>
      </c>
      <c r="E10" s="1">
        <v>1097000</v>
      </c>
      <c r="F10" s="17">
        <f t="shared" si="0"/>
        <v>4464790</v>
      </c>
    </row>
    <row r="11" spans="3:6">
      <c r="C11" s="2" t="s">
        <v>7</v>
      </c>
      <c r="D11" s="3">
        <v>1.7400000000000002</v>
      </c>
      <c r="E11" s="1">
        <v>1575000</v>
      </c>
      <c r="F11" s="17">
        <f t="shared" si="0"/>
        <v>2740500.0000000005</v>
      </c>
    </row>
    <row r="12" spans="3:6">
      <c r="C12" s="2" t="s">
        <v>8</v>
      </c>
      <c r="D12" s="3">
        <v>1.58</v>
      </c>
      <c r="E12" s="1">
        <v>7200000</v>
      </c>
      <c r="F12" s="17">
        <f t="shared" si="0"/>
        <v>11376000</v>
      </c>
    </row>
    <row r="13" spans="3:6" s="13" customFormat="1">
      <c r="C13" s="2" t="s">
        <v>9</v>
      </c>
      <c r="D13" s="3">
        <v>1.1100000000000001</v>
      </c>
      <c r="E13" s="1">
        <v>1051050</v>
      </c>
      <c r="F13" s="17">
        <f t="shared" si="0"/>
        <v>1166665.5</v>
      </c>
    </row>
    <row r="14" spans="3:6" s="13" customFormat="1">
      <c r="C14" s="2" t="s">
        <v>10</v>
      </c>
      <c r="D14" s="3">
        <v>0.30000000000000004</v>
      </c>
      <c r="E14" s="1">
        <v>8400000</v>
      </c>
      <c r="F14" s="17">
        <f t="shared" si="0"/>
        <v>2520000.0000000005</v>
      </c>
    </row>
    <row r="15" spans="3:6" s="13" customFormat="1">
      <c r="C15" s="2" t="s">
        <v>11</v>
      </c>
      <c r="D15" s="3">
        <v>0.28999999999999998</v>
      </c>
      <c r="E15" s="1">
        <v>855750</v>
      </c>
      <c r="F15" s="17">
        <f t="shared" si="0"/>
        <v>248167.49999999997</v>
      </c>
    </row>
    <row r="16" spans="3:6">
      <c r="C16" s="16" t="s">
        <v>31</v>
      </c>
      <c r="D16" s="22">
        <f>SUM(D6:D15)</f>
        <v>1047.4299999999996</v>
      </c>
      <c r="E16" s="18"/>
      <c r="F16" s="23">
        <f>SUM(F6:F15)</f>
        <v>1659448172.9999998</v>
      </c>
    </row>
    <row r="17" spans="3:6">
      <c r="C17" s="30"/>
      <c r="D17" s="30"/>
      <c r="E17" s="30"/>
      <c r="F17" s="30"/>
    </row>
    <row r="18" spans="3:6">
      <c r="C18" s="31" t="s">
        <v>41</v>
      </c>
      <c r="D18" s="32"/>
      <c r="E18" s="17" t="s">
        <v>32</v>
      </c>
      <c r="F18" s="17">
        <f>F16*2</f>
        <v>3318896345.9999995</v>
      </c>
    </row>
    <row r="19" spans="3:6">
      <c r="C19" s="33"/>
      <c r="D19" s="34"/>
      <c r="E19" s="34"/>
      <c r="F19" s="35"/>
    </row>
    <row r="20" spans="3:6">
      <c r="C20" s="31" t="s">
        <v>33</v>
      </c>
      <c r="D20" s="32"/>
      <c r="E20" s="17"/>
      <c r="F20" s="19">
        <v>0</v>
      </c>
    </row>
    <row r="21" spans="3:6">
      <c r="C21" s="33"/>
      <c r="D21" s="34"/>
      <c r="E21" s="34"/>
      <c r="F21" s="35"/>
    </row>
    <row r="22" spans="3:6">
      <c r="C22" s="42" t="s">
        <v>34</v>
      </c>
      <c r="D22" s="43"/>
      <c r="E22" s="44"/>
      <c r="F22" s="20">
        <f>F20+F18</f>
        <v>3318896345.9999995</v>
      </c>
    </row>
    <row r="23" spans="3:6">
      <c r="C23" s="33"/>
      <c r="D23" s="34"/>
      <c r="E23" s="34"/>
      <c r="F23" s="35"/>
    </row>
    <row r="24" spans="3:6">
      <c r="C24" s="31" t="s">
        <v>35</v>
      </c>
      <c r="D24" s="32"/>
      <c r="E24" s="19" t="s">
        <v>36</v>
      </c>
      <c r="F24" s="19">
        <f>F22</f>
        <v>3318896345.9999995</v>
      </c>
    </row>
    <row r="25" spans="3:6">
      <c r="C25" s="33"/>
      <c r="D25" s="34"/>
      <c r="E25" s="34"/>
      <c r="F25" s="35"/>
    </row>
    <row r="26" spans="3:6">
      <c r="C26" s="12" t="s">
        <v>37</v>
      </c>
      <c r="D26" s="11"/>
      <c r="E26" s="25"/>
      <c r="F26" s="20">
        <f>F24+F22</f>
        <v>6637792691.999999</v>
      </c>
    </row>
    <row r="27" spans="3:6">
      <c r="C27" s="33"/>
      <c r="D27" s="34"/>
      <c r="E27" s="34"/>
      <c r="F27" s="35"/>
    </row>
    <row r="28" spans="3:6">
      <c r="C28" s="40" t="s">
        <v>38</v>
      </c>
      <c r="D28" s="41"/>
      <c r="E28" s="21" t="s">
        <v>39</v>
      </c>
      <c r="F28" s="21">
        <f>F22*0.12</f>
        <v>398267561.51999992</v>
      </c>
    </row>
    <row r="29" spans="3:6">
      <c r="C29" s="36"/>
      <c r="D29" s="36"/>
      <c r="E29" s="36"/>
      <c r="F29" s="36"/>
    </row>
    <row r="30" spans="3:6">
      <c r="C30" s="37" t="s">
        <v>40</v>
      </c>
      <c r="D30" s="38"/>
      <c r="E30" s="39"/>
      <c r="F30" s="24">
        <f>F28+F26</f>
        <v>7036060253.5199986</v>
      </c>
    </row>
    <row r="31" spans="3:6">
      <c r="F31" s="3">
        <f>F30/10^7</f>
        <v>703.60602535199985</v>
      </c>
    </row>
  </sheetData>
  <mergeCells count="16">
    <mergeCell ref="C29:F29"/>
    <mergeCell ref="C30:E30"/>
    <mergeCell ref="C27:F27"/>
    <mergeCell ref="C28:D28"/>
    <mergeCell ref="C26:E26"/>
    <mergeCell ref="C3:F3"/>
    <mergeCell ref="C5:F5"/>
    <mergeCell ref="C17:F17"/>
    <mergeCell ref="C18:D18"/>
    <mergeCell ref="C19:F19"/>
    <mergeCell ref="C20:D20"/>
    <mergeCell ref="C21:F21"/>
    <mergeCell ref="C22:E22"/>
    <mergeCell ref="C23:F23"/>
    <mergeCell ref="C24:D24"/>
    <mergeCell ref="C25:F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Land Valuation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2024-02-22T13:05:07Z</dcterms:modified>
</cp:coreProperties>
</file>