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In Progress Files\Yash Bhatnagar\WIP\VIS(2023-24)-PL699-600-924 HiTech Cost vetting\"/>
    </mc:Choice>
  </mc:AlternateContent>
  <xr:revisionPtr revIDLastSave="0" documentId="13_ncr:1_{9FB84966-8226-4616-A4C1-0F0E924F69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4" r:id="rId1"/>
    <sheet name="quotations" sheetId="3" r:id="rId2"/>
    <sheet name="Sheet1" sheetId="5" r:id="rId3"/>
  </sheets>
  <definedNames>
    <definedName name="_xlnm._FilterDatabase" localSheetId="1" hidden="1">quotations!$C$5:$L$52</definedName>
    <definedName name="_xlnm._FilterDatabase" localSheetId="0" hidden="1">working!$D$7:$M$7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4" l="1"/>
  <c r="I32" i="4"/>
  <c r="I33" i="4"/>
  <c r="I34" i="4"/>
  <c r="I35" i="4"/>
  <c r="I36" i="4"/>
  <c r="I30" i="4"/>
  <c r="L8" i="4"/>
  <c r="H42" i="4" l="1"/>
  <c r="H41" i="4"/>
  <c r="H39" i="4"/>
  <c r="L6" i="4"/>
  <c r="J36" i="4"/>
  <c r="J35" i="4"/>
  <c r="J34" i="4"/>
  <c r="J33" i="4"/>
  <c r="J32" i="4"/>
  <c r="J31" i="4"/>
  <c r="J30" i="4"/>
  <c r="K30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I6" i="4"/>
  <c r="G34" i="3"/>
  <c r="I10" i="4"/>
  <c r="K10" i="4" s="1"/>
  <c r="I25" i="4"/>
  <c r="K25" i="4" s="1"/>
  <c r="I27" i="4"/>
  <c r="I18" i="4"/>
  <c r="K18" i="4" s="1"/>
  <c r="I9" i="4"/>
  <c r="K9" i="4" s="1"/>
  <c r="I8" i="4"/>
  <c r="J8" i="4" s="1"/>
  <c r="K8" i="4" s="1"/>
  <c r="I11" i="4"/>
  <c r="K35" i="4"/>
  <c r="I17" i="4"/>
  <c r="I16" i="4"/>
  <c r="I28" i="4"/>
  <c r="K28" i="4" s="1"/>
  <c r="K34" i="4"/>
  <c r="I12" i="4"/>
  <c r="I15" i="4"/>
  <c r="I23" i="4"/>
  <c r="K23" i="4" s="1"/>
  <c r="I20" i="4"/>
  <c r="I29" i="4"/>
  <c r="K29" i="4" s="1"/>
  <c r="I26" i="4"/>
  <c r="K26" i="4" s="1"/>
  <c r="I24" i="4"/>
  <c r="K24" i="4" s="1"/>
  <c r="I22" i="4"/>
  <c r="K22" i="4" s="1"/>
  <c r="I21" i="4"/>
  <c r="K21" i="4" s="1"/>
  <c r="I19" i="4"/>
  <c r="K19" i="4" s="1"/>
  <c r="I14" i="4"/>
  <c r="K14" i="4" s="1"/>
  <c r="I13" i="4"/>
  <c r="K13" i="4" s="1"/>
  <c r="K11" i="4" l="1"/>
  <c r="K31" i="4"/>
  <c r="K15" i="4"/>
  <c r="K16" i="4"/>
  <c r="K32" i="4"/>
  <c r="K36" i="4"/>
  <c r="K20" i="4"/>
  <c r="K12" i="4"/>
  <c r="K17" i="4"/>
  <c r="K33" i="4"/>
  <c r="K27" i="4"/>
  <c r="I37" i="4"/>
  <c r="H37" i="4"/>
  <c r="L37" i="4"/>
  <c r="K37" i="4" l="1"/>
  <c r="J37" i="4"/>
</calcChain>
</file>

<file path=xl/sharedStrings.xml><?xml version="1.0" encoding="utf-8"?>
<sst xmlns="http://schemas.openxmlformats.org/spreadsheetml/2006/main" count="287" uniqueCount="165">
  <si>
    <t>Sr. No.</t>
  </si>
  <si>
    <t>Name</t>
  </si>
  <si>
    <t>Vendor</t>
  </si>
  <si>
    <t>QTY</t>
  </si>
  <si>
    <t>Qty rate</t>
  </si>
  <si>
    <t>GST</t>
  </si>
  <si>
    <t>Total</t>
  </si>
  <si>
    <t>S.no.</t>
  </si>
  <si>
    <t>TOTAL</t>
  </si>
  <si>
    <t>Market Rate as per RKA
(INR)</t>
  </si>
  <si>
    <t>Amount shown by company
(Excluding GST) (INR)</t>
  </si>
  <si>
    <t>CNC VERTICAL MACHINING CENTER, Model: Virat 1530</t>
  </si>
  <si>
    <t>Spindle Chiller unit</t>
  </si>
  <si>
    <t>Slat type conveyor for steel and long curly chips in lieu of coolant tank</t>
  </si>
  <si>
    <t>Scraper type chip conveyor for cast iron and steel chips in lieu of coolant tank</t>
  </si>
  <si>
    <t>Scraper type chip conveyor with drum filtration for Aluminium and cast iron chips in lieu of coolant tank</t>
  </si>
  <si>
    <t>Linear glass scale feedback in all three axis</t>
  </si>
  <si>
    <t>Coolant through tool facility @ 16 bar with Hydro Cyclone and Bag filtration (applicable for belt driven spindle)</t>
  </si>
  <si>
    <t>Manual UVMH head with parking station</t>
  </si>
  <si>
    <t>Manual Guide for Fanuc OiMF</t>
  </si>
  <si>
    <t>Alarm Diagnostics Fanuc OiMF</t>
  </si>
  <si>
    <t>Memory expansion upto 2MB in FANUC OiMF</t>
  </si>
  <si>
    <t>Machining condition selection for Fanuc OiMF</t>
  </si>
  <si>
    <t>Dynamic Graphic Display for Fanuc OiMF</t>
  </si>
  <si>
    <t>AICC -II with 200 lookahead</t>
  </si>
  <si>
    <t>AICC -II with 400 lookahead</t>
  </si>
  <si>
    <t>OEM PCMCIA Card</t>
  </si>
  <si>
    <t>Ring Coolant around spindle</t>
  </si>
  <si>
    <t>Pull stud 20 nos</t>
  </si>
  <si>
    <t>Air Nozzle near spindle with M code</t>
  </si>
  <si>
    <t>Renishaw Probe – RMP60-Q</t>
  </si>
  <si>
    <t>Edge Finder – BT50</t>
  </si>
  <si>
    <t>CNC VERTICAL MACHINING CENTER, Model: Virat 1020 with SIEMENS CNC CONTROLLER</t>
  </si>
  <si>
    <t>Spindle with Chiller unit</t>
  </si>
  <si>
    <t>Memory card with reader</t>
  </si>
  <si>
    <t>Inline Spinlde Gear box drive @ 6000rpm with chiller unit to gear box (NA for CTS) Spindle power 22Kw/26Kw</t>
  </si>
  <si>
    <t>Machine &amp; its Accessories</t>
  </si>
  <si>
    <t>Value</t>
  </si>
  <si>
    <t>-</t>
  </si>
  <si>
    <t>Kothari Group</t>
  </si>
  <si>
    <t>Links/Remarks</t>
  </si>
  <si>
    <t>Total Value with GST
(INR)</t>
  </si>
  <si>
    <t>CNC VERTICAL MACHINING CENTER</t>
  </si>
  <si>
    <t>T r a v e r s e s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</si>
  <si>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X axis stroke 3000mm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</si>
  <si>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Y axis stroke 1700mm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</si>
  <si>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Z axis stroke 1000mm</t>
    </r>
  </si>
  <si>
    <t>T a b l e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</si>
  <si>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Table size 3200mm X 1500mm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</si>
  <si>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Table Working Area 3000mm x 1500mm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</si>
  <si>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`T' Slots of Size 22 mm X15X 200 (width x number x pitch)</t>
    </r>
  </si>
  <si>
    <t xml:space="preserve">                                  Maximum Load on Table 8000 Kgs</t>
  </si>
  <si>
    <t>Distances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</si>
  <si>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Effective Distance Between Columns 1800 mm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</si>
  <si>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Distance from Table top to Spindle Face 200 – 1200 mm approx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</si>
  <si>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Distance from Floor to tabletop 820 mm approx</t>
    </r>
  </si>
  <si>
    <t>S p i n d l e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</si>
  <si>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Inline Drive Spindle 15 kW (18.5 KW S2 Duty)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</si>
  <si>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Variable Spindle Speed 6000 rpm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</si>
  <si>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Spindle nose taper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</si>
  <si>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AC Servo drives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</si>
  <si>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Hardened &amp; ground Ball Lead Screws in all three axes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</si>
  <si>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Linear Motion Roller guide ways in X, Y and Z axes.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</si>
  <si>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Rapid feed rate (X,Y &amp; Z) 15/20/15 m/min.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</si>
  <si>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Positioning measuring system using rotary encoder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</si>
  <si>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Hydraulic counter balancing for Z-axis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</si>
  <si>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Spindle nose taper BT-50</t>
    </r>
  </si>
  <si>
    <t>F e e d  D r i v e s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</si>
  <si>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Feed rate 1-10000 mm/min</t>
    </r>
  </si>
  <si>
    <r>
      <t xml:space="preserve">Accuracy: As per ISO 230-2 </t>
    </r>
    <r>
      <rPr>
        <sz val="10.5"/>
        <color theme="1"/>
        <rFont val="Arial"/>
        <family val="2"/>
      </rPr>
      <t>(without /with glass scales)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</si>
  <si>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Positioning 25 microns/ 15 microns</t>
    </r>
  </si>
  <si>
    <t xml:space="preserve">                                 Repeatability 20 microns/12 microns</t>
  </si>
  <si>
    <t>Automatic Tool changer</t>
  </si>
  <si>
    <t>No. of tools 20</t>
  </si>
  <si>
    <t>Type of tool selection Random</t>
  </si>
  <si>
    <t>Tool change time (tool to tool) 10 Secs</t>
  </si>
  <si>
    <t>Max. tool dia 130 mm</t>
  </si>
  <si>
    <t>with adjacent pocket empty 220 mm</t>
  </si>
  <si>
    <t>Max. tool length 350 mm</t>
  </si>
  <si>
    <t>Max. tool weight 15 Kg.</t>
  </si>
  <si>
    <t>Pull Stud Type MAS P50T-I</t>
  </si>
  <si>
    <t xml:space="preserve">     Automatic Tool changer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</si>
  <si>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X axis stroke 2000mm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</si>
  <si>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Y axis stroke 1200mm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</si>
  <si>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Z axis stroke 800mm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</si>
  <si>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Table size 2200mm x 1000mm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</si>
  <si>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Table Working Area 2000 x 1000mm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</si>
  <si>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`T' Slots of Size 22X09X 250 (width x number x pitch)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</si>
  <si>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Maximum Load on Table 4000 Kgs.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</si>
  <si>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Effective Distance Between Columns 1300 mm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</si>
  <si>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Distance from Table top to Spindle Face 150 – 950 mm approx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</si>
  <si>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Distance from Floor to tabletop 820 mm approx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</si>
  <si>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Variable Spindle Speed 6000 rpm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</si>
  <si>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AC Servo drives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</si>
  <si>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Hardened &amp; ground Ball Lead Screws in all three axes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</si>
  <si>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Linear Motion Roller guide ways in X and Y axes.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</si>
  <si>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Hardened &amp; ground Box guideways on Z axis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</si>
  <si>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Rapid feed rate (X,Y &amp; Z) 20/20/15 m/min.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</si>
  <si>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Positioning measuring system using absolute encoder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</si>
  <si>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Hydraulic counter balancing for Z-axis</t>
    </r>
  </si>
  <si>
    <r>
      <t>Accuracy: As per ISO 230-2</t>
    </r>
    <r>
      <rPr>
        <sz val="9.5"/>
        <color theme="1"/>
        <rFont val="Arial"/>
        <family val="2"/>
      </rPr>
      <t>(without /with glass scales)</t>
    </r>
  </si>
  <si>
    <t xml:space="preserve">                             Pull Stud Type MAS P50T-I</t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</si>
  <si>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Automatic lubrication system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</si>
  <si>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3 Tier Lamp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</si>
  <si>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Machine lamp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</si>
  <si>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Instruction manuals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</si>
  <si>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Standard Electrical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</si>
  <si>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Installation accessories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</si>
  <si>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A. C. Unit for Electrical Cabinet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</si>
  <si>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Air gun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</si>
  <si>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Coolant Gun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</si>
  <si>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Coolnt system with tank and chip tray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</si>
  <si>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Coil conveyors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</si>
  <si>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Standard machine guard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</si>
  <si>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Mobile MPG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</si>
  <si>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Hydraulic power pack for clamping and declamping of tool</t>
    </r>
  </si>
  <si>
    <r>
      <t xml:space="preserve">                         •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Spindle air blast for spindle taper cleaning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</si>
  <si>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9.5"/>
        <color theme="1"/>
        <rFont val="Arial"/>
        <family val="2"/>
      </rPr>
      <t>Spindle nose taper BT-50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</si>
  <si>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Feed rate 1-10000 mm/min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</si>
  <si>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Positioning 20 microns/ 10 microns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</si>
  <si>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9.5"/>
        <color theme="1"/>
        <rFont val="Arial"/>
        <family val="2"/>
      </rPr>
      <t>Repeatability 15 microns/ 8 microns</t>
    </r>
  </si>
  <si>
    <t>MACHINE OPTIONS:</t>
  </si>
  <si>
    <t>CNC VERTICAL MACHINING CENTER with SIEMENS CNC CONTROLLER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</si>
  <si>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0.5"/>
        <color theme="1"/>
        <rFont val="Arial"/>
        <family val="2"/>
      </rPr>
      <t>Maximum Load on Table 8000 Kgs.</t>
    </r>
  </si>
  <si>
    <t>F e e d BT-50</t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</si>
  <si>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Automatic lubrication system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</si>
  <si>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3 Tier Lamp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</si>
  <si>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Machine lamp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</si>
  <si>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Instruction manuals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</si>
  <si>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Standard Electrical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</si>
  <si>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Installation accessories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</si>
  <si>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A. C. Unit for Electrical Cabinet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</si>
  <si>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Air gun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</si>
  <si>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Coolant Gun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</si>
  <si>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Coolnt system with tank and chip tray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</si>
  <si>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Coil conveyors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</si>
  <si>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Standard machine guard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</si>
  <si>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Mobile MPG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</si>
  <si>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Hydraulic power pack for clamping and declamping of tool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</si>
  <si>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Spindle air blast for spindle taper cleaning</t>
    </r>
  </si>
  <si>
    <t>FANUC OiMF CNC CONTROL SYSTEM</t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</si>
  <si>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4 axes control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</si>
  <si>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8.4" Color LCD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</si>
  <si>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512 KB Part Program memory length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</si>
  <si>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Custom Macro B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</si>
  <si>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Inch/metric conversion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</si>
  <si>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Background editing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</si>
  <si>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Run hour &amp; Parts count display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</si>
  <si>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Mirror Image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</si>
  <si>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Backlash Compensation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</si>
  <si>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Dry run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</si>
  <si>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Linear &amp; Circular interpolation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</si>
  <si>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Automatic corner override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</si>
  <si>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Scaling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</si>
  <si>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RS 232C Serial interface port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</si>
  <si>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Rigid tapping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</si>
  <si>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Manual pulse generator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</si>
  <si>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Graphics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</si>
  <si>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Pitch error compensation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</si>
  <si>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NANO control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</si>
  <si>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Embedded Ethernet</t>
    </r>
  </si>
  <si>
    <r>
      <t>•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Arial"/>
        <family val="2"/>
      </rPr>
      <t>Retraction for Rigid tapping</t>
    </r>
  </si>
  <si>
    <t>CNC OPTIONS :</t>
  </si>
  <si>
    <t>MACHINE ACCESSORIES :</t>
  </si>
  <si>
    <t>https://www.indiamart.com/proddetail/virat-1020-double-column-vertical-machining-center-6791560512.html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</si>
</sst>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₹&quot;\ * #,##0_ ;_ &quot;₹&quot;\ * \-#,##0_ ;_ &quot;₹&quot;\ * &quot;-&quot;??_ ;_ @_ "/>
    <numFmt numFmtId="165" formatCode="_ * #,##0_ ;_ * \-#,##0_ ;_ * &quot;-&quot;??_ ;_ @_ "/>
    <numFmt numFmtId="166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theme="1"/>
      <name val="Arial"/>
      <family val="2"/>
    </font>
    <font>
      <b/>
      <sz val="10.5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.5"/>
      <color theme="1"/>
      <name val="Arial"/>
      <family val="2"/>
    </font>
    <font>
      <b/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sz val="7"/>
      <color theme="1"/>
      <name val="Times New Roman"/>
      <family val="1"/>
    </font>
    <font>
      <sz val="9.5"/>
      <color theme="1"/>
      <name val="Symbol"/>
      <family val="1"/>
      <charset val="2"/>
    </font>
    <font>
      <strike/>
      <sz val="9.5"/>
      <color theme="1"/>
      <name val="Arial"/>
      <family val="2"/>
    </font>
    <font>
      <sz val="8.5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165" fontId="0" fillId="0" borderId="0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>
      <alignment horizontal="left" vertical="center" indent="4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65" fontId="10" fillId="0" borderId="1" xfId="1" applyNumberFormat="1" applyFont="1" applyBorder="1" applyAlignment="1">
      <alignment wrapText="1"/>
    </xf>
    <xf numFmtId="0" fontId="6" fillId="0" borderId="0" xfId="0" applyFont="1" applyAlignment="1">
      <alignment horizontal="left" vertical="center" indent="4"/>
    </xf>
    <xf numFmtId="0" fontId="15" fillId="0" borderId="0" xfId="0" applyFont="1" applyAlignment="1">
      <alignment horizontal="left" vertical="center" indent="13"/>
    </xf>
    <xf numFmtId="0" fontId="8" fillId="0" borderId="0" xfId="0" applyFont="1"/>
    <xf numFmtId="0" fontId="8" fillId="0" borderId="0" xfId="0" applyFont="1" applyAlignment="1">
      <alignment horizontal="left" vertical="center" indent="13"/>
    </xf>
    <xf numFmtId="0" fontId="17" fillId="0" borderId="0" xfId="0" applyFont="1" applyAlignment="1">
      <alignment horizontal="left" vertical="center" indent="13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indent="12"/>
    </xf>
    <xf numFmtId="0" fontId="18" fillId="0" borderId="0" xfId="0" applyFont="1" applyAlignment="1">
      <alignment horizontal="left" vertical="center" indent="12"/>
    </xf>
    <xf numFmtId="0" fontId="13" fillId="0" borderId="0" xfId="0" applyFont="1" applyAlignment="1">
      <alignment horizontal="left" vertical="center" indent="12"/>
    </xf>
    <xf numFmtId="0" fontId="19" fillId="0" borderId="0" xfId="0" applyFont="1" applyAlignment="1">
      <alignment horizontal="left" vertical="center" indent="12"/>
    </xf>
    <xf numFmtId="0" fontId="13" fillId="0" borderId="0" xfId="0" applyFont="1"/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165" fontId="0" fillId="0" borderId="0" xfId="0" applyNumberFormat="1"/>
    <xf numFmtId="166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165" fontId="0" fillId="0" borderId="5" xfId="1" applyNumberFormat="1" applyFont="1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0408-EE9D-44F8-9E0F-C7E7FD86653C}">
  <dimension ref="D6:M42"/>
  <sheetViews>
    <sheetView tabSelected="1" topLeftCell="A19" workbookViewId="0">
      <selection activeCell="L37" sqref="L37"/>
    </sheetView>
  </sheetViews>
  <sheetFormatPr defaultRowHeight="15" x14ac:dyDescent="0.25"/>
  <cols>
    <col min="5" max="5" width="38.42578125" customWidth="1"/>
    <col min="6" max="6" width="22.7109375" customWidth="1"/>
    <col min="8" max="8" width="13.28515625" hidden="1" customWidth="1"/>
    <col min="9" max="9" width="15.140625" customWidth="1"/>
    <col min="10" max="10" width="12.42578125" hidden="1" customWidth="1"/>
    <col min="11" max="11" width="12.85546875" customWidth="1"/>
    <col min="12" max="12" width="17.85546875" customWidth="1"/>
    <col min="13" max="13" width="100.85546875" customWidth="1"/>
  </cols>
  <sheetData>
    <row r="6" spans="4:13" x14ac:dyDescent="0.25">
      <c r="D6" s="10"/>
      <c r="E6" s="11"/>
      <c r="F6" s="11"/>
      <c r="G6" s="10"/>
      <c r="H6" s="12"/>
      <c r="I6" s="12">
        <f>SUBTOTAL(9,I8:I36)</f>
        <v>30313350</v>
      </c>
      <c r="J6" s="12"/>
      <c r="K6" s="12"/>
      <c r="L6" s="12">
        <f>SUBTOTAL(9,L8:L36)</f>
        <v>29785200</v>
      </c>
    </row>
    <row r="7" spans="4:13" ht="60" x14ac:dyDescent="0.25">
      <c r="D7" s="6" t="s">
        <v>0</v>
      </c>
      <c r="E7" s="5" t="s">
        <v>1</v>
      </c>
      <c r="F7" s="5" t="s">
        <v>2</v>
      </c>
      <c r="G7" s="5" t="s">
        <v>3</v>
      </c>
      <c r="H7" s="8" t="s">
        <v>4</v>
      </c>
      <c r="I7" s="8" t="s">
        <v>10</v>
      </c>
      <c r="J7" s="9" t="s">
        <v>5</v>
      </c>
      <c r="K7" s="8" t="s">
        <v>41</v>
      </c>
      <c r="L7" s="8" t="s">
        <v>9</v>
      </c>
      <c r="M7" s="9" t="s">
        <v>40</v>
      </c>
    </row>
    <row r="8" spans="4:13" ht="30" x14ac:dyDescent="0.25">
      <c r="D8" s="2">
        <v>1</v>
      </c>
      <c r="E8" s="4" t="s">
        <v>11</v>
      </c>
      <c r="F8" s="3" t="s">
        <v>39</v>
      </c>
      <c r="G8" s="2">
        <v>1</v>
      </c>
      <c r="H8" s="7">
        <v>14000000</v>
      </c>
      <c r="I8" s="7">
        <f t="shared" ref="I8:I36" si="0">H8*G8</f>
        <v>14000000</v>
      </c>
      <c r="J8" s="7">
        <f t="shared" ref="J8:J36" si="1">I8*18/100</f>
        <v>2520000</v>
      </c>
      <c r="K8" s="7">
        <f t="shared" ref="K8:K36" si="2">J8+I8</f>
        <v>16520000</v>
      </c>
      <c r="L8" s="48">
        <f>188000*82.9</f>
        <v>15585200.000000002</v>
      </c>
    </row>
    <row r="9" spans="4:13" x14ac:dyDescent="0.25">
      <c r="D9" s="2">
        <v>2</v>
      </c>
      <c r="E9" s="4" t="s">
        <v>12</v>
      </c>
      <c r="F9" s="3" t="s">
        <v>39</v>
      </c>
      <c r="G9" s="2">
        <v>1</v>
      </c>
      <c r="H9" s="7">
        <v>180000</v>
      </c>
      <c r="I9" s="7">
        <f t="shared" si="0"/>
        <v>180000</v>
      </c>
      <c r="J9" s="7">
        <f t="shared" si="1"/>
        <v>32400</v>
      </c>
      <c r="K9" s="7">
        <f t="shared" si="2"/>
        <v>212400</v>
      </c>
      <c r="L9" s="49"/>
    </row>
    <row r="10" spans="4:13" ht="30" x14ac:dyDescent="0.25">
      <c r="D10" s="2">
        <v>3</v>
      </c>
      <c r="E10" s="4" t="s">
        <v>13</v>
      </c>
      <c r="F10" s="3" t="s">
        <v>39</v>
      </c>
      <c r="G10" s="2">
        <v>1</v>
      </c>
      <c r="H10" s="7">
        <v>302500</v>
      </c>
      <c r="I10" s="7">
        <f t="shared" si="0"/>
        <v>302500</v>
      </c>
      <c r="J10" s="7">
        <f t="shared" si="1"/>
        <v>54450</v>
      </c>
      <c r="K10" s="7">
        <f t="shared" si="2"/>
        <v>356950</v>
      </c>
      <c r="L10" s="49"/>
    </row>
    <row r="11" spans="4:13" ht="30" x14ac:dyDescent="0.25">
      <c r="D11" s="2">
        <v>4</v>
      </c>
      <c r="E11" s="4" t="s">
        <v>14</v>
      </c>
      <c r="F11" s="3" t="s">
        <v>39</v>
      </c>
      <c r="G11" s="2">
        <v>1</v>
      </c>
      <c r="H11" s="7">
        <v>275000</v>
      </c>
      <c r="I11" s="7">
        <f t="shared" si="0"/>
        <v>275000</v>
      </c>
      <c r="J11" s="7">
        <f t="shared" si="1"/>
        <v>49500</v>
      </c>
      <c r="K11" s="7">
        <f t="shared" si="2"/>
        <v>324500</v>
      </c>
      <c r="L11" s="49"/>
    </row>
    <row r="12" spans="4:13" ht="45" x14ac:dyDescent="0.25">
      <c r="D12" s="2">
        <v>5</v>
      </c>
      <c r="E12" s="4" t="s">
        <v>15</v>
      </c>
      <c r="F12" s="3" t="s">
        <v>39</v>
      </c>
      <c r="G12" s="2">
        <v>1</v>
      </c>
      <c r="H12" s="7">
        <v>324500</v>
      </c>
      <c r="I12" s="7">
        <f t="shared" si="0"/>
        <v>324500</v>
      </c>
      <c r="J12" s="7">
        <f t="shared" si="1"/>
        <v>58410</v>
      </c>
      <c r="K12" s="7">
        <f t="shared" si="2"/>
        <v>382910</v>
      </c>
      <c r="L12" s="49"/>
    </row>
    <row r="13" spans="4:13" ht="30" x14ac:dyDescent="0.25">
      <c r="D13" s="2">
        <v>6</v>
      </c>
      <c r="E13" s="4" t="s">
        <v>16</v>
      </c>
      <c r="F13" s="3" t="s">
        <v>39</v>
      </c>
      <c r="G13" s="2">
        <v>1</v>
      </c>
      <c r="H13" s="7">
        <v>1300000</v>
      </c>
      <c r="I13" s="7">
        <f t="shared" si="0"/>
        <v>1300000</v>
      </c>
      <c r="J13" s="7">
        <f t="shared" si="1"/>
        <v>234000</v>
      </c>
      <c r="K13" s="7">
        <f t="shared" si="2"/>
        <v>1534000</v>
      </c>
      <c r="L13" s="49"/>
    </row>
    <row r="14" spans="4:13" ht="45" x14ac:dyDescent="0.25">
      <c r="D14" s="2">
        <v>7</v>
      </c>
      <c r="E14" s="4" t="s">
        <v>17</v>
      </c>
      <c r="F14" s="3" t="s">
        <v>39</v>
      </c>
      <c r="G14" s="2">
        <v>1</v>
      </c>
      <c r="H14" s="7">
        <v>385000</v>
      </c>
      <c r="I14" s="7">
        <f t="shared" si="0"/>
        <v>385000</v>
      </c>
      <c r="J14" s="7">
        <f t="shared" si="1"/>
        <v>69300</v>
      </c>
      <c r="K14" s="7">
        <f t="shared" si="2"/>
        <v>454300</v>
      </c>
      <c r="L14" s="49"/>
    </row>
    <row r="15" spans="4:13" ht="45" x14ac:dyDescent="0.25">
      <c r="D15" s="2">
        <v>8</v>
      </c>
      <c r="E15" s="4" t="s">
        <v>35</v>
      </c>
      <c r="F15" s="3" t="s">
        <v>39</v>
      </c>
      <c r="G15" s="2">
        <v>1</v>
      </c>
      <c r="H15" s="7">
        <v>1000000</v>
      </c>
      <c r="I15" s="7">
        <f t="shared" si="0"/>
        <v>1000000</v>
      </c>
      <c r="J15" s="7">
        <f t="shared" si="1"/>
        <v>180000</v>
      </c>
      <c r="K15" s="7">
        <f t="shared" si="2"/>
        <v>1180000</v>
      </c>
      <c r="L15" s="49"/>
    </row>
    <row r="16" spans="4:13" x14ac:dyDescent="0.25">
      <c r="D16" s="2">
        <v>9</v>
      </c>
      <c r="E16" s="4" t="s">
        <v>18</v>
      </c>
      <c r="F16" s="3" t="s">
        <v>39</v>
      </c>
      <c r="G16" s="2">
        <v>1</v>
      </c>
      <c r="H16" s="7">
        <v>700000</v>
      </c>
      <c r="I16" s="7">
        <f t="shared" si="0"/>
        <v>700000</v>
      </c>
      <c r="J16" s="7">
        <f t="shared" si="1"/>
        <v>126000</v>
      </c>
      <c r="K16" s="7">
        <f t="shared" si="2"/>
        <v>826000</v>
      </c>
      <c r="L16" s="49"/>
    </row>
    <row r="17" spans="4:13" x14ac:dyDescent="0.25">
      <c r="D17" s="2">
        <v>10</v>
      </c>
      <c r="E17" s="4" t="s">
        <v>19</v>
      </c>
      <c r="F17" s="3" t="s">
        <v>39</v>
      </c>
      <c r="G17" s="2">
        <v>1</v>
      </c>
      <c r="H17" s="7">
        <v>38500</v>
      </c>
      <c r="I17" s="7">
        <f t="shared" si="0"/>
        <v>38500</v>
      </c>
      <c r="J17" s="7">
        <f t="shared" si="1"/>
        <v>6930</v>
      </c>
      <c r="K17" s="7">
        <f t="shared" si="2"/>
        <v>45430</v>
      </c>
      <c r="L17" s="49"/>
    </row>
    <row r="18" spans="4:13" x14ac:dyDescent="0.25">
      <c r="D18" s="2">
        <v>11</v>
      </c>
      <c r="E18" s="4" t="s">
        <v>20</v>
      </c>
      <c r="F18" s="3" t="s">
        <v>39</v>
      </c>
      <c r="G18" s="2">
        <v>1</v>
      </c>
      <c r="H18" s="7">
        <v>27500</v>
      </c>
      <c r="I18" s="7">
        <f t="shared" si="0"/>
        <v>27500</v>
      </c>
      <c r="J18" s="7">
        <f t="shared" si="1"/>
        <v>4950</v>
      </c>
      <c r="K18" s="7">
        <f t="shared" si="2"/>
        <v>32450</v>
      </c>
      <c r="L18" s="49"/>
    </row>
    <row r="19" spans="4:13" ht="30" x14ac:dyDescent="0.25">
      <c r="D19" s="2">
        <v>12</v>
      </c>
      <c r="E19" s="4" t="s">
        <v>21</v>
      </c>
      <c r="F19" s="3" t="s">
        <v>39</v>
      </c>
      <c r="G19" s="2">
        <v>1</v>
      </c>
      <c r="H19" s="7">
        <v>30000</v>
      </c>
      <c r="I19" s="7">
        <f t="shared" si="0"/>
        <v>30000</v>
      </c>
      <c r="J19" s="7">
        <f t="shared" si="1"/>
        <v>5400</v>
      </c>
      <c r="K19" s="7">
        <f t="shared" si="2"/>
        <v>35400</v>
      </c>
      <c r="L19" s="49"/>
    </row>
    <row r="20" spans="4:13" ht="30" x14ac:dyDescent="0.25">
      <c r="D20" s="2">
        <v>13</v>
      </c>
      <c r="E20" s="4" t="s">
        <v>22</v>
      </c>
      <c r="F20" s="3" t="s">
        <v>39</v>
      </c>
      <c r="G20" s="2">
        <v>1</v>
      </c>
      <c r="H20" s="7">
        <v>38500</v>
      </c>
      <c r="I20" s="7">
        <f t="shared" si="0"/>
        <v>38500</v>
      </c>
      <c r="J20" s="7">
        <f t="shared" si="1"/>
        <v>6930</v>
      </c>
      <c r="K20" s="7">
        <f t="shared" si="2"/>
        <v>45430</v>
      </c>
      <c r="L20" s="49"/>
    </row>
    <row r="21" spans="4:13" x14ac:dyDescent="0.25">
      <c r="D21" s="2">
        <v>14</v>
      </c>
      <c r="E21" s="4" t="s">
        <v>23</v>
      </c>
      <c r="F21" s="3" t="s">
        <v>39</v>
      </c>
      <c r="G21" s="2">
        <v>1</v>
      </c>
      <c r="H21" s="7">
        <v>137500</v>
      </c>
      <c r="I21" s="7">
        <f t="shared" si="0"/>
        <v>137500</v>
      </c>
      <c r="J21" s="7">
        <f t="shared" si="1"/>
        <v>24750</v>
      </c>
      <c r="K21" s="7">
        <f t="shared" si="2"/>
        <v>162250</v>
      </c>
      <c r="L21" s="49"/>
    </row>
    <row r="22" spans="4:13" x14ac:dyDescent="0.25">
      <c r="D22" s="2">
        <v>15</v>
      </c>
      <c r="E22" s="4" t="s">
        <v>24</v>
      </c>
      <c r="F22" s="3" t="s">
        <v>39</v>
      </c>
      <c r="G22" s="2">
        <v>1</v>
      </c>
      <c r="H22" s="7">
        <v>75000</v>
      </c>
      <c r="I22" s="7">
        <f t="shared" si="0"/>
        <v>75000</v>
      </c>
      <c r="J22" s="7">
        <f t="shared" si="1"/>
        <v>13500</v>
      </c>
      <c r="K22" s="7">
        <f t="shared" si="2"/>
        <v>88500</v>
      </c>
      <c r="L22" s="49"/>
    </row>
    <row r="23" spans="4:13" x14ac:dyDescent="0.25">
      <c r="D23" s="2">
        <v>16</v>
      </c>
      <c r="E23" s="4" t="s">
        <v>25</v>
      </c>
      <c r="F23" s="3" t="s">
        <v>39</v>
      </c>
      <c r="G23" s="2">
        <v>1</v>
      </c>
      <c r="H23" s="7">
        <v>150000</v>
      </c>
      <c r="I23" s="7">
        <f t="shared" si="0"/>
        <v>150000</v>
      </c>
      <c r="J23" s="7">
        <f t="shared" si="1"/>
        <v>27000</v>
      </c>
      <c r="K23" s="7">
        <f t="shared" si="2"/>
        <v>177000</v>
      </c>
      <c r="L23" s="49"/>
    </row>
    <row r="24" spans="4:13" x14ac:dyDescent="0.25">
      <c r="D24" s="2">
        <v>17</v>
      </c>
      <c r="E24" s="4" t="s">
        <v>26</v>
      </c>
      <c r="F24" s="3" t="s">
        <v>39</v>
      </c>
      <c r="G24" s="2">
        <v>1</v>
      </c>
      <c r="H24" s="7">
        <v>27000</v>
      </c>
      <c r="I24" s="7">
        <f t="shared" si="0"/>
        <v>27000</v>
      </c>
      <c r="J24" s="7">
        <f t="shared" si="1"/>
        <v>4860</v>
      </c>
      <c r="K24" s="7">
        <f t="shared" si="2"/>
        <v>31860</v>
      </c>
      <c r="L24" s="49"/>
    </row>
    <row r="25" spans="4:13" x14ac:dyDescent="0.25">
      <c r="D25" s="2">
        <v>18</v>
      </c>
      <c r="E25" s="4" t="s">
        <v>27</v>
      </c>
      <c r="F25" s="3" t="s">
        <v>39</v>
      </c>
      <c r="G25" s="2">
        <v>1</v>
      </c>
      <c r="H25" s="7">
        <v>16500</v>
      </c>
      <c r="I25" s="7">
        <f t="shared" si="0"/>
        <v>16500</v>
      </c>
      <c r="J25" s="7">
        <f t="shared" si="1"/>
        <v>2970</v>
      </c>
      <c r="K25" s="7">
        <f t="shared" si="2"/>
        <v>19470</v>
      </c>
      <c r="L25" s="49"/>
    </row>
    <row r="26" spans="4:13" x14ac:dyDescent="0.25">
      <c r="D26" s="2">
        <v>19</v>
      </c>
      <c r="E26" s="4" t="s">
        <v>28</v>
      </c>
      <c r="F26" s="3" t="s">
        <v>39</v>
      </c>
      <c r="G26" s="2">
        <v>1</v>
      </c>
      <c r="H26" s="7">
        <v>15000</v>
      </c>
      <c r="I26" s="7">
        <f t="shared" si="0"/>
        <v>15000</v>
      </c>
      <c r="J26" s="7">
        <f t="shared" si="1"/>
        <v>2700</v>
      </c>
      <c r="K26" s="7">
        <f t="shared" si="2"/>
        <v>17700</v>
      </c>
      <c r="L26" s="49"/>
    </row>
    <row r="27" spans="4:13" x14ac:dyDescent="0.25">
      <c r="D27" s="2">
        <v>20</v>
      </c>
      <c r="E27" s="4" t="s">
        <v>29</v>
      </c>
      <c r="F27" s="3" t="s">
        <v>39</v>
      </c>
      <c r="G27" s="2">
        <v>1</v>
      </c>
      <c r="H27" s="7">
        <v>8250</v>
      </c>
      <c r="I27" s="7">
        <f t="shared" si="0"/>
        <v>8250</v>
      </c>
      <c r="J27" s="7">
        <f t="shared" si="1"/>
        <v>1485</v>
      </c>
      <c r="K27" s="7">
        <f t="shared" si="2"/>
        <v>9735</v>
      </c>
      <c r="L27" s="49"/>
    </row>
    <row r="28" spans="4:13" x14ac:dyDescent="0.25">
      <c r="D28" s="2">
        <v>21</v>
      </c>
      <c r="E28" s="4" t="s">
        <v>30</v>
      </c>
      <c r="F28" s="3" t="s">
        <v>39</v>
      </c>
      <c r="G28" s="2">
        <v>1</v>
      </c>
      <c r="H28" s="7">
        <v>0</v>
      </c>
      <c r="I28" s="7">
        <f t="shared" si="0"/>
        <v>0</v>
      </c>
      <c r="J28" s="7">
        <f t="shared" si="1"/>
        <v>0</v>
      </c>
      <c r="K28" s="7">
        <f t="shared" si="2"/>
        <v>0</v>
      </c>
      <c r="L28" s="49"/>
    </row>
    <row r="29" spans="4:13" x14ac:dyDescent="0.25">
      <c r="D29" s="2">
        <v>22</v>
      </c>
      <c r="E29" s="4" t="s">
        <v>31</v>
      </c>
      <c r="F29" s="3" t="s">
        <v>39</v>
      </c>
      <c r="G29" s="2">
        <v>1</v>
      </c>
      <c r="H29" s="7">
        <v>24200</v>
      </c>
      <c r="I29" s="7">
        <f t="shared" si="0"/>
        <v>24200</v>
      </c>
      <c r="J29" s="7">
        <f t="shared" si="1"/>
        <v>4356</v>
      </c>
      <c r="K29" s="7">
        <f t="shared" si="2"/>
        <v>28556</v>
      </c>
      <c r="L29" s="50"/>
    </row>
    <row r="30" spans="4:13" ht="45" x14ac:dyDescent="0.25">
      <c r="D30" s="2">
        <v>23</v>
      </c>
      <c r="E30" s="4" t="s">
        <v>32</v>
      </c>
      <c r="F30" s="3" t="s">
        <v>39</v>
      </c>
      <c r="G30" s="2">
        <v>1</v>
      </c>
      <c r="H30" s="7">
        <v>10709150</v>
      </c>
      <c r="I30" s="7">
        <f t="shared" si="0"/>
        <v>10709150</v>
      </c>
      <c r="J30" s="7">
        <f t="shared" si="1"/>
        <v>1927647</v>
      </c>
      <c r="K30" s="7">
        <f t="shared" si="2"/>
        <v>12636797</v>
      </c>
      <c r="L30" s="48">
        <v>14200000</v>
      </c>
      <c r="M30" t="s">
        <v>164</v>
      </c>
    </row>
    <row r="31" spans="4:13" x14ac:dyDescent="0.25">
      <c r="D31" s="2">
        <v>24</v>
      </c>
      <c r="E31" s="4" t="s">
        <v>33</v>
      </c>
      <c r="F31" s="3" t="s">
        <v>39</v>
      </c>
      <c r="G31" s="2">
        <v>1</v>
      </c>
      <c r="H31" s="7">
        <v>180000</v>
      </c>
      <c r="I31" s="7">
        <f t="shared" si="0"/>
        <v>180000</v>
      </c>
      <c r="J31" s="7">
        <f t="shared" si="1"/>
        <v>32400</v>
      </c>
      <c r="K31" s="7">
        <f t="shared" si="2"/>
        <v>212400</v>
      </c>
      <c r="L31" s="49"/>
    </row>
    <row r="32" spans="4:13" ht="30" x14ac:dyDescent="0.25">
      <c r="D32" s="2">
        <v>25</v>
      </c>
      <c r="E32" s="4" t="s">
        <v>13</v>
      </c>
      <c r="F32" s="3" t="s">
        <v>39</v>
      </c>
      <c r="G32" s="2">
        <v>1</v>
      </c>
      <c r="H32" s="7">
        <v>302500</v>
      </c>
      <c r="I32" s="7">
        <f t="shared" si="0"/>
        <v>302500</v>
      </c>
      <c r="J32" s="7">
        <f t="shared" si="1"/>
        <v>54450</v>
      </c>
      <c r="K32" s="7">
        <f t="shared" si="2"/>
        <v>356950</v>
      </c>
      <c r="L32" s="49"/>
    </row>
    <row r="33" spans="4:12" x14ac:dyDescent="0.25">
      <c r="D33" s="2">
        <v>26</v>
      </c>
      <c r="E33" s="4" t="s">
        <v>34</v>
      </c>
      <c r="F33" s="3" t="s">
        <v>39</v>
      </c>
      <c r="G33" s="2">
        <v>1</v>
      </c>
      <c r="H33" s="7">
        <v>27000</v>
      </c>
      <c r="I33" s="7">
        <f t="shared" si="0"/>
        <v>27000</v>
      </c>
      <c r="J33" s="7">
        <f t="shared" si="1"/>
        <v>4860</v>
      </c>
      <c r="K33" s="7">
        <f t="shared" si="2"/>
        <v>31860</v>
      </c>
      <c r="L33" s="49"/>
    </row>
    <row r="34" spans="4:12" x14ac:dyDescent="0.25">
      <c r="D34" s="2">
        <v>27</v>
      </c>
      <c r="E34" s="4" t="s">
        <v>27</v>
      </c>
      <c r="F34" s="3" t="s">
        <v>39</v>
      </c>
      <c r="G34" s="2">
        <v>1</v>
      </c>
      <c r="H34" s="7">
        <v>16500</v>
      </c>
      <c r="I34" s="7">
        <f t="shared" si="0"/>
        <v>16500</v>
      </c>
      <c r="J34" s="7">
        <f t="shared" si="1"/>
        <v>2970</v>
      </c>
      <c r="K34" s="7">
        <f t="shared" si="2"/>
        <v>19470</v>
      </c>
      <c r="L34" s="49"/>
    </row>
    <row r="35" spans="4:12" x14ac:dyDescent="0.25">
      <c r="D35" s="2">
        <v>28</v>
      </c>
      <c r="E35" s="4" t="s">
        <v>28</v>
      </c>
      <c r="F35" s="3" t="s">
        <v>39</v>
      </c>
      <c r="G35" s="2">
        <v>1</v>
      </c>
      <c r="H35" s="7">
        <v>15000</v>
      </c>
      <c r="I35" s="7">
        <f t="shared" si="0"/>
        <v>15000</v>
      </c>
      <c r="J35" s="7">
        <f t="shared" si="1"/>
        <v>2700</v>
      </c>
      <c r="K35" s="7">
        <f t="shared" si="2"/>
        <v>17700</v>
      </c>
      <c r="L35" s="49"/>
    </row>
    <row r="36" spans="4:12" x14ac:dyDescent="0.25">
      <c r="D36" s="2">
        <v>29</v>
      </c>
      <c r="E36" s="19" t="s">
        <v>29</v>
      </c>
      <c r="F36" s="3" t="s">
        <v>39</v>
      </c>
      <c r="G36" s="2">
        <v>1</v>
      </c>
      <c r="H36" s="7">
        <v>8250</v>
      </c>
      <c r="I36" s="7">
        <f t="shared" si="0"/>
        <v>8250</v>
      </c>
      <c r="J36" s="7">
        <f t="shared" si="1"/>
        <v>1485</v>
      </c>
      <c r="K36" s="7">
        <f t="shared" si="2"/>
        <v>9735</v>
      </c>
      <c r="L36" s="50"/>
    </row>
    <row r="37" spans="4:12" x14ac:dyDescent="0.25">
      <c r="D37" s="43" t="s">
        <v>6</v>
      </c>
      <c r="E37" s="44"/>
      <c r="F37" s="45"/>
      <c r="G37" s="2"/>
      <c r="H37" s="13">
        <f>SUM(H8:H36)</f>
        <v>30313350</v>
      </c>
      <c r="I37" s="13">
        <f>SUM(I8:I36)</f>
        <v>30313350</v>
      </c>
      <c r="J37" s="13">
        <f>SUM(J8:J36)</f>
        <v>5456403</v>
      </c>
      <c r="K37" s="13">
        <f>SUM(K8:K36)</f>
        <v>35769753</v>
      </c>
      <c r="L37" s="13">
        <f>SUBTOTAL(9,L8:L36)</f>
        <v>29785200</v>
      </c>
    </row>
    <row r="39" spans="4:12" x14ac:dyDescent="0.25">
      <c r="H39" s="41">
        <f>SUM(H30:H36)</f>
        <v>11258400</v>
      </c>
    </row>
    <row r="40" spans="4:12" x14ac:dyDescent="0.25">
      <c r="H40" s="41">
        <v>7600000</v>
      </c>
    </row>
    <row r="41" spans="4:12" x14ac:dyDescent="0.25">
      <c r="H41" s="42">
        <f>H40/H39</f>
        <v>0.67505151708946209</v>
      </c>
    </row>
    <row r="42" spans="4:12" x14ac:dyDescent="0.25">
      <c r="H42" s="42">
        <f>1-H41</f>
        <v>0.32494848291053791</v>
      </c>
    </row>
  </sheetData>
  <autoFilter ref="D7:M7" xr:uid="{4E800408-EE9D-44F8-9E0F-C7E7FD86653C}">
    <sortState xmlns:xlrd2="http://schemas.microsoft.com/office/spreadsheetml/2017/richdata2" ref="D8:M102">
      <sortCondition descending="1" ref="I7"/>
    </sortState>
  </autoFilter>
  <mergeCells count="3">
    <mergeCell ref="D37:F37"/>
    <mergeCell ref="L30:L36"/>
    <mergeCell ref="L8:L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E6E6-D3ED-46C8-8648-C24239655C91}">
  <dimension ref="E7:G51"/>
  <sheetViews>
    <sheetView topLeftCell="D19" zoomScaleNormal="100" workbookViewId="0">
      <selection activeCell="G32" sqref="G32"/>
    </sheetView>
  </sheetViews>
  <sheetFormatPr defaultRowHeight="15" x14ac:dyDescent="0.25"/>
  <cols>
    <col min="3" max="3" width="12.28515625" customWidth="1"/>
    <col min="4" max="4" width="40.7109375" customWidth="1"/>
    <col min="5" max="5" width="7.85546875" customWidth="1"/>
    <col min="6" max="6" width="50.140625" bestFit="1" customWidth="1"/>
    <col min="7" max="7" width="16.85546875" customWidth="1"/>
    <col min="8" max="8" width="27.140625" customWidth="1"/>
    <col min="9" max="9" width="23.5703125" customWidth="1"/>
    <col min="10" max="10" width="22.28515625" customWidth="1"/>
    <col min="11" max="11" width="50.28515625" customWidth="1"/>
    <col min="12" max="12" width="23.28515625" customWidth="1"/>
  </cols>
  <sheetData>
    <row r="7" spans="5:7" ht="16.5" customHeight="1" x14ac:dyDescent="0.25"/>
    <row r="8" spans="5:7" ht="22.5" customHeight="1" x14ac:dyDescent="0.25"/>
    <row r="10" spans="5:7" ht="28.5" customHeight="1" x14ac:dyDescent="0.25">
      <c r="E10" s="18" t="s">
        <v>7</v>
      </c>
      <c r="F10" s="18" t="s">
        <v>36</v>
      </c>
      <c r="G10" s="18" t="s">
        <v>37</v>
      </c>
    </row>
    <row r="11" spans="5:7" x14ac:dyDescent="0.25">
      <c r="E11" s="1">
        <v>1</v>
      </c>
      <c r="F11" s="19" t="s">
        <v>11</v>
      </c>
      <c r="G11" s="20">
        <v>14000000</v>
      </c>
    </row>
    <row r="12" spans="5:7" x14ac:dyDescent="0.25">
      <c r="E12" s="1">
        <v>2</v>
      </c>
      <c r="F12" s="19" t="s">
        <v>12</v>
      </c>
      <c r="G12" s="20">
        <v>180000</v>
      </c>
    </row>
    <row r="13" spans="5:7" ht="26.25" x14ac:dyDescent="0.25">
      <c r="E13" s="1">
        <v>3</v>
      </c>
      <c r="F13" s="19" t="s">
        <v>13</v>
      </c>
      <c r="G13" s="20">
        <v>302500</v>
      </c>
    </row>
    <row r="14" spans="5:7" ht="26.25" x14ac:dyDescent="0.25">
      <c r="E14" s="1">
        <v>4</v>
      </c>
      <c r="F14" s="19" t="s">
        <v>14</v>
      </c>
      <c r="G14" s="20">
        <v>275000</v>
      </c>
    </row>
    <row r="15" spans="5:7" ht="26.25" x14ac:dyDescent="0.25">
      <c r="E15" s="1">
        <v>5</v>
      </c>
      <c r="F15" s="19" t="s">
        <v>15</v>
      </c>
      <c r="G15" s="20">
        <v>324500</v>
      </c>
    </row>
    <row r="16" spans="5:7" x14ac:dyDescent="0.25">
      <c r="E16" s="1">
        <v>6</v>
      </c>
      <c r="F16" s="19" t="s">
        <v>16</v>
      </c>
      <c r="G16" s="20">
        <v>1300000</v>
      </c>
    </row>
    <row r="17" spans="5:7" ht="26.25" x14ac:dyDescent="0.25">
      <c r="E17" s="1">
        <v>7</v>
      </c>
      <c r="F17" s="19" t="s">
        <v>17</v>
      </c>
      <c r="G17" s="20">
        <v>385000</v>
      </c>
    </row>
    <row r="18" spans="5:7" ht="26.25" x14ac:dyDescent="0.25">
      <c r="E18" s="1">
        <v>8</v>
      </c>
      <c r="F18" s="19" t="s">
        <v>35</v>
      </c>
      <c r="G18" s="20">
        <v>1000000</v>
      </c>
    </row>
    <row r="19" spans="5:7" x14ac:dyDescent="0.25">
      <c r="E19" s="1">
        <v>9</v>
      </c>
      <c r="F19" s="19" t="s">
        <v>18</v>
      </c>
      <c r="G19" s="20">
        <v>700000</v>
      </c>
    </row>
    <row r="20" spans="5:7" x14ac:dyDescent="0.25">
      <c r="E20" s="1">
        <v>10</v>
      </c>
      <c r="F20" s="19" t="s">
        <v>19</v>
      </c>
      <c r="G20" s="20">
        <v>38500</v>
      </c>
    </row>
    <row r="21" spans="5:7" x14ac:dyDescent="0.25">
      <c r="E21" s="1">
        <v>11</v>
      </c>
      <c r="F21" s="19" t="s">
        <v>20</v>
      </c>
      <c r="G21" s="20">
        <v>27500</v>
      </c>
    </row>
    <row r="22" spans="5:7" x14ac:dyDescent="0.25">
      <c r="E22" s="1">
        <v>12</v>
      </c>
      <c r="F22" s="19" t="s">
        <v>21</v>
      </c>
      <c r="G22" s="20">
        <v>30000</v>
      </c>
    </row>
    <row r="23" spans="5:7" x14ac:dyDescent="0.25">
      <c r="E23" s="1">
        <v>13</v>
      </c>
      <c r="F23" s="19" t="s">
        <v>22</v>
      </c>
      <c r="G23" s="20">
        <v>38500</v>
      </c>
    </row>
    <row r="24" spans="5:7" x14ac:dyDescent="0.25">
      <c r="E24" s="1">
        <v>14</v>
      </c>
      <c r="F24" s="19" t="s">
        <v>23</v>
      </c>
      <c r="G24" s="20">
        <v>137500</v>
      </c>
    </row>
    <row r="25" spans="5:7" x14ac:dyDescent="0.25">
      <c r="E25" s="1">
        <v>15</v>
      </c>
      <c r="F25" s="19" t="s">
        <v>24</v>
      </c>
      <c r="G25" s="20">
        <v>75000</v>
      </c>
    </row>
    <row r="26" spans="5:7" x14ac:dyDescent="0.25">
      <c r="E26" s="1">
        <v>16</v>
      </c>
      <c r="F26" s="19" t="s">
        <v>25</v>
      </c>
      <c r="G26" s="20">
        <v>150000</v>
      </c>
    </row>
    <row r="27" spans="5:7" x14ac:dyDescent="0.25">
      <c r="E27" s="1">
        <v>17</v>
      </c>
      <c r="F27" s="19" t="s">
        <v>26</v>
      </c>
      <c r="G27" s="20">
        <v>27000</v>
      </c>
    </row>
    <row r="28" spans="5:7" x14ac:dyDescent="0.25">
      <c r="E28" s="1">
        <v>18</v>
      </c>
      <c r="F28" s="19" t="s">
        <v>27</v>
      </c>
      <c r="G28" s="20">
        <v>16500</v>
      </c>
    </row>
    <row r="29" spans="5:7" x14ac:dyDescent="0.25">
      <c r="E29" s="1">
        <v>19</v>
      </c>
      <c r="F29" s="19" t="s">
        <v>28</v>
      </c>
      <c r="G29" s="20">
        <v>15000</v>
      </c>
    </row>
    <row r="30" spans="5:7" x14ac:dyDescent="0.25">
      <c r="E30" s="1">
        <v>20</v>
      </c>
      <c r="F30" s="19" t="s">
        <v>29</v>
      </c>
      <c r="G30" s="20">
        <v>8250</v>
      </c>
    </row>
    <row r="31" spans="5:7" x14ac:dyDescent="0.25">
      <c r="E31" s="1">
        <v>21</v>
      </c>
      <c r="F31" s="19" t="s">
        <v>30</v>
      </c>
      <c r="G31" s="20" t="s">
        <v>38</v>
      </c>
    </row>
    <row r="32" spans="5:7" x14ac:dyDescent="0.25">
      <c r="E32" s="1">
        <v>22</v>
      </c>
      <c r="F32" s="19" t="s">
        <v>31</v>
      </c>
      <c r="G32" s="20">
        <v>24200</v>
      </c>
    </row>
    <row r="33" spans="5:7" ht="26.25" x14ac:dyDescent="0.25">
      <c r="E33" s="1">
        <v>23</v>
      </c>
      <c r="F33" s="19" t="s">
        <v>32</v>
      </c>
      <c r="G33" s="20">
        <v>7600000</v>
      </c>
    </row>
    <row r="34" spans="5:7" x14ac:dyDescent="0.25">
      <c r="E34" s="46" t="s">
        <v>8</v>
      </c>
      <c r="F34" s="46"/>
      <c r="G34" s="20">
        <f>SUM(G11:G33)</f>
        <v>26654950</v>
      </c>
    </row>
    <row r="48" spans="5:7" ht="21.75" customHeight="1" x14ac:dyDescent="0.25"/>
    <row r="49" ht="18" customHeight="1" x14ac:dyDescent="0.25"/>
    <row r="51" ht="21.75" customHeight="1" x14ac:dyDescent="0.25"/>
  </sheetData>
  <mergeCells count="1">
    <mergeCell ref="E34:F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447C-0CC8-455E-9B8F-E80F57616ABD}">
  <dimension ref="G7:Q110"/>
  <sheetViews>
    <sheetView topLeftCell="M121" workbookViewId="0">
      <selection activeCell="P42" sqref="P42"/>
    </sheetView>
  </sheetViews>
  <sheetFormatPr defaultRowHeight="15" x14ac:dyDescent="0.25"/>
  <cols>
    <col min="7" max="7" width="73.5703125" bestFit="1" customWidth="1"/>
    <col min="12" max="12" width="89" bestFit="1" customWidth="1"/>
    <col min="16" max="16" width="80" bestFit="1" customWidth="1"/>
  </cols>
  <sheetData>
    <row r="7" spans="7:16" x14ac:dyDescent="0.25">
      <c r="L7" s="15" t="s">
        <v>122</v>
      </c>
      <c r="P7" s="37" t="s">
        <v>42</v>
      </c>
    </row>
    <row r="8" spans="7:16" x14ac:dyDescent="0.25">
      <c r="G8" s="14" t="s">
        <v>42</v>
      </c>
      <c r="L8" s="16"/>
      <c r="M8" s="17"/>
      <c r="P8" s="21"/>
    </row>
    <row r="9" spans="7:16" x14ac:dyDescent="0.25">
      <c r="L9" s="15"/>
      <c r="P9" s="21" t="s">
        <v>43</v>
      </c>
    </row>
    <row r="10" spans="7:16" x14ac:dyDescent="0.25">
      <c r="G10" s="21" t="s">
        <v>43</v>
      </c>
      <c r="L10" s="15" t="s">
        <v>43</v>
      </c>
      <c r="P10" s="22" t="s">
        <v>44</v>
      </c>
    </row>
    <row r="11" spans="7:16" x14ac:dyDescent="0.25">
      <c r="G11" s="22" t="s">
        <v>44</v>
      </c>
      <c r="L11" s="28" t="s">
        <v>82</v>
      </c>
      <c r="P11" s="22" t="s">
        <v>45</v>
      </c>
    </row>
    <row r="12" spans="7:16" x14ac:dyDescent="0.25">
      <c r="G12" s="22" t="s">
        <v>45</v>
      </c>
      <c r="L12" s="28" t="s">
        <v>83</v>
      </c>
      <c r="P12" s="22" t="s">
        <v>46</v>
      </c>
    </row>
    <row r="13" spans="7:16" x14ac:dyDescent="0.25">
      <c r="G13" s="22" t="s">
        <v>46</v>
      </c>
      <c r="L13" s="28" t="s">
        <v>84</v>
      </c>
      <c r="P13" s="21" t="s">
        <v>47</v>
      </c>
    </row>
    <row r="14" spans="7:16" x14ac:dyDescent="0.25">
      <c r="L14" s="15" t="s">
        <v>47</v>
      </c>
      <c r="P14" s="22" t="s">
        <v>48</v>
      </c>
    </row>
    <row r="15" spans="7:16" x14ac:dyDescent="0.25">
      <c r="G15" s="21" t="s">
        <v>47</v>
      </c>
      <c r="L15" s="28" t="s">
        <v>85</v>
      </c>
      <c r="P15" s="22" t="s">
        <v>49</v>
      </c>
    </row>
    <row r="16" spans="7:16" x14ac:dyDescent="0.25">
      <c r="G16" s="22" t="s">
        <v>48</v>
      </c>
      <c r="L16" s="28" t="s">
        <v>86</v>
      </c>
      <c r="P16" s="22" t="s">
        <v>50</v>
      </c>
    </row>
    <row r="17" spans="7:17" x14ac:dyDescent="0.25">
      <c r="G17" s="22" t="s">
        <v>49</v>
      </c>
      <c r="L17" s="28" t="s">
        <v>87</v>
      </c>
      <c r="P17" s="22" t="s">
        <v>123</v>
      </c>
    </row>
    <row r="18" spans="7:17" x14ac:dyDescent="0.25">
      <c r="G18" s="22" t="s">
        <v>50</v>
      </c>
      <c r="L18" s="28" t="s">
        <v>88</v>
      </c>
      <c r="P18" s="21" t="s">
        <v>52</v>
      </c>
    </row>
    <row r="19" spans="7:17" x14ac:dyDescent="0.25">
      <c r="G19" s="23" t="s">
        <v>51</v>
      </c>
      <c r="L19" s="15" t="s">
        <v>52</v>
      </c>
      <c r="P19" s="22" t="s">
        <v>53</v>
      </c>
    </row>
    <row r="20" spans="7:17" x14ac:dyDescent="0.25">
      <c r="L20" s="28" t="s">
        <v>89</v>
      </c>
      <c r="P20" s="22" t="s">
        <v>54</v>
      </c>
    </row>
    <row r="21" spans="7:17" x14ac:dyDescent="0.25">
      <c r="G21" s="21" t="s">
        <v>52</v>
      </c>
      <c r="L21" s="28" t="s">
        <v>90</v>
      </c>
      <c r="P21" s="22" t="s">
        <v>55</v>
      </c>
    </row>
    <row r="22" spans="7:17" x14ac:dyDescent="0.25">
      <c r="G22" s="22" t="s">
        <v>53</v>
      </c>
      <c r="L22" s="28" t="s">
        <v>91</v>
      </c>
      <c r="P22" s="21" t="s">
        <v>56</v>
      </c>
    </row>
    <row r="23" spans="7:17" x14ac:dyDescent="0.25">
      <c r="G23" s="22" t="s">
        <v>54</v>
      </c>
      <c r="L23" s="15" t="s">
        <v>56</v>
      </c>
      <c r="P23" s="22" t="s">
        <v>57</v>
      </c>
    </row>
    <row r="24" spans="7:17" x14ac:dyDescent="0.25">
      <c r="G24" s="22" t="s">
        <v>55</v>
      </c>
      <c r="L24" s="28"/>
      <c r="M24" s="29"/>
      <c r="P24" s="22" t="s">
        <v>58</v>
      </c>
    </row>
    <row r="25" spans="7:17" x14ac:dyDescent="0.25">
      <c r="L25" s="28" t="s">
        <v>92</v>
      </c>
      <c r="P25" s="22" t="s">
        <v>59</v>
      </c>
      <c r="Q25" s="24"/>
    </row>
    <row r="26" spans="7:17" x14ac:dyDescent="0.25">
      <c r="G26" s="21" t="s">
        <v>56</v>
      </c>
      <c r="L26" s="28" t="s">
        <v>117</v>
      </c>
      <c r="M26" s="30"/>
      <c r="P26" s="21" t="s">
        <v>124</v>
      </c>
      <c r="Q26" s="21"/>
    </row>
    <row r="27" spans="7:17" x14ac:dyDescent="0.25">
      <c r="G27" s="22" t="s">
        <v>57</v>
      </c>
      <c r="L27" s="15" t="s">
        <v>67</v>
      </c>
      <c r="M27" s="15"/>
      <c r="P27" s="25" t="s">
        <v>60</v>
      </c>
    </row>
    <row r="28" spans="7:17" x14ac:dyDescent="0.25">
      <c r="G28" s="22" t="s">
        <v>58</v>
      </c>
      <c r="L28" s="31" t="s">
        <v>93</v>
      </c>
      <c r="P28" s="25" t="s">
        <v>61</v>
      </c>
    </row>
    <row r="29" spans="7:17" x14ac:dyDescent="0.25">
      <c r="G29" s="22" t="s">
        <v>66</v>
      </c>
      <c r="H29" s="24"/>
      <c r="L29" s="31" t="s">
        <v>94</v>
      </c>
      <c r="P29" s="25" t="s">
        <v>62</v>
      </c>
    </row>
    <row r="30" spans="7:17" x14ac:dyDescent="0.25">
      <c r="L30" s="31" t="s">
        <v>95</v>
      </c>
      <c r="P30" s="25" t="s">
        <v>68</v>
      </c>
      <c r="Q30" s="24"/>
    </row>
    <row r="31" spans="7:17" x14ac:dyDescent="0.25">
      <c r="G31" s="21" t="s">
        <v>67</v>
      </c>
      <c r="H31" s="21"/>
      <c r="L31" s="31" t="s">
        <v>96</v>
      </c>
      <c r="P31" s="25" t="s">
        <v>63</v>
      </c>
    </row>
    <row r="32" spans="7:17" x14ac:dyDescent="0.25">
      <c r="G32" s="25" t="s">
        <v>60</v>
      </c>
      <c r="L32" s="31" t="s">
        <v>118</v>
      </c>
      <c r="M32" s="30"/>
      <c r="P32" s="25" t="s">
        <v>64</v>
      </c>
    </row>
    <row r="33" spans="7:17" x14ac:dyDescent="0.25">
      <c r="G33" s="25" t="s">
        <v>61</v>
      </c>
      <c r="L33" s="31" t="s">
        <v>97</v>
      </c>
      <c r="P33" s="25" t="s">
        <v>65</v>
      </c>
    </row>
    <row r="34" spans="7:17" x14ac:dyDescent="0.25">
      <c r="G34" s="25" t="s">
        <v>62</v>
      </c>
      <c r="L34" s="31" t="s">
        <v>98</v>
      </c>
      <c r="P34" s="21" t="s">
        <v>69</v>
      </c>
    </row>
    <row r="35" spans="7:17" x14ac:dyDescent="0.25">
      <c r="G35" s="25" t="s">
        <v>68</v>
      </c>
      <c r="H35" s="24"/>
      <c r="L35" s="31" t="s">
        <v>99</v>
      </c>
      <c r="P35" s="25" t="s">
        <v>70</v>
      </c>
      <c r="Q35" s="24"/>
    </row>
    <row r="36" spans="7:17" x14ac:dyDescent="0.25">
      <c r="G36" s="25" t="s">
        <v>63</v>
      </c>
      <c r="L36" s="15" t="s">
        <v>100</v>
      </c>
      <c r="P36" s="23" t="s">
        <v>71</v>
      </c>
      <c r="Q36" s="23"/>
    </row>
    <row r="37" spans="7:17" x14ac:dyDescent="0.25">
      <c r="G37" s="25" t="s">
        <v>64</v>
      </c>
      <c r="L37" s="31" t="s">
        <v>119</v>
      </c>
      <c r="M37" s="30"/>
    </row>
    <row r="38" spans="7:17" x14ac:dyDescent="0.25">
      <c r="G38" s="25" t="s">
        <v>65</v>
      </c>
      <c r="L38" s="31" t="s">
        <v>120</v>
      </c>
      <c r="M38" s="30"/>
      <c r="P38" s="26" t="s">
        <v>72</v>
      </c>
      <c r="Q38" s="26"/>
    </row>
    <row r="39" spans="7:17" x14ac:dyDescent="0.25">
      <c r="L39" s="32" t="s">
        <v>101</v>
      </c>
      <c r="M39" s="32"/>
      <c r="P39" s="38" t="s">
        <v>73</v>
      </c>
      <c r="Q39" s="35"/>
    </row>
    <row r="40" spans="7:17" x14ac:dyDescent="0.25">
      <c r="G40" s="21" t="s">
        <v>69</v>
      </c>
      <c r="L40" s="33" t="s">
        <v>102</v>
      </c>
      <c r="P40" s="38" t="s">
        <v>74</v>
      </c>
      <c r="Q40" s="35"/>
    </row>
    <row r="41" spans="7:17" x14ac:dyDescent="0.25">
      <c r="G41" s="25" t="s">
        <v>70</v>
      </c>
      <c r="H41" s="24"/>
      <c r="L41" s="33" t="s">
        <v>103</v>
      </c>
      <c r="P41" s="38" t="s">
        <v>75</v>
      </c>
      <c r="Q41" s="35"/>
    </row>
    <row r="42" spans="7:17" x14ac:dyDescent="0.25">
      <c r="G42" s="23" t="s">
        <v>71</v>
      </c>
      <c r="H42" s="23"/>
      <c r="L42" s="33" t="s">
        <v>104</v>
      </c>
      <c r="P42" s="38" t="s">
        <v>76</v>
      </c>
      <c r="Q42" s="47"/>
    </row>
    <row r="43" spans="7:17" x14ac:dyDescent="0.25">
      <c r="L43" s="33" t="s">
        <v>105</v>
      </c>
      <c r="P43" s="38" t="s">
        <v>77</v>
      </c>
      <c r="Q43" s="47"/>
    </row>
    <row r="44" spans="7:17" x14ac:dyDescent="0.25">
      <c r="G44" s="26" t="s">
        <v>81</v>
      </c>
      <c r="H44" s="26"/>
      <c r="L44" s="33" t="s">
        <v>106</v>
      </c>
      <c r="P44" s="38" t="s">
        <v>78</v>
      </c>
      <c r="Q44" s="35"/>
    </row>
    <row r="45" spans="7:17" x14ac:dyDescent="0.25">
      <c r="G45" s="27" t="s">
        <v>73</v>
      </c>
      <c r="L45" s="33" t="s">
        <v>107</v>
      </c>
      <c r="P45" s="38" t="s">
        <v>79</v>
      </c>
      <c r="Q45" s="35"/>
    </row>
    <row r="46" spans="7:17" x14ac:dyDescent="0.25">
      <c r="G46" s="27" t="s">
        <v>74</v>
      </c>
      <c r="L46" s="33" t="s">
        <v>108</v>
      </c>
      <c r="P46" s="38" t="s">
        <v>80</v>
      </c>
      <c r="Q46" s="35"/>
    </row>
    <row r="47" spans="7:17" x14ac:dyDescent="0.25">
      <c r="G47" s="27" t="s">
        <v>75</v>
      </c>
      <c r="L47" s="33" t="s">
        <v>109</v>
      </c>
      <c r="P47" s="39" t="s">
        <v>125</v>
      </c>
      <c r="Q47" s="35"/>
    </row>
    <row r="48" spans="7:17" x14ac:dyDescent="0.25">
      <c r="G48" s="27" t="s">
        <v>76</v>
      </c>
      <c r="L48" s="33" t="s">
        <v>110</v>
      </c>
      <c r="P48" s="39" t="s">
        <v>126</v>
      </c>
      <c r="Q48" s="35"/>
    </row>
    <row r="49" spans="7:17" x14ac:dyDescent="0.25">
      <c r="G49" s="27" t="s">
        <v>77</v>
      </c>
      <c r="L49" s="33" t="s">
        <v>111</v>
      </c>
      <c r="P49" s="39" t="s">
        <v>127</v>
      </c>
      <c r="Q49" s="35"/>
    </row>
    <row r="50" spans="7:17" x14ac:dyDescent="0.25">
      <c r="G50" s="27" t="s">
        <v>78</v>
      </c>
      <c r="L50" s="33" t="s">
        <v>112</v>
      </c>
      <c r="P50" s="39" t="s">
        <v>128</v>
      </c>
      <c r="Q50" s="35"/>
    </row>
    <row r="51" spans="7:17" x14ac:dyDescent="0.25">
      <c r="G51" s="27" t="s">
        <v>79</v>
      </c>
      <c r="L51" s="33" t="s">
        <v>113</v>
      </c>
      <c r="P51" s="39" t="s">
        <v>129</v>
      </c>
      <c r="Q51" s="35"/>
    </row>
    <row r="52" spans="7:17" x14ac:dyDescent="0.25">
      <c r="G52" s="27" t="s">
        <v>80</v>
      </c>
      <c r="L52" s="33" t="s">
        <v>114</v>
      </c>
      <c r="P52" s="39" t="s">
        <v>130</v>
      </c>
      <c r="Q52" s="35"/>
    </row>
    <row r="53" spans="7:17" x14ac:dyDescent="0.25">
      <c r="L53" s="33" t="s">
        <v>115</v>
      </c>
      <c r="P53" s="39" t="s">
        <v>131</v>
      </c>
      <c r="Q53" s="35"/>
    </row>
    <row r="54" spans="7:17" x14ac:dyDescent="0.25">
      <c r="L54" s="33" t="s">
        <v>116</v>
      </c>
      <c r="P54" s="39" t="s">
        <v>132</v>
      </c>
      <c r="Q54" s="35"/>
    </row>
    <row r="55" spans="7:17" x14ac:dyDescent="0.25">
      <c r="P55" s="39" t="s">
        <v>133</v>
      </c>
      <c r="Q55" s="35"/>
    </row>
    <row r="56" spans="7:17" x14ac:dyDescent="0.25">
      <c r="L56" s="36" t="s">
        <v>121</v>
      </c>
      <c r="M56" s="36"/>
      <c r="P56" s="39" t="s">
        <v>134</v>
      </c>
      <c r="Q56" s="35"/>
    </row>
    <row r="57" spans="7:17" x14ac:dyDescent="0.25">
      <c r="L57" s="34" t="s">
        <v>33</v>
      </c>
      <c r="M57" s="35"/>
      <c r="P57" s="39" t="s">
        <v>135</v>
      </c>
      <c r="Q57" s="35"/>
    </row>
    <row r="58" spans="7:17" x14ac:dyDescent="0.25">
      <c r="L58" s="34" t="s">
        <v>13</v>
      </c>
      <c r="M58" s="35"/>
      <c r="P58" s="39" t="s">
        <v>136</v>
      </c>
      <c r="Q58" s="35"/>
    </row>
    <row r="59" spans="7:17" x14ac:dyDescent="0.25">
      <c r="L59" s="34" t="s">
        <v>34</v>
      </c>
      <c r="M59" s="35"/>
      <c r="P59" s="39" t="s">
        <v>137</v>
      </c>
      <c r="Q59" s="35"/>
    </row>
    <row r="60" spans="7:17" x14ac:dyDescent="0.25">
      <c r="L60" s="34" t="s">
        <v>27</v>
      </c>
      <c r="M60" s="35"/>
      <c r="P60" s="39" t="s">
        <v>138</v>
      </c>
      <c r="Q60" s="35"/>
    </row>
    <row r="61" spans="7:17" x14ac:dyDescent="0.25">
      <c r="L61" s="34" t="s">
        <v>28</v>
      </c>
      <c r="M61" s="35"/>
      <c r="P61" s="39" t="s">
        <v>139</v>
      </c>
      <c r="Q61" s="35"/>
    </row>
    <row r="62" spans="7:17" x14ac:dyDescent="0.25">
      <c r="L62" s="34" t="s">
        <v>29</v>
      </c>
      <c r="M62" s="35"/>
      <c r="P62" s="40" t="s">
        <v>140</v>
      </c>
      <c r="Q62" s="35"/>
    </row>
    <row r="63" spans="7:17" x14ac:dyDescent="0.25">
      <c r="P63" s="39" t="s">
        <v>141</v>
      </c>
      <c r="Q63" s="35"/>
    </row>
    <row r="64" spans="7:17" x14ac:dyDescent="0.25">
      <c r="P64" s="39" t="s">
        <v>142</v>
      </c>
      <c r="Q64" s="35"/>
    </row>
    <row r="65" spans="16:17" x14ac:dyDescent="0.25">
      <c r="P65" s="39" t="s">
        <v>143</v>
      </c>
      <c r="Q65" s="35"/>
    </row>
    <row r="66" spans="16:17" x14ac:dyDescent="0.25">
      <c r="P66" s="39" t="s">
        <v>144</v>
      </c>
      <c r="Q66" s="35"/>
    </row>
    <row r="67" spans="16:17" x14ac:dyDescent="0.25">
      <c r="P67" s="39" t="s">
        <v>145</v>
      </c>
      <c r="Q67" s="35"/>
    </row>
    <row r="68" spans="16:17" x14ac:dyDescent="0.25">
      <c r="P68" s="39" t="s">
        <v>146</v>
      </c>
      <c r="Q68" s="35"/>
    </row>
    <row r="69" spans="16:17" x14ac:dyDescent="0.25">
      <c r="P69" s="39" t="s">
        <v>147</v>
      </c>
      <c r="Q69" s="35"/>
    </row>
    <row r="70" spans="16:17" x14ac:dyDescent="0.25">
      <c r="P70" s="39" t="s">
        <v>148</v>
      </c>
      <c r="Q70" s="35"/>
    </row>
    <row r="71" spans="16:17" x14ac:dyDescent="0.25">
      <c r="P71" s="39" t="s">
        <v>149</v>
      </c>
      <c r="Q71" s="35"/>
    </row>
    <row r="72" spans="16:17" x14ac:dyDescent="0.25">
      <c r="P72" s="39" t="s">
        <v>150</v>
      </c>
      <c r="Q72" s="35"/>
    </row>
    <row r="73" spans="16:17" x14ac:dyDescent="0.25">
      <c r="P73" s="39" t="s">
        <v>151</v>
      </c>
      <c r="Q73" s="35"/>
    </row>
    <row r="74" spans="16:17" x14ac:dyDescent="0.25">
      <c r="P74" s="39" t="s">
        <v>152</v>
      </c>
      <c r="Q74" s="35"/>
    </row>
    <row r="75" spans="16:17" x14ac:dyDescent="0.25">
      <c r="P75" s="39" t="s">
        <v>153</v>
      </c>
      <c r="Q75" s="35"/>
    </row>
    <row r="76" spans="16:17" x14ac:dyDescent="0.25">
      <c r="P76" s="39" t="s">
        <v>154</v>
      </c>
      <c r="Q76" s="35"/>
    </row>
    <row r="77" spans="16:17" x14ac:dyDescent="0.25">
      <c r="P77" s="39" t="s">
        <v>155</v>
      </c>
      <c r="Q77" s="35"/>
    </row>
    <row r="78" spans="16:17" x14ac:dyDescent="0.25">
      <c r="P78" s="39" t="s">
        <v>156</v>
      </c>
      <c r="Q78" s="35"/>
    </row>
    <row r="79" spans="16:17" x14ac:dyDescent="0.25">
      <c r="P79" s="39" t="s">
        <v>157</v>
      </c>
      <c r="Q79" s="35"/>
    </row>
    <row r="80" spans="16:17" x14ac:dyDescent="0.25">
      <c r="P80" s="39" t="s">
        <v>158</v>
      </c>
      <c r="Q80" s="35"/>
    </row>
    <row r="81" spans="16:17" x14ac:dyDescent="0.25">
      <c r="P81" s="39" t="s">
        <v>159</v>
      </c>
      <c r="Q81" s="35"/>
    </row>
    <row r="82" spans="16:17" x14ac:dyDescent="0.25">
      <c r="P82" s="39" t="s">
        <v>160</v>
      </c>
      <c r="Q82" s="35"/>
    </row>
    <row r="83" spans="16:17" x14ac:dyDescent="0.25">
      <c r="P83" s="39" t="s">
        <v>161</v>
      </c>
      <c r="Q83" s="35"/>
    </row>
    <row r="85" spans="16:17" x14ac:dyDescent="0.25">
      <c r="P85" s="26" t="s">
        <v>121</v>
      </c>
    </row>
    <row r="86" spans="16:17" x14ac:dyDescent="0.25">
      <c r="P86" s="38" t="s">
        <v>12</v>
      </c>
    </row>
    <row r="87" spans="16:17" x14ac:dyDescent="0.25">
      <c r="P87" s="38" t="s">
        <v>13</v>
      </c>
    </row>
    <row r="88" spans="16:17" x14ac:dyDescent="0.25">
      <c r="P88" s="38" t="s">
        <v>14</v>
      </c>
    </row>
    <row r="89" spans="16:17" ht="27" x14ac:dyDescent="0.25">
      <c r="P89" s="38" t="s">
        <v>15</v>
      </c>
    </row>
    <row r="90" spans="16:17" x14ac:dyDescent="0.25">
      <c r="P90" s="38" t="s">
        <v>16</v>
      </c>
    </row>
    <row r="91" spans="16:17" ht="27" x14ac:dyDescent="0.25">
      <c r="P91" s="38" t="s">
        <v>17</v>
      </c>
    </row>
    <row r="92" spans="16:17" ht="27" x14ac:dyDescent="0.25">
      <c r="P92" s="38" t="s">
        <v>35</v>
      </c>
    </row>
    <row r="93" spans="16:17" x14ac:dyDescent="0.25">
      <c r="P93" s="38" t="s">
        <v>18</v>
      </c>
    </row>
    <row r="95" spans="16:17" x14ac:dyDescent="0.25">
      <c r="P95" s="26" t="s">
        <v>162</v>
      </c>
    </row>
    <row r="96" spans="16:17" x14ac:dyDescent="0.25">
      <c r="P96" s="38" t="s">
        <v>19</v>
      </c>
    </row>
    <row r="97" spans="16:16" x14ac:dyDescent="0.25">
      <c r="P97" s="38" t="s">
        <v>20</v>
      </c>
    </row>
    <row r="98" spans="16:16" x14ac:dyDescent="0.25">
      <c r="P98" s="38" t="s">
        <v>21</v>
      </c>
    </row>
    <row r="99" spans="16:16" x14ac:dyDescent="0.25">
      <c r="P99" s="38" t="s">
        <v>22</v>
      </c>
    </row>
    <row r="100" spans="16:16" x14ac:dyDescent="0.25">
      <c r="P100" s="38" t="s">
        <v>23</v>
      </c>
    </row>
    <row r="101" spans="16:16" x14ac:dyDescent="0.25">
      <c r="P101" s="38" t="s">
        <v>24</v>
      </c>
    </row>
    <row r="102" spans="16:16" x14ac:dyDescent="0.25">
      <c r="P102" s="38" t="s">
        <v>25</v>
      </c>
    </row>
    <row r="104" spans="16:16" x14ac:dyDescent="0.25">
      <c r="P104" s="26" t="s">
        <v>163</v>
      </c>
    </row>
    <row r="105" spans="16:16" x14ac:dyDescent="0.25">
      <c r="P105" s="38" t="s">
        <v>26</v>
      </c>
    </row>
    <row r="106" spans="16:16" x14ac:dyDescent="0.25">
      <c r="P106" s="38" t="s">
        <v>27</v>
      </c>
    </row>
    <row r="107" spans="16:16" x14ac:dyDescent="0.25">
      <c r="P107" s="38" t="s">
        <v>28</v>
      </c>
    </row>
    <row r="108" spans="16:16" x14ac:dyDescent="0.25">
      <c r="P108" s="38" t="s">
        <v>29</v>
      </c>
    </row>
    <row r="109" spans="16:16" x14ac:dyDescent="0.25">
      <c r="P109" s="38" t="s">
        <v>30</v>
      </c>
    </row>
    <row r="110" spans="16:16" x14ac:dyDescent="0.25">
      <c r="P110" s="38" t="s">
        <v>31</v>
      </c>
    </row>
  </sheetData>
  <mergeCells count="1">
    <mergeCell ref="Q42:Q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working</vt:lpstr>
      <vt:lpstr>quotations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Grewal</dc:creator>
  <cp:lastModifiedBy>Mahesh Joshi</cp:lastModifiedBy>
  <dcterms:created xsi:type="dcterms:W3CDTF">2015-06-05T18:17:20Z</dcterms:created>
  <dcterms:modified xsi:type="dcterms:W3CDTF">2024-02-22T09:12:38Z</dcterms:modified>
</cp:coreProperties>
</file>