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Finance &amp; Banking\Finance &amp; Banking\ACB (India) Limited\Restructuring Documents\Valuation\To be shared\"/>
    </mc:Choice>
  </mc:AlternateContent>
  <bookViews>
    <workbookView xWindow="0" yWindow="0" windowWidth="19200" windowHeight="7300"/>
  </bookViews>
  <sheets>
    <sheet name="270MW Building Detail" sheetId="1" r:id="rId1"/>
    <sheet name="Road ,Drain &amp;tank" sheetId="2" r:id="rId2"/>
  </sheets>
  <calcPr calcId="152511"/>
</workbook>
</file>

<file path=xl/calcChain.xml><?xml version="1.0" encoding="utf-8"?>
<calcChain xmlns="http://schemas.openxmlformats.org/spreadsheetml/2006/main">
  <c r="E15" i="2" l="1"/>
  <c r="E10" i="2"/>
  <c r="I125" i="1" l="1"/>
  <c r="J125" i="1" s="1"/>
  <c r="I123" i="1"/>
  <c r="J123" i="1" s="1"/>
  <c r="J121" i="1" l="1"/>
  <c r="J119" i="1"/>
  <c r="I117" i="1" l="1"/>
  <c r="J117" i="1" s="1"/>
  <c r="I115" i="1"/>
  <c r="J115" i="1" s="1"/>
  <c r="I111" i="1"/>
  <c r="I112" i="1"/>
  <c r="I110" i="1"/>
  <c r="I113" i="1" s="1"/>
  <c r="J110" i="1" s="1"/>
  <c r="I107" i="1"/>
  <c r="I108" i="1" s="1"/>
  <c r="J106" i="1" s="1"/>
  <c r="I106" i="1"/>
  <c r="I104" i="1"/>
  <c r="J104" i="1" s="1"/>
  <c r="I102" i="1"/>
  <c r="J102" i="1" s="1"/>
  <c r="I66" i="1" l="1"/>
  <c r="J66" i="1" s="1"/>
  <c r="I74" i="1"/>
  <c r="I75" i="1"/>
  <c r="I76" i="1"/>
  <c r="I77" i="1"/>
  <c r="I78" i="1"/>
  <c r="I79" i="1"/>
  <c r="I73" i="1"/>
  <c r="I59" i="1"/>
  <c r="I60" i="1" s="1"/>
  <c r="I97" i="1"/>
  <c r="I96" i="1"/>
  <c r="I98" i="1" s="1"/>
  <c r="J96" i="1" s="1"/>
  <c r="I100" i="1"/>
  <c r="J100" i="1" s="1"/>
  <c r="I70" i="1"/>
  <c r="I69" i="1"/>
  <c r="I92" i="1"/>
  <c r="J92" i="1" s="1"/>
  <c r="I63" i="1"/>
  <c r="G62" i="1"/>
  <c r="I62" i="1" s="1"/>
  <c r="I54" i="1"/>
  <c r="H55" i="1"/>
  <c r="I55" i="1" s="1"/>
  <c r="I52" i="1"/>
  <c r="J52" i="1" s="1"/>
  <c r="I56" i="1" l="1"/>
  <c r="J54" i="1" s="1"/>
  <c r="I80" i="1"/>
  <c r="J73" i="1" s="1"/>
  <c r="I64" i="1"/>
  <c r="J62" i="1" s="1"/>
  <c r="I71" i="1"/>
  <c r="J68" i="1" s="1"/>
  <c r="J58" i="1"/>
  <c r="I84" i="1"/>
  <c r="J84" i="1" s="1"/>
  <c r="I82" i="1"/>
  <c r="J82" i="1" s="1"/>
  <c r="I50" i="1"/>
  <c r="J50" i="1" s="1"/>
  <c r="I47" i="1"/>
  <c r="I46" i="1"/>
  <c r="I44" i="1"/>
  <c r="J44" i="1" s="1"/>
  <c r="I11" i="1"/>
  <c r="I12" i="1"/>
  <c r="I10" i="1"/>
  <c r="I8" i="1"/>
  <c r="J8" i="1" s="1"/>
  <c r="I6" i="1"/>
  <c r="J6" i="1" s="1"/>
  <c r="I15" i="1"/>
  <c r="J15" i="1" s="1"/>
  <c r="I30" i="1"/>
  <c r="J30" i="1" s="1"/>
  <c r="I13" i="1" l="1"/>
  <c r="J10" i="1" s="1"/>
  <c r="I48" i="1"/>
  <c r="J46" i="1" s="1"/>
  <c r="I4" i="1" l="1"/>
  <c r="J4" i="1" s="1"/>
  <c r="I94" i="1"/>
  <c r="J94" i="1" s="1"/>
  <c r="I42" i="1"/>
  <c r="J42" i="1" s="1"/>
  <c r="I40" i="1"/>
  <c r="J40" i="1" s="1"/>
  <c r="I38" i="1"/>
  <c r="J38" i="1" s="1"/>
  <c r="I35" i="1"/>
  <c r="I34" i="1"/>
  <c r="I33" i="1"/>
  <c r="I25" i="1"/>
  <c r="I24" i="1"/>
  <c r="I36" i="1" l="1"/>
  <c r="J33" i="1" s="1"/>
  <c r="I26" i="1"/>
  <c r="J24" i="1" s="1"/>
  <c r="I90" i="1"/>
  <c r="J90" i="1" s="1"/>
  <c r="I28" i="1"/>
  <c r="J28" i="1" s="1"/>
  <c r="I88" i="1"/>
  <c r="J88" i="1" s="1"/>
  <c r="F86" i="1"/>
  <c r="I86" i="1" s="1"/>
  <c r="J86" i="1" s="1"/>
  <c r="H21" i="1" l="1"/>
  <c r="I21" i="1" s="1"/>
  <c r="J21" i="1" s="1"/>
  <c r="H17" i="1"/>
  <c r="I17" i="1" s="1"/>
  <c r="J17" i="1" s="1"/>
  <c r="I19" i="1"/>
  <c r="J19" i="1" s="1"/>
</calcChain>
</file>

<file path=xl/sharedStrings.xml><?xml version="1.0" encoding="utf-8"?>
<sst xmlns="http://schemas.openxmlformats.org/spreadsheetml/2006/main" count="183" uniqueCount="112">
  <si>
    <t>Sr. No.</t>
  </si>
  <si>
    <t>Description of Building</t>
  </si>
  <si>
    <t>Type of Structure</t>
  </si>
  <si>
    <t>TG Building</t>
  </si>
  <si>
    <t>CHP MCC House</t>
  </si>
  <si>
    <t>Chlorination Building</t>
  </si>
  <si>
    <t>CW Pump House MCC</t>
  </si>
  <si>
    <t>RCC Structure</t>
  </si>
  <si>
    <t>RCC &amp; Steel Structure</t>
  </si>
  <si>
    <t>ESP MCC &amp; AHP Control Room</t>
  </si>
  <si>
    <t>Length (M)</t>
  </si>
  <si>
    <t>Widhth (M)</t>
  </si>
  <si>
    <t xml:space="preserve">DFDS Building </t>
  </si>
  <si>
    <t xml:space="preserve">Canteen Buidling </t>
  </si>
  <si>
    <t xml:space="preserve">Roof Sheeting </t>
  </si>
  <si>
    <t xml:space="preserve">Punching Shed </t>
  </si>
  <si>
    <t xml:space="preserve">Security Office </t>
  </si>
  <si>
    <t xml:space="preserve">Store Office </t>
  </si>
  <si>
    <t>2X135 MW ACBIL Kasaipali</t>
  </si>
  <si>
    <t>DG Set And P&amp;V System Building</t>
  </si>
  <si>
    <t>Ground Floor</t>
  </si>
  <si>
    <t xml:space="preserve">Ist Floor </t>
  </si>
  <si>
    <t xml:space="preserve">Storage Shed </t>
  </si>
  <si>
    <t>Steel Structure with Roof Sheeting</t>
  </si>
  <si>
    <t>Total</t>
  </si>
  <si>
    <t xml:space="preserve">Ground Floor </t>
  </si>
  <si>
    <t xml:space="preserve">1st Floor </t>
  </si>
  <si>
    <t xml:space="preserve">2nd Floor </t>
  </si>
  <si>
    <t xml:space="preserve">Total </t>
  </si>
  <si>
    <t xml:space="preserve">Clarified water &amp;Fire Fighting Pump House </t>
  </si>
  <si>
    <t xml:space="preserve">LDO Control Room </t>
  </si>
  <si>
    <t xml:space="preserve">Pretreatment Control Building </t>
  </si>
  <si>
    <t xml:space="preserve">STP MCC Building </t>
  </si>
  <si>
    <t xml:space="preserve">Coal Shed </t>
  </si>
  <si>
    <t xml:space="preserve">CW Pump House </t>
  </si>
  <si>
    <t>DM Plant Building,Laboratory,Office,MCC Room</t>
  </si>
  <si>
    <t>DM Plant Equipment Shed</t>
  </si>
  <si>
    <t>PT Plant &amp;Chemical Storage House</t>
  </si>
  <si>
    <t>Ground floor</t>
  </si>
  <si>
    <t xml:space="preserve">Extension </t>
  </si>
  <si>
    <t>Security Room (Coal Road Gate No 3)</t>
  </si>
  <si>
    <t xml:space="preserve">HCSD Control Room </t>
  </si>
  <si>
    <t>HCSD Panel Room</t>
  </si>
  <si>
    <t xml:space="preserve">Pantry </t>
  </si>
  <si>
    <t xml:space="preserve">Swithchyard Control Room Building </t>
  </si>
  <si>
    <t xml:space="preserve">Admin Building </t>
  </si>
  <si>
    <t xml:space="preserve">Electrical Maintenance room  </t>
  </si>
  <si>
    <t xml:space="preserve">Electrical Storage Shed </t>
  </si>
  <si>
    <t xml:space="preserve">Intake Well Pump House </t>
  </si>
  <si>
    <t xml:space="preserve">Raw Water Pump House &amp;Panel Room </t>
  </si>
  <si>
    <t>HT  Compressor House</t>
  </si>
  <si>
    <t>RCC Structure with roof sheeting</t>
  </si>
  <si>
    <t>RCC Structure with Roof Sheeting</t>
  </si>
  <si>
    <t xml:space="preserve">AHP MCC &amp;LT Compressure House  </t>
  </si>
  <si>
    <t xml:space="preserve">Ground Floor with stair &amp; porch area </t>
  </si>
  <si>
    <t>Building Area With RCC Roof &amp;Sheeting Roof</t>
  </si>
  <si>
    <t>Age                         (in Years)</t>
  </si>
  <si>
    <t>Height                        (in Meters)</t>
  </si>
  <si>
    <t>Total(SQM)</t>
  </si>
  <si>
    <t>Final Area                (SQM)</t>
  </si>
  <si>
    <t>Remark</t>
  </si>
  <si>
    <t xml:space="preserve">Working                Condition </t>
  </si>
  <si>
    <t>Steel Structure with                                RCC Roof &amp; sheeting Roof</t>
  </si>
  <si>
    <t xml:space="preserve">Dispencery &amp; Time office Building </t>
  </si>
  <si>
    <t xml:space="preserve">Open Shed </t>
  </si>
  <si>
    <t xml:space="preserve">Car Parking Shed </t>
  </si>
  <si>
    <t>Hazardous waste &amp; Lubricant Oil Shed</t>
  </si>
  <si>
    <t xml:space="preserve">Cycle Stand </t>
  </si>
  <si>
    <t xml:space="preserve">Security Barrek </t>
  </si>
  <si>
    <t xml:space="preserve">LadieS Toilet (1Nos) </t>
  </si>
  <si>
    <t>Gents Common Toilet  (2 Nos )</t>
  </si>
  <si>
    <t xml:space="preserve">3 Nos Row X 40 M </t>
  </si>
  <si>
    <t xml:space="preserve">Panel Room at Switchyard </t>
  </si>
  <si>
    <t>1Nos Row X 28.4 M</t>
  </si>
  <si>
    <t>4000RMT</t>
  </si>
  <si>
    <t>Boundarywall of 270MW (Approx 4 KM)</t>
  </si>
  <si>
    <t xml:space="preserve">Security Room at Switchyard </t>
  </si>
  <si>
    <t>S No :</t>
  </si>
  <si>
    <t xml:space="preserve">Description </t>
  </si>
  <si>
    <t xml:space="preserve">From Gate no 2 to CHP Control room </t>
  </si>
  <si>
    <t xml:space="preserve">Silo to LDO Tank Turning </t>
  </si>
  <si>
    <t>Concrete Road</t>
  </si>
  <si>
    <t>Canteen to Switchyard gate no 2</t>
  </si>
  <si>
    <t xml:space="preserve">LDO Tank to Coal road </t>
  </si>
  <si>
    <t>CHP Coal road to Gate No 3</t>
  </si>
  <si>
    <t xml:space="preserve">ROAD </t>
  </si>
  <si>
    <t xml:space="preserve">DRAIN </t>
  </si>
  <si>
    <t>Back Side of Store to switchyard gate no 2</t>
  </si>
  <si>
    <t xml:space="preserve">Cooling tower no 2 to back side of store </t>
  </si>
  <si>
    <t xml:space="preserve">CHP Control Room to Setling tank switchyard turning </t>
  </si>
  <si>
    <t>Year Of Construction</t>
  </si>
  <si>
    <t>RCC Structure with brick work</t>
  </si>
  <si>
    <t>TANK DETAIL</t>
  </si>
  <si>
    <t>BOUNDARYWALL         (Height 3 M)</t>
  </si>
  <si>
    <t>Near Reservoir(11.8X5.5X3.1)</t>
  </si>
  <si>
    <t>Unit</t>
  </si>
  <si>
    <t>Approx Measurement</t>
  </si>
  <si>
    <t>RMT</t>
  </si>
  <si>
    <t>Cum</t>
  </si>
  <si>
    <t>Boiler Unit 1 Side (4x3x3)+(4.2x4.2x3)</t>
  </si>
  <si>
    <t>Near Switchyard Area turning gate no 2 (12x6x4)</t>
  </si>
  <si>
    <t>Near Switchyard Area turning gate no 2  (9x9x3)</t>
  </si>
  <si>
    <t>i</t>
  </si>
  <si>
    <t>ii</t>
  </si>
  <si>
    <t>iii</t>
  </si>
  <si>
    <t>iv</t>
  </si>
  <si>
    <t>v</t>
  </si>
  <si>
    <t>vi</t>
  </si>
  <si>
    <t>Near D G Room  (8.7x4.4x3.2)+(6x4.65x3.2)</t>
  </si>
  <si>
    <t>Near old Ash dyke corner (31x10.5x5) +(7x5.6x5)</t>
  </si>
  <si>
    <t>ROAD,BOUNDARYWALL,DRAIN &amp; TANK DETAIL AT 270MW TPP INSIDE THE PLANT</t>
  </si>
  <si>
    <t>LDO Tank to Main gate ( including both side)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</si>
</sst>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2" xfId="0" applyFont="1" applyFill="1" applyBorder="1"/>
    <xf numFmtId="0" fontId="4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4" fillId="2" borderId="1" xfId="0" applyFont="1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8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Border="1"/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workbookViewId="0">
      <selection sqref="A1:K1"/>
    </sheetView>
  </sheetViews>
  <sheetFormatPr defaultRowHeight="14.5" x14ac:dyDescent="0.35"/>
  <cols>
    <col min="1" max="1" width="7.81640625" bestFit="1" customWidth="1"/>
    <col min="2" max="2" width="50.7265625" bestFit="1" customWidth="1"/>
    <col min="3" max="3" width="34.81640625" customWidth="1"/>
    <col min="4" max="4" width="10.7265625" bestFit="1" customWidth="1"/>
    <col min="5" max="5" width="14.26953125" bestFit="1" customWidth="1"/>
    <col min="6" max="6" width="12" bestFit="1" customWidth="1"/>
    <col min="7" max="7" width="11.453125" bestFit="1" customWidth="1"/>
    <col min="8" max="8" width="11.81640625" bestFit="1" customWidth="1"/>
    <col min="9" max="9" width="12.453125" customWidth="1"/>
    <col min="10" max="10" width="10.7265625" customWidth="1"/>
    <col min="11" max="11" width="12.453125" customWidth="1"/>
  </cols>
  <sheetData>
    <row r="1" spans="1:12" ht="23" x14ac:dyDescent="0.5">
      <c r="A1" s="68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2" ht="21" x14ac:dyDescent="0.5">
      <c r="A2" s="71" t="s">
        <v>55</v>
      </c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2" ht="40.5" customHeight="1" x14ac:dyDescent="0.35">
      <c r="A3" s="4" t="s">
        <v>0</v>
      </c>
      <c r="B3" s="5" t="s">
        <v>1</v>
      </c>
      <c r="C3" s="5" t="s">
        <v>2</v>
      </c>
      <c r="D3" s="6" t="s">
        <v>56</v>
      </c>
      <c r="E3" s="6" t="s">
        <v>90</v>
      </c>
      <c r="F3" s="6" t="s">
        <v>57</v>
      </c>
      <c r="G3" s="5" t="s">
        <v>10</v>
      </c>
      <c r="H3" s="5" t="s">
        <v>11</v>
      </c>
      <c r="I3" s="5" t="s">
        <v>58</v>
      </c>
      <c r="J3" s="6" t="s">
        <v>59</v>
      </c>
      <c r="K3" s="7" t="s">
        <v>60</v>
      </c>
      <c r="L3" s="3"/>
    </row>
    <row r="4" spans="1:12" ht="15" customHeight="1" x14ac:dyDescent="0.35">
      <c r="A4" s="27">
        <v>1</v>
      </c>
      <c r="B4" s="8" t="s">
        <v>4</v>
      </c>
      <c r="C4" s="9" t="s">
        <v>7</v>
      </c>
      <c r="D4" s="10">
        <v>12</v>
      </c>
      <c r="E4" s="38">
        <v>2012</v>
      </c>
      <c r="F4" s="10">
        <v>8</v>
      </c>
      <c r="G4" s="10">
        <v>30.46</v>
      </c>
      <c r="H4" s="10">
        <v>12.46</v>
      </c>
      <c r="I4" s="11">
        <f>H4*G4</f>
        <v>379.53160000000003</v>
      </c>
      <c r="J4" s="12">
        <f>I4</f>
        <v>379.53160000000003</v>
      </c>
      <c r="K4" s="76" t="s">
        <v>61</v>
      </c>
    </row>
    <row r="5" spans="1:12" s="2" customFormat="1" ht="15.5" x14ac:dyDescent="0.35">
      <c r="A5" s="27"/>
      <c r="B5" s="13"/>
      <c r="C5" s="14"/>
      <c r="D5" s="15"/>
      <c r="E5" s="40"/>
      <c r="F5" s="15"/>
      <c r="G5" s="15"/>
      <c r="H5" s="15"/>
      <c r="I5" s="16"/>
      <c r="J5" s="17"/>
      <c r="K5" s="77"/>
    </row>
    <row r="6" spans="1:12" ht="15.5" x14ac:dyDescent="0.35">
      <c r="A6" s="27">
        <v>2</v>
      </c>
      <c r="B6" s="8" t="s">
        <v>36</v>
      </c>
      <c r="C6" s="9" t="s">
        <v>52</v>
      </c>
      <c r="D6" s="10">
        <v>13</v>
      </c>
      <c r="E6" s="38">
        <v>2011</v>
      </c>
      <c r="F6" s="10">
        <v>6</v>
      </c>
      <c r="G6" s="10">
        <v>35</v>
      </c>
      <c r="H6" s="10">
        <v>9.5</v>
      </c>
      <c r="I6" s="18">
        <f>H6*G6</f>
        <v>332.5</v>
      </c>
      <c r="J6" s="19">
        <f>I6</f>
        <v>332.5</v>
      </c>
      <c r="K6" s="77"/>
    </row>
    <row r="7" spans="1:12" ht="15.5" x14ac:dyDescent="0.35">
      <c r="A7" s="27"/>
      <c r="B7" s="13"/>
      <c r="C7" s="14"/>
      <c r="D7" s="15"/>
      <c r="E7" s="40"/>
      <c r="F7" s="15"/>
      <c r="G7" s="15"/>
      <c r="H7" s="15"/>
      <c r="I7" s="16"/>
      <c r="J7" s="20"/>
      <c r="K7" s="77"/>
    </row>
    <row r="8" spans="1:12" ht="15.5" x14ac:dyDescent="0.35">
      <c r="A8" s="27">
        <v>3</v>
      </c>
      <c r="B8" s="8" t="s">
        <v>35</v>
      </c>
      <c r="C8" s="9" t="s">
        <v>7</v>
      </c>
      <c r="D8" s="10">
        <v>13</v>
      </c>
      <c r="E8" s="38">
        <v>2011</v>
      </c>
      <c r="F8" s="10">
        <v>8</v>
      </c>
      <c r="G8" s="10">
        <v>35</v>
      </c>
      <c r="H8" s="10">
        <v>12.7</v>
      </c>
      <c r="I8" s="18">
        <f>H8*G8</f>
        <v>444.5</v>
      </c>
      <c r="J8" s="19">
        <f>I8</f>
        <v>444.5</v>
      </c>
      <c r="K8" s="77"/>
    </row>
    <row r="9" spans="1:12" s="2" customFormat="1" ht="15.5" x14ac:dyDescent="0.35">
      <c r="A9" s="27"/>
      <c r="B9" s="13"/>
      <c r="C9" s="14"/>
      <c r="D9" s="15"/>
      <c r="E9" s="40"/>
      <c r="F9" s="15"/>
      <c r="G9" s="15"/>
      <c r="H9" s="15"/>
      <c r="I9" s="16"/>
      <c r="J9" s="20"/>
      <c r="K9" s="77"/>
    </row>
    <row r="10" spans="1:12" ht="15.5" x14ac:dyDescent="0.35">
      <c r="A10" s="27">
        <v>4</v>
      </c>
      <c r="B10" s="8" t="s">
        <v>37</v>
      </c>
      <c r="C10" s="75" t="s">
        <v>7</v>
      </c>
      <c r="D10" s="64">
        <v>13</v>
      </c>
      <c r="E10" s="59">
        <v>2011</v>
      </c>
      <c r="F10" s="64">
        <v>12</v>
      </c>
      <c r="G10" s="10">
        <v>30.5</v>
      </c>
      <c r="H10" s="10">
        <v>9</v>
      </c>
      <c r="I10" s="10">
        <f>H10*G10</f>
        <v>274.5</v>
      </c>
      <c r="J10" s="65">
        <f>I13</f>
        <v>627.29999999999995</v>
      </c>
      <c r="K10" s="77"/>
    </row>
    <row r="11" spans="1:12" ht="15.5" x14ac:dyDescent="0.35">
      <c r="A11" s="27"/>
      <c r="B11" s="21" t="s">
        <v>38</v>
      </c>
      <c r="C11" s="75"/>
      <c r="D11" s="64"/>
      <c r="E11" s="60"/>
      <c r="F11" s="64"/>
      <c r="G11" s="10">
        <v>30.5</v>
      </c>
      <c r="H11" s="10">
        <v>9</v>
      </c>
      <c r="I11" s="10">
        <f>H11*G11</f>
        <v>274.5</v>
      </c>
      <c r="J11" s="65"/>
      <c r="K11" s="77"/>
    </row>
    <row r="12" spans="1:12" ht="15.5" x14ac:dyDescent="0.35">
      <c r="A12" s="27"/>
      <c r="B12" s="21" t="s">
        <v>26</v>
      </c>
      <c r="C12" s="75"/>
      <c r="D12" s="64"/>
      <c r="E12" s="60"/>
      <c r="F12" s="64"/>
      <c r="G12" s="10">
        <v>8.6999999999999993</v>
      </c>
      <c r="H12" s="10">
        <v>9</v>
      </c>
      <c r="I12" s="10">
        <f>H12*G12</f>
        <v>78.3</v>
      </c>
      <c r="J12" s="65"/>
      <c r="K12" s="77"/>
    </row>
    <row r="13" spans="1:12" ht="15.5" x14ac:dyDescent="0.35">
      <c r="A13" s="27"/>
      <c r="B13" s="21" t="s">
        <v>39</v>
      </c>
      <c r="C13" s="75"/>
      <c r="D13" s="64"/>
      <c r="E13" s="61"/>
      <c r="F13" s="64"/>
      <c r="G13" s="10"/>
      <c r="H13" s="10"/>
      <c r="I13" s="16">
        <f>SUM(I10:I12)</f>
        <v>627.29999999999995</v>
      </c>
      <c r="J13" s="65"/>
      <c r="K13" s="77"/>
    </row>
    <row r="14" spans="1:12" ht="15.5" x14ac:dyDescent="0.35">
      <c r="A14" s="27"/>
      <c r="B14" s="22"/>
      <c r="C14" s="9"/>
      <c r="D14" s="10"/>
      <c r="E14" s="38"/>
      <c r="F14" s="10"/>
      <c r="G14" s="10"/>
      <c r="H14" s="10"/>
      <c r="I14" s="10"/>
      <c r="J14" s="23"/>
      <c r="K14" s="77"/>
    </row>
    <row r="15" spans="1:12" ht="15.5" x14ac:dyDescent="0.35">
      <c r="A15" s="27">
        <v>5</v>
      </c>
      <c r="B15" s="8" t="s">
        <v>34</v>
      </c>
      <c r="C15" s="9" t="s">
        <v>8</v>
      </c>
      <c r="D15" s="10">
        <v>13</v>
      </c>
      <c r="E15" s="38">
        <v>2011</v>
      </c>
      <c r="F15" s="10">
        <v>13</v>
      </c>
      <c r="G15" s="10">
        <v>38.5</v>
      </c>
      <c r="H15" s="10">
        <v>13</v>
      </c>
      <c r="I15" s="16">
        <f>H15*G15</f>
        <v>500.5</v>
      </c>
      <c r="J15" s="19">
        <f>I15</f>
        <v>500.5</v>
      </c>
      <c r="K15" s="77"/>
    </row>
    <row r="16" spans="1:12" s="2" customFormat="1" ht="15.5" x14ac:dyDescent="0.35">
      <c r="A16" s="27"/>
      <c r="B16" s="13"/>
      <c r="C16" s="14"/>
      <c r="D16" s="10"/>
      <c r="E16" s="38"/>
      <c r="F16" s="15"/>
      <c r="G16" s="15"/>
      <c r="H16" s="15"/>
      <c r="I16" s="16"/>
      <c r="J16" s="20"/>
      <c r="K16" s="77"/>
    </row>
    <row r="17" spans="1:11" ht="15.5" x14ac:dyDescent="0.35">
      <c r="A17" s="27">
        <v>6</v>
      </c>
      <c r="B17" s="8" t="s">
        <v>29</v>
      </c>
      <c r="C17" s="14" t="s">
        <v>7</v>
      </c>
      <c r="D17" s="10">
        <v>13</v>
      </c>
      <c r="E17" s="38">
        <v>2011</v>
      </c>
      <c r="F17" s="15">
        <v>8.35</v>
      </c>
      <c r="G17" s="15">
        <v>50.46</v>
      </c>
      <c r="H17" s="15">
        <f>8.5+0.46</f>
        <v>8.9600000000000009</v>
      </c>
      <c r="I17" s="20">
        <f>H17*G17</f>
        <v>452.12160000000006</v>
      </c>
      <c r="J17" s="19">
        <f>I17</f>
        <v>452.12160000000006</v>
      </c>
      <c r="K17" s="77"/>
    </row>
    <row r="18" spans="1:11" s="2" customFormat="1" ht="15.5" x14ac:dyDescent="0.35">
      <c r="A18" s="27"/>
      <c r="B18" s="13"/>
      <c r="C18" s="14"/>
      <c r="D18" s="10"/>
      <c r="E18" s="38"/>
      <c r="F18" s="15"/>
      <c r="G18" s="15"/>
      <c r="H18" s="15"/>
      <c r="I18" s="20"/>
      <c r="J18" s="20"/>
      <c r="K18" s="77"/>
    </row>
    <row r="19" spans="1:11" ht="15.5" x14ac:dyDescent="0.35">
      <c r="A19" s="27">
        <v>7</v>
      </c>
      <c r="B19" s="8" t="s">
        <v>6</v>
      </c>
      <c r="C19" s="14" t="s">
        <v>7</v>
      </c>
      <c r="D19" s="10">
        <v>13</v>
      </c>
      <c r="E19" s="38">
        <v>2011</v>
      </c>
      <c r="F19" s="15">
        <v>7</v>
      </c>
      <c r="G19" s="15">
        <v>30.46</v>
      </c>
      <c r="H19" s="15">
        <v>7.46</v>
      </c>
      <c r="I19" s="20">
        <f>H19*G19</f>
        <v>227.23160000000001</v>
      </c>
      <c r="J19" s="19">
        <f>I19</f>
        <v>227.23160000000001</v>
      </c>
      <c r="K19" s="77"/>
    </row>
    <row r="20" spans="1:11" s="2" customFormat="1" ht="15.5" x14ac:dyDescent="0.35">
      <c r="A20" s="27"/>
      <c r="B20" s="13"/>
      <c r="C20" s="14"/>
      <c r="D20" s="10"/>
      <c r="E20" s="38"/>
      <c r="F20" s="15"/>
      <c r="G20" s="15"/>
      <c r="H20" s="15"/>
      <c r="I20" s="20"/>
      <c r="J20" s="20"/>
      <c r="K20" s="77"/>
    </row>
    <row r="21" spans="1:11" ht="15.5" x14ac:dyDescent="0.35">
      <c r="A21" s="27">
        <v>8</v>
      </c>
      <c r="B21" s="8" t="s">
        <v>12</v>
      </c>
      <c r="C21" s="14" t="s">
        <v>7</v>
      </c>
      <c r="D21" s="10">
        <v>13</v>
      </c>
      <c r="E21" s="38">
        <v>2011</v>
      </c>
      <c r="F21" s="15">
        <v>5.2</v>
      </c>
      <c r="G21" s="15">
        <v>18.46</v>
      </c>
      <c r="H21" s="15">
        <f>7.5+0.46</f>
        <v>7.96</v>
      </c>
      <c r="I21" s="20">
        <f>H21*G21</f>
        <v>146.94159999999999</v>
      </c>
      <c r="J21" s="19">
        <f>I21</f>
        <v>146.94159999999999</v>
      </c>
      <c r="K21" s="77"/>
    </row>
    <row r="22" spans="1:11" s="2" customFormat="1" ht="15.5" x14ac:dyDescent="0.35">
      <c r="A22" s="27"/>
      <c r="B22" s="13"/>
      <c r="C22" s="14"/>
      <c r="D22" s="15"/>
      <c r="E22" s="40"/>
      <c r="F22" s="15"/>
      <c r="G22" s="15"/>
      <c r="H22" s="15"/>
      <c r="I22" s="20"/>
      <c r="J22" s="20"/>
      <c r="K22" s="77"/>
    </row>
    <row r="23" spans="1:11" ht="15.5" x14ac:dyDescent="0.35">
      <c r="A23" s="27">
        <v>9</v>
      </c>
      <c r="B23" s="8" t="s">
        <v>19</v>
      </c>
      <c r="C23" s="14"/>
      <c r="D23" s="10"/>
      <c r="E23" s="38">
        <v>2011</v>
      </c>
      <c r="F23" s="15"/>
      <c r="G23" s="15"/>
      <c r="H23" s="15"/>
      <c r="I23" s="24"/>
      <c r="J23" s="20"/>
      <c r="K23" s="77"/>
    </row>
    <row r="24" spans="1:11" ht="15.5" x14ac:dyDescent="0.35">
      <c r="A24" s="27"/>
      <c r="B24" s="25" t="s">
        <v>20</v>
      </c>
      <c r="C24" s="74" t="s">
        <v>7</v>
      </c>
      <c r="D24" s="64">
        <v>13</v>
      </c>
      <c r="E24" s="59">
        <v>2011</v>
      </c>
      <c r="F24" s="15">
        <v>12.9</v>
      </c>
      <c r="G24" s="15">
        <v>24.46</v>
      </c>
      <c r="H24" s="15">
        <v>14.46</v>
      </c>
      <c r="I24" s="24">
        <f>H24*G24</f>
        <v>353.69160000000005</v>
      </c>
      <c r="J24" s="65">
        <f>I26</f>
        <v>547.52615000000003</v>
      </c>
      <c r="K24" s="77"/>
    </row>
    <row r="25" spans="1:11" ht="15.5" x14ac:dyDescent="0.35">
      <c r="A25" s="27"/>
      <c r="B25" s="25" t="s">
        <v>21</v>
      </c>
      <c r="C25" s="74"/>
      <c r="D25" s="64"/>
      <c r="E25" s="60"/>
      <c r="F25" s="15"/>
      <c r="G25" s="15">
        <v>16.385000000000002</v>
      </c>
      <c r="H25" s="15">
        <v>11.83</v>
      </c>
      <c r="I25" s="24">
        <f>H25*G25</f>
        <v>193.83455000000001</v>
      </c>
      <c r="J25" s="65"/>
      <c r="K25" s="77"/>
    </row>
    <row r="26" spans="1:11" ht="15.5" x14ac:dyDescent="0.35">
      <c r="A26" s="27"/>
      <c r="B26" s="25"/>
      <c r="C26" s="14"/>
      <c r="D26" s="64"/>
      <c r="E26" s="60"/>
      <c r="F26" s="15"/>
      <c r="G26" s="15"/>
      <c r="H26" s="15" t="s">
        <v>24</v>
      </c>
      <c r="I26" s="20">
        <f>SUM(I24:I25)</f>
        <v>547.52615000000003</v>
      </c>
      <c r="J26" s="65"/>
      <c r="K26" s="77"/>
    </row>
    <row r="27" spans="1:11" ht="15.5" x14ac:dyDescent="0.35">
      <c r="A27" s="27"/>
      <c r="B27" s="25"/>
      <c r="C27" s="14"/>
      <c r="D27" s="64"/>
      <c r="E27" s="61"/>
      <c r="F27" s="15"/>
      <c r="G27" s="15"/>
      <c r="H27" s="15"/>
      <c r="I27" s="20"/>
      <c r="J27" s="20"/>
      <c r="K27" s="77"/>
    </row>
    <row r="28" spans="1:11" ht="15.5" x14ac:dyDescent="0.35">
      <c r="A28" s="27">
        <v>10</v>
      </c>
      <c r="B28" s="8" t="s">
        <v>16</v>
      </c>
      <c r="C28" s="14" t="s">
        <v>7</v>
      </c>
      <c r="D28" s="10">
        <v>12</v>
      </c>
      <c r="E28" s="38">
        <v>2012</v>
      </c>
      <c r="F28" s="15">
        <v>4.9000000000000004</v>
      </c>
      <c r="G28" s="15">
        <v>10.88</v>
      </c>
      <c r="H28" s="15">
        <v>8.4</v>
      </c>
      <c r="I28" s="20">
        <f>H28*G28</f>
        <v>91.39200000000001</v>
      </c>
      <c r="J28" s="19">
        <f>I28</f>
        <v>91.39200000000001</v>
      </c>
      <c r="K28" s="77"/>
    </row>
    <row r="29" spans="1:11" ht="15.5" x14ac:dyDescent="0.35">
      <c r="A29" s="27"/>
      <c r="B29" s="13"/>
      <c r="C29" s="14"/>
      <c r="D29" s="15"/>
      <c r="E29" s="40"/>
      <c r="F29" s="15"/>
      <c r="G29" s="15"/>
      <c r="H29" s="15"/>
      <c r="I29" s="15"/>
      <c r="J29" s="24"/>
      <c r="K29" s="77"/>
    </row>
    <row r="30" spans="1:11" ht="15.5" x14ac:dyDescent="0.35">
      <c r="A30" s="27">
        <v>11</v>
      </c>
      <c r="B30" s="8" t="s">
        <v>5</v>
      </c>
      <c r="C30" s="9" t="s">
        <v>7</v>
      </c>
      <c r="D30" s="10">
        <v>13</v>
      </c>
      <c r="E30" s="38">
        <v>2011</v>
      </c>
      <c r="F30" s="10">
        <v>6.7</v>
      </c>
      <c r="G30" s="10">
        <v>22</v>
      </c>
      <c r="H30" s="10">
        <v>19.600000000000001</v>
      </c>
      <c r="I30" s="18">
        <f>H30*G30</f>
        <v>431.20000000000005</v>
      </c>
      <c r="J30" s="19">
        <f>I30</f>
        <v>431.20000000000005</v>
      </c>
      <c r="K30" s="77"/>
    </row>
    <row r="31" spans="1:11" ht="15.5" x14ac:dyDescent="0.35">
      <c r="A31" s="27"/>
      <c r="B31" s="25"/>
      <c r="C31" s="9"/>
      <c r="D31" s="10"/>
      <c r="E31" s="38"/>
      <c r="F31" s="10"/>
      <c r="G31" s="10"/>
      <c r="H31" s="10"/>
      <c r="I31" s="10"/>
      <c r="J31" s="23"/>
      <c r="K31" s="77"/>
    </row>
    <row r="32" spans="1:11" ht="15.5" x14ac:dyDescent="0.35">
      <c r="A32" s="27">
        <v>12</v>
      </c>
      <c r="B32" s="8" t="s">
        <v>9</v>
      </c>
      <c r="C32" s="67" t="s">
        <v>7</v>
      </c>
      <c r="D32" s="64">
        <v>13</v>
      </c>
      <c r="E32" s="59">
        <v>2011</v>
      </c>
      <c r="F32" s="64">
        <v>13.3</v>
      </c>
      <c r="G32" s="10"/>
      <c r="H32" s="10"/>
      <c r="I32" s="10"/>
      <c r="J32" s="23"/>
      <c r="K32" s="77"/>
    </row>
    <row r="33" spans="1:11" ht="15.5" x14ac:dyDescent="0.35">
      <c r="A33" s="27"/>
      <c r="B33" s="25" t="s">
        <v>25</v>
      </c>
      <c r="C33" s="67"/>
      <c r="D33" s="64"/>
      <c r="E33" s="60"/>
      <c r="F33" s="64"/>
      <c r="G33" s="10">
        <v>33.46</v>
      </c>
      <c r="H33" s="10">
        <v>12.46</v>
      </c>
      <c r="I33" s="23">
        <f>H33*G33</f>
        <v>416.91160000000002</v>
      </c>
      <c r="J33" s="65">
        <f>I36</f>
        <v>930.72320000000002</v>
      </c>
      <c r="K33" s="77"/>
    </row>
    <row r="34" spans="1:11" ht="15.5" x14ac:dyDescent="0.35">
      <c r="A34" s="27"/>
      <c r="B34" s="25" t="s">
        <v>26</v>
      </c>
      <c r="C34" s="67"/>
      <c r="D34" s="64"/>
      <c r="E34" s="60"/>
      <c r="F34" s="64"/>
      <c r="G34" s="10">
        <v>33.46</v>
      </c>
      <c r="H34" s="10">
        <v>12.46</v>
      </c>
      <c r="I34" s="23">
        <f>H34*G34</f>
        <v>416.91160000000002</v>
      </c>
      <c r="J34" s="65"/>
      <c r="K34" s="77"/>
    </row>
    <row r="35" spans="1:11" ht="15.5" x14ac:dyDescent="0.35">
      <c r="A35" s="27"/>
      <c r="B35" s="25" t="s">
        <v>27</v>
      </c>
      <c r="C35" s="67"/>
      <c r="D35" s="64"/>
      <c r="E35" s="61"/>
      <c r="F35" s="64"/>
      <c r="G35" s="10">
        <v>15</v>
      </c>
      <c r="H35" s="10">
        <v>6.46</v>
      </c>
      <c r="I35" s="23">
        <f>H35*G35</f>
        <v>96.9</v>
      </c>
      <c r="J35" s="65"/>
      <c r="K35" s="77"/>
    </row>
    <row r="36" spans="1:11" ht="15.5" x14ac:dyDescent="0.35">
      <c r="A36" s="27"/>
      <c r="B36" s="25"/>
      <c r="C36" s="9"/>
      <c r="D36" s="10"/>
      <c r="E36" s="38"/>
      <c r="F36" s="10"/>
      <c r="G36" s="10"/>
      <c r="H36" s="10" t="s">
        <v>28</v>
      </c>
      <c r="I36" s="11">
        <f>SUM(I33:I35)</f>
        <v>930.72320000000002</v>
      </c>
      <c r="J36" s="65"/>
      <c r="K36" s="77"/>
    </row>
    <row r="37" spans="1:11" ht="15.5" x14ac:dyDescent="0.35">
      <c r="A37" s="27"/>
      <c r="B37" s="25"/>
      <c r="C37" s="9"/>
      <c r="D37" s="10"/>
      <c r="E37" s="38"/>
      <c r="F37" s="10"/>
      <c r="G37" s="29"/>
      <c r="H37" s="29"/>
      <c r="I37" s="29"/>
      <c r="J37" s="20"/>
      <c r="K37" s="77"/>
    </row>
    <row r="38" spans="1:11" ht="15.5" x14ac:dyDescent="0.35">
      <c r="A38" s="27">
        <v>13</v>
      </c>
      <c r="B38" s="8" t="s">
        <v>30</v>
      </c>
      <c r="C38" s="9" t="s">
        <v>7</v>
      </c>
      <c r="D38" s="10">
        <v>13</v>
      </c>
      <c r="E38" s="38">
        <v>2011</v>
      </c>
      <c r="F38" s="10">
        <v>3.3</v>
      </c>
      <c r="G38" s="10">
        <v>5.46</v>
      </c>
      <c r="H38" s="10">
        <v>4.46</v>
      </c>
      <c r="I38" s="11">
        <f>H38*G38</f>
        <v>24.351600000000001</v>
      </c>
      <c r="J38" s="19">
        <f>I38</f>
        <v>24.351600000000001</v>
      </c>
      <c r="K38" s="77"/>
    </row>
    <row r="39" spans="1:11" s="2" customFormat="1" ht="15.5" x14ac:dyDescent="0.35">
      <c r="A39" s="27"/>
      <c r="B39" s="13"/>
      <c r="C39" s="14"/>
      <c r="D39" s="15"/>
      <c r="E39" s="40"/>
      <c r="F39" s="15"/>
      <c r="G39" s="15"/>
      <c r="H39" s="15"/>
      <c r="I39" s="20"/>
      <c r="J39" s="20"/>
      <c r="K39" s="77"/>
    </row>
    <row r="40" spans="1:11" ht="15.5" x14ac:dyDescent="0.35">
      <c r="A40" s="27">
        <v>14</v>
      </c>
      <c r="B40" s="8" t="s">
        <v>31</v>
      </c>
      <c r="C40" s="9" t="s">
        <v>7</v>
      </c>
      <c r="D40" s="10">
        <v>13</v>
      </c>
      <c r="E40" s="38">
        <v>2011</v>
      </c>
      <c r="F40" s="10">
        <v>7.6</v>
      </c>
      <c r="G40" s="10">
        <v>12.46</v>
      </c>
      <c r="H40" s="10">
        <v>9.4600000000000009</v>
      </c>
      <c r="I40" s="11">
        <f>H40*G40</f>
        <v>117.87160000000002</v>
      </c>
      <c r="J40" s="19">
        <f>I40</f>
        <v>117.87160000000002</v>
      </c>
      <c r="K40" s="77"/>
    </row>
    <row r="41" spans="1:11" s="2" customFormat="1" ht="15.5" x14ac:dyDescent="0.35">
      <c r="A41" s="27"/>
      <c r="B41" s="13"/>
      <c r="C41" s="14"/>
      <c r="D41" s="15"/>
      <c r="E41" s="40"/>
      <c r="F41" s="15"/>
      <c r="G41" s="15"/>
      <c r="H41" s="15"/>
      <c r="I41" s="20"/>
      <c r="J41" s="20"/>
      <c r="K41" s="77"/>
    </row>
    <row r="42" spans="1:11" s="2" customFormat="1" ht="15.5" x14ac:dyDescent="0.35">
      <c r="A42" s="27">
        <v>15</v>
      </c>
      <c r="B42" s="8" t="s">
        <v>32</v>
      </c>
      <c r="C42" s="9" t="s">
        <v>7</v>
      </c>
      <c r="D42" s="15">
        <v>13</v>
      </c>
      <c r="E42" s="40">
        <v>2011</v>
      </c>
      <c r="F42" s="15">
        <v>4.9000000000000004</v>
      </c>
      <c r="G42" s="15">
        <v>7.46</v>
      </c>
      <c r="H42" s="15">
        <v>3.96</v>
      </c>
      <c r="I42" s="20">
        <f>H42*G42</f>
        <v>29.541599999999999</v>
      </c>
      <c r="J42" s="19">
        <f>I42</f>
        <v>29.541599999999999</v>
      </c>
      <c r="K42" s="77"/>
    </row>
    <row r="43" spans="1:11" s="2" customFormat="1" ht="15.5" x14ac:dyDescent="0.35">
      <c r="A43" s="27"/>
      <c r="B43" s="13"/>
      <c r="C43" s="14"/>
      <c r="D43" s="15"/>
      <c r="E43" s="40"/>
      <c r="F43" s="15"/>
      <c r="G43" s="15"/>
      <c r="H43" s="15"/>
      <c r="I43" s="20"/>
      <c r="J43" s="20"/>
      <c r="K43" s="77"/>
    </row>
    <row r="44" spans="1:11" s="2" customFormat="1" ht="15.5" x14ac:dyDescent="0.35">
      <c r="A44" s="27">
        <v>16</v>
      </c>
      <c r="B44" s="8" t="s">
        <v>40</v>
      </c>
      <c r="C44" s="9" t="s">
        <v>7</v>
      </c>
      <c r="D44" s="15">
        <v>7</v>
      </c>
      <c r="E44" s="40">
        <v>2017</v>
      </c>
      <c r="F44" s="15">
        <v>3.2</v>
      </c>
      <c r="G44" s="15">
        <v>3.5</v>
      </c>
      <c r="H44" s="15">
        <v>3.5</v>
      </c>
      <c r="I44" s="20">
        <f>H44*G44</f>
        <v>12.25</v>
      </c>
      <c r="J44" s="19">
        <f>I44</f>
        <v>12.25</v>
      </c>
      <c r="K44" s="77"/>
    </row>
    <row r="45" spans="1:11" s="2" customFormat="1" ht="15.5" x14ac:dyDescent="0.35">
      <c r="A45" s="27"/>
      <c r="B45" s="13"/>
      <c r="C45" s="14"/>
      <c r="D45" s="15"/>
      <c r="E45" s="40"/>
      <c r="F45" s="15"/>
      <c r="G45" s="15"/>
      <c r="H45" s="15"/>
      <c r="I45" s="20"/>
      <c r="J45" s="20"/>
      <c r="K45" s="77"/>
    </row>
    <row r="46" spans="1:11" s="2" customFormat="1" ht="15.5" x14ac:dyDescent="0.35">
      <c r="A46" s="27">
        <v>17</v>
      </c>
      <c r="B46" s="8" t="s">
        <v>41</v>
      </c>
      <c r="C46" s="9" t="s">
        <v>7</v>
      </c>
      <c r="D46" s="15">
        <v>13</v>
      </c>
      <c r="E46" s="40">
        <v>2011</v>
      </c>
      <c r="F46" s="80">
        <v>5</v>
      </c>
      <c r="G46" s="15">
        <v>11.5</v>
      </c>
      <c r="H46" s="15">
        <v>9.25</v>
      </c>
      <c r="I46" s="24">
        <f>H46*G46</f>
        <v>106.375</v>
      </c>
      <c r="J46" s="65">
        <f>I48</f>
        <v>195.5</v>
      </c>
      <c r="K46" s="77"/>
    </row>
    <row r="47" spans="1:11" s="2" customFormat="1" ht="15.5" x14ac:dyDescent="0.35">
      <c r="A47" s="27"/>
      <c r="B47" s="13"/>
      <c r="C47" s="14"/>
      <c r="D47" s="15"/>
      <c r="E47" s="40"/>
      <c r="F47" s="80"/>
      <c r="G47" s="15">
        <v>11.5</v>
      </c>
      <c r="H47" s="15">
        <v>7.75</v>
      </c>
      <c r="I47" s="24">
        <f>H47*G47</f>
        <v>89.125</v>
      </c>
      <c r="J47" s="65"/>
      <c r="K47" s="77"/>
    </row>
    <row r="48" spans="1:11" s="2" customFormat="1" ht="15.5" x14ac:dyDescent="0.35">
      <c r="A48" s="27"/>
      <c r="B48" s="13"/>
      <c r="C48" s="14"/>
      <c r="D48" s="15"/>
      <c r="E48" s="40"/>
      <c r="F48" s="15"/>
      <c r="G48" s="15"/>
      <c r="H48" s="15"/>
      <c r="I48" s="20">
        <f>SUM(I46:I47)</f>
        <v>195.5</v>
      </c>
      <c r="J48" s="65"/>
      <c r="K48" s="77"/>
    </row>
    <row r="49" spans="1:11" s="2" customFormat="1" ht="15.5" x14ac:dyDescent="0.35">
      <c r="A49" s="27"/>
      <c r="B49" s="13"/>
      <c r="C49" s="14"/>
      <c r="D49" s="15"/>
      <c r="E49" s="40"/>
      <c r="F49" s="15"/>
      <c r="G49" s="15"/>
      <c r="H49" s="15"/>
      <c r="I49" s="20"/>
      <c r="J49" s="20"/>
      <c r="K49" s="77"/>
    </row>
    <row r="50" spans="1:11" s="2" customFormat="1" ht="15.5" x14ac:dyDescent="0.35">
      <c r="A50" s="27">
        <v>18</v>
      </c>
      <c r="B50" s="8" t="s">
        <v>42</v>
      </c>
      <c r="C50" s="9" t="s">
        <v>7</v>
      </c>
      <c r="D50" s="15">
        <v>7</v>
      </c>
      <c r="E50" s="40">
        <v>2017</v>
      </c>
      <c r="F50" s="15">
        <v>4.5</v>
      </c>
      <c r="G50" s="15">
        <v>5.5</v>
      </c>
      <c r="H50" s="15">
        <v>4</v>
      </c>
      <c r="I50" s="20">
        <f>H50*G50</f>
        <v>22</v>
      </c>
      <c r="J50" s="19">
        <f>I50</f>
        <v>22</v>
      </c>
      <c r="K50" s="77"/>
    </row>
    <row r="51" spans="1:11" s="2" customFormat="1" ht="15.5" x14ac:dyDescent="0.35">
      <c r="A51" s="27"/>
      <c r="B51" s="13"/>
      <c r="C51" s="14"/>
      <c r="D51" s="15"/>
      <c r="E51" s="40"/>
      <c r="F51" s="15"/>
      <c r="G51" s="15"/>
      <c r="H51" s="15"/>
      <c r="I51" s="20"/>
      <c r="J51" s="20"/>
      <c r="K51" s="77"/>
    </row>
    <row r="52" spans="1:11" ht="15" customHeight="1" x14ac:dyDescent="0.35">
      <c r="A52" s="27">
        <v>19</v>
      </c>
      <c r="B52" s="8" t="s">
        <v>50</v>
      </c>
      <c r="C52" s="9" t="s">
        <v>51</v>
      </c>
      <c r="D52" s="10">
        <v>13</v>
      </c>
      <c r="E52" s="38">
        <v>2011</v>
      </c>
      <c r="F52" s="10">
        <v>7.5</v>
      </c>
      <c r="G52" s="10">
        <v>28.6</v>
      </c>
      <c r="H52" s="10">
        <v>13</v>
      </c>
      <c r="I52" s="18">
        <f>G52*H52</f>
        <v>371.8</v>
      </c>
      <c r="J52" s="19">
        <f>I52</f>
        <v>371.8</v>
      </c>
      <c r="K52" s="77"/>
    </row>
    <row r="53" spans="1:11" ht="15" customHeight="1" x14ac:dyDescent="0.35">
      <c r="A53" s="27"/>
      <c r="B53" s="21"/>
      <c r="C53" s="9"/>
      <c r="D53" s="10"/>
      <c r="E53" s="38"/>
      <c r="F53" s="10"/>
      <c r="G53" s="10"/>
      <c r="H53" s="10"/>
      <c r="I53" s="10"/>
      <c r="J53" s="23"/>
      <c r="K53" s="77"/>
    </row>
    <row r="54" spans="1:11" ht="15.5" x14ac:dyDescent="0.35">
      <c r="A54" s="27">
        <v>20</v>
      </c>
      <c r="B54" s="8" t="s">
        <v>43</v>
      </c>
      <c r="C54" s="62" t="s">
        <v>7</v>
      </c>
      <c r="D54" s="64">
        <v>12</v>
      </c>
      <c r="E54" s="59">
        <v>2012</v>
      </c>
      <c r="F54" s="64">
        <v>3.2</v>
      </c>
      <c r="G54" s="10">
        <v>7.5</v>
      </c>
      <c r="H54" s="10">
        <v>4</v>
      </c>
      <c r="I54" s="10">
        <f>H54*G54</f>
        <v>30</v>
      </c>
      <c r="J54" s="65">
        <f>I56</f>
        <v>57.54</v>
      </c>
      <c r="K54" s="77"/>
    </row>
    <row r="55" spans="1:11" ht="15.5" x14ac:dyDescent="0.35">
      <c r="A55" s="27"/>
      <c r="B55" s="21"/>
      <c r="C55" s="62"/>
      <c r="D55" s="64"/>
      <c r="E55" s="60"/>
      <c r="F55" s="64"/>
      <c r="G55" s="10">
        <v>10.199999999999999</v>
      </c>
      <c r="H55" s="10">
        <f>7.5-4.8</f>
        <v>2.7</v>
      </c>
      <c r="I55" s="10">
        <f>H55*G55</f>
        <v>27.54</v>
      </c>
      <c r="J55" s="65"/>
      <c r="K55" s="77"/>
    </row>
    <row r="56" spans="1:11" ht="15.5" x14ac:dyDescent="0.35">
      <c r="A56" s="27"/>
      <c r="B56" s="21"/>
      <c r="C56" s="62"/>
      <c r="D56" s="64"/>
      <c r="E56" s="60"/>
      <c r="F56" s="64"/>
      <c r="G56" s="10"/>
      <c r="H56" s="10"/>
      <c r="I56" s="18">
        <f>SUM(I54:I55)</f>
        <v>57.54</v>
      </c>
      <c r="J56" s="65"/>
      <c r="K56" s="77"/>
    </row>
    <row r="57" spans="1:11" s="2" customFormat="1" ht="15.5" x14ac:dyDescent="0.35">
      <c r="A57" s="27"/>
      <c r="B57" s="25"/>
      <c r="C57" s="62"/>
      <c r="D57" s="64"/>
      <c r="E57" s="60"/>
      <c r="F57" s="64"/>
      <c r="G57" s="15"/>
      <c r="H57" s="15"/>
      <c r="I57" s="16"/>
      <c r="J57" s="20"/>
      <c r="K57" s="77"/>
    </row>
    <row r="58" spans="1:11" ht="15.5" x14ac:dyDescent="0.35">
      <c r="A58" s="27"/>
      <c r="B58" s="21"/>
      <c r="C58" s="63" t="s">
        <v>14</v>
      </c>
      <c r="D58" s="64"/>
      <c r="E58" s="60"/>
      <c r="F58" s="64"/>
      <c r="G58" s="10"/>
      <c r="H58" s="10"/>
      <c r="I58" s="18"/>
      <c r="J58" s="65">
        <f>I60</f>
        <v>30.479999999999997</v>
      </c>
      <c r="K58" s="77"/>
    </row>
    <row r="59" spans="1:11" ht="15.5" x14ac:dyDescent="0.35">
      <c r="A59" s="27"/>
      <c r="B59" s="21"/>
      <c r="C59" s="63"/>
      <c r="D59" s="64"/>
      <c r="E59" s="60"/>
      <c r="F59" s="64"/>
      <c r="G59" s="10">
        <v>6.35</v>
      </c>
      <c r="H59" s="10">
        <v>4.8</v>
      </c>
      <c r="I59" s="10">
        <f>H59*G59</f>
        <v>30.479999999999997</v>
      </c>
      <c r="J59" s="65"/>
      <c r="K59" s="77"/>
    </row>
    <row r="60" spans="1:11" ht="15.5" x14ac:dyDescent="0.35">
      <c r="A60" s="27"/>
      <c r="B60" s="21"/>
      <c r="C60" s="63"/>
      <c r="D60" s="64"/>
      <c r="E60" s="61"/>
      <c r="F60" s="64"/>
      <c r="G60" s="10"/>
      <c r="H60" s="10"/>
      <c r="I60" s="18">
        <f>I59</f>
        <v>30.479999999999997</v>
      </c>
      <c r="J60" s="65"/>
      <c r="K60" s="77"/>
    </row>
    <row r="61" spans="1:11" ht="15.5" x14ac:dyDescent="0.35">
      <c r="A61" s="27">
        <v>21</v>
      </c>
      <c r="B61" s="8" t="s">
        <v>53</v>
      </c>
      <c r="C61" s="9"/>
      <c r="D61" s="10"/>
      <c r="E61" s="38"/>
      <c r="F61" s="10"/>
      <c r="G61" s="10"/>
      <c r="H61" s="10"/>
      <c r="I61" s="10"/>
      <c r="J61" s="23"/>
      <c r="K61" s="77"/>
    </row>
    <row r="62" spans="1:11" ht="15.5" x14ac:dyDescent="0.35">
      <c r="A62" s="27"/>
      <c r="B62" s="26"/>
      <c r="C62" s="9" t="s">
        <v>51</v>
      </c>
      <c r="D62" s="64">
        <v>12</v>
      </c>
      <c r="E62" s="59">
        <v>2012</v>
      </c>
      <c r="F62" s="10">
        <v>8</v>
      </c>
      <c r="G62" s="10">
        <f>31.7-6.7</f>
        <v>25</v>
      </c>
      <c r="H62" s="10">
        <v>15</v>
      </c>
      <c r="I62" s="10">
        <f>H62*G62</f>
        <v>375</v>
      </c>
      <c r="J62" s="65">
        <f>I64</f>
        <v>475.5</v>
      </c>
      <c r="K62" s="77"/>
    </row>
    <row r="63" spans="1:11" ht="15.5" x14ac:dyDescent="0.35">
      <c r="A63" s="27"/>
      <c r="B63" s="26"/>
      <c r="C63" s="9" t="s">
        <v>7</v>
      </c>
      <c r="D63" s="64"/>
      <c r="E63" s="60"/>
      <c r="F63" s="10">
        <v>5</v>
      </c>
      <c r="G63" s="10">
        <v>15</v>
      </c>
      <c r="H63" s="10">
        <v>6.7</v>
      </c>
      <c r="I63" s="10">
        <f>H63*G63</f>
        <v>100.5</v>
      </c>
      <c r="J63" s="65"/>
      <c r="K63" s="77"/>
    </row>
    <row r="64" spans="1:11" ht="15.5" x14ac:dyDescent="0.35">
      <c r="A64" s="27"/>
      <c r="B64" s="26"/>
      <c r="C64" s="9"/>
      <c r="D64" s="64"/>
      <c r="E64" s="61"/>
      <c r="F64" s="10"/>
      <c r="G64" s="10"/>
      <c r="H64" s="10"/>
      <c r="I64" s="18">
        <f>SUM(I62:I63)</f>
        <v>475.5</v>
      </c>
      <c r="J64" s="65"/>
      <c r="K64" s="77"/>
    </row>
    <row r="65" spans="1:11" ht="15.5" x14ac:dyDescent="0.35">
      <c r="A65" s="27">
        <v>22</v>
      </c>
      <c r="B65" s="8" t="s">
        <v>3</v>
      </c>
      <c r="C65" s="66" t="s">
        <v>62</v>
      </c>
      <c r="D65" s="64">
        <v>13</v>
      </c>
      <c r="E65" s="59">
        <v>2011</v>
      </c>
      <c r="F65" s="64">
        <v>22.5</v>
      </c>
      <c r="G65" s="10"/>
      <c r="H65" s="10"/>
      <c r="I65" s="10"/>
      <c r="J65" s="23"/>
      <c r="K65" s="77"/>
    </row>
    <row r="66" spans="1:11" ht="15.5" x14ac:dyDescent="0.35">
      <c r="A66" s="27"/>
      <c r="B66" s="21"/>
      <c r="C66" s="66"/>
      <c r="D66" s="64"/>
      <c r="E66" s="60"/>
      <c r="F66" s="64"/>
      <c r="G66" s="10">
        <v>104.3</v>
      </c>
      <c r="H66" s="10">
        <v>46</v>
      </c>
      <c r="I66" s="18">
        <f>H66*G66</f>
        <v>4797.8</v>
      </c>
      <c r="J66" s="19">
        <f>I66</f>
        <v>4797.8</v>
      </c>
      <c r="K66" s="77"/>
    </row>
    <row r="67" spans="1:11" ht="15.5" x14ac:dyDescent="0.35">
      <c r="A67" s="27"/>
      <c r="B67" s="21"/>
      <c r="C67" s="66"/>
      <c r="D67" s="64"/>
      <c r="E67" s="61"/>
      <c r="F67" s="64"/>
      <c r="G67" s="10"/>
      <c r="H67" s="10"/>
      <c r="I67" s="10"/>
      <c r="J67" s="23"/>
      <c r="K67" s="77"/>
    </row>
    <row r="68" spans="1:11" ht="15.5" x14ac:dyDescent="0.35">
      <c r="A68" s="27">
        <v>23</v>
      </c>
      <c r="B68" s="8" t="s">
        <v>44</v>
      </c>
      <c r="C68" s="62" t="s">
        <v>7</v>
      </c>
      <c r="D68" s="64">
        <v>13</v>
      </c>
      <c r="E68" s="59">
        <v>2011</v>
      </c>
      <c r="F68" s="64">
        <v>9.5</v>
      </c>
      <c r="G68" s="10"/>
      <c r="H68" s="10"/>
      <c r="I68" s="10"/>
      <c r="J68" s="65">
        <f>I71</f>
        <v>1632</v>
      </c>
      <c r="K68" s="77"/>
    </row>
    <row r="69" spans="1:11" ht="15.5" x14ac:dyDescent="0.35">
      <c r="A69" s="27"/>
      <c r="B69" s="21" t="s">
        <v>25</v>
      </c>
      <c r="C69" s="62"/>
      <c r="D69" s="64"/>
      <c r="E69" s="60"/>
      <c r="F69" s="64"/>
      <c r="G69" s="10">
        <v>51</v>
      </c>
      <c r="H69" s="10">
        <v>16</v>
      </c>
      <c r="I69" s="10">
        <f>H69*G69</f>
        <v>816</v>
      </c>
      <c r="J69" s="65"/>
      <c r="K69" s="77"/>
    </row>
    <row r="70" spans="1:11" ht="15.5" x14ac:dyDescent="0.35">
      <c r="A70" s="27"/>
      <c r="B70" s="21" t="s">
        <v>26</v>
      </c>
      <c r="C70" s="62"/>
      <c r="D70" s="64"/>
      <c r="E70" s="60"/>
      <c r="F70" s="64"/>
      <c r="G70" s="10">
        <v>51</v>
      </c>
      <c r="H70" s="10">
        <v>16</v>
      </c>
      <c r="I70" s="10">
        <f>H70*G70</f>
        <v>816</v>
      </c>
      <c r="J70" s="65"/>
      <c r="K70" s="77"/>
    </row>
    <row r="71" spans="1:11" ht="15.5" x14ac:dyDescent="0.35">
      <c r="A71" s="27"/>
      <c r="B71" s="21"/>
      <c r="C71" s="62"/>
      <c r="D71" s="64"/>
      <c r="E71" s="61"/>
      <c r="F71" s="64"/>
      <c r="G71" s="10"/>
      <c r="H71" s="10"/>
      <c r="I71" s="18">
        <f>SUM(I69:I70)</f>
        <v>1632</v>
      </c>
      <c r="J71" s="65"/>
      <c r="K71" s="77"/>
    </row>
    <row r="72" spans="1:11" ht="15.5" x14ac:dyDescent="0.35">
      <c r="A72" s="27">
        <v>24</v>
      </c>
      <c r="B72" s="8" t="s">
        <v>45</v>
      </c>
      <c r="C72" s="9"/>
      <c r="D72" s="10"/>
      <c r="E72" s="38"/>
      <c r="F72" s="10"/>
      <c r="G72" s="10"/>
      <c r="H72" s="10"/>
      <c r="I72" s="10"/>
      <c r="J72" s="23"/>
      <c r="K72" s="77"/>
    </row>
    <row r="73" spans="1:11" ht="15.5" x14ac:dyDescent="0.35">
      <c r="A73" s="27"/>
      <c r="B73" s="21" t="s">
        <v>54</v>
      </c>
      <c r="C73" s="67" t="s">
        <v>7</v>
      </c>
      <c r="D73" s="64">
        <v>12</v>
      </c>
      <c r="E73" s="59">
        <v>2012</v>
      </c>
      <c r="F73" s="64">
        <v>9</v>
      </c>
      <c r="G73" s="10">
        <v>21.9</v>
      </c>
      <c r="H73" s="10">
        <v>8.5</v>
      </c>
      <c r="I73" s="10">
        <f>H73*G73</f>
        <v>186.14999999999998</v>
      </c>
      <c r="J73" s="65">
        <f>I80</f>
        <v>473.65999999999997</v>
      </c>
      <c r="K73" s="77"/>
    </row>
    <row r="74" spans="1:11" ht="15.5" x14ac:dyDescent="0.35">
      <c r="A74" s="27"/>
      <c r="B74" s="21"/>
      <c r="C74" s="67"/>
      <c r="D74" s="64"/>
      <c r="E74" s="60"/>
      <c r="F74" s="64"/>
      <c r="G74" s="10">
        <v>4.4000000000000004</v>
      </c>
      <c r="H74" s="10">
        <v>4.3</v>
      </c>
      <c r="I74" s="10">
        <f t="shared" ref="I74:I79" si="0">H74*G74</f>
        <v>18.920000000000002</v>
      </c>
      <c r="J74" s="65"/>
      <c r="K74" s="77"/>
    </row>
    <row r="75" spans="1:11" ht="15.5" x14ac:dyDescent="0.35">
      <c r="A75" s="27"/>
      <c r="B75" s="21"/>
      <c r="C75" s="67"/>
      <c r="D75" s="64"/>
      <c r="E75" s="60"/>
      <c r="F75" s="64"/>
      <c r="G75" s="10">
        <v>4.3</v>
      </c>
      <c r="H75" s="10">
        <v>3.2</v>
      </c>
      <c r="I75" s="10">
        <f t="shared" si="0"/>
        <v>13.76</v>
      </c>
      <c r="J75" s="65"/>
      <c r="K75" s="77"/>
    </row>
    <row r="76" spans="1:11" ht="15.5" x14ac:dyDescent="0.35">
      <c r="A76" s="27"/>
      <c r="B76" s="21"/>
      <c r="C76" s="67"/>
      <c r="D76" s="64"/>
      <c r="E76" s="60"/>
      <c r="F76" s="64"/>
      <c r="G76" s="10">
        <v>6</v>
      </c>
      <c r="H76" s="10">
        <v>6</v>
      </c>
      <c r="I76" s="10">
        <f t="shared" si="0"/>
        <v>36</v>
      </c>
      <c r="J76" s="65"/>
      <c r="K76" s="77"/>
    </row>
    <row r="77" spans="1:11" ht="15.5" x14ac:dyDescent="0.35">
      <c r="A77" s="27"/>
      <c r="B77" s="21" t="s">
        <v>26</v>
      </c>
      <c r="C77" s="67"/>
      <c r="D77" s="64"/>
      <c r="E77" s="60"/>
      <c r="F77" s="64"/>
      <c r="G77" s="10">
        <v>21.9</v>
      </c>
      <c r="H77" s="10">
        <v>8.5</v>
      </c>
      <c r="I77" s="10">
        <f t="shared" si="0"/>
        <v>186.14999999999998</v>
      </c>
      <c r="J77" s="65"/>
      <c r="K77" s="77"/>
    </row>
    <row r="78" spans="1:11" ht="15.5" x14ac:dyDescent="0.35">
      <c r="A78" s="27"/>
      <c r="B78" s="26"/>
      <c r="C78" s="67"/>
      <c r="D78" s="64"/>
      <c r="E78" s="60"/>
      <c r="F78" s="64"/>
      <c r="G78" s="10">
        <v>4.4000000000000004</v>
      </c>
      <c r="H78" s="10">
        <v>4.3</v>
      </c>
      <c r="I78" s="10">
        <f t="shared" si="0"/>
        <v>18.920000000000002</v>
      </c>
      <c r="J78" s="65"/>
      <c r="K78" s="77"/>
    </row>
    <row r="79" spans="1:11" ht="15.5" x14ac:dyDescent="0.35">
      <c r="A79" s="27"/>
      <c r="B79" s="21"/>
      <c r="C79" s="67"/>
      <c r="D79" s="64"/>
      <c r="E79" s="61"/>
      <c r="F79" s="64"/>
      <c r="G79" s="10">
        <v>4.3</v>
      </c>
      <c r="H79" s="10">
        <v>3.2</v>
      </c>
      <c r="I79" s="10">
        <f t="shared" si="0"/>
        <v>13.76</v>
      </c>
      <c r="J79" s="65"/>
      <c r="K79" s="77"/>
    </row>
    <row r="80" spans="1:11" ht="15.5" x14ac:dyDescent="0.35">
      <c r="A80" s="27"/>
      <c r="B80" s="21"/>
      <c r="C80" s="30"/>
      <c r="D80" s="10"/>
      <c r="E80" s="38"/>
      <c r="F80" s="10"/>
      <c r="G80" s="10"/>
      <c r="H80" s="10"/>
      <c r="I80" s="18">
        <f>SUM(I73:I79)</f>
        <v>473.65999999999997</v>
      </c>
      <c r="J80" s="65"/>
      <c r="K80" s="77"/>
    </row>
    <row r="81" spans="1:11" ht="15.5" x14ac:dyDescent="0.35">
      <c r="A81" s="27"/>
      <c r="B81" s="21"/>
      <c r="C81" s="30"/>
      <c r="D81" s="10"/>
      <c r="E81" s="38"/>
      <c r="F81" s="10"/>
      <c r="G81" s="10"/>
      <c r="H81" s="10"/>
      <c r="I81" s="18"/>
      <c r="J81" s="23"/>
      <c r="K81" s="77"/>
    </row>
    <row r="82" spans="1:11" ht="15.5" x14ac:dyDescent="0.35">
      <c r="A82" s="27">
        <v>25</v>
      </c>
      <c r="B82" s="8" t="s">
        <v>48</v>
      </c>
      <c r="C82" s="9" t="s">
        <v>7</v>
      </c>
      <c r="D82" s="10">
        <v>12</v>
      </c>
      <c r="E82" s="38">
        <v>2012</v>
      </c>
      <c r="F82" s="10">
        <v>10</v>
      </c>
      <c r="G82" s="10">
        <v>12.46</v>
      </c>
      <c r="H82" s="10">
        <v>7.46</v>
      </c>
      <c r="I82" s="20">
        <f>H82*G82</f>
        <v>92.951599999999999</v>
      </c>
      <c r="J82" s="19">
        <f>I82</f>
        <v>92.951599999999999</v>
      </c>
      <c r="K82" s="77"/>
    </row>
    <row r="83" spans="1:11" ht="15.5" x14ac:dyDescent="0.35">
      <c r="A83" s="27"/>
      <c r="B83" s="21"/>
      <c r="C83" s="9"/>
      <c r="D83" s="10"/>
      <c r="E83" s="38"/>
      <c r="F83" s="10"/>
      <c r="G83" s="29"/>
      <c r="H83" s="29"/>
      <c r="I83" s="29"/>
      <c r="J83" s="31"/>
      <c r="K83" s="77"/>
    </row>
    <row r="84" spans="1:11" ht="15.5" x14ac:dyDescent="0.35">
      <c r="A84" s="27">
        <v>26</v>
      </c>
      <c r="B84" s="8" t="s">
        <v>49</v>
      </c>
      <c r="C84" s="9" t="s">
        <v>7</v>
      </c>
      <c r="D84" s="10">
        <v>12</v>
      </c>
      <c r="E84" s="38">
        <v>2012</v>
      </c>
      <c r="F84" s="10">
        <v>8</v>
      </c>
      <c r="G84" s="10">
        <v>11.5</v>
      </c>
      <c r="H84" s="10">
        <v>8.5</v>
      </c>
      <c r="I84" s="18">
        <f>H84*G84</f>
        <v>97.75</v>
      </c>
      <c r="J84" s="19">
        <f>I84</f>
        <v>97.75</v>
      </c>
      <c r="K84" s="77"/>
    </row>
    <row r="85" spans="1:11" ht="15.5" x14ac:dyDescent="0.35">
      <c r="A85" s="27"/>
      <c r="B85" s="13"/>
      <c r="C85" s="14"/>
      <c r="D85" s="15"/>
      <c r="E85" s="40"/>
      <c r="F85" s="15"/>
      <c r="G85" s="15"/>
      <c r="H85" s="15"/>
      <c r="I85" s="16"/>
      <c r="J85" s="20"/>
      <c r="K85" s="77"/>
    </row>
    <row r="86" spans="1:11" ht="15.5" x14ac:dyDescent="0.35">
      <c r="A86" s="27">
        <v>27</v>
      </c>
      <c r="B86" s="8" t="s">
        <v>13</v>
      </c>
      <c r="C86" s="25" t="s">
        <v>14</v>
      </c>
      <c r="D86" s="15">
        <v>12</v>
      </c>
      <c r="E86" s="40">
        <v>2012</v>
      </c>
      <c r="F86" s="15">
        <f>(4.3+3.9)/2</f>
        <v>4.0999999999999996</v>
      </c>
      <c r="G86" s="15">
        <v>35</v>
      </c>
      <c r="H86" s="15">
        <v>6.5</v>
      </c>
      <c r="I86" s="16">
        <f>H86*G86*F86</f>
        <v>932.74999999999989</v>
      </c>
      <c r="J86" s="19">
        <f>I86</f>
        <v>932.74999999999989</v>
      </c>
      <c r="K86" s="77"/>
    </row>
    <row r="87" spans="1:11" s="2" customFormat="1" ht="15.5" x14ac:dyDescent="0.35">
      <c r="A87" s="27"/>
      <c r="B87" s="13"/>
      <c r="C87" s="25"/>
      <c r="D87" s="15"/>
      <c r="E87" s="40"/>
      <c r="F87" s="15"/>
      <c r="G87" s="15"/>
      <c r="H87" s="15"/>
      <c r="I87" s="16"/>
      <c r="J87" s="20"/>
      <c r="K87" s="77"/>
    </row>
    <row r="88" spans="1:11" ht="15.5" x14ac:dyDescent="0.35">
      <c r="A88" s="27">
        <v>28</v>
      </c>
      <c r="B88" s="8" t="s">
        <v>15</v>
      </c>
      <c r="C88" s="25" t="s">
        <v>23</v>
      </c>
      <c r="D88" s="15">
        <v>5</v>
      </c>
      <c r="E88" s="40">
        <v>2019</v>
      </c>
      <c r="F88" s="15">
        <v>3.25</v>
      </c>
      <c r="G88" s="15">
        <v>7.1</v>
      </c>
      <c r="H88" s="15">
        <v>4.0999999999999996</v>
      </c>
      <c r="I88" s="20">
        <f>H88*G88*F88</f>
        <v>94.607499999999987</v>
      </c>
      <c r="J88" s="19">
        <f t="shared" ref="J88:J94" si="1">I88</f>
        <v>94.607499999999987</v>
      </c>
      <c r="K88" s="77"/>
    </row>
    <row r="89" spans="1:11" s="2" customFormat="1" ht="15.5" x14ac:dyDescent="0.35">
      <c r="A89" s="27"/>
      <c r="B89" s="13"/>
      <c r="C89" s="25"/>
      <c r="D89" s="15"/>
      <c r="E89" s="40"/>
      <c r="F89" s="15"/>
      <c r="G89" s="15"/>
      <c r="H89" s="15"/>
      <c r="I89" s="16"/>
      <c r="J89" s="20"/>
      <c r="K89" s="77"/>
    </row>
    <row r="90" spans="1:11" ht="15.5" x14ac:dyDescent="0.35">
      <c r="A90" s="27">
        <v>29</v>
      </c>
      <c r="B90" s="8" t="s">
        <v>17</v>
      </c>
      <c r="C90" s="25" t="s">
        <v>23</v>
      </c>
      <c r="D90" s="15">
        <v>12</v>
      </c>
      <c r="E90" s="40">
        <v>2012</v>
      </c>
      <c r="F90" s="15">
        <v>4.3</v>
      </c>
      <c r="G90" s="15">
        <v>30</v>
      </c>
      <c r="H90" s="15">
        <v>6.8</v>
      </c>
      <c r="I90" s="16">
        <f>H90*G90*F90</f>
        <v>877.19999999999993</v>
      </c>
      <c r="J90" s="19">
        <f t="shared" si="1"/>
        <v>877.19999999999993</v>
      </c>
      <c r="K90" s="77"/>
    </row>
    <row r="91" spans="1:11" s="2" customFormat="1" ht="15.5" x14ac:dyDescent="0.35">
      <c r="A91" s="27"/>
      <c r="B91" s="13"/>
      <c r="C91" s="25"/>
      <c r="D91" s="15"/>
      <c r="E91" s="40"/>
      <c r="F91" s="15"/>
      <c r="G91" s="15"/>
      <c r="H91" s="15"/>
      <c r="I91" s="16"/>
      <c r="J91" s="20"/>
      <c r="K91" s="77"/>
    </row>
    <row r="92" spans="1:11" ht="15.5" x14ac:dyDescent="0.35">
      <c r="A92" s="27">
        <v>30</v>
      </c>
      <c r="B92" s="8" t="s">
        <v>22</v>
      </c>
      <c r="C92" s="25" t="s">
        <v>23</v>
      </c>
      <c r="D92" s="15">
        <v>13</v>
      </c>
      <c r="E92" s="40">
        <v>2011</v>
      </c>
      <c r="F92" s="15">
        <v>7.5</v>
      </c>
      <c r="G92" s="15">
        <v>30.6</v>
      </c>
      <c r="H92" s="15">
        <v>12.7</v>
      </c>
      <c r="I92" s="16">
        <f>H92*G92</f>
        <v>388.62</v>
      </c>
      <c r="J92" s="19">
        <f>I92</f>
        <v>388.62</v>
      </c>
      <c r="K92" s="77"/>
    </row>
    <row r="93" spans="1:11" s="2" customFormat="1" ht="15.5" x14ac:dyDescent="0.35">
      <c r="A93" s="27"/>
      <c r="B93" s="13"/>
      <c r="C93" s="25"/>
      <c r="D93" s="15"/>
      <c r="E93" s="40"/>
      <c r="F93" s="15"/>
      <c r="G93" s="15"/>
      <c r="H93" s="15"/>
      <c r="I93" s="16"/>
      <c r="J93" s="20"/>
      <c r="K93" s="77"/>
    </row>
    <row r="94" spans="1:11" ht="15.5" x14ac:dyDescent="0.35">
      <c r="A94" s="27">
        <v>31</v>
      </c>
      <c r="B94" s="8" t="s">
        <v>33</v>
      </c>
      <c r="C94" s="25" t="s">
        <v>23</v>
      </c>
      <c r="D94" s="10">
        <v>13</v>
      </c>
      <c r="E94" s="38">
        <v>2011</v>
      </c>
      <c r="F94" s="10">
        <v>35</v>
      </c>
      <c r="G94" s="10">
        <v>160</v>
      </c>
      <c r="H94" s="10">
        <v>70</v>
      </c>
      <c r="I94" s="18">
        <f>H94*G94</f>
        <v>11200</v>
      </c>
      <c r="J94" s="19">
        <f t="shared" si="1"/>
        <v>11200</v>
      </c>
      <c r="K94" s="77"/>
    </row>
    <row r="95" spans="1:11" s="2" customFormat="1" ht="15.5" x14ac:dyDescent="0.35">
      <c r="A95" s="27"/>
      <c r="B95" s="13"/>
      <c r="C95" s="25"/>
      <c r="D95" s="15"/>
      <c r="E95" s="40"/>
      <c r="F95" s="15"/>
      <c r="G95" s="15"/>
      <c r="H95" s="15"/>
      <c r="I95" s="16"/>
      <c r="J95" s="20"/>
      <c r="K95" s="77"/>
    </row>
    <row r="96" spans="1:11" ht="15.5" x14ac:dyDescent="0.35">
      <c r="A96" s="27">
        <v>32</v>
      </c>
      <c r="B96" s="8" t="s">
        <v>46</v>
      </c>
      <c r="C96" s="25" t="s">
        <v>14</v>
      </c>
      <c r="D96" s="64">
        <v>13</v>
      </c>
      <c r="E96" s="59">
        <v>2011</v>
      </c>
      <c r="F96" s="64">
        <v>3.2</v>
      </c>
      <c r="G96" s="10">
        <v>10.25</v>
      </c>
      <c r="H96" s="10">
        <v>8.1999999999999993</v>
      </c>
      <c r="I96" s="10">
        <f>H96*G96</f>
        <v>84.05</v>
      </c>
      <c r="J96" s="65">
        <f>I98</f>
        <v>103.55</v>
      </c>
      <c r="K96" s="77"/>
    </row>
    <row r="97" spans="1:11" ht="15.5" x14ac:dyDescent="0.35">
      <c r="A97" s="27"/>
      <c r="B97" s="13"/>
      <c r="C97" s="25"/>
      <c r="D97" s="64"/>
      <c r="E97" s="60"/>
      <c r="F97" s="64"/>
      <c r="G97" s="10">
        <v>5</v>
      </c>
      <c r="H97" s="10">
        <v>3.9</v>
      </c>
      <c r="I97" s="10">
        <f>H97*G97</f>
        <v>19.5</v>
      </c>
      <c r="J97" s="65"/>
      <c r="K97" s="77"/>
    </row>
    <row r="98" spans="1:11" ht="15.5" x14ac:dyDescent="0.35">
      <c r="A98" s="27"/>
      <c r="B98" s="13"/>
      <c r="C98" s="25"/>
      <c r="D98" s="64"/>
      <c r="E98" s="61"/>
      <c r="F98" s="64"/>
      <c r="G98" s="10"/>
      <c r="H98" s="10"/>
      <c r="I98" s="18">
        <f>SUM(I96:I97)</f>
        <v>103.55</v>
      </c>
      <c r="J98" s="65"/>
      <c r="K98" s="77"/>
    </row>
    <row r="99" spans="1:11" ht="15.5" x14ac:dyDescent="0.35">
      <c r="A99" s="27"/>
      <c r="B99" s="21"/>
      <c r="C99" s="21"/>
      <c r="D99" s="10"/>
      <c r="E99" s="38"/>
      <c r="F99" s="10"/>
      <c r="G99" s="10"/>
      <c r="H99" s="10"/>
      <c r="I99" s="10"/>
      <c r="J99" s="11"/>
      <c r="K99" s="77"/>
    </row>
    <row r="100" spans="1:11" ht="15.5" x14ac:dyDescent="0.35">
      <c r="A100" s="27">
        <v>33</v>
      </c>
      <c r="B100" s="8" t="s">
        <v>47</v>
      </c>
      <c r="C100" s="25" t="s">
        <v>52</v>
      </c>
      <c r="D100" s="10">
        <v>7</v>
      </c>
      <c r="E100" s="38">
        <v>2017</v>
      </c>
      <c r="F100" s="10">
        <v>6.2</v>
      </c>
      <c r="G100" s="10">
        <v>20.6</v>
      </c>
      <c r="H100" s="10">
        <v>10.199999999999999</v>
      </c>
      <c r="I100" s="18">
        <f>H100*G100</f>
        <v>210.12</v>
      </c>
      <c r="J100" s="19">
        <f>I100</f>
        <v>210.12</v>
      </c>
      <c r="K100" s="77"/>
    </row>
    <row r="101" spans="1:11" ht="15.5" x14ac:dyDescent="0.35">
      <c r="A101" s="27"/>
      <c r="B101" s="26"/>
      <c r="C101" s="26"/>
      <c r="D101" s="29"/>
      <c r="E101" s="29"/>
      <c r="F101" s="29"/>
      <c r="G101" s="29"/>
      <c r="H101" s="29"/>
      <c r="I101" s="29"/>
      <c r="J101" s="29"/>
      <c r="K101" s="77"/>
    </row>
    <row r="102" spans="1:11" ht="15.5" x14ac:dyDescent="0.35">
      <c r="A102" s="32">
        <v>34</v>
      </c>
      <c r="B102" s="8" t="s">
        <v>70</v>
      </c>
      <c r="C102" s="9" t="s">
        <v>7</v>
      </c>
      <c r="D102" s="10">
        <v>6</v>
      </c>
      <c r="E102" s="38">
        <v>2018</v>
      </c>
      <c r="F102" s="10">
        <v>3.1</v>
      </c>
      <c r="G102" s="10">
        <v>5.05</v>
      </c>
      <c r="H102" s="10">
        <v>3.09</v>
      </c>
      <c r="I102" s="23">
        <f>H102*G102</f>
        <v>15.604499999999998</v>
      </c>
      <c r="J102" s="19">
        <f>I102*2</f>
        <v>31.208999999999996</v>
      </c>
      <c r="K102" s="77"/>
    </row>
    <row r="103" spans="1:11" ht="15.5" x14ac:dyDescent="0.35">
      <c r="A103" s="32"/>
      <c r="B103" s="21"/>
      <c r="C103" s="26"/>
      <c r="D103" s="10"/>
      <c r="E103" s="38"/>
      <c r="F103" s="10"/>
      <c r="G103" s="10"/>
      <c r="H103" s="10"/>
      <c r="I103" s="23"/>
      <c r="J103" s="23"/>
      <c r="K103" s="77"/>
    </row>
    <row r="104" spans="1:11" ht="15.5" x14ac:dyDescent="0.35">
      <c r="A104" s="32">
        <v>35</v>
      </c>
      <c r="B104" s="8" t="s">
        <v>69</v>
      </c>
      <c r="C104" s="9" t="s">
        <v>7</v>
      </c>
      <c r="D104" s="10">
        <v>6</v>
      </c>
      <c r="E104" s="38">
        <v>2018</v>
      </c>
      <c r="F104" s="10">
        <v>3.1</v>
      </c>
      <c r="G104" s="10">
        <v>5.05</v>
      </c>
      <c r="H104" s="10">
        <v>3.09</v>
      </c>
      <c r="I104" s="23">
        <f>H104*G104</f>
        <v>15.604499999999998</v>
      </c>
      <c r="J104" s="19">
        <f>I104</f>
        <v>15.604499999999998</v>
      </c>
      <c r="K104" s="77"/>
    </row>
    <row r="105" spans="1:11" ht="15.5" x14ac:dyDescent="0.35">
      <c r="A105" s="32"/>
      <c r="B105" s="21"/>
      <c r="C105" s="26"/>
      <c r="D105" s="10"/>
      <c r="E105" s="38"/>
      <c r="F105" s="10"/>
      <c r="G105" s="10"/>
      <c r="H105" s="10"/>
      <c r="I105" s="23"/>
      <c r="J105" s="23"/>
      <c r="K105" s="77"/>
    </row>
    <row r="106" spans="1:11" ht="15.5" x14ac:dyDescent="0.35">
      <c r="A106" s="32">
        <v>36</v>
      </c>
      <c r="B106" s="8" t="s">
        <v>63</v>
      </c>
      <c r="C106" s="9" t="s">
        <v>51</v>
      </c>
      <c r="D106" s="10">
        <v>13</v>
      </c>
      <c r="E106" s="59">
        <v>2011</v>
      </c>
      <c r="F106" s="10"/>
      <c r="G106" s="10">
        <v>48.69</v>
      </c>
      <c r="H106" s="10">
        <v>6.1</v>
      </c>
      <c r="I106" s="23">
        <f>H106*G106</f>
        <v>297.00899999999996</v>
      </c>
      <c r="J106" s="65">
        <f>I108</f>
        <v>476.91854999999998</v>
      </c>
      <c r="K106" s="77"/>
    </row>
    <row r="107" spans="1:11" ht="15.5" x14ac:dyDescent="0.35">
      <c r="A107" s="21"/>
      <c r="B107" s="21"/>
      <c r="C107" s="26" t="s">
        <v>64</v>
      </c>
      <c r="D107" s="10">
        <v>13</v>
      </c>
      <c r="E107" s="61"/>
      <c r="F107" s="10"/>
      <c r="G107" s="10">
        <v>48.69</v>
      </c>
      <c r="H107" s="10">
        <v>3.6949999999999998</v>
      </c>
      <c r="I107" s="23">
        <f>H107*G107</f>
        <v>179.90955</v>
      </c>
      <c r="J107" s="65"/>
      <c r="K107" s="77"/>
    </row>
    <row r="108" spans="1:11" ht="15.5" x14ac:dyDescent="0.35">
      <c r="A108" s="21"/>
      <c r="B108" s="21"/>
      <c r="C108" s="26"/>
      <c r="D108" s="10"/>
      <c r="E108" s="38"/>
      <c r="F108" s="10"/>
      <c r="G108" s="10"/>
      <c r="H108" s="10"/>
      <c r="I108" s="11">
        <f>SUM(I106:I107)</f>
        <v>476.91854999999998</v>
      </c>
      <c r="J108" s="65"/>
      <c r="K108" s="77"/>
    </row>
    <row r="109" spans="1:11" ht="15.5" x14ac:dyDescent="0.35">
      <c r="A109" s="21"/>
      <c r="B109" s="21"/>
      <c r="C109" s="26"/>
      <c r="D109" s="10"/>
      <c r="E109" s="38"/>
      <c r="F109" s="10"/>
      <c r="G109" s="10"/>
      <c r="H109" s="10"/>
      <c r="I109" s="11"/>
      <c r="J109" s="20"/>
      <c r="K109" s="77"/>
    </row>
    <row r="110" spans="1:11" ht="15.5" x14ac:dyDescent="0.35">
      <c r="A110" s="32">
        <v>37</v>
      </c>
      <c r="B110" s="8" t="s">
        <v>65</v>
      </c>
      <c r="C110" s="9" t="s">
        <v>51</v>
      </c>
      <c r="D110" s="64">
        <v>10</v>
      </c>
      <c r="E110" s="59">
        <v>2014</v>
      </c>
      <c r="F110" s="64">
        <v>4</v>
      </c>
      <c r="G110" s="10">
        <v>14</v>
      </c>
      <c r="H110" s="10">
        <v>5.4</v>
      </c>
      <c r="I110" s="10">
        <f>H110*G110</f>
        <v>75.600000000000009</v>
      </c>
      <c r="J110" s="79">
        <f>I113</f>
        <v>801.36</v>
      </c>
      <c r="K110" s="77"/>
    </row>
    <row r="111" spans="1:11" ht="15.5" x14ac:dyDescent="0.35">
      <c r="A111" s="21"/>
      <c r="B111" s="21" t="s">
        <v>73</v>
      </c>
      <c r="C111" s="26"/>
      <c r="D111" s="64"/>
      <c r="E111" s="60"/>
      <c r="F111" s="64"/>
      <c r="G111" s="10">
        <v>14.4</v>
      </c>
      <c r="H111" s="10">
        <v>5.4</v>
      </c>
      <c r="I111" s="10">
        <f>H111*G111</f>
        <v>77.760000000000005</v>
      </c>
      <c r="J111" s="79"/>
      <c r="K111" s="77"/>
    </row>
    <row r="112" spans="1:11" ht="15.5" x14ac:dyDescent="0.35">
      <c r="A112" s="21"/>
      <c r="B112" s="21" t="s">
        <v>71</v>
      </c>
      <c r="C112" s="26"/>
      <c r="D112" s="64"/>
      <c r="E112" s="61"/>
      <c r="F112" s="64"/>
      <c r="G112" s="10">
        <v>120</v>
      </c>
      <c r="H112" s="10">
        <v>5.4</v>
      </c>
      <c r="I112" s="10">
        <f>H112*G112</f>
        <v>648</v>
      </c>
      <c r="J112" s="79"/>
      <c r="K112" s="77"/>
    </row>
    <row r="113" spans="1:11" ht="15.5" x14ac:dyDescent="0.35">
      <c r="A113" s="21"/>
      <c r="B113" s="21"/>
      <c r="C113" s="26"/>
      <c r="D113" s="10"/>
      <c r="E113" s="38"/>
      <c r="F113" s="10"/>
      <c r="G113" s="10"/>
      <c r="H113" s="10"/>
      <c r="I113" s="18">
        <f>SUM(I110:I112)</f>
        <v>801.36</v>
      </c>
      <c r="J113" s="79"/>
      <c r="K113" s="77"/>
    </row>
    <row r="114" spans="1:11" ht="15.5" x14ac:dyDescent="0.35">
      <c r="A114" s="32">
        <v>38</v>
      </c>
      <c r="B114" s="8" t="s">
        <v>66</v>
      </c>
      <c r="C114" s="25" t="s">
        <v>23</v>
      </c>
      <c r="D114" s="10"/>
      <c r="E114" s="38"/>
      <c r="F114" s="10"/>
      <c r="G114" s="10"/>
      <c r="H114" s="10"/>
      <c r="I114" s="10"/>
      <c r="J114" s="10"/>
      <c r="K114" s="77"/>
    </row>
    <row r="115" spans="1:11" ht="15.5" x14ac:dyDescent="0.35">
      <c r="A115" s="21"/>
      <c r="B115" s="21"/>
      <c r="C115" s="26"/>
      <c r="D115" s="10">
        <v>5</v>
      </c>
      <c r="E115" s="38">
        <v>2019</v>
      </c>
      <c r="F115" s="10">
        <v>6</v>
      </c>
      <c r="G115" s="10">
        <v>24.4</v>
      </c>
      <c r="H115" s="10">
        <v>5.2</v>
      </c>
      <c r="I115" s="16">
        <f>H115*G115</f>
        <v>126.88</v>
      </c>
      <c r="J115" s="33">
        <f>I115</f>
        <v>126.88</v>
      </c>
      <c r="K115" s="77"/>
    </row>
    <row r="116" spans="1:11" ht="15.5" x14ac:dyDescent="0.35">
      <c r="A116" s="21"/>
      <c r="B116" s="21"/>
      <c r="C116" s="26"/>
      <c r="D116" s="10"/>
      <c r="E116" s="38"/>
      <c r="F116" s="10"/>
      <c r="G116" s="10"/>
      <c r="H116" s="10"/>
      <c r="I116" s="10"/>
      <c r="J116" s="10"/>
      <c r="K116" s="77"/>
    </row>
    <row r="117" spans="1:11" ht="15.5" x14ac:dyDescent="0.35">
      <c r="A117" s="32">
        <v>39</v>
      </c>
      <c r="B117" s="8" t="s">
        <v>67</v>
      </c>
      <c r="C117" s="25" t="s">
        <v>23</v>
      </c>
      <c r="D117" s="10">
        <v>4</v>
      </c>
      <c r="E117" s="38">
        <v>2020</v>
      </c>
      <c r="F117" s="10">
        <v>2.5</v>
      </c>
      <c r="G117" s="10">
        <v>30</v>
      </c>
      <c r="H117" s="10">
        <v>3.5</v>
      </c>
      <c r="I117" s="18">
        <f>H117*G117</f>
        <v>105</v>
      </c>
      <c r="J117" s="33">
        <f>I117</f>
        <v>105</v>
      </c>
      <c r="K117" s="77"/>
    </row>
    <row r="118" spans="1:11" ht="15.5" x14ac:dyDescent="0.35">
      <c r="A118" s="32"/>
      <c r="B118" s="21"/>
      <c r="C118" s="26"/>
      <c r="D118" s="10"/>
      <c r="E118" s="38"/>
      <c r="F118" s="10"/>
      <c r="G118" s="10"/>
      <c r="H118" s="10"/>
      <c r="I118" s="10"/>
      <c r="J118" s="10"/>
      <c r="K118" s="77"/>
    </row>
    <row r="119" spans="1:11" ht="15.5" x14ac:dyDescent="0.35">
      <c r="A119" s="32">
        <v>40</v>
      </c>
      <c r="B119" s="8" t="s">
        <v>68</v>
      </c>
      <c r="C119" s="28" t="s">
        <v>7</v>
      </c>
      <c r="D119" s="10">
        <v>5</v>
      </c>
      <c r="E119" s="38">
        <v>2019</v>
      </c>
      <c r="F119" s="10">
        <v>3.3</v>
      </c>
      <c r="G119" s="10"/>
      <c r="H119" s="10"/>
      <c r="I119" s="18">
        <v>610.55999999999995</v>
      </c>
      <c r="J119" s="33">
        <f>I119</f>
        <v>610.55999999999995</v>
      </c>
      <c r="K119" s="77"/>
    </row>
    <row r="120" spans="1:11" ht="15.5" x14ac:dyDescent="0.35">
      <c r="A120" s="21"/>
      <c r="B120" s="21"/>
      <c r="C120" s="26"/>
      <c r="D120" s="10"/>
      <c r="E120" s="38"/>
      <c r="F120" s="10"/>
      <c r="G120" s="10"/>
      <c r="H120" s="10"/>
      <c r="I120" s="10"/>
      <c r="J120" s="10"/>
      <c r="K120" s="77"/>
    </row>
    <row r="121" spans="1:11" ht="15.5" x14ac:dyDescent="0.35">
      <c r="A121" s="32">
        <v>41</v>
      </c>
      <c r="B121" s="8" t="s">
        <v>75</v>
      </c>
      <c r="C121" s="28" t="s">
        <v>7</v>
      </c>
      <c r="D121" s="38">
        <v>12</v>
      </c>
      <c r="E121" s="38">
        <v>2012</v>
      </c>
      <c r="F121" s="10">
        <v>3</v>
      </c>
      <c r="G121" s="10"/>
      <c r="H121" s="10"/>
      <c r="I121" s="18" t="s">
        <v>74</v>
      </c>
      <c r="J121" s="33" t="str">
        <f>I121</f>
        <v>4000RMT</v>
      </c>
      <c r="K121" s="77"/>
    </row>
    <row r="122" spans="1:11" ht="15.5" x14ac:dyDescent="0.35">
      <c r="A122" s="21"/>
      <c r="B122" s="21"/>
      <c r="C122" s="26"/>
      <c r="D122" s="38"/>
      <c r="E122" s="38"/>
      <c r="F122" s="10"/>
      <c r="G122" s="10"/>
      <c r="H122" s="10"/>
      <c r="I122" s="10"/>
      <c r="J122" s="10"/>
      <c r="K122" s="77"/>
    </row>
    <row r="123" spans="1:11" ht="15.5" x14ac:dyDescent="0.35">
      <c r="A123" s="32">
        <v>42</v>
      </c>
      <c r="B123" s="8" t="s">
        <v>72</v>
      </c>
      <c r="C123" s="34" t="s">
        <v>7</v>
      </c>
      <c r="D123" s="32">
        <v>12</v>
      </c>
      <c r="E123" s="32">
        <v>2012</v>
      </c>
      <c r="F123" s="21">
        <v>4</v>
      </c>
      <c r="G123" s="21">
        <v>4.4000000000000004</v>
      </c>
      <c r="H123" s="21">
        <v>3.4</v>
      </c>
      <c r="I123" s="35">
        <f>H123*G123</f>
        <v>14.96</v>
      </c>
      <c r="J123" s="8">
        <f>I123</f>
        <v>14.96</v>
      </c>
      <c r="K123" s="77"/>
    </row>
    <row r="124" spans="1:11" ht="15.5" x14ac:dyDescent="0.35">
      <c r="A124" s="21"/>
      <c r="B124" s="21"/>
      <c r="C124" s="21"/>
      <c r="D124" s="43"/>
      <c r="E124" s="43"/>
      <c r="F124" s="36"/>
      <c r="G124" s="36"/>
      <c r="H124" s="36"/>
      <c r="I124" s="21"/>
      <c r="J124" s="21"/>
      <c r="K124" s="77"/>
    </row>
    <row r="125" spans="1:11" ht="15.5" x14ac:dyDescent="0.35">
      <c r="A125" s="37">
        <v>43</v>
      </c>
      <c r="B125" s="8" t="s">
        <v>76</v>
      </c>
      <c r="C125" s="34" t="s">
        <v>7</v>
      </c>
      <c r="D125" s="32">
        <v>12</v>
      </c>
      <c r="E125" s="32">
        <v>2012</v>
      </c>
      <c r="F125" s="21">
        <v>3</v>
      </c>
      <c r="G125" s="21">
        <v>2.2999999999999998</v>
      </c>
      <c r="H125" s="21">
        <v>1.63</v>
      </c>
      <c r="I125" s="35">
        <f>H125*G125</f>
        <v>3.7489999999999997</v>
      </c>
      <c r="J125" s="8">
        <f>I125</f>
        <v>3.7489999999999997</v>
      </c>
      <c r="K125" s="77"/>
    </row>
    <row r="126" spans="1:11" ht="15.5" x14ac:dyDescent="0.35">
      <c r="A126" s="37"/>
      <c r="B126" s="8"/>
      <c r="C126" s="39"/>
      <c r="D126" s="32"/>
      <c r="E126" s="32"/>
      <c r="F126" s="21"/>
      <c r="G126" s="21"/>
      <c r="H126" s="21"/>
      <c r="I126" s="35"/>
      <c r="J126" s="8"/>
      <c r="K126" s="78"/>
    </row>
  </sheetData>
  <mergeCells count="53">
    <mergeCell ref="J54:J56"/>
    <mergeCell ref="J58:J60"/>
    <mergeCell ref="J46:J48"/>
    <mergeCell ref="F46:F47"/>
    <mergeCell ref="F68:F71"/>
    <mergeCell ref="D110:D112"/>
    <mergeCell ref="F110:F112"/>
    <mergeCell ref="D73:D79"/>
    <mergeCell ref="F73:F79"/>
    <mergeCell ref="J73:J80"/>
    <mergeCell ref="E110:E112"/>
    <mergeCell ref="A1:K1"/>
    <mergeCell ref="A2:K2"/>
    <mergeCell ref="C24:C25"/>
    <mergeCell ref="C32:C35"/>
    <mergeCell ref="F32:F35"/>
    <mergeCell ref="J33:J36"/>
    <mergeCell ref="J24:J26"/>
    <mergeCell ref="C10:C13"/>
    <mergeCell ref="D10:D13"/>
    <mergeCell ref="F10:F13"/>
    <mergeCell ref="J10:J13"/>
    <mergeCell ref="D24:D27"/>
    <mergeCell ref="D32:D35"/>
    <mergeCell ref="K4:K126"/>
    <mergeCell ref="J106:J108"/>
    <mergeCell ref="J110:J113"/>
    <mergeCell ref="C54:C57"/>
    <mergeCell ref="C58:C60"/>
    <mergeCell ref="D68:D71"/>
    <mergeCell ref="J68:J71"/>
    <mergeCell ref="D96:D98"/>
    <mergeCell ref="F96:F98"/>
    <mergeCell ref="J96:J98"/>
    <mergeCell ref="D54:D60"/>
    <mergeCell ref="F54:F60"/>
    <mergeCell ref="D62:D64"/>
    <mergeCell ref="J62:J64"/>
    <mergeCell ref="C65:C67"/>
    <mergeCell ref="D65:D67"/>
    <mergeCell ref="C68:C71"/>
    <mergeCell ref="C73:C79"/>
    <mergeCell ref="F65:F67"/>
    <mergeCell ref="E10:E13"/>
    <mergeCell ref="E24:E27"/>
    <mergeCell ref="E32:E35"/>
    <mergeCell ref="E54:E60"/>
    <mergeCell ref="E62:E64"/>
    <mergeCell ref="E65:E67"/>
    <mergeCell ref="E68:E71"/>
    <mergeCell ref="E73:E79"/>
    <mergeCell ref="E96:E98"/>
    <mergeCell ref="E106:E10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H5" sqref="H5"/>
    </sheetView>
  </sheetViews>
  <sheetFormatPr defaultRowHeight="14.5" x14ac:dyDescent="0.35"/>
  <cols>
    <col min="1" max="1" width="6" bestFit="1" customWidth="1"/>
    <col min="2" max="2" width="48.453125" bestFit="1" customWidth="1"/>
    <col min="3" max="3" width="5" bestFit="1" customWidth="1"/>
    <col min="4" max="4" width="16.26953125" bestFit="1" customWidth="1"/>
    <col min="5" max="5" width="13.54296875" bestFit="1" customWidth="1"/>
  </cols>
  <sheetData>
    <row r="1" spans="1:5" x14ac:dyDescent="0.35">
      <c r="A1" s="81" t="s">
        <v>110</v>
      </c>
      <c r="B1" s="82"/>
      <c r="C1" s="82"/>
      <c r="D1" s="82"/>
      <c r="E1" s="83"/>
    </row>
    <row r="2" spans="1:5" ht="29" x14ac:dyDescent="0.35">
      <c r="A2" s="50" t="s">
        <v>77</v>
      </c>
      <c r="B2" s="44" t="s">
        <v>78</v>
      </c>
      <c r="C2" s="44" t="s">
        <v>95</v>
      </c>
      <c r="D2" s="44" t="s">
        <v>2</v>
      </c>
      <c r="E2" s="45" t="s">
        <v>96</v>
      </c>
    </row>
    <row r="3" spans="1:5" x14ac:dyDescent="0.35">
      <c r="A3" s="51">
        <v>1</v>
      </c>
      <c r="B3" s="41" t="s">
        <v>85</v>
      </c>
      <c r="C3" s="46"/>
      <c r="D3" s="46"/>
      <c r="E3" s="46"/>
    </row>
    <row r="4" spans="1:5" x14ac:dyDescent="0.35">
      <c r="A4" s="47"/>
      <c r="B4" s="1" t="s">
        <v>79</v>
      </c>
      <c r="C4" s="1" t="s">
        <v>97</v>
      </c>
      <c r="D4" s="1" t="s">
        <v>81</v>
      </c>
      <c r="E4" s="47">
        <v>745</v>
      </c>
    </row>
    <row r="5" spans="1:5" x14ac:dyDescent="0.35">
      <c r="A5" s="47"/>
      <c r="B5" s="1" t="s">
        <v>80</v>
      </c>
      <c r="C5" s="1" t="s">
        <v>97</v>
      </c>
      <c r="D5" s="1" t="s">
        <v>81</v>
      </c>
      <c r="E5" s="47">
        <v>160</v>
      </c>
    </row>
    <row r="6" spans="1:5" x14ac:dyDescent="0.35">
      <c r="A6" s="47"/>
      <c r="B6" s="1" t="s">
        <v>111</v>
      </c>
      <c r="C6" s="1" t="s">
        <v>97</v>
      </c>
      <c r="D6" s="1" t="s">
        <v>81</v>
      </c>
      <c r="E6" s="47">
        <v>1200</v>
      </c>
    </row>
    <row r="7" spans="1:5" x14ac:dyDescent="0.35">
      <c r="A7" s="47"/>
      <c r="B7" s="1" t="s">
        <v>82</v>
      </c>
      <c r="C7" s="1" t="s">
        <v>97</v>
      </c>
      <c r="D7" s="1" t="s">
        <v>81</v>
      </c>
      <c r="E7" s="47">
        <v>158</v>
      </c>
    </row>
    <row r="8" spans="1:5" x14ac:dyDescent="0.35">
      <c r="A8" s="47"/>
      <c r="B8" s="1" t="s">
        <v>83</v>
      </c>
      <c r="C8" s="1" t="s">
        <v>97</v>
      </c>
      <c r="D8" s="1" t="s">
        <v>81</v>
      </c>
      <c r="E8" s="47">
        <v>235</v>
      </c>
    </row>
    <row r="9" spans="1:5" x14ac:dyDescent="0.35">
      <c r="A9" s="47"/>
      <c r="B9" s="1" t="s">
        <v>84</v>
      </c>
      <c r="C9" s="1" t="s">
        <v>97</v>
      </c>
      <c r="D9" s="1" t="s">
        <v>81</v>
      </c>
      <c r="E9" s="47">
        <v>515</v>
      </c>
    </row>
    <row r="10" spans="1:5" x14ac:dyDescent="0.35">
      <c r="A10" s="47"/>
      <c r="B10" s="1"/>
      <c r="C10" s="1"/>
      <c r="D10" s="1"/>
      <c r="E10" s="51">
        <f>SUM(E4:E9)</f>
        <v>3013</v>
      </c>
    </row>
    <row r="11" spans="1:5" ht="15.5" x14ac:dyDescent="0.35">
      <c r="A11" s="56">
        <v>2</v>
      </c>
      <c r="B11" s="41" t="s">
        <v>86</v>
      </c>
      <c r="C11" s="46"/>
      <c r="D11" s="1"/>
      <c r="E11" s="1"/>
    </row>
    <row r="12" spans="1:5" x14ac:dyDescent="0.35">
      <c r="A12" s="47"/>
      <c r="B12" s="1" t="s">
        <v>87</v>
      </c>
      <c r="C12" s="1" t="s">
        <v>97</v>
      </c>
      <c r="D12" s="1" t="s">
        <v>7</v>
      </c>
      <c r="E12" s="47">
        <v>455</v>
      </c>
    </row>
    <row r="13" spans="1:5" x14ac:dyDescent="0.35">
      <c r="A13" s="47"/>
      <c r="B13" s="1" t="s">
        <v>88</v>
      </c>
      <c r="C13" s="1" t="s">
        <v>97</v>
      </c>
      <c r="D13" s="1" t="s">
        <v>7</v>
      </c>
      <c r="E13" s="47">
        <v>90</v>
      </c>
    </row>
    <row r="14" spans="1:5" x14ac:dyDescent="0.35">
      <c r="A14" s="47"/>
      <c r="B14" s="58" t="s">
        <v>89</v>
      </c>
      <c r="C14" s="49" t="s">
        <v>97</v>
      </c>
      <c r="D14" s="49" t="s">
        <v>7</v>
      </c>
      <c r="E14" s="47">
        <v>335</v>
      </c>
    </row>
    <row r="15" spans="1:5" x14ac:dyDescent="0.35">
      <c r="A15" s="47"/>
      <c r="B15" s="1"/>
      <c r="C15" s="1"/>
      <c r="D15" s="1"/>
      <c r="E15" s="51">
        <f>SUM(E12:E14)</f>
        <v>880</v>
      </c>
    </row>
    <row r="16" spans="1:5" x14ac:dyDescent="0.35">
      <c r="A16" s="47"/>
      <c r="B16" s="1"/>
      <c r="C16" s="1"/>
      <c r="D16" s="1"/>
      <c r="E16" s="1"/>
    </row>
    <row r="17" spans="1:10" ht="29" x14ac:dyDescent="0.35">
      <c r="A17" s="52">
        <v>3</v>
      </c>
      <c r="B17" s="57" t="s">
        <v>93</v>
      </c>
      <c r="C17" s="49" t="s">
        <v>97</v>
      </c>
      <c r="D17" s="53" t="s">
        <v>91</v>
      </c>
      <c r="E17" s="52">
        <v>4000</v>
      </c>
    </row>
    <row r="18" spans="1:10" x14ac:dyDescent="0.35">
      <c r="A18" s="1"/>
      <c r="B18" s="1"/>
      <c r="C18" s="55"/>
      <c r="E18" s="1"/>
      <c r="J18" s="42"/>
    </row>
    <row r="19" spans="1:10" x14ac:dyDescent="0.35">
      <c r="A19" s="51">
        <v>4</v>
      </c>
      <c r="B19" s="41" t="s">
        <v>92</v>
      </c>
      <c r="C19" s="46"/>
      <c r="D19" s="1"/>
      <c r="E19" s="1"/>
    </row>
    <row r="20" spans="1:10" x14ac:dyDescent="0.35">
      <c r="A20" s="48" t="s">
        <v>102</v>
      </c>
      <c r="B20" s="54" t="s">
        <v>100</v>
      </c>
      <c r="C20" s="54" t="s">
        <v>98</v>
      </c>
      <c r="D20" s="1" t="s">
        <v>7</v>
      </c>
      <c r="E20" s="51">
        <v>288</v>
      </c>
    </row>
    <row r="21" spans="1:10" x14ac:dyDescent="0.35">
      <c r="A21" s="48" t="s">
        <v>103</v>
      </c>
      <c r="B21" s="54" t="s">
        <v>101</v>
      </c>
      <c r="C21" s="54" t="s">
        <v>98</v>
      </c>
      <c r="D21" s="1" t="s">
        <v>7</v>
      </c>
      <c r="E21" s="51">
        <v>243</v>
      </c>
    </row>
    <row r="22" spans="1:10" x14ac:dyDescent="0.35">
      <c r="A22" s="47" t="s">
        <v>104</v>
      </c>
      <c r="B22" s="1" t="s">
        <v>94</v>
      </c>
      <c r="C22" s="1" t="s">
        <v>98</v>
      </c>
      <c r="D22" s="49" t="s">
        <v>7</v>
      </c>
      <c r="E22" s="51">
        <v>201</v>
      </c>
    </row>
    <row r="23" spans="1:10" x14ac:dyDescent="0.35">
      <c r="A23" s="47" t="s">
        <v>105</v>
      </c>
      <c r="B23" s="1" t="s">
        <v>108</v>
      </c>
      <c r="C23" s="1" t="s">
        <v>98</v>
      </c>
      <c r="D23" s="1" t="s">
        <v>7</v>
      </c>
      <c r="E23" s="51">
        <v>212</v>
      </c>
    </row>
    <row r="24" spans="1:10" ht="15.5" x14ac:dyDescent="0.35">
      <c r="A24" s="47" t="s">
        <v>106</v>
      </c>
      <c r="B24" s="1" t="s">
        <v>99</v>
      </c>
      <c r="C24" s="1" t="s">
        <v>98</v>
      </c>
      <c r="D24" s="1" t="s">
        <v>7</v>
      </c>
      <c r="E24" s="56">
        <v>89</v>
      </c>
    </row>
    <row r="25" spans="1:10" x14ac:dyDescent="0.35">
      <c r="A25" s="47" t="s">
        <v>107</v>
      </c>
      <c r="B25" s="1" t="s">
        <v>109</v>
      </c>
      <c r="C25" s="1" t="s">
        <v>98</v>
      </c>
      <c r="D25" s="1" t="s">
        <v>7</v>
      </c>
      <c r="E25" s="51">
        <v>1824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270MW Building Detail</vt:lpstr>
      <vt:lpstr>Road ,Drain &amp;tank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SVPL</dc:creator>
  <cp:lastModifiedBy>Hitesh Gupta</cp:lastModifiedBy>
  <dcterms:created xsi:type="dcterms:W3CDTF">2021-01-31T04:19:26Z</dcterms:created>
  <dcterms:modified xsi:type="dcterms:W3CDTF">2024-04-25T13:13:59Z</dcterms:modified>
</cp:coreProperties>
</file>