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ngineer4.RKASSO\Downloads\Aishpra Resort\"/>
    </mc:Choice>
  </mc:AlternateContent>
  <bookViews>
    <workbookView xWindow="0" yWindow="0" windowWidth="21600" windowHeight="9735" firstSheet="7" activeTab="11"/>
  </bookViews>
  <sheets>
    <sheet name="Sheet1" sheetId="1" state="hidden" r:id="rId1"/>
    <sheet name="Final" sheetId="5" state="hidden" r:id="rId2"/>
    <sheet name="Sheet2" sheetId="2" state="hidden" r:id="rId3"/>
    <sheet name="Sheet4" sheetId="4" state="hidden" r:id="rId4"/>
    <sheet name="Sheet9" sheetId="11" state="hidden" r:id="rId5"/>
    <sheet name="Headwise final" sheetId="12" state="hidden" r:id="rId6"/>
    <sheet name="Headwise" sheetId="8" r:id="rId7"/>
    <sheet name="Summary" sheetId="6" r:id="rId8"/>
    <sheet name="1" sheetId="19" r:id="rId9"/>
    <sheet name="2" sheetId="21" r:id="rId10"/>
    <sheet name="3" sheetId="22" r:id="rId11"/>
    <sheet name="4" sheetId="23" r:id="rId12"/>
    <sheet name="5" sheetId="24" r:id="rId13"/>
    <sheet name="6" sheetId="25" r:id="rId14"/>
    <sheet name="7" sheetId="26" r:id="rId15"/>
    <sheet name="8" sheetId="27" r:id="rId16"/>
    <sheet name="9" sheetId="28" r:id="rId17"/>
    <sheet name="10" sheetId="29" r:id="rId18"/>
    <sheet name="11" sheetId="30" r:id="rId19"/>
    <sheet name="12" sheetId="31" r:id="rId20"/>
    <sheet name="13" sheetId="32" r:id="rId21"/>
    <sheet name="14" sheetId="33" r:id="rId22"/>
    <sheet name="15" sheetId="34" r:id="rId23"/>
    <sheet name="16" sheetId="35" r:id="rId24"/>
    <sheet name="17" sheetId="36" r:id="rId25"/>
    <sheet name="18" sheetId="37" r:id="rId26"/>
    <sheet name="19" sheetId="38" r:id="rId27"/>
    <sheet name="20" sheetId="39" r:id="rId28"/>
    <sheet name="21" sheetId="40" r:id="rId29"/>
    <sheet name="Reco" sheetId="7" r:id="rId30"/>
  </sheets>
  <definedNames>
    <definedName name="_xlnm._FilterDatabase" localSheetId="8" hidden="1">'1'!$A$3:$F$1089</definedName>
    <definedName name="_xlnm._FilterDatabase" localSheetId="28" hidden="1">'21'!$A$3:$F$289</definedName>
    <definedName name="_xlnm._FilterDatabase" localSheetId="16" hidden="1">'9'!$A$3:$F$155</definedName>
    <definedName name="_xlnm._FilterDatabase" localSheetId="1" hidden="1">Final!$B$4:$H$2303</definedName>
    <definedName name="_xlnm._FilterDatabase" localSheetId="6" hidden="1">Headwise!$A$4:$I$2303</definedName>
    <definedName name="_xlnm._FilterDatabase" localSheetId="0" hidden="1">Sheet1!$A$1:$G$2283</definedName>
    <definedName name="_xlnm._FilterDatabase" localSheetId="2" hidden="1">Sheet2!$A$4:$G$2287</definedName>
  </definedNames>
  <calcPr calcId="152511"/>
  <pivotCaches>
    <pivotCache cacheId="0" r:id="rId3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2" i="19" l="1"/>
  <c r="D1090" i="19"/>
  <c r="K16" i="6" l="1"/>
  <c r="H2310" i="8"/>
  <c r="E34" i="6"/>
  <c r="D33" i="6"/>
  <c r="E33" i="6"/>
  <c r="G2309" i="8"/>
  <c r="F2303" i="8"/>
  <c r="F2310" i="8"/>
  <c r="G2310" i="8"/>
  <c r="G2311" i="8"/>
  <c r="D32" i="6"/>
  <c r="E32" i="6"/>
  <c r="F32" i="6"/>
  <c r="D2" i="6"/>
  <c r="D3" i="6"/>
  <c r="D4" i="6"/>
  <c r="D16" i="22"/>
  <c r="D63" i="22"/>
  <c r="D65" i="22"/>
  <c r="D5" i="6"/>
  <c r="D6" i="6"/>
  <c r="D49" i="24"/>
  <c r="D51" i="24"/>
  <c r="D56" i="24"/>
  <c r="D57" i="24"/>
  <c r="D58" i="24"/>
  <c r="D59" i="24"/>
  <c r="D60" i="24"/>
  <c r="D233" i="24"/>
  <c r="D237" i="24"/>
  <c r="D7" i="6"/>
  <c r="D24" i="25"/>
  <c r="D27" i="25"/>
  <c r="D8" i="6"/>
  <c r="D11" i="26"/>
  <c r="D15" i="26"/>
  <c r="D10" i="6"/>
  <c r="D8" i="27"/>
  <c r="D11" i="27"/>
  <c r="D11" i="6"/>
  <c r="D12" i="6"/>
  <c r="D8" i="29"/>
  <c r="D13" i="6"/>
  <c r="D5" i="30"/>
  <c r="D10" i="30"/>
  <c r="D14" i="6"/>
  <c r="D5" i="31"/>
  <c r="D9" i="31"/>
  <c r="D15" i="6"/>
  <c r="D15" i="32"/>
  <c r="D18" i="32"/>
  <c r="D16" i="6"/>
  <c r="D16" i="33"/>
  <c r="D19" i="33"/>
  <c r="D17" i="6"/>
  <c r="D19" i="34"/>
  <c r="D23" i="34"/>
  <c r="D18" i="6"/>
  <c r="D4" i="35"/>
  <c r="D5" i="35"/>
  <c r="D6" i="35"/>
  <c r="D7" i="35"/>
  <c r="D13" i="35"/>
  <c r="D32" i="35"/>
  <c r="D35" i="35"/>
  <c r="D19" i="6"/>
  <c r="D35" i="36"/>
  <c r="D40" i="36"/>
  <c r="D43" i="36"/>
  <c r="D20" i="6"/>
  <c r="D9" i="37"/>
  <c r="D11" i="37"/>
  <c r="D21" i="6"/>
  <c r="D17" i="38"/>
  <c r="D21" i="38"/>
  <c r="D22" i="6"/>
  <c r="D5" i="39"/>
  <c r="D6" i="39"/>
  <c r="D8" i="39"/>
  <c r="D9" i="39"/>
  <c r="D65" i="39"/>
  <c r="D68" i="39"/>
  <c r="D23" i="6"/>
  <c r="D24" i="6"/>
  <c r="D25" i="6"/>
  <c r="C24" i="6"/>
  <c r="C25" i="6"/>
  <c r="C28" i="6"/>
  <c r="C29" i="6"/>
  <c r="E29" i="6"/>
  <c r="D293" i="40"/>
  <c r="D289" i="40"/>
  <c r="E23" i="6"/>
  <c r="E22" i="6"/>
  <c r="E21" i="6"/>
  <c r="E20" i="6"/>
  <c r="E18" i="6"/>
  <c r="E17" i="6"/>
  <c r="E16" i="6"/>
  <c r="E15" i="6"/>
  <c r="E14" i="6"/>
  <c r="E13" i="6"/>
  <c r="E12" i="6"/>
  <c r="D160" i="28"/>
  <c r="D46" i="28"/>
  <c r="D50" i="28"/>
  <c r="D51" i="28"/>
  <c r="D155" i="28"/>
  <c r="E11" i="6"/>
  <c r="E10" i="6"/>
  <c r="E8" i="6"/>
  <c r="E7" i="6"/>
  <c r="E6" i="6"/>
  <c r="D25" i="23"/>
  <c r="D21" i="23"/>
  <c r="E5" i="6"/>
  <c r="E4" i="6"/>
  <c r="E19" i="6"/>
  <c r="E9" i="6"/>
  <c r="E3" i="6"/>
  <c r="E2" i="6"/>
  <c r="C1094" i="19"/>
  <c r="D19" i="19"/>
  <c r="D20" i="19"/>
  <c r="D28" i="19"/>
  <c r="D117" i="19"/>
  <c r="D118" i="19"/>
  <c r="D120" i="19"/>
  <c r="D121" i="19"/>
  <c r="D139" i="19"/>
  <c r="D140" i="19"/>
  <c r="D164" i="19"/>
  <c r="D165" i="19"/>
  <c r="D166" i="19"/>
  <c r="D167" i="19"/>
  <c r="D168" i="19"/>
  <c r="D192" i="19"/>
  <c r="D212" i="19"/>
  <c r="D213" i="19"/>
  <c r="D215" i="19"/>
  <c r="D216" i="19"/>
  <c r="D233" i="19"/>
  <c r="D234" i="19"/>
  <c r="D235" i="19"/>
  <c r="D245" i="19"/>
  <c r="D310" i="19"/>
  <c r="D365" i="19"/>
  <c r="D366" i="19"/>
  <c r="D401" i="19"/>
  <c r="D402" i="19"/>
  <c r="D404" i="19"/>
  <c r="D409" i="19"/>
  <c r="D411" i="19"/>
  <c r="D424" i="19"/>
  <c r="D455" i="19"/>
  <c r="D491" i="19"/>
  <c r="D494" i="19"/>
  <c r="D495" i="19"/>
  <c r="D497" i="19"/>
  <c r="D521" i="19"/>
  <c r="F1071" i="8"/>
  <c r="F935" i="8"/>
  <c r="F933" i="8"/>
  <c r="F932" i="8"/>
  <c r="F929" i="8"/>
  <c r="F923" i="8"/>
  <c r="F922" i="8"/>
  <c r="F805" i="8"/>
  <c r="F796" i="8"/>
  <c r="F765" i="8"/>
  <c r="F748" i="8"/>
  <c r="F712" i="8"/>
  <c r="F711" i="8"/>
  <c r="F709" i="8"/>
  <c r="F708" i="8"/>
  <c r="F707" i="8"/>
  <c r="F706" i="8"/>
  <c r="F705" i="8"/>
  <c r="F704" i="8"/>
  <c r="F703" i="8"/>
  <c r="F698" i="8"/>
  <c r="F696" i="8"/>
  <c r="F678" i="8"/>
  <c r="F676" i="8"/>
  <c r="F675" i="8"/>
  <c r="F583" i="8"/>
  <c r="F582" i="8"/>
  <c r="F581" i="8"/>
  <c r="F580" i="8"/>
  <c r="F514" i="8"/>
  <c r="F436" i="8"/>
  <c r="F422" i="8"/>
  <c r="F421" i="8"/>
  <c r="F420" i="8"/>
  <c r="F374" i="8"/>
  <c r="F373" i="8"/>
  <c r="F364" i="8"/>
  <c r="F363" i="8"/>
  <c r="F322" i="8"/>
  <c r="F271" i="8"/>
  <c r="F270" i="8"/>
  <c r="F269" i="8"/>
  <c r="F268" i="8"/>
  <c r="F267" i="8"/>
  <c r="F253" i="8"/>
  <c r="F252" i="8"/>
  <c r="F251" i="8"/>
  <c r="F250" i="8"/>
  <c r="F222" i="8"/>
  <c r="F221" i="8"/>
  <c r="F200" i="8"/>
  <c r="F199" i="8"/>
  <c r="F198" i="8"/>
  <c r="F155" i="8"/>
  <c r="F154" i="8"/>
  <c r="F152" i="8"/>
  <c r="F151" i="8"/>
  <c r="F134" i="8"/>
  <c r="F73" i="8"/>
  <c r="F49" i="8"/>
  <c r="F33" i="8"/>
  <c r="F32" i="8"/>
  <c r="F2304" i="8"/>
  <c r="H2309" i="8"/>
  <c r="I2309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G5" i="7"/>
  <c r="I5" i="7"/>
  <c r="C6" i="7"/>
  <c r="D6" i="7"/>
  <c r="G6" i="7"/>
  <c r="I6" i="7"/>
  <c r="C7" i="7"/>
  <c r="G7" i="7"/>
  <c r="H7" i="7"/>
  <c r="I7" i="7"/>
  <c r="I8" i="7"/>
  <c r="G8" i="7"/>
  <c r="E5" i="7"/>
  <c r="F5" i="7"/>
  <c r="E6" i="7"/>
  <c r="F6" i="7"/>
  <c r="F8" i="7"/>
  <c r="E8" i="7"/>
  <c r="D8" i="7"/>
  <c r="H8" i="7"/>
  <c r="F2311" i="8"/>
  <c r="E24" i="6"/>
  <c r="L16" i="6"/>
  <c r="J17" i="6"/>
  <c r="E32" i="5"/>
  <c r="E33" i="5"/>
  <c r="E49" i="5"/>
  <c r="E73" i="5"/>
  <c r="E134" i="5"/>
  <c r="E151" i="5"/>
  <c r="E152" i="5"/>
  <c r="E154" i="5"/>
  <c r="E155" i="5"/>
  <c r="E198" i="5"/>
  <c r="E199" i="5"/>
  <c r="E200" i="5"/>
  <c r="E221" i="5"/>
  <c r="E222" i="5"/>
  <c r="E250" i="5"/>
  <c r="E251" i="5"/>
  <c r="E252" i="5"/>
  <c r="E253" i="5"/>
  <c r="E267" i="5"/>
  <c r="E268" i="5"/>
  <c r="E269" i="5"/>
  <c r="E270" i="5"/>
  <c r="E271" i="5"/>
  <c r="E322" i="5"/>
  <c r="E363" i="5"/>
  <c r="E364" i="5"/>
  <c r="E373" i="5"/>
  <c r="E374" i="5"/>
  <c r="E420" i="5"/>
  <c r="E421" i="5"/>
  <c r="E422" i="5"/>
  <c r="E436" i="5"/>
  <c r="E514" i="5"/>
  <c r="E580" i="5"/>
  <c r="E581" i="5"/>
  <c r="E582" i="5"/>
  <c r="E583" i="5"/>
  <c r="E675" i="5"/>
  <c r="E676" i="5"/>
  <c r="E678" i="5"/>
  <c r="E696" i="5"/>
  <c r="E698" i="5"/>
  <c r="E703" i="5"/>
  <c r="E704" i="5"/>
  <c r="E705" i="5"/>
  <c r="E706" i="5"/>
  <c r="E707" i="5"/>
  <c r="E708" i="5"/>
  <c r="E709" i="5"/>
  <c r="E711" i="5"/>
  <c r="E712" i="5"/>
  <c r="E748" i="5"/>
  <c r="E765" i="5"/>
  <c r="E796" i="5"/>
  <c r="E805" i="5"/>
  <c r="E922" i="5"/>
  <c r="E923" i="5"/>
  <c r="E929" i="5"/>
  <c r="E932" i="5"/>
  <c r="E933" i="5"/>
  <c r="E935" i="5"/>
  <c r="E1071" i="5"/>
  <c r="E2303" i="5"/>
  <c r="E2304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D1071" i="2"/>
  <c r="D935" i="2"/>
  <c r="D933" i="2"/>
  <c r="D932" i="2"/>
  <c r="D929" i="2"/>
  <c r="D923" i="2"/>
  <c r="D922" i="2"/>
  <c r="D805" i="2"/>
  <c r="D796" i="2"/>
  <c r="D765" i="2"/>
  <c r="D748" i="2"/>
  <c r="D712" i="2"/>
  <c r="D711" i="2"/>
  <c r="D709" i="2"/>
  <c r="D708" i="2"/>
  <c r="D707" i="2"/>
  <c r="D706" i="2"/>
  <c r="D705" i="2"/>
  <c r="D704" i="2"/>
  <c r="D703" i="2"/>
  <c r="D698" i="2"/>
  <c r="D696" i="2"/>
  <c r="D678" i="2"/>
  <c r="D676" i="2"/>
  <c r="D675" i="2"/>
  <c r="D583" i="2"/>
  <c r="D582" i="2"/>
  <c r="D581" i="2"/>
  <c r="D580" i="2"/>
  <c r="D514" i="2"/>
  <c r="D436" i="2"/>
  <c r="D422" i="2"/>
  <c r="D421" i="2"/>
  <c r="D420" i="2"/>
  <c r="D374" i="2"/>
  <c r="D373" i="2"/>
  <c r="D364" i="2"/>
  <c r="D363" i="2"/>
  <c r="D322" i="2"/>
  <c r="D271" i="2"/>
  <c r="D270" i="2"/>
  <c r="D269" i="2"/>
  <c r="D268" i="2"/>
  <c r="D267" i="2"/>
  <c r="D253" i="2"/>
  <c r="D252" i="2"/>
  <c r="D251" i="2"/>
  <c r="D250" i="2"/>
  <c r="D222" i="2"/>
  <c r="D221" i="2"/>
  <c r="D200" i="2"/>
  <c r="D199" i="2"/>
  <c r="D198" i="2"/>
  <c r="D155" i="2"/>
  <c r="D154" i="2"/>
  <c r="D152" i="2"/>
  <c r="D151" i="2"/>
  <c r="D134" i="2"/>
  <c r="D73" i="2"/>
  <c r="D49" i="2"/>
  <c r="D33" i="2"/>
  <c r="D32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D1068" i="1"/>
  <c r="D932" i="1"/>
  <c r="D930" i="1"/>
  <c r="D929" i="1"/>
  <c r="D926" i="1"/>
  <c r="D920" i="1"/>
  <c r="D919" i="1"/>
  <c r="D802" i="1"/>
  <c r="D793" i="1"/>
  <c r="D762" i="1"/>
  <c r="D745" i="1"/>
  <c r="D709" i="1"/>
  <c r="D708" i="1"/>
  <c r="D706" i="1"/>
  <c r="D705" i="1"/>
  <c r="D704" i="1"/>
  <c r="D703" i="1"/>
  <c r="D702" i="1"/>
  <c r="D701" i="1"/>
  <c r="D700" i="1"/>
  <c r="D695" i="1"/>
  <c r="D693" i="1"/>
  <c r="D675" i="1"/>
  <c r="D673" i="1"/>
  <c r="D672" i="1"/>
  <c r="D580" i="1"/>
  <c r="D579" i="1"/>
  <c r="D578" i="1"/>
  <c r="D577" i="1"/>
  <c r="D511" i="1"/>
  <c r="D433" i="1"/>
  <c r="D419" i="1"/>
  <c r="D418" i="1"/>
  <c r="D417" i="1"/>
  <c r="D371" i="1"/>
  <c r="D370" i="1"/>
  <c r="D361" i="1"/>
  <c r="D360" i="1"/>
  <c r="D319" i="1"/>
  <c r="D268" i="1"/>
  <c r="D267" i="1"/>
  <c r="D266" i="1"/>
  <c r="D265" i="1"/>
  <c r="D264" i="1"/>
  <c r="D250" i="1"/>
  <c r="D249" i="1"/>
  <c r="D248" i="1"/>
  <c r="D247" i="1"/>
  <c r="D219" i="1"/>
  <c r="D218" i="1"/>
  <c r="D197" i="1"/>
  <c r="D196" i="1"/>
  <c r="D195" i="1"/>
  <c r="D152" i="1"/>
  <c r="D151" i="1"/>
  <c r="D149" i="1"/>
  <c r="D148" i="1"/>
  <c r="D131" i="1"/>
  <c r="D70" i="1"/>
  <c r="D46" i="1"/>
  <c r="D30" i="1"/>
  <c r="D29" i="1"/>
  <c r="C8" i="7"/>
  <c r="K15" i="6"/>
  <c r="L15" i="6"/>
  <c r="L17" i="6"/>
  <c r="K17" i="6"/>
</calcChain>
</file>

<file path=xl/sharedStrings.xml><?xml version="1.0" encoding="utf-8"?>
<sst xmlns="http://schemas.openxmlformats.org/spreadsheetml/2006/main" count="46631" uniqueCount="1958">
  <si>
    <t>DATE OF INVOICE</t>
  </si>
  <si>
    <t>INVOICE NO</t>
  </si>
  <si>
    <t>PARTY</t>
  </si>
  <si>
    <t>TAXABLE VALUE</t>
  </si>
  <si>
    <t>Status</t>
  </si>
  <si>
    <t>REMARKS</t>
  </si>
  <si>
    <t>Head</t>
  </si>
  <si>
    <t>ZSES/GORAKHPUR/01</t>
  </si>
  <si>
    <t>ZERO SQUARE</t>
  </si>
  <si>
    <t>ELIGIBLE</t>
  </si>
  <si>
    <t>MOCK UP ROOM HVAC WORK</t>
  </si>
  <si>
    <t>Heating Ventilation and Airconditioning (HVAC) equipment (including split and window  AC), water heating system</t>
  </si>
  <si>
    <t>1906WYN18</t>
  </si>
  <si>
    <t>WYNTRONIX INNOVATIONS PVT LTD</t>
  </si>
  <si>
    <t>LOCKS</t>
  </si>
  <si>
    <t>Cost of Building, ie any built-up area and all such contrcutred spaces which are required for the commercial operation of the eligible tourism unit</t>
  </si>
  <si>
    <t>WADHWA ENTERPRISES</t>
  </si>
  <si>
    <t>ALUMINIUM EXTRUSION</t>
  </si>
  <si>
    <t>B1-4899</t>
  </si>
  <si>
    <t>SHRI NAV DURGA TRADING CO.</t>
  </si>
  <si>
    <t>PVC PIPE</t>
  </si>
  <si>
    <t>Water supply system (pipeline, tanks, pump house, water treatement plant, etc)</t>
  </si>
  <si>
    <t>VIVEK KAUSHAL TRIPATHI (CA)</t>
  </si>
  <si>
    <t>NOT ELIGIBLE</t>
  </si>
  <si>
    <t>CONSULTANCY FEES</t>
  </si>
  <si>
    <t>Consultancy Fees</t>
  </si>
  <si>
    <t>consultancy</t>
  </si>
  <si>
    <t>ARS/01/2018-19</t>
  </si>
  <si>
    <t xml:space="preserve">CONSULTANCY CHARGES  </t>
  </si>
  <si>
    <t>VIPL/1361/20-21</t>
  </si>
  <si>
    <t>VITALY INDIA PVT LTD</t>
  </si>
  <si>
    <t xml:space="preserve">SET PLUS BLOCK JOINTING </t>
  </si>
  <si>
    <t>VIPL/2842/21-22</t>
  </si>
  <si>
    <t>TRACE WALL HUNG BOWL</t>
  </si>
  <si>
    <t>VIPL/2843/21-22</t>
  </si>
  <si>
    <t>WASH ROOM ITEMS</t>
  </si>
  <si>
    <t>VIPL/3094/21-22</t>
  </si>
  <si>
    <t>VIPL/3176/21-22</t>
  </si>
  <si>
    <t>VIPL/3983/21-22</t>
  </si>
  <si>
    <t>TILES</t>
  </si>
  <si>
    <t>VIPL/3985/21-22</t>
  </si>
  <si>
    <t>VIPL/3987/21-22</t>
  </si>
  <si>
    <t>VIPL/3997/21-22</t>
  </si>
  <si>
    <t>VIPL/3998/21-22</t>
  </si>
  <si>
    <t>VIPL/4005/21-22</t>
  </si>
  <si>
    <t>VIPL/4211/21-22</t>
  </si>
  <si>
    <t>TOUCHLESS FAUCET SINGLE HOLE</t>
  </si>
  <si>
    <t>VIRENDRA KUMAR &amp; CO</t>
  </si>
  <si>
    <t xml:space="preserve">FURNITURE </t>
  </si>
  <si>
    <t>Furniture and fixtures, mattresses, linens, curtains, carpets/matting, cutlery, crockery, and utelsils</t>
  </si>
  <si>
    <t>VINOD INDUSTRIAL CORPORATION</t>
  </si>
  <si>
    <t>DISMANTLING EQUIPMENT</t>
  </si>
  <si>
    <t>CHIPPING HAMMER</t>
  </si>
  <si>
    <t>2019-20/055</t>
  </si>
  <si>
    <t>VIJAY TILES (P) LIMITED</t>
  </si>
  <si>
    <t>MARBLES SLAB</t>
  </si>
  <si>
    <t>VSC-01528/18-19</t>
  </si>
  <si>
    <t>VIJAY SALES CORPORATION</t>
  </si>
  <si>
    <t xml:space="preserve">PLUMBERING </t>
  </si>
  <si>
    <t>VSC-01893/18-19</t>
  </si>
  <si>
    <t>VSC-01815/18-19</t>
  </si>
  <si>
    <t>VSC-02204/18-19</t>
  </si>
  <si>
    <t>VSC-04712/18-19</t>
  </si>
  <si>
    <t>ELECTRICAL ITEM</t>
  </si>
  <si>
    <t>Electrical Fittings (electrical wiring, switches, and sockets etc.)</t>
  </si>
  <si>
    <t>0222/19-20</t>
  </si>
  <si>
    <t>0572/19-20</t>
  </si>
  <si>
    <t>0871/19-20</t>
  </si>
  <si>
    <t>01273/19-20</t>
  </si>
  <si>
    <t>FORGED RED. TEE THREADED</t>
  </si>
  <si>
    <t>01390/19-20</t>
  </si>
  <si>
    <t>01480/19-20</t>
  </si>
  <si>
    <t>RAJ TRADERS</t>
  </si>
  <si>
    <t>CONSTRUCTION</t>
  </si>
  <si>
    <t>PLUMBING ITEM</t>
  </si>
  <si>
    <t>04066/19-20</t>
  </si>
  <si>
    <t>MS FORGED THREADED</t>
  </si>
  <si>
    <t>VI/21-22/C-0581</t>
  </si>
  <si>
    <t xml:space="preserve">VENTURA INTERNATIONAL </t>
  </si>
  <si>
    <t>LAMINATE VA 532 AND PLY</t>
  </si>
  <si>
    <t>VEDANTA ENTERPRISES</t>
  </si>
  <si>
    <t>CEMENT PURCHASE</t>
  </si>
  <si>
    <t>INV-0007</t>
  </si>
  <si>
    <t>VCNS GLOBAL</t>
  </si>
  <si>
    <t>020</t>
  </si>
  <si>
    <t>VARAHAMURTI FLEXIRUB INDUSTRIES PVT. LTD</t>
  </si>
  <si>
    <t>FURNITURE ITEM PURCHASED</t>
  </si>
  <si>
    <t xml:space="preserve"> </t>
  </si>
  <si>
    <t>VAIBHAV ENTERPRISES</t>
  </si>
  <si>
    <t>SAFETY TANK</t>
  </si>
  <si>
    <t>Water supply system (pipeline, tanks, pump house, water treatement plant, etc.)</t>
  </si>
  <si>
    <t>V7/TAX/28/1920</t>
  </si>
  <si>
    <t>V7 DESIGN ENGINEERS &amp; DEVELOPERS PVT LTD</t>
  </si>
  <si>
    <t>BLOCKS PURCHASED</t>
  </si>
  <si>
    <t>V7/TAX/24/1920</t>
  </si>
  <si>
    <t>V7/TAX/37/1920</t>
  </si>
  <si>
    <t>V7/TAX/36/1920</t>
  </si>
  <si>
    <t>V7/TAX/35/1920</t>
  </si>
  <si>
    <t>V7/TAX/41/1920</t>
  </si>
  <si>
    <t>V7/TAX/38/1920</t>
  </si>
  <si>
    <t>V7/TAX/43/1920</t>
  </si>
  <si>
    <t>V7/TAX/44/1920</t>
  </si>
  <si>
    <t>V7/TAX/01/1920</t>
  </si>
  <si>
    <t>V7/TAX/02/1920</t>
  </si>
  <si>
    <t>V7/TAX/04/1920</t>
  </si>
  <si>
    <t>V7/TAX/03/1920</t>
  </si>
  <si>
    <t>V7/TAX/14/1920</t>
  </si>
  <si>
    <t>V7/TAX/13/1920</t>
  </si>
  <si>
    <t>V LAXMAN AND COMPANY</t>
  </si>
  <si>
    <t>19-20/3683</t>
  </si>
  <si>
    <t>USHA WIRE NETTING</t>
  </si>
  <si>
    <t xml:space="preserve">GI WIRE NETTING </t>
  </si>
  <si>
    <t>20-21/1130</t>
  </si>
  <si>
    <t>878032325042</t>
  </si>
  <si>
    <t>UPPCL</t>
  </si>
  <si>
    <t>ELECTRICITY BILL</t>
  </si>
  <si>
    <t>878032366060</t>
  </si>
  <si>
    <t>878032111843</t>
  </si>
  <si>
    <t>878032333556</t>
  </si>
  <si>
    <t>878037818179</t>
  </si>
  <si>
    <t>878038567245</t>
  </si>
  <si>
    <t>878032315399</t>
  </si>
  <si>
    <t>878034988825</t>
  </si>
  <si>
    <t>ULTRATECH CEMENT LIMITED</t>
  </si>
  <si>
    <t xml:space="preserve">ELIGIBLE </t>
  </si>
  <si>
    <t>CEMENT PURCHASED</t>
  </si>
  <si>
    <t>NEW U.P. METAL TRUNK HOUSE</t>
  </si>
  <si>
    <t>STEEL ALMIRAH</t>
  </si>
  <si>
    <t>Any other component which is not mentioned in the eligible components but it is felt necessary for functioning of the tourism unit</t>
  </si>
  <si>
    <t>TSPL-146/18-19</t>
  </si>
  <si>
    <t>TINKA STONES PVT LTD</t>
  </si>
  <si>
    <t>ROUGH MARBLE SLAB</t>
  </si>
  <si>
    <t>TSPL-224/18-19</t>
  </si>
  <si>
    <t>MARBLES</t>
  </si>
  <si>
    <t>TW/3202/17-18</t>
  </si>
  <si>
    <t>THE WILLOW</t>
  </si>
  <si>
    <t>TABLE LAMPS ETC PURCHASED</t>
  </si>
  <si>
    <t>TW/3201/17-18</t>
  </si>
  <si>
    <t>FURNITURE</t>
  </si>
  <si>
    <t>THE SILVERSEA</t>
  </si>
  <si>
    <t>FURNITURE PURCHASED</t>
  </si>
  <si>
    <t>B8/56-164</t>
  </si>
  <si>
    <t>THE ONE LIGTING</t>
  </si>
  <si>
    <t>THE ARAWAL TUBEWELL COMPANY</t>
  </si>
  <si>
    <t>PULUMBERING ITEM</t>
  </si>
  <si>
    <t>SURI TRADING COMPANY</t>
  </si>
  <si>
    <t>SUMIT TRADERS</t>
  </si>
  <si>
    <t>SHOWER CHANNEL</t>
  </si>
  <si>
    <t>STRUCTURAL INSULATION AND GLAZING COMPANY PVT LTD</t>
  </si>
  <si>
    <t xml:space="preserve">PLAIN GLASS PANES </t>
  </si>
  <si>
    <t>GLASS PANES</t>
  </si>
  <si>
    <t>DGDS PLAIN GLASS PANES</t>
  </si>
  <si>
    <t>AGARWAL MARBLES</t>
  </si>
  <si>
    <t>BATHROOM RELATED ITEMS PURCHASED, WHICH IS INCLUDES AS FIXTURES</t>
  </si>
  <si>
    <t>SUMO BOLT(B) PURCHASED</t>
  </si>
  <si>
    <t>SANITORY ITEM PURCHASED</t>
  </si>
  <si>
    <t>ADHESIVE</t>
  </si>
  <si>
    <t>SONU VALUES PRIVATE LIMITED</t>
  </si>
  <si>
    <t>SOCKET PURCHASED</t>
  </si>
  <si>
    <t>B3-4492</t>
  </si>
  <si>
    <t>COMMODE, SEAT, ETC</t>
  </si>
  <si>
    <t>B1-4934</t>
  </si>
  <si>
    <t>MOTOR CROMPTON</t>
  </si>
  <si>
    <t>B1/4114</t>
  </si>
  <si>
    <t>SHRI RADHIKA ENTERPRISES</t>
  </si>
  <si>
    <t>PIPE PURCHASE HSN 6810</t>
  </si>
  <si>
    <t>HSN 6810</t>
  </si>
  <si>
    <t>UP1809000603</t>
  </si>
  <si>
    <t>SIEMENS</t>
  </si>
  <si>
    <t>WIRE PURCHASED</t>
  </si>
  <si>
    <t>UP1809000469</t>
  </si>
  <si>
    <t xml:space="preserve">SIEMENS </t>
  </si>
  <si>
    <t xml:space="preserve">FIRE SAFETY </t>
  </si>
  <si>
    <t>Safety Equipment's (e.g. fire detector and firefighting system, fire extinguisher,smoke detector, sprinkler, surveillance systems, door metal detector, handheld metal detector, room barrier, vehicle scanner,etc.)</t>
  </si>
  <si>
    <t>UP1809000240</t>
  </si>
  <si>
    <t>UP1809000480</t>
  </si>
  <si>
    <t>SINGHAL BUILDTECH</t>
  </si>
  <si>
    <t>CEMENT PURCHAE</t>
  </si>
  <si>
    <t>SHREE SHYAM PLYWOOD</t>
  </si>
  <si>
    <t>PLY</t>
  </si>
  <si>
    <t>SHREE SAHU AGENCIES</t>
  </si>
  <si>
    <t>MS SHORT BEND</t>
  </si>
  <si>
    <t>02/ARS/18-19</t>
  </si>
  <si>
    <t>SHIB DASS &amp; SONS PVT LTD</t>
  </si>
  <si>
    <t xml:space="preserve">PIPE PURCHASE </t>
  </si>
  <si>
    <t>02/APS/18-19</t>
  </si>
  <si>
    <t>SDC/003/2018-19</t>
  </si>
  <si>
    <t>SHEKHAR DESIGN CENTRE</t>
  </si>
  <si>
    <t>SDC/010/2018-19</t>
  </si>
  <si>
    <t>SDC/040/2018-19</t>
  </si>
  <si>
    <t>SEPL/2122/DEL058</t>
  </si>
  <si>
    <t>SERVO TECH ELECTRICALS (P) LTD</t>
  </si>
  <si>
    <t>INSTALLATION CHARGES</t>
  </si>
  <si>
    <t>Any service charges e.g. installation charges of machinery/equipment/ sercies</t>
  </si>
  <si>
    <t>CS-055</t>
  </si>
  <si>
    <t>KK CONSTRUCTIONS &amp; BUILDERS</t>
  </si>
  <si>
    <t>CONSTRUCTION SERVICES</t>
  </si>
  <si>
    <t>GS-080</t>
  </si>
  <si>
    <t>CEMENT</t>
  </si>
  <si>
    <t>GS-081</t>
  </si>
  <si>
    <t>GRIT</t>
  </si>
  <si>
    <t>SAIF PLYWOOD</t>
  </si>
  <si>
    <t>PLYWOOD</t>
  </si>
  <si>
    <t>SRS/21-22/003</t>
  </si>
  <si>
    <t>S.R.S ROOFING SYSTEM</t>
  </si>
  <si>
    <t>INSTALLATION OF KLIP LOCK ROOF SHEET</t>
  </si>
  <si>
    <t>SRS/21-22/006</t>
  </si>
  <si>
    <t>SUPPLY OF GI CLIPS</t>
  </si>
  <si>
    <t>SRS/21-22/007</t>
  </si>
  <si>
    <t>SUPPLY OF FOAM FILLER</t>
  </si>
  <si>
    <t>RI/2170</t>
  </si>
  <si>
    <t>RUN RARE BUYING SERVICES</t>
  </si>
  <si>
    <t>RI/2172</t>
  </si>
  <si>
    <t>RI/2171</t>
  </si>
  <si>
    <t>RAJ KUMAR PATEL</t>
  </si>
  <si>
    <t>ATX/2021-22/0043</t>
  </si>
  <si>
    <t>RIPARIAN IRRIGATIONS &amp; POOL PVT LTD</t>
  </si>
  <si>
    <t>POOL RELATED</t>
  </si>
  <si>
    <t>Rainharvesting system, solar/bio energy system</t>
  </si>
  <si>
    <t>ATX/2021-22/0104</t>
  </si>
  <si>
    <t>ATX/2021-22/0111</t>
  </si>
  <si>
    <t>ATX/2021-22/0105</t>
  </si>
  <si>
    <t xml:space="preserve">RESPLENDENT LIGHTING </t>
  </si>
  <si>
    <t>STUDY LAMP ETC</t>
  </si>
  <si>
    <t>PCI PEST CONTROL PVT LTD</t>
  </si>
  <si>
    <t>JOBWORK</t>
  </si>
  <si>
    <t>Any service charges e.g. Installation Charges of machinery/equipment/ servies</t>
  </si>
  <si>
    <t>REAL INNERSPRING TECHNOLOGIES PVT LTD</t>
  </si>
  <si>
    <t>RP/18-19/3196</t>
  </si>
  <si>
    <t>RAMESH PAINTS</t>
  </si>
  <si>
    <t>PRIMER PURCHASE</t>
  </si>
  <si>
    <t>RP/18-19/3197</t>
  </si>
  <si>
    <t>UP/18-19/023</t>
  </si>
  <si>
    <t>RAJESH SHUKLA</t>
  </si>
  <si>
    <t>UP/18-19/019</t>
  </si>
  <si>
    <t>QLA/19-20/001</t>
  </si>
  <si>
    <t>QLA/19-20/028</t>
  </si>
  <si>
    <t>QLA/20-21/032</t>
  </si>
  <si>
    <t>PLUMBERTING INSTALATION CHARGES</t>
  </si>
  <si>
    <t>Heating Ventilation and airconditioning (HVAC) equipment (including split and window AC), water heating system</t>
  </si>
  <si>
    <t xml:space="preserve">WORK ORDER </t>
  </si>
  <si>
    <t>R ENGINEERING WORKS</t>
  </si>
  <si>
    <t>MS PIPE</t>
  </si>
  <si>
    <t>PE/20-21/177</t>
  </si>
  <si>
    <t>PRAGYA ENTERPRISES</t>
  </si>
  <si>
    <t>CONBESTRA GP2</t>
  </si>
  <si>
    <t>PE/20-21/183</t>
  </si>
  <si>
    <t>CICO TAPE CREAT P151</t>
  </si>
  <si>
    <t>PE/20-21/187</t>
  </si>
  <si>
    <t>PE/20-21/204</t>
  </si>
  <si>
    <t>GP 2</t>
  </si>
  <si>
    <t>PE/21-22/068</t>
  </si>
  <si>
    <t>PE/21-22/205</t>
  </si>
  <si>
    <t>PRABHA CONSULTANCY PRIVATE LIMITED</t>
  </si>
  <si>
    <t xml:space="preserve">PEM RAJ KHONIMAL </t>
  </si>
  <si>
    <t>PAWAN KUMAR AHUJA</t>
  </si>
  <si>
    <t>BRICKS</t>
  </si>
  <si>
    <t>PRAKASH &amp; SONS</t>
  </si>
  <si>
    <t xml:space="preserve">JITENDRA PANDEY </t>
  </si>
  <si>
    <t xml:space="preserve">JCB WORK </t>
  </si>
  <si>
    <t>BILL OF SUPPLY</t>
  </si>
  <si>
    <t>OM AUTOMOBILES</t>
  </si>
  <si>
    <t>DIESEL</t>
  </si>
  <si>
    <t>NS/HR/18-19/09</t>
  </si>
  <si>
    <t>NS AIRCONS</t>
  </si>
  <si>
    <t>NITRILE TUBING INSULATIONS</t>
  </si>
  <si>
    <t>NS/HR/18-19/16</t>
  </si>
  <si>
    <t xml:space="preserve">PYPKOTE WRAPPING COATING </t>
  </si>
  <si>
    <t>NS/HR/18-19/29</t>
  </si>
  <si>
    <t>ROOFING SHEET</t>
  </si>
  <si>
    <t>NS/HR/19-20/10</t>
  </si>
  <si>
    <t>NIDHI CONSULTANTS</t>
  </si>
  <si>
    <t>VALUATION FEES</t>
  </si>
  <si>
    <t>NAZAR ENTERPRISES</t>
  </si>
  <si>
    <t xml:space="preserve">KERV STONE </t>
  </si>
  <si>
    <t>NAND CONSTRUCTION</t>
  </si>
  <si>
    <t>RAB-01</t>
  </si>
  <si>
    <t>DISMANTLING WORK</t>
  </si>
  <si>
    <t>APRIL/2020/01</t>
  </si>
  <si>
    <t>NAAZ HOTEL CONSULTANTS PVT. LTD</t>
  </si>
  <si>
    <t>May/2018/03</t>
  </si>
  <si>
    <t>JUNE/2019/03</t>
  </si>
  <si>
    <t>SG20Y-10218</t>
  </si>
  <si>
    <t>MSP STEEL &amp; POWER LIMITED</t>
  </si>
  <si>
    <t>MS TMT BAR</t>
  </si>
  <si>
    <t>SG20Y-10217</t>
  </si>
  <si>
    <t>2679/18-19/MC</t>
  </si>
  <si>
    <t>MICRODOT COMPUTERS</t>
  </si>
  <si>
    <t>COMPUTER ASSESORIES</t>
  </si>
  <si>
    <t>Computer including Software's</t>
  </si>
  <si>
    <t>2808/18-19/MC</t>
  </si>
  <si>
    <t>DLINK CABLE</t>
  </si>
  <si>
    <t>2993/18-19/MC</t>
  </si>
  <si>
    <t>ADOPTOR</t>
  </si>
  <si>
    <t>MEHTA GAURAV &amp; ASSOCIATES</t>
  </si>
  <si>
    <t>MCS/MB/23</t>
  </si>
  <si>
    <t>MASTER TRUST</t>
  </si>
  <si>
    <t>ADVISORY SERIVES</t>
  </si>
  <si>
    <t>MARUTI AGRICO</t>
  </si>
  <si>
    <t>CUTTING BLADE ETC</t>
  </si>
  <si>
    <t>19-20/T00262</t>
  </si>
  <si>
    <t>MAHA LAXMI TRADERS</t>
  </si>
  <si>
    <t>STEEL ANGLE AND SHEETS</t>
  </si>
  <si>
    <t>MAHA LAXMI FABRICATORS</t>
  </si>
  <si>
    <t>MS ANGLE SHAPE &amp; SECTION</t>
  </si>
  <si>
    <t>MIS/20-21/072</t>
  </si>
  <si>
    <t>MAC INFO SOLUTIONS</t>
  </si>
  <si>
    <t>CAMERA</t>
  </si>
  <si>
    <t>Establishment of sound, light, public address &amp; internet system, and network of fixed nature</t>
  </si>
  <si>
    <t>MIS/20-21/281</t>
  </si>
  <si>
    <t>INTERNET ASSESORIES</t>
  </si>
  <si>
    <t>MIS/20-21/437</t>
  </si>
  <si>
    <t>NET EQUIPMENT</t>
  </si>
  <si>
    <t>MIS/21-22/464</t>
  </si>
  <si>
    <t>COMPUTER RELEATE</t>
  </si>
  <si>
    <t>M/S SAUBHAGYA</t>
  </si>
  <si>
    <t>TOILET WALL MOUNTED WITH SEAT COVER</t>
  </si>
  <si>
    <t>M/S OM BRICKS FIELD</t>
  </si>
  <si>
    <t>BRICKS PURCHASE</t>
  </si>
  <si>
    <t>M/S MANOJ CONSTRUCTION</t>
  </si>
  <si>
    <t>GITTI PURCHASE</t>
  </si>
  <si>
    <t>M/S MANISH STEEL INDUSTRIES</t>
  </si>
  <si>
    <t xml:space="preserve">STEEL PROFILE SHEET </t>
  </si>
  <si>
    <t>PROFILE STEEL SHEET</t>
  </si>
  <si>
    <t>M/S KHANDELWAL LOHA PVT LTD</t>
  </si>
  <si>
    <t>M/S PIPE &amp; STEEL TUBES</t>
  </si>
  <si>
    <t>GST-0133</t>
  </si>
  <si>
    <t>GST-01424</t>
  </si>
  <si>
    <t>HR PLATE</t>
  </si>
  <si>
    <t>GST-02073</t>
  </si>
  <si>
    <t>GST-02077</t>
  </si>
  <si>
    <t>GST-02183</t>
  </si>
  <si>
    <t>MS CHANNEL</t>
  </si>
  <si>
    <t>GST-02396</t>
  </si>
  <si>
    <t>ERW PIPE</t>
  </si>
  <si>
    <t>0000092</t>
  </si>
  <si>
    <t>M/S JAI RAM STEELS</t>
  </si>
  <si>
    <t>SARIYA PURCHASE</t>
  </si>
  <si>
    <t>0000093</t>
  </si>
  <si>
    <t>0000157</t>
  </si>
  <si>
    <t>0000156</t>
  </si>
  <si>
    <t>0000184</t>
  </si>
  <si>
    <t>0000186</t>
  </si>
  <si>
    <t>0000188</t>
  </si>
  <si>
    <t>0000339</t>
  </si>
  <si>
    <t>LL/19-20/155</t>
  </si>
  <si>
    <t>LUXMI LAMINATION</t>
  </si>
  <si>
    <t>STEEL TUBE</t>
  </si>
  <si>
    <t>LLOYD INSULATIONS INDIA LTD</t>
  </si>
  <si>
    <t>RL SLAB</t>
  </si>
  <si>
    <t>KISAN SEWA KENDRA</t>
  </si>
  <si>
    <t>GT/41</t>
  </si>
  <si>
    <t>KIRAN INDUSTRIES</t>
  </si>
  <si>
    <t xml:space="preserve">NOT ELIGIBLE </t>
  </si>
  <si>
    <t>CHAIR BRACKET</t>
  </si>
  <si>
    <t>GT 312</t>
  </si>
  <si>
    <t>1136-19-20</t>
  </si>
  <si>
    <t>KING STUBB &amp; KASIVA</t>
  </si>
  <si>
    <t>KGN INTERNATIONAL</t>
  </si>
  <si>
    <t>SPRINKLER CLAMP</t>
  </si>
  <si>
    <t>KEPL/20216130</t>
  </si>
  <si>
    <t>KATARIA ECOTECH PVT. LTD</t>
  </si>
  <si>
    <t>MASH FLY ASHBLOCK</t>
  </si>
  <si>
    <t>KEPL/20216307</t>
  </si>
  <si>
    <t>KEPL/20216308</t>
  </si>
  <si>
    <t>ADHESIVE POWDER</t>
  </si>
  <si>
    <t>KEPL/20216185</t>
  </si>
  <si>
    <t>KEPL/20216184</t>
  </si>
  <si>
    <t>KEPL/2122717</t>
  </si>
  <si>
    <t>MAX FLY ASH BLOCK</t>
  </si>
  <si>
    <t>KEPL/21227172</t>
  </si>
  <si>
    <t>KEPL/21227205</t>
  </si>
  <si>
    <t>KEPL/21227206</t>
  </si>
  <si>
    <t>KTC/2021-22/020</t>
  </si>
  <si>
    <t>KANHA TRADING COMPANY</t>
  </si>
  <si>
    <t>GRILL</t>
  </si>
  <si>
    <t>GST/01395/21-22</t>
  </si>
  <si>
    <t>KAILASH SALES CORPORATION</t>
  </si>
  <si>
    <t>GST/11920/21-22</t>
  </si>
  <si>
    <t>GST/08521/21-22</t>
  </si>
  <si>
    <t>LEG/ARTEOR PLATE 4M</t>
  </si>
  <si>
    <t>GST/08720/21-22</t>
  </si>
  <si>
    <t>GST/08877/21-22</t>
  </si>
  <si>
    <t>GST/09251/21-22</t>
  </si>
  <si>
    <t>GST/10025/21-22</t>
  </si>
  <si>
    <t>GST/11895/21-22</t>
  </si>
  <si>
    <t>GST/11917/21-22</t>
  </si>
  <si>
    <t>GST/11954/21-22</t>
  </si>
  <si>
    <t>GST/12040/21-22</t>
  </si>
  <si>
    <t>GST/12064/21-22</t>
  </si>
  <si>
    <t>GST/15259/21-22</t>
  </si>
  <si>
    <t>GST/16271/21-22</t>
  </si>
  <si>
    <t>ELECTICAL ITEM</t>
  </si>
  <si>
    <t>GST/16180/21-22</t>
  </si>
  <si>
    <t>GST/16162/21-22</t>
  </si>
  <si>
    <t>GST/10505/21-22</t>
  </si>
  <si>
    <t>K.K MANHOLE &amp; GRATINGS CO. PVT. LTD</t>
  </si>
  <si>
    <t>FOOTREST</t>
  </si>
  <si>
    <t>089</t>
  </si>
  <si>
    <t>KK CONSTRUCTION &amp; BUILDERS</t>
  </si>
  <si>
    <t>CONSTRUCTION OF CIVIL WORK</t>
  </si>
  <si>
    <t>GS-133</t>
  </si>
  <si>
    <t>SUPPLY OT TOR AND STRUCTURAL STEEL</t>
  </si>
  <si>
    <t>GS-131</t>
  </si>
  <si>
    <t>CS-147</t>
  </si>
  <si>
    <t>GS-132</t>
  </si>
  <si>
    <t>SUPPLY OF GRIT</t>
  </si>
  <si>
    <t>KBS ENTERPRISES</t>
  </si>
  <si>
    <t>EXTERNAL WATERPROOFING</t>
  </si>
  <si>
    <t>JUPITER MARKETING CO.</t>
  </si>
  <si>
    <t>Any service Charges eg. Installation charges of machinery/equipment/services</t>
  </si>
  <si>
    <t>JAISWAL BROTHERS</t>
  </si>
  <si>
    <t>BP RED OXIDE PRIMER</t>
  </si>
  <si>
    <t>DR FIXIT</t>
  </si>
  <si>
    <t>0000256</t>
  </si>
  <si>
    <t>JAI RAM STEELS</t>
  </si>
  <si>
    <t>0000251</t>
  </si>
  <si>
    <t>JAI KISAN NURSERY</t>
  </si>
  <si>
    <t>FLOWERS</t>
  </si>
  <si>
    <t>JAI AMBEY AGENCY</t>
  </si>
  <si>
    <t>IT SERVICES</t>
  </si>
  <si>
    <t xml:space="preserve">IT BILL </t>
  </si>
  <si>
    <t>FORM 26Q IN DESIRED FORMAT</t>
  </si>
  <si>
    <t>PU/265/DL</t>
  </si>
  <si>
    <t>ISOLLOYD ENGINEERING TECHNOLOGIES LIMITED</t>
  </si>
  <si>
    <t>ROCKWOOL PANEL</t>
  </si>
  <si>
    <t>PU/309/DL</t>
  </si>
  <si>
    <t>PU/317/DL</t>
  </si>
  <si>
    <t>PU/331/DL</t>
  </si>
  <si>
    <t>PU/264/DL</t>
  </si>
  <si>
    <t>PU/0341/DL</t>
  </si>
  <si>
    <t>KLIPLOCK SHEET</t>
  </si>
  <si>
    <t>PU/0336/DL</t>
  </si>
  <si>
    <t>IEVO18190492</t>
  </si>
  <si>
    <t>IRAJ EVOLUTION DESIGN COMPANY PVT. LTD.</t>
  </si>
  <si>
    <t>WASHROOM DOOR</t>
  </si>
  <si>
    <t>IDS/CY/ARS/2022/028</t>
  </si>
  <si>
    <t>VIKAS ASOPA</t>
  </si>
  <si>
    <t>IDS/CY/ARS/2022/002</t>
  </si>
  <si>
    <t>IDS/CY/ARS/2022/008</t>
  </si>
  <si>
    <t>IT/GST/18-19/071</t>
  </si>
  <si>
    <t>INDICA TRADERS PVT LTD (2018-19)</t>
  </si>
  <si>
    <t>IT/GST/18-19/106</t>
  </si>
  <si>
    <t>IT/GST/18-19/072</t>
  </si>
  <si>
    <t>GST-01469</t>
  </si>
  <si>
    <t>INDIA STEEL SUPPLY COMPANY</t>
  </si>
  <si>
    <t>MS BAR AND ROUND</t>
  </si>
  <si>
    <t>GST-01558</t>
  </si>
  <si>
    <t>HA/2021-22/107</t>
  </si>
  <si>
    <t>HOUSEARCH</t>
  </si>
  <si>
    <t>CHANNEL CORNER</t>
  </si>
  <si>
    <t>09-2119-2017</t>
  </si>
  <si>
    <t>HILTI INDIA PVT. LTD</t>
  </si>
  <si>
    <t>CONTRECTE BREAKER EQUIPMENT PURCHAED</t>
  </si>
  <si>
    <t>HIT/S/1920/1008</t>
  </si>
  <si>
    <t>HITE ENGINEERS AND CONSULTANTS</t>
  </si>
  <si>
    <t>Consultancy</t>
  </si>
  <si>
    <t>HIRA LAL &amp; COMPANY</t>
  </si>
  <si>
    <t>ELECTRICAL ITEMS- LED PURCHASED</t>
  </si>
  <si>
    <t>Electrical Fitting (electrical wiring, switches, and sockets etc)</t>
  </si>
  <si>
    <t>WALL LIGHT PURCHASED</t>
  </si>
  <si>
    <t xml:space="preserve">LIGHTING BULB PURCHASED </t>
  </si>
  <si>
    <t>HIMANSHU TIBREWAL &amp; ASSOCIATES</t>
  </si>
  <si>
    <t>HIMALAYA SPUN PIPE CO.</t>
  </si>
  <si>
    <t>MAIN HOLE COVER FRAME</t>
  </si>
  <si>
    <t>CONCRETE PIPE</t>
  </si>
  <si>
    <t>KERB STONE</t>
  </si>
  <si>
    <t>017</t>
  </si>
  <si>
    <t>07-18404-2018</t>
  </si>
  <si>
    <t>07-19185-2018</t>
  </si>
  <si>
    <t>07-18994-2018</t>
  </si>
  <si>
    <t>07-32483-2018</t>
  </si>
  <si>
    <t>07-12848-2019</t>
  </si>
  <si>
    <t>07-22493-2019</t>
  </si>
  <si>
    <t>07-18206-2019</t>
  </si>
  <si>
    <t>FLUSH ANCHOR</t>
  </si>
  <si>
    <t>06-1451-2020</t>
  </si>
  <si>
    <t>STEEL WASHER</t>
  </si>
  <si>
    <t>27-4188-2020</t>
  </si>
  <si>
    <t>SELF DREW SCREW</t>
  </si>
  <si>
    <t>27-4638-2020</t>
  </si>
  <si>
    <t>6-11284-2020</t>
  </si>
  <si>
    <t>6-11324-2020</t>
  </si>
  <si>
    <t>6-11374-2020</t>
  </si>
  <si>
    <t>IN06-5843-2021</t>
  </si>
  <si>
    <t>CHISEL TE-SPX</t>
  </si>
  <si>
    <t>IN06-16893-2021</t>
  </si>
  <si>
    <t>AIS/ELE/1221/004</t>
  </si>
  <si>
    <t>HELLA INFRA MARKET PRIVATE LIMITED</t>
  </si>
  <si>
    <t>AIS/ELE/1221/002</t>
  </si>
  <si>
    <t>RJ-6</t>
  </si>
  <si>
    <t>AIS/ELE/1221/005</t>
  </si>
  <si>
    <t>ELECTRICAL WIRE</t>
  </si>
  <si>
    <t>AIS/ELE/1221/001</t>
  </si>
  <si>
    <t>CAT6 UTP CABLE</t>
  </si>
  <si>
    <t>AIS/ELE/0322/001</t>
  </si>
  <si>
    <t>AIS/ELE/0322/002</t>
  </si>
  <si>
    <t>AIS/ELE/0322/003</t>
  </si>
  <si>
    <t>HARSH TRADERS</t>
  </si>
  <si>
    <t>HAKIKULLA P.O.P WORKS</t>
  </si>
  <si>
    <t>P.O.P WORK</t>
  </si>
  <si>
    <t>GROHE</t>
  </si>
  <si>
    <t>WASHROOM ASSEORIES</t>
  </si>
  <si>
    <t>GROHE INDIA PVT LTD</t>
  </si>
  <si>
    <t>BAUCURVE OHM SET BATH</t>
  </si>
  <si>
    <t>GORAKHPUR GRAMAPHONE AGENCY</t>
  </si>
  <si>
    <t>SOUND</t>
  </si>
  <si>
    <t>Sound system and PA system</t>
  </si>
  <si>
    <t>TI/21-22/0011</t>
  </si>
  <si>
    <t>GOODRICH GLOBAL FURNISHING INDIA PVT. LTD</t>
  </si>
  <si>
    <t>WALPAPER PURCHASE</t>
  </si>
  <si>
    <t>TI/21-22/004</t>
  </si>
  <si>
    <t>WALLPAPER</t>
  </si>
  <si>
    <t>TI/21-22/0028</t>
  </si>
  <si>
    <t>ANAND TRADING CORPORATION</t>
  </si>
  <si>
    <t>Electrical Fittings (electrical wiring, switches, and sockets etc)</t>
  </si>
  <si>
    <t>ELECTRICAL GOODS</t>
  </si>
  <si>
    <t>GLS/21-22/0196</t>
  </si>
  <si>
    <t>GLOBAL LIGHTING SOLUTIONS</t>
  </si>
  <si>
    <t>LIGHTING BULB</t>
  </si>
  <si>
    <t>GLS/21-22/0234</t>
  </si>
  <si>
    <t>GESU NATHANI &amp; ASSOCIATES</t>
  </si>
  <si>
    <t>GESU NATHANI</t>
  </si>
  <si>
    <t>GARVIT HOSPITALITY &amp; INFRACON PVT LTD</t>
  </si>
  <si>
    <t>INFRABOND</t>
  </si>
  <si>
    <t>GHIPL/18-19/1767</t>
  </si>
  <si>
    <t>GHIPL/18-19/1768</t>
  </si>
  <si>
    <t>GHIPL/18-19/2195</t>
  </si>
  <si>
    <t>GHIPL/18-19/2183</t>
  </si>
  <si>
    <t>GHIPL/18-19/2184</t>
  </si>
  <si>
    <t>GHIPL/18-19/2196</t>
  </si>
  <si>
    <t>GHIPL/18-19/2336</t>
  </si>
  <si>
    <t>GHIPL/18-19/2337</t>
  </si>
  <si>
    <t>GHIPL/18-19/2503</t>
  </si>
  <si>
    <t>GHIPL/18-19/2423</t>
  </si>
  <si>
    <t>GHIPL/18-19/2424</t>
  </si>
  <si>
    <t>GHIPL/18-19/2504</t>
  </si>
  <si>
    <t>GHIPL/19-20/0113</t>
  </si>
  <si>
    <t>GHIPL/19-20/0114</t>
  </si>
  <si>
    <t>GHIPL/19-20/003</t>
  </si>
  <si>
    <t>GHIPL/19-20/002</t>
  </si>
  <si>
    <t>GHIPL/19-20/0085</t>
  </si>
  <si>
    <t>GHIPL/19-20/0084</t>
  </si>
  <si>
    <t>INFRABOND MORTAR</t>
  </si>
  <si>
    <t>JOINTING MORTAR</t>
  </si>
  <si>
    <t xml:space="preserve">INFRABOND </t>
  </si>
  <si>
    <t>GPH/18-19/832</t>
  </si>
  <si>
    <t>GARG PLY HOUSE</t>
  </si>
  <si>
    <t>DOOR PURCHASED</t>
  </si>
  <si>
    <t>GPH/18-19/1338</t>
  </si>
  <si>
    <t>PLY PURCHASED</t>
  </si>
  <si>
    <t>STEEL/031336</t>
  </si>
  <si>
    <t xml:space="preserve">GALLANT </t>
  </si>
  <si>
    <t>SARIYA</t>
  </si>
  <si>
    <t>STEEL/029442</t>
  </si>
  <si>
    <t>STEEL/032552</t>
  </si>
  <si>
    <t>STEEL/032573</t>
  </si>
  <si>
    <t>STEEL/001896</t>
  </si>
  <si>
    <t>STEEL/005985</t>
  </si>
  <si>
    <t>STEEL/008050</t>
  </si>
  <si>
    <t>STEEL/008036</t>
  </si>
  <si>
    <t>STEEL/018436</t>
  </si>
  <si>
    <t>STEEL/026543</t>
  </si>
  <si>
    <t>RAB-014</t>
  </si>
  <si>
    <t>RAJU KUMAR KUMAWAT</t>
  </si>
  <si>
    <t>CIVIL WORK</t>
  </si>
  <si>
    <t>MANU PRATAP SINGH</t>
  </si>
  <si>
    <t>A.K. ENTERPRISES</t>
  </si>
  <si>
    <t>RA-02</t>
  </si>
  <si>
    <t>MAHENDRA PRASAD</t>
  </si>
  <si>
    <t>STEEL/024332</t>
  </si>
  <si>
    <t>STEEL/007645</t>
  </si>
  <si>
    <t>GALLANT</t>
  </si>
  <si>
    <t>STEEL/013239</t>
  </si>
  <si>
    <t>STEEL/013388</t>
  </si>
  <si>
    <t>RAB-09</t>
  </si>
  <si>
    <t>GIRISH PAL</t>
  </si>
  <si>
    <t>08/ARSPL/20-21</t>
  </si>
  <si>
    <t>RAM NARAYAN PANDEY</t>
  </si>
  <si>
    <t>DAC/905/MFG</t>
  </si>
  <si>
    <t>G.R.V SALVEX PVT. LTD</t>
  </si>
  <si>
    <t>CUSOMISED PANEL WORK</t>
  </si>
  <si>
    <t>FW/21-22/1274</t>
  </si>
  <si>
    <t>FLOORINGWALE.COM</t>
  </si>
  <si>
    <t>PRIMER</t>
  </si>
  <si>
    <t>FS/18-19/0881</t>
  </si>
  <si>
    <t>FIRE SOLUTIONS</t>
  </si>
  <si>
    <t>FS/18-19/01015</t>
  </si>
  <si>
    <t>FS/18-19/0999</t>
  </si>
  <si>
    <t>FCML DISTRIBUTORS PVT LTD-DELHI</t>
  </si>
  <si>
    <t>MIRROR</t>
  </si>
  <si>
    <t>FURNITURE RELATED</t>
  </si>
  <si>
    <t>FB/TAX/85/1819</t>
  </si>
  <si>
    <t>FABRECON INDUSTRIES</t>
  </si>
  <si>
    <t>FB/TAX/80/1819</t>
  </si>
  <si>
    <t>FB/TAX/90/1819</t>
  </si>
  <si>
    <t>FB/TAX/88/1819</t>
  </si>
  <si>
    <t>FB/TAX/86/1819</t>
  </si>
  <si>
    <t>FB/TAX/95/1819</t>
  </si>
  <si>
    <t>FB/TAX/108/1819</t>
  </si>
  <si>
    <t>FB/TAX/106/1819</t>
  </si>
  <si>
    <t>FB/TAX/96/1819</t>
  </si>
  <si>
    <t>FB/TAX/111/1819</t>
  </si>
  <si>
    <t>FB/TAX/110/1819</t>
  </si>
  <si>
    <t>FB/TAX/115/1819</t>
  </si>
  <si>
    <t>FB/TAX/124/1819</t>
  </si>
  <si>
    <t>FB/TAX/121/1819</t>
  </si>
  <si>
    <t>FB/TAX/122/1819</t>
  </si>
  <si>
    <t>FB/TAX/117/1819</t>
  </si>
  <si>
    <t>FB/TAX/130/1819</t>
  </si>
  <si>
    <t>FB/TAX/129/1819</t>
  </si>
  <si>
    <t>FB/TAX/128/1819</t>
  </si>
  <si>
    <t>FB/TAX/136/1819</t>
  </si>
  <si>
    <t>FB/TAX/135/1819</t>
  </si>
  <si>
    <t>FB/TAX/137/1819</t>
  </si>
  <si>
    <t>FB/TAX/138/1819</t>
  </si>
  <si>
    <t>FB/TAX/142/1819</t>
  </si>
  <si>
    <t>FB/TAX/143/1819</t>
  </si>
  <si>
    <t>FB/TAX/144/1819</t>
  </si>
  <si>
    <t>FB/TAX/145/1819</t>
  </si>
  <si>
    <t>FB/TAX/146/1819</t>
  </si>
  <si>
    <t>FB/TAX/148/1819</t>
  </si>
  <si>
    <t>FB/TAX/147/1819</t>
  </si>
  <si>
    <t>FB/TAX/150/1819</t>
  </si>
  <si>
    <t>FB/TAX/149/1819</t>
  </si>
  <si>
    <t>FB/TAX/151/1819</t>
  </si>
  <si>
    <t>FB/TAX/168/1819</t>
  </si>
  <si>
    <t>FB/TAX/166/1819</t>
  </si>
  <si>
    <t>FB/TAX/165/1819</t>
  </si>
  <si>
    <t>FB/TAX/200/1819</t>
  </si>
  <si>
    <t>FB/TAX/204/1819</t>
  </si>
  <si>
    <t>FB/TAX/174/1819</t>
  </si>
  <si>
    <t>FB/TAX/207/1819</t>
  </si>
  <si>
    <t>FB/TAX/212/1819</t>
  </si>
  <si>
    <t>FB/TAX/38/1920</t>
  </si>
  <si>
    <t>FB/TAX/46/1920</t>
  </si>
  <si>
    <t>FB/TAX/53/1920</t>
  </si>
  <si>
    <t>FB/TAX/61/1920</t>
  </si>
  <si>
    <t>ED/97-CMG/01-20</t>
  </si>
  <si>
    <t>ETHEREAL DESIGNS</t>
  </si>
  <si>
    <t>ED/108-CMG/02-20</t>
  </si>
  <si>
    <t>ED/145-CMG/04-21</t>
  </si>
  <si>
    <t>ED/124-CMG/03-21</t>
  </si>
  <si>
    <t>ETRC/1243/2019</t>
  </si>
  <si>
    <t>ENVIRONMENTAL AND TECHNICAL RESEARCH CENTRE</t>
  </si>
  <si>
    <t>ETRC/1362/2020</t>
  </si>
  <si>
    <t>DL/2021-22/008</t>
  </si>
  <si>
    <t>ELAN</t>
  </si>
  <si>
    <t>PRINTED ART WORK</t>
  </si>
  <si>
    <t>DL/2021-22/020</t>
  </si>
  <si>
    <t>17-18/BG/SI/1658</t>
  </si>
  <si>
    <t>EDGETECH</t>
  </si>
  <si>
    <t>PARTS OF AIRCONDITIONING M/C PURCHASED</t>
  </si>
  <si>
    <t>Any service charges e.g, Installation charges of machinery, equipment/ services</t>
  </si>
  <si>
    <t>18-19/RH/SI/0264</t>
  </si>
  <si>
    <t>TI-1298/18-19</t>
  </si>
  <si>
    <t>EAGLE FORGINGS</t>
  </si>
  <si>
    <t>GTI/18-19/297</t>
  </si>
  <si>
    <t>DREAMZ INTERIORS</t>
  </si>
  <si>
    <t>WOOD ITEM</t>
  </si>
  <si>
    <t>20-21/DMPL-016</t>
  </si>
  <si>
    <t>DMA DESIGN SERVICES PVT LTD</t>
  </si>
  <si>
    <t>20-21/DMPL-024</t>
  </si>
  <si>
    <t>20-21/DMPL-043</t>
  </si>
  <si>
    <t>21-22/DMPL-016</t>
  </si>
  <si>
    <t>DEVA STEELS</t>
  </si>
  <si>
    <t>STEEL SHEET</t>
  </si>
  <si>
    <t>DEEPAK TRADERS</t>
  </si>
  <si>
    <t>MORANG BALU (COARSE SAND) PURCHASE</t>
  </si>
  <si>
    <t>0028</t>
  </si>
  <si>
    <t>CREATION THE CONCEPT</t>
  </si>
  <si>
    <t>SWITCH AND SOCKET PURCHASED</t>
  </si>
  <si>
    <t>0029</t>
  </si>
  <si>
    <t>VECTOR PLATE PURCHASED</t>
  </si>
  <si>
    <t>0109</t>
  </si>
  <si>
    <t>VANITY/GKP/01</t>
  </si>
  <si>
    <t>CPS INTERIORS</t>
  </si>
  <si>
    <t>IMF/01/17</t>
  </si>
  <si>
    <t>CHOICE HOTELS LICENSING B.V</t>
  </si>
  <si>
    <t>FOR LICENSE</t>
  </si>
  <si>
    <t>Other expenditure (Expenses not coveredunder eligible capital Expenditure &amp; Ineligible Capital Expenditure)</t>
  </si>
  <si>
    <t>QIHG/01</t>
  </si>
  <si>
    <t>CHOICE HOSPITALITY (INDIA) PVT. LTD</t>
  </si>
  <si>
    <t>MANAGEMENT CONSULTANCY FEES, AS PER AGREEMENT DT 29 MAY 2017</t>
  </si>
  <si>
    <t>QIHG/02</t>
  </si>
  <si>
    <t>QIHG/03</t>
  </si>
  <si>
    <t>QIHG/04</t>
  </si>
  <si>
    <t>QIHG/05</t>
  </si>
  <si>
    <t>QIHG/06</t>
  </si>
  <si>
    <t>QIHG/07</t>
  </si>
  <si>
    <t>QIHG/08</t>
  </si>
  <si>
    <t>NHI MILEGA</t>
  </si>
  <si>
    <t>QIHG/09</t>
  </si>
  <si>
    <t>GST/381/2019-20</t>
  </si>
  <si>
    <t>CAPITAL SQUARE</t>
  </si>
  <si>
    <t>DL/CAG/01</t>
  </si>
  <si>
    <t>CAG CONSULTING</t>
  </si>
  <si>
    <t>DL/CAG/02</t>
  </si>
  <si>
    <t>DL/CAG/03</t>
  </si>
  <si>
    <t>DL/CAG/08</t>
  </si>
  <si>
    <t>DL/CAG/09</t>
  </si>
  <si>
    <t>DL/CAG/10</t>
  </si>
  <si>
    <t>DL/CAG/11</t>
  </si>
  <si>
    <t>DL/CAG/12</t>
  </si>
  <si>
    <t>DL/CAG/13</t>
  </si>
  <si>
    <t>DL/CAG/18</t>
  </si>
  <si>
    <t>DL/CAG/17</t>
  </si>
  <si>
    <t>DL/CAG/16</t>
  </si>
  <si>
    <t>DL/CAG/15</t>
  </si>
  <si>
    <t>DL/CAG/19</t>
  </si>
  <si>
    <t>1664/LB-NG/2018/FEE</t>
  </si>
  <si>
    <t>BHASIN &amp; CO</t>
  </si>
  <si>
    <t>1740/LB-NG/2018/FEE</t>
  </si>
  <si>
    <t>BHARAT BUILDING MATERIAL</t>
  </si>
  <si>
    <t>BALU</t>
  </si>
  <si>
    <t>MORANG</t>
  </si>
  <si>
    <t>BUILDING MATERIAL</t>
  </si>
  <si>
    <t>MORAN</t>
  </si>
  <si>
    <t>GITTI</t>
  </si>
  <si>
    <t>SOIL</t>
  </si>
  <si>
    <t>BGE/0082/21-22</t>
  </si>
  <si>
    <t>BEE GEE ENGINEERS</t>
  </si>
  <si>
    <t>DRAINAGE PUMP</t>
  </si>
  <si>
    <t>BGE/0088/21-22</t>
  </si>
  <si>
    <t>BK/20-21/163</t>
  </si>
  <si>
    <t>BATH KARE</t>
  </si>
  <si>
    <t>Electric Lining, gas/system, water supply lining</t>
  </si>
  <si>
    <t>1523/LB-NG/2018/FEE</t>
  </si>
  <si>
    <t>GST-1686</t>
  </si>
  <si>
    <t>BANARAS GLASSES (P) LTD.</t>
  </si>
  <si>
    <t>GLASS ITEM</t>
  </si>
  <si>
    <t>GST-1668/18-19</t>
  </si>
  <si>
    <t>GST-1667/18-19</t>
  </si>
  <si>
    <t>GST-1500/18-19</t>
  </si>
  <si>
    <t>GST-1499/18-19</t>
  </si>
  <si>
    <t>AZ GLOBAL/2020-21/004</t>
  </si>
  <si>
    <t>AZ GLOBAL ASSOCIATES</t>
  </si>
  <si>
    <t>AZ GLOBAL/2020-21/005</t>
  </si>
  <si>
    <t>AZ GLOBAL/2020-21/008</t>
  </si>
  <si>
    <t>AZ GLOBAL/IT/2021-22/003</t>
  </si>
  <si>
    <t>AZ GLOBAL/IT/2020-21/010</t>
  </si>
  <si>
    <t>ARKC/TI/DL/18-19/1241</t>
  </si>
  <si>
    <t>ATMA RAM KISHAN CHAND</t>
  </si>
  <si>
    <t xml:space="preserve">STEEL ITEMS </t>
  </si>
  <si>
    <t>ARKC/TI/DL/18-19/1248</t>
  </si>
  <si>
    <t>ALUMINIUM FOIL PAPER</t>
  </si>
  <si>
    <t>ARKC/TI/KL/18-19/1426</t>
  </si>
  <si>
    <t>FIBRE GLASS 32 KG 25 MM UNF</t>
  </si>
  <si>
    <t>AF-11/18-19</t>
  </si>
  <si>
    <t>ASHI FAÇADE PVT LIMITED</t>
  </si>
  <si>
    <t xml:space="preserve">INSTALLATION OF TOUGHENED GLASS </t>
  </si>
  <si>
    <t>21-22/0504</t>
  </si>
  <si>
    <t>ASHBURY INTERNATIONAL</t>
  </si>
  <si>
    <t>CAMBRIDGE HARWARD STATE</t>
  </si>
  <si>
    <t>21-22/0867</t>
  </si>
  <si>
    <t>MCG:IN-0000001</t>
  </si>
  <si>
    <t>ASCENTIS INDIA PROJECTS PVT. LTD</t>
  </si>
  <si>
    <t>MCG-AD:IN-0002</t>
  </si>
  <si>
    <t>MCG-AD:IN-0003</t>
  </si>
  <si>
    <t>MCG-AD:IN-0006</t>
  </si>
  <si>
    <t>MCG-AD:IN-0005</t>
  </si>
  <si>
    <t>MCG-AD:IN-0004</t>
  </si>
  <si>
    <t>MCG-AD:IN-0007</t>
  </si>
  <si>
    <t>ASL/51/2016-17</t>
  </si>
  <si>
    <t>ARUN SOIL LAB PVT. LTD.</t>
  </si>
  <si>
    <t>SUB- SOIL INVESTIGATION WORK</t>
  </si>
  <si>
    <t>ASL-S-425-19-20</t>
  </si>
  <si>
    <t>AB/20/18</t>
  </si>
  <si>
    <t>ABITARE ARCHITECHT &amp; INTERIOR DESIGNERS</t>
  </si>
  <si>
    <t>EliGIBLE</t>
  </si>
  <si>
    <t>Any service charges e.g. Installation charges of machinery/equipment/ services</t>
  </si>
  <si>
    <t>ARADHANA TRANSPORT CO.</t>
  </si>
  <si>
    <t>FREIGHT</t>
  </si>
  <si>
    <t>TRANSPORT CHARGES</t>
  </si>
  <si>
    <t>ANNAPURNA ASSOCIATES</t>
  </si>
  <si>
    <t>INJECTABLE MORTAR HIT-RE V3/500/1</t>
  </si>
  <si>
    <t>CAT NO 02-F-2088</t>
  </si>
  <si>
    <t>ANJUM BANO</t>
  </si>
  <si>
    <t>09-ANJ-008/21-22</t>
  </si>
  <si>
    <t>ANJ TURNKEY PROJECTS PVT. LTD</t>
  </si>
  <si>
    <t xml:space="preserve">CIVIL &amp; INTERIOR &amp; gc WORKS </t>
  </si>
  <si>
    <t>Electrical Fittings (electrical wiring, switches and socket etc)</t>
  </si>
  <si>
    <t>FAN 10" BRISCK AIR</t>
  </si>
  <si>
    <t>ATC/HO-2524</t>
  </si>
  <si>
    <t>ATC/HO-2457</t>
  </si>
  <si>
    <t>STABLIZER</t>
  </si>
  <si>
    <t>SUBMERSEBLE SEWAGE STPM</t>
  </si>
  <si>
    <t>STEEL GRIP TAPE</t>
  </si>
  <si>
    <t>Cost of Building i.e., any built-up area and all such contructed spaces which are required for the commercial operation of the eligible tourism unit'</t>
  </si>
  <si>
    <t>ANAMIKA ENTERPRISES</t>
  </si>
  <si>
    <t>PLASTER WORK</t>
  </si>
  <si>
    <t>2018-19/12</t>
  </si>
  <si>
    <t>AMVM INCORPORATION</t>
  </si>
  <si>
    <t>DOOR LOCK KEY, FURNITURE ITEM PURCHASED</t>
  </si>
  <si>
    <t>2018-19/13</t>
  </si>
  <si>
    <t>2018-19/16</t>
  </si>
  <si>
    <t>LED STRIP LIGHT, ETC ELECTRICAL ITEM PURCHASED</t>
  </si>
  <si>
    <t>2018-19/15</t>
  </si>
  <si>
    <t xml:space="preserve">AUTOMATIC DROP SEAL. LOCAL MAKE CHAIN, WARDROBE DOOR SEAL </t>
  </si>
  <si>
    <t>2018-19/21</t>
  </si>
  <si>
    <t>2018-19/28</t>
  </si>
  <si>
    <t>AMAR ENTERPRISES</t>
  </si>
  <si>
    <t>ELECTRICAL ITEMS- MOD PLATE ARTEOR, SWICH ETC PURCHASED</t>
  </si>
  <si>
    <t>ELECTRICAL ITEM PURCHASED</t>
  </si>
  <si>
    <t>POLYCAB WIRE</t>
  </si>
  <si>
    <t>RR METAL BOX</t>
  </si>
  <si>
    <t>MCB</t>
  </si>
  <si>
    <t>14/ARS/2019</t>
  </si>
  <si>
    <t>AKG PLASTICS PVT LTD</t>
  </si>
  <si>
    <t>AHUJA TRADING COMPANY</t>
  </si>
  <si>
    <t xml:space="preserve">YOGA MAT </t>
  </si>
  <si>
    <t>Sound System and PA system</t>
  </si>
  <si>
    <t>AGRAWAL ELECTRONIC COMPANY</t>
  </si>
  <si>
    <t>NATURAL LIMESTONE</t>
  </si>
  <si>
    <t xml:space="preserve">SLIDING DR </t>
  </si>
  <si>
    <t>HO/472/2019-20</t>
  </si>
  <si>
    <t>BOTTLE TRAP HSN 83025000</t>
  </si>
  <si>
    <t>HO/1571/2019-20</t>
  </si>
  <si>
    <t>SHOWER ARM PURCHASED</t>
  </si>
  <si>
    <t>JAQ/603</t>
  </si>
  <si>
    <t>EXTENTION NEPUL 1"</t>
  </si>
  <si>
    <t>HO/814/2019-20</t>
  </si>
  <si>
    <t>CHEMICAL 50 KG</t>
  </si>
  <si>
    <t>HO/2557/2019-20</t>
  </si>
  <si>
    <t>PVC CISTERN JAGUAR</t>
  </si>
  <si>
    <t>HO/2599/2019-20</t>
  </si>
  <si>
    <t>HO/2865/2019-20</t>
  </si>
  <si>
    <t>2400S SISTERN</t>
  </si>
  <si>
    <t>HO/2609/2019-20</t>
  </si>
  <si>
    <t>2400S CISTERN</t>
  </si>
  <si>
    <t>HO/3181/2019-20</t>
  </si>
  <si>
    <t>HO/3390/2019-20</t>
  </si>
  <si>
    <t>GRANITE MIX</t>
  </si>
  <si>
    <t>HO/3076/2019-20</t>
  </si>
  <si>
    <t>CHEMICAL</t>
  </si>
  <si>
    <t>HO/3121/2019-20</t>
  </si>
  <si>
    <t>TA/84</t>
  </si>
  <si>
    <t>BESIN</t>
  </si>
  <si>
    <t>TA/532</t>
  </si>
  <si>
    <t>TA/1609</t>
  </si>
  <si>
    <t>JAQ/1223</t>
  </si>
  <si>
    <t>TA/2926</t>
  </si>
  <si>
    <t>GRIS</t>
  </si>
  <si>
    <t>TA/2930</t>
  </si>
  <si>
    <t>TA/86</t>
  </si>
  <si>
    <t>GLOSSY 12*18 TILES</t>
  </si>
  <si>
    <t>TA/585</t>
  </si>
  <si>
    <t>GRAB BAR</t>
  </si>
  <si>
    <t>GRA/893</t>
  </si>
  <si>
    <t>KOTA STONE</t>
  </si>
  <si>
    <t>GRA/915</t>
  </si>
  <si>
    <t>PLAIN SUPER WHITE 12*18</t>
  </si>
  <si>
    <t>TA/3236</t>
  </si>
  <si>
    <t>SUMO BOLT</t>
  </si>
  <si>
    <t>GRA/998</t>
  </si>
  <si>
    <t>GRA/1075</t>
  </si>
  <si>
    <t>P WHITE GRANITE</t>
  </si>
  <si>
    <t>TA/1598</t>
  </si>
  <si>
    <t>HAND SHOWER</t>
  </si>
  <si>
    <t>TA/2069</t>
  </si>
  <si>
    <t>TA/2097</t>
  </si>
  <si>
    <t>TA/2932</t>
  </si>
  <si>
    <t>TA/3566</t>
  </si>
  <si>
    <t>PRIME FINESTONES GRIS 2*2 CREANZ</t>
  </si>
  <si>
    <t>TA/3889</t>
  </si>
  <si>
    <t>HEAL WOOD BEIGE VARM</t>
  </si>
  <si>
    <t>TA/3890</t>
  </si>
  <si>
    <t>TA/4334</t>
  </si>
  <si>
    <t xml:space="preserve">BIO TILE </t>
  </si>
  <si>
    <t>SSS/TAX_INV/2018-2019/362</t>
  </si>
  <si>
    <t>SPARTAN SECURITY SYSTEM</t>
  </si>
  <si>
    <t>SSS/TAX_INV/2018-2019/327</t>
  </si>
  <si>
    <t>SSS/TAX_INV/2018-19/389</t>
  </si>
  <si>
    <t>SSS/TAX_INV/2018-19/263</t>
  </si>
  <si>
    <t>SSS/TAX_INV/2018-19/390</t>
  </si>
  <si>
    <t>SSS/TAX_INV/2019-2020/37</t>
  </si>
  <si>
    <t>SSS/TAX_INV/2019-2020/293</t>
  </si>
  <si>
    <t>SSS/TAX_INV/2020-21/110</t>
  </si>
  <si>
    <t>SSS/TAX_INV/2021-22/39</t>
  </si>
  <si>
    <t>WORK DONE OF MS PIPE</t>
  </si>
  <si>
    <t>SSS/TAX_INV/2021-22/121</t>
  </si>
  <si>
    <t>FIRE FIGHTING WORK</t>
  </si>
  <si>
    <t>SSS/TAX_INV/2021-22/120</t>
  </si>
  <si>
    <t>ADARSH OVERSEAS</t>
  </si>
  <si>
    <t>FF/21-22/03</t>
  </si>
  <si>
    <t>ACUITE RATING &amp; RESEARCH</t>
  </si>
  <si>
    <t>AASPL/67/02/18</t>
  </si>
  <si>
    <t>ACORE ARCHITECTURAL SERVICES PVT LTD</t>
  </si>
  <si>
    <t>PROFFESIONAL FEES FOR PROVIDING ARCHITECTURAL SERVICES</t>
  </si>
  <si>
    <t>AASPL/103/11/18</t>
  </si>
  <si>
    <t>AASPL/77/10/18</t>
  </si>
  <si>
    <t>AASPL/103/12/18</t>
  </si>
  <si>
    <t>AASPL/107/01/19</t>
  </si>
  <si>
    <t>AASPL/120/02/19</t>
  </si>
  <si>
    <t>AASPL/145/03/19</t>
  </si>
  <si>
    <t>AASPL/11/04/19</t>
  </si>
  <si>
    <t>AASPL/22/05/19</t>
  </si>
  <si>
    <t>AASPL/31/06/19</t>
  </si>
  <si>
    <t>AASPL/48/07/19</t>
  </si>
  <si>
    <t>AASPL/065/08/19</t>
  </si>
  <si>
    <t>AASPL/087/10/19</t>
  </si>
  <si>
    <t>AASPL/088/10/19</t>
  </si>
  <si>
    <t>AASPL/106/12/19</t>
  </si>
  <si>
    <t>AASPL/114/01/20</t>
  </si>
  <si>
    <t>AASPL/122/02/20</t>
  </si>
  <si>
    <t>AASPL/06/06/20</t>
  </si>
  <si>
    <t>AASPL/25/08/20</t>
  </si>
  <si>
    <t>AASPL/37/10/20</t>
  </si>
  <si>
    <t>AASPL/123/03/20</t>
  </si>
  <si>
    <t>AASPL/59/11/20</t>
  </si>
  <si>
    <t>AASPL/72/01/21</t>
  </si>
  <si>
    <t>AASPL/93/02/21</t>
  </si>
  <si>
    <t>AASPL/03/04/21</t>
  </si>
  <si>
    <t>AASPL/12/06/21</t>
  </si>
  <si>
    <t>AASPL/03/06/21</t>
  </si>
  <si>
    <t>AASPL/29/07/21</t>
  </si>
  <si>
    <t>AASPL/58/10/21</t>
  </si>
  <si>
    <t>AASPL/79/11/11</t>
  </si>
  <si>
    <t>AASPL/86/12/21</t>
  </si>
  <si>
    <t>AASPL/108/02/22</t>
  </si>
  <si>
    <t>21-22/776</t>
  </si>
  <si>
    <t>A-CLASS MARBLES INDIA PVT. LTD.</t>
  </si>
  <si>
    <t>21-22/1262</t>
  </si>
  <si>
    <t>21-22/1452</t>
  </si>
  <si>
    <t>AB/13/17</t>
  </si>
  <si>
    <t>ABITARE ARCHITECT &amp; INTERIOR DESIGNERS</t>
  </si>
  <si>
    <t>CONSULTANCY CHARGES FOR DESIGNING AND SUPERVISING RENOVATION OF ARCHITECTURE AND INTERIOR JOBS FOR 4 STAR HOTEL RAHI</t>
  </si>
  <si>
    <t>AB/22/17</t>
  </si>
  <si>
    <t>CHARGES FOR DESIGNING AND SUPERVISING OF RENOVATION INTERIOR OF RAHI BUNGLOW</t>
  </si>
  <si>
    <t>AB/27/17</t>
  </si>
  <si>
    <t>AB/31/17</t>
  </si>
  <si>
    <t>AB/03/18</t>
  </si>
  <si>
    <t>AB/08/2018</t>
  </si>
  <si>
    <t>AB/28/18</t>
  </si>
  <si>
    <t>AB/35/18</t>
  </si>
  <si>
    <t>AB/04/19</t>
  </si>
  <si>
    <t>AB/07/2019</t>
  </si>
  <si>
    <t>AB/17/19</t>
  </si>
  <si>
    <t>AB/01/20</t>
  </si>
  <si>
    <t>AB/21/20</t>
  </si>
  <si>
    <t>AB/28/20</t>
  </si>
  <si>
    <t>AB/08/21</t>
  </si>
  <si>
    <t>ABHILASH TRADERS</t>
  </si>
  <si>
    <t>RMG STEELS PVT LTD</t>
  </si>
  <si>
    <t>STEEL</t>
  </si>
  <si>
    <t>RV0921005464</t>
  </si>
  <si>
    <t>ELECTRICAL ITEMS</t>
  </si>
  <si>
    <t>GST/10505/2021-22</t>
  </si>
  <si>
    <t>KONE ELEVATORS</t>
  </si>
  <si>
    <t>LIFT</t>
  </si>
  <si>
    <t>Other fixed structures and plant &amp; Machinery which are essential for commercial operation of the tourism unit</t>
  </si>
  <si>
    <t>2020-21/77</t>
  </si>
  <si>
    <t>SECURITY SYSTEM</t>
  </si>
  <si>
    <t>143/20-21</t>
  </si>
  <si>
    <t>SIO VASUNDHARA INTERNATIONAL PVT LTD</t>
  </si>
  <si>
    <t>CS LEG</t>
  </si>
  <si>
    <t>COARSE SAND, BRICKS</t>
  </si>
  <si>
    <t>furniture</t>
  </si>
  <si>
    <t>ABHIVYAKTI ART GALLERY</t>
  </si>
  <si>
    <t>DECORATIVE ITEMS</t>
  </si>
  <si>
    <t>WATER PROOFING WORK</t>
  </si>
  <si>
    <t>SWIMMING POOL</t>
  </si>
  <si>
    <t>ALUMINIUM WORK</t>
  </si>
  <si>
    <t>THAKURI CONSTRUCTION COMPANY</t>
  </si>
  <si>
    <t>INTERIORS</t>
  </si>
  <si>
    <t>FAUCETS</t>
  </si>
  <si>
    <t>RA/1/004</t>
  </si>
  <si>
    <t>ICC ENTERPRISES</t>
  </si>
  <si>
    <t>RA/2/007</t>
  </si>
  <si>
    <t>RA/3/009</t>
  </si>
  <si>
    <t>marbles</t>
  </si>
  <si>
    <t>PRATEEK GOEL TRANSPORT</t>
  </si>
  <si>
    <t>freight</t>
  </si>
  <si>
    <t>A1 FREIGHT</t>
  </si>
  <si>
    <t>AV LOGISTIC</t>
  </si>
  <si>
    <t>greenry</t>
  </si>
  <si>
    <t>DEEPCHAND (GOLU BORING)</t>
  </si>
  <si>
    <t>BORING</t>
  </si>
  <si>
    <t>Water supply system (pipeline, tanks, pump house, water treatment plant, etc)</t>
  </si>
  <si>
    <t>T1/21-22/001</t>
  </si>
  <si>
    <t>2420201210145726</t>
  </si>
  <si>
    <t>ICICI LOMBARD GENERAL INSURANCE</t>
  </si>
  <si>
    <t>INSURANCE BILL</t>
  </si>
  <si>
    <t>INSURANCE</t>
  </si>
  <si>
    <t>1012211007801</t>
  </si>
  <si>
    <t>INSURANCE PREMIUM</t>
  </si>
  <si>
    <t>IAS-A-1</t>
  </si>
  <si>
    <t>MARRIOT INTERNATIONAL DESIGN &amp;CONSTUCTION</t>
  </si>
  <si>
    <t>ARCHITECT</t>
  </si>
  <si>
    <t>OMT/P/42/21-22</t>
  </si>
  <si>
    <t>OMT PLUMBING ENGINEERING PVT LTD</t>
  </si>
  <si>
    <t>PLUMBING WORK</t>
  </si>
  <si>
    <t>OMT/P/41/21-22</t>
  </si>
  <si>
    <t>ADARSH ENTERPRISES</t>
  </si>
  <si>
    <t>KEPL/21221128</t>
  </si>
  <si>
    <t>KEPL/21221129</t>
  </si>
  <si>
    <t>KEPL/21221199</t>
  </si>
  <si>
    <t>KEPL/21221198</t>
  </si>
  <si>
    <t>KEPL/21221368</t>
  </si>
  <si>
    <t>KEPL/21221369</t>
  </si>
  <si>
    <t>KEPL/21221705</t>
  </si>
  <si>
    <t>KEPL/21221959</t>
  </si>
  <si>
    <t>KEPL/21221960</t>
  </si>
  <si>
    <t>KEPL/21222643</t>
  </si>
  <si>
    <t>KEPL/21222642</t>
  </si>
  <si>
    <t>KEPL/21222761</t>
  </si>
  <si>
    <t>KEPL/21222760</t>
  </si>
  <si>
    <t>KEPL/21223583</t>
  </si>
  <si>
    <t>KEPL/21223584</t>
  </si>
  <si>
    <t>SIDBI</t>
  </si>
  <si>
    <t>ASHOK KUMAR AGRAHARI</t>
  </si>
  <si>
    <t>CONSULTANCY</t>
  </si>
  <si>
    <t>HDFC BANK</t>
  </si>
  <si>
    <t>Interest Capitalised</t>
  </si>
  <si>
    <t>ANOOP SARAF U/L</t>
  </si>
  <si>
    <t>HARI PRASAD GOPI KRISHNA SARAF PVT LTD</t>
  </si>
  <si>
    <t>ABL HOSPITECH (P) LTD</t>
  </si>
  <si>
    <t>ANOOP SARAF (EXPENSES)</t>
  </si>
  <si>
    <t>SANJAY GUPTA (CA)</t>
  </si>
  <si>
    <t>SIDBI (LEGAL EXPS)</t>
  </si>
  <si>
    <t>EXECUTIVE ENGINEER CONSTRUCTION DIVISION</t>
  </si>
  <si>
    <t>SALARY EXPENSES</t>
  </si>
  <si>
    <t>SALARY</t>
  </si>
  <si>
    <t>CHOICE HOSPITALITY (INDIA) PVT LTD</t>
  </si>
  <si>
    <t>SAUMITRA SARAF</t>
  </si>
  <si>
    <t>BANK CHARGES</t>
  </si>
  <si>
    <t>SANJEEV KUMAR SINGH (STAFF)</t>
  </si>
  <si>
    <t>SKS INSTALLATION</t>
  </si>
  <si>
    <t>TERM LOAN(HDFC)</t>
  </si>
  <si>
    <t>GUARANTEE AMDENDMENT</t>
  </si>
  <si>
    <t>UNION BANK OF INDIA</t>
  </si>
  <si>
    <t>ARG/2028/IN-01</t>
  </si>
  <si>
    <t>KAREN WANG INTERIOR CONSULTANT</t>
  </si>
  <si>
    <t>PROPERTIES INSURANCE (HDFC ERGO)</t>
  </si>
  <si>
    <t>AISSHPRA GEM &amp; JEWELS</t>
  </si>
  <si>
    <t>ARG/2028/IN-02</t>
  </si>
  <si>
    <t>DIRECTOR GENERAL TOURISM</t>
  </si>
  <si>
    <t>ARG/2028/IN-03</t>
  </si>
  <si>
    <t>ARVIND CHATURVEDI STAFF</t>
  </si>
  <si>
    <t>RAMEEZ KHAN (STAFF)</t>
  </si>
  <si>
    <t>MOHD RIYAZ (STAFF)</t>
  </si>
  <si>
    <t>TOURIST DEPARTMENT</t>
  </si>
  <si>
    <t>ARG/2028/IN-04</t>
  </si>
  <si>
    <t>ARG/2028/IN-05</t>
  </si>
  <si>
    <t>ALOK KUMAR SINGH</t>
  </si>
  <si>
    <t>HDFC BANK LTD LOAN A/C</t>
  </si>
  <si>
    <t xml:space="preserve">ACORE ARCHITECTURAL </t>
  </si>
  <si>
    <t>ARG/2028/IN-06</t>
  </si>
  <si>
    <t xml:space="preserve">ATUL SARAF </t>
  </si>
  <si>
    <t>KK INFRAS</t>
  </si>
  <si>
    <t>FREIGHT EXPS</t>
  </si>
  <si>
    <t>HAKIULLAH POP WORK</t>
  </si>
  <si>
    <t>POP WORK</t>
  </si>
  <si>
    <t>PETTY &amp; CASH EXPS</t>
  </si>
  <si>
    <t>Consultancy Services</t>
  </si>
  <si>
    <t>VCNS/2022-23/008</t>
  </si>
  <si>
    <t>AB/29/21</t>
  </si>
  <si>
    <t>Architect</t>
  </si>
  <si>
    <t>012</t>
  </si>
  <si>
    <t>NARENDRA MUSALE</t>
  </si>
  <si>
    <t>SUYASH GOEL &amp; ASSOCIATES</t>
  </si>
  <si>
    <t>VCNS/2022-23/040</t>
  </si>
  <si>
    <t>IDS/CY/ARS/2022/041</t>
  </si>
  <si>
    <t>ED/175/CMG/06/22</t>
  </si>
  <si>
    <t>ETHEREAL DESIGN</t>
  </si>
  <si>
    <t>IDS/CY/ARS/2021/028</t>
  </si>
  <si>
    <t>SATYENDRA KUMAR (CONSULTANT)</t>
  </si>
  <si>
    <t>AISSHPRA BUILDERS</t>
  </si>
  <si>
    <t>Eligible</t>
  </si>
  <si>
    <t>WORKS COINTRACT</t>
  </si>
  <si>
    <t>Cost of Building i.e., any built-up area and allsuch constructed spaces which are required for the commercial operation of the eligible tourism unit</t>
  </si>
  <si>
    <t>KARABI ARTWORKS PVT LTD</t>
  </si>
  <si>
    <t>SHRI PRAKASH AGARWAL (CA)</t>
  </si>
  <si>
    <t>878030302513</t>
  </si>
  <si>
    <t>EEEUDD-1ST</t>
  </si>
  <si>
    <t>Electricity Bill</t>
  </si>
  <si>
    <t>Diesel</t>
  </si>
  <si>
    <t>878030219198</t>
  </si>
  <si>
    <t>878033579470</t>
  </si>
  <si>
    <t>878032256871</t>
  </si>
  <si>
    <t>878038513073</t>
  </si>
  <si>
    <t>878036843928</t>
  </si>
  <si>
    <t>878584199907</t>
  </si>
  <si>
    <t>878415390175</t>
  </si>
  <si>
    <t>878616322647</t>
  </si>
  <si>
    <t>EW/003485/22-23</t>
  </si>
  <si>
    <t>ELECTRO WORLD</t>
  </si>
  <si>
    <t>Electrical Fittings ( electrical wiring, switches and sockets etc.)</t>
  </si>
  <si>
    <t>ARYA ALUMUNIUM</t>
  </si>
  <si>
    <t>T03063</t>
  </si>
  <si>
    <t>MAHESHWARI ALUMUNIUM</t>
  </si>
  <si>
    <t>T03406</t>
  </si>
  <si>
    <t>MARRIOT INTERNATIONAL DESIGN &amp; CONSTRUCTION SERVICES</t>
  </si>
  <si>
    <t>Any service charge e.g., Installation charges of machinery/equipment/services</t>
  </si>
  <si>
    <t>ARG2028-INV07</t>
  </si>
  <si>
    <t>AASPL/12/04/22</t>
  </si>
  <si>
    <t>AASPL/19/05/22</t>
  </si>
  <si>
    <t>AASPL/43/07/22</t>
  </si>
  <si>
    <t>AASPL/56/08/22</t>
  </si>
  <si>
    <t>AASPL/75/09/22</t>
  </si>
  <si>
    <t>AASPL/90/10/22</t>
  </si>
  <si>
    <t>AASPL/97/11/22</t>
  </si>
  <si>
    <t>AASPL/121/02/23</t>
  </si>
  <si>
    <t>AASPL/126/03/23</t>
  </si>
  <si>
    <t>KEPL/22231120</t>
  </si>
  <si>
    <t>KATARIA ECHO TECH PVT LTD</t>
  </si>
  <si>
    <t>KEPL/22231119</t>
  </si>
  <si>
    <t>KEPL/22231719</t>
  </si>
  <si>
    <t>KEPL/22232102</t>
  </si>
  <si>
    <t>KEPL/22232101</t>
  </si>
  <si>
    <t>HARI BRICKS</t>
  </si>
  <si>
    <t>KEPL/22233058</t>
  </si>
  <si>
    <t>KEPL/22233059</t>
  </si>
  <si>
    <t>KEPL/22233068</t>
  </si>
  <si>
    <t>KEPL/22233067</t>
  </si>
  <si>
    <t>KEPL/22235140</t>
  </si>
  <si>
    <t>KEPL/22235142</t>
  </si>
  <si>
    <t>KEPL/22235435</t>
  </si>
  <si>
    <t>KEPL/22235434</t>
  </si>
  <si>
    <t>KEPL/22236359</t>
  </si>
  <si>
    <t>KEPL/22236358</t>
  </si>
  <si>
    <t>KEPL/22237105</t>
  </si>
  <si>
    <t>KEPL/22237106</t>
  </si>
  <si>
    <t>KEPL/22237195</t>
  </si>
  <si>
    <t>SRS ROOFING SYSTEMS</t>
  </si>
  <si>
    <t>PP/25</t>
  </si>
  <si>
    <t>PARADISE POOL</t>
  </si>
  <si>
    <t>Swimming pool, establishment of stationary swingset, climbing walls, amusement, playing structure etc. in play areas and parks and related infrastructure, which the eligible tourism unit must incur under the project</t>
  </si>
  <si>
    <t>ATLANTA ENTERPRISES</t>
  </si>
  <si>
    <t>PP-22/26</t>
  </si>
  <si>
    <t>PP-22/35</t>
  </si>
  <si>
    <t>27A</t>
  </si>
  <si>
    <t>Heating Ventilation and Airconditioning (HVAC) Equipment (including split and window AC), water heating system</t>
  </si>
  <si>
    <t>GST/15190/22-23</t>
  </si>
  <si>
    <t>KONE ELEVATOR INDIA PVT LTD</t>
  </si>
  <si>
    <t>SSS/TAX/INV/2022-23/186</t>
  </si>
  <si>
    <t>SITC/G/22-23/008</t>
  </si>
  <si>
    <t>ZERONE TECHNOLOGIES PVT LTD</t>
  </si>
  <si>
    <t>SITC/G/22-23/010</t>
  </si>
  <si>
    <t>SITC/G/22-23/21</t>
  </si>
  <si>
    <t>SITC/G/22-23/23</t>
  </si>
  <si>
    <t>SITC/G/22-23/022</t>
  </si>
  <si>
    <t>SITC/G/22-23/026</t>
  </si>
  <si>
    <t>SITC/G/22-23/027</t>
  </si>
  <si>
    <t>SITC/G/22-23/017</t>
  </si>
  <si>
    <t>SITC/G/22-23/036</t>
  </si>
  <si>
    <t>SITC/G/22-23/046</t>
  </si>
  <si>
    <t>SITC/G/22-23/061</t>
  </si>
  <si>
    <t>BC013/2022-23</t>
  </si>
  <si>
    <t>BOMACRETE LLP</t>
  </si>
  <si>
    <t>BC061/2022-23</t>
  </si>
  <si>
    <t>SIPL/2022-23/161</t>
  </si>
  <si>
    <t>SAKAR INDIA PVT LTD</t>
  </si>
  <si>
    <t>Water supply system (pipeline, tanks, pump house, water treatment plant etc)</t>
  </si>
  <si>
    <t>SIPL/2022-23/160</t>
  </si>
  <si>
    <t>SHREE RAM PACKAGING INDUSTRIES</t>
  </si>
  <si>
    <t>NEMANI PLYWOOD PVT LTD</t>
  </si>
  <si>
    <t>COZYAT MUTIFAB ASSOCIATES</t>
  </si>
  <si>
    <t>Furniture and Fixtures, mattresses, linens, curtains, carpets/matting, cutlery, crockery, and utensils</t>
  </si>
  <si>
    <t>INTERNAL DECORATION</t>
  </si>
  <si>
    <t>ICM/0463/21/NOV 22</t>
  </si>
  <si>
    <t>IRAJ CONTRACT MANUFACTURING PVT LTD</t>
  </si>
  <si>
    <t>GST/1720</t>
  </si>
  <si>
    <t>UNIQUE SALES CORPORATION</t>
  </si>
  <si>
    <t>GST/1847</t>
  </si>
  <si>
    <t>ACS/22-23/1046</t>
  </si>
  <si>
    <t>AGRAWAL COMMERCIAL SYNDICTE</t>
  </si>
  <si>
    <t>ACS/22-23/0855</t>
  </si>
  <si>
    <t>HOUSE ARCH</t>
  </si>
  <si>
    <t>ACS/22-23/3530</t>
  </si>
  <si>
    <t>CE/22-23/163</t>
  </si>
  <si>
    <t>CE ARTS AND CROFT PVT LTD</t>
  </si>
  <si>
    <t>RTIN/22-23/46</t>
  </si>
  <si>
    <t>RT CARPET INDIA 2017 PVT LTD</t>
  </si>
  <si>
    <t>CHHANAV HOME DÉCOR SOLUTIONS PVT LTD</t>
  </si>
  <si>
    <t>122211328869791</t>
  </si>
  <si>
    <t>HARI OM ENTERIOR</t>
  </si>
  <si>
    <t>HOI/UP/22-23/06</t>
  </si>
  <si>
    <t>HOI/UP/22-23/07</t>
  </si>
  <si>
    <t>HOI/UP/22-23/03</t>
  </si>
  <si>
    <t>HOI/UP/22-23/08</t>
  </si>
  <si>
    <t>HOI/UP/22-23/02</t>
  </si>
  <si>
    <t>IGST/22-23/300</t>
  </si>
  <si>
    <t>ASHISH INTERNATIONAL</t>
  </si>
  <si>
    <t>HA/22-23/312</t>
  </si>
  <si>
    <t>GRA/1491</t>
  </si>
  <si>
    <t>AGRAWAL MARBLES</t>
  </si>
  <si>
    <t>GRA/1488</t>
  </si>
  <si>
    <t>GRA/1490</t>
  </si>
  <si>
    <t>GRA/1489</t>
  </si>
  <si>
    <t>SIDDHIVINAYAK INTERIOR</t>
  </si>
  <si>
    <t>ICMUP/01</t>
  </si>
  <si>
    <t>LUXMI AND RATI RAM NISAD (PAPPU FURNITURE)</t>
  </si>
  <si>
    <t>BRIJESH SINGH FOR EQUIPMENT SERVICE WORK</t>
  </si>
  <si>
    <t>STEEL/002254</t>
  </si>
  <si>
    <t>GALLANT ISPAT LTD</t>
  </si>
  <si>
    <t>KANHA ENTERPRISES</t>
  </si>
  <si>
    <t>GST/0754</t>
  </si>
  <si>
    <t>KHANDELWAL LOHA PVT LTD</t>
  </si>
  <si>
    <t>GST/0793</t>
  </si>
  <si>
    <t>GST/0756</t>
  </si>
  <si>
    <t>UPSTEEL/001826</t>
  </si>
  <si>
    <t>UPSTEEL/008274</t>
  </si>
  <si>
    <t>GST-01447</t>
  </si>
  <si>
    <t>BHUSHAN AGENCIES</t>
  </si>
  <si>
    <t>UPSTEEL/017638</t>
  </si>
  <si>
    <t>GST/02249</t>
  </si>
  <si>
    <t>MANGALDEEP STEELS</t>
  </si>
  <si>
    <t>GST/02507</t>
  </si>
  <si>
    <t>22-23/645</t>
  </si>
  <si>
    <t>A-CLASS MARBLE INDIA PVT LTD</t>
  </si>
  <si>
    <t>RTIN/22-23/15</t>
  </si>
  <si>
    <t>SAPTAGIRI INTERNATIONAL PVT LTD</t>
  </si>
  <si>
    <t>22-23/730</t>
  </si>
  <si>
    <t>INEX FAÇADE AND INTERIOR</t>
  </si>
  <si>
    <t>22-23/817</t>
  </si>
  <si>
    <t>22-23/992</t>
  </si>
  <si>
    <t>GST/1252/2021-22</t>
  </si>
  <si>
    <t>SEPL/2021-22/004</t>
  </si>
  <si>
    <t>SERVOTECH ELECTRICAL PVT LTD</t>
  </si>
  <si>
    <t>GST/01122/22-23</t>
  </si>
  <si>
    <t>GST/00225/22-23</t>
  </si>
  <si>
    <t>GST/00140/22-23</t>
  </si>
  <si>
    <t>GST/00058/22-23</t>
  </si>
  <si>
    <t>SEPL/2223/DEL/009</t>
  </si>
  <si>
    <t>DEL013</t>
  </si>
  <si>
    <t>GST/04127/22-23</t>
  </si>
  <si>
    <t>GST/03306/22-23</t>
  </si>
  <si>
    <t>HC/2022-23/03</t>
  </si>
  <si>
    <t>HYDROSPHERE CORPORATION</t>
  </si>
  <si>
    <t>Sewerage treatement plant and waste management system</t>
  </si>
  <si>
    <t>ATX/2022-23/0045</t>
  </si>
  <si>
    <t>RIPARIAN IRRIGATION AND POOL PVT LTD</t>
  </si>
  <si>
    <t>Rainwater harvesting system, Solar/bio energy system</t>
  </si>
  <si>
    <t>CORONATION MERCANTILE</t>
  </si>
  <si>
    <t>GST/03856/22-23</t>
  </si>
  <si>
    <t>GST/01583/22-23</t>
  </si>
  <si>
    <t>GST/06709/22-23</t>
  </si>
  <si>
    <t>OMT/P/12/22-23</t>
  </si>
  <si>
    <t>OMT PLUMBERING ENGINEERING PVT LTD</t>
  </si>
  <si>
    <t>OMT/P/44/21-22</t>
  </si>
  <si>
    <t>AMIT ENGINEERING COMPANY</t>
  </si>
  <si>
    <t>All Power Infrastructure used to facilitate electricity supply to the tourism unit, (eg. Electric poles, transformers, substations, etc.)</t>
  </si>
  <si>
    <t>RV0922006195</t>
  </si>
  <si>
    <t>GAINWELL COMMOSALES PVT LTD</t>
  </si>
  <si>
    <t>TA/1654</t>
  </si>
  <si>
    <t>TA/1713</t>
  </si>
  <si>
    <t>TA/1781</t>
  </si>
  <si>
    <t>TA/1610</t>
  </si>
  <si>
    <t>GRA/731</t>
  </si>
  <si>
    <t>GRA/720</t>
  </si>
  <si>
    <t>SITC/G/22-23/020</t>
  </si>
  <si>
    <t>SITC/G/22-23/024</t>
  </si>
  <si>
    <t>TA/2237</t>
  </si>
  <si>
    <t>TA/2266</t>
  </si>
  <si>
    <t>HR/TIG/2223/1180</t>
  </si>
  <si>
    <t>TRUFROST COOLING PVT LTD</t>
  </si>
  <si>
    <t>HR/TIG/2223/1179</t>
  </si>
  <si>
    <t>TA/2405</t>
  </si>
  <si>
    <t>GRA/916</t>
  </si>
  <si>
    <t>GRA/903</t>
  </si>
  <si>
    <t>ATC/HO-3475</t>
  </si>
  <si>
    <t>GST/09846/22-23</t>
  </si>
  <si>
    <t>GST/10950/22-23</t>
  </si>
  <si>
    <t>OSMANI AIRCRAFT</t>
  </si>
  <si>
    <t>Establishment of treatment plant for Air and Water Pollution/incinerator etc.</t>
  </si>
  <si>
    <t>FINE ART SOLUTION</t>
  </si>
  <si>
    <t>SITC/G/22-23/032</t>
  </si>
  <si>
    <t>TA/2644</t>
  </si>
  <si>
    <t>GST/11455/22-23</t>
  </si>
  <si>
    <t>GST/11658/22-23</t>
  </si>
  <si>
    <t>TA/2900</t>
  </si>
  <si>
    <t>TA/2899</t>
  </si>
  <si>
    <t>TA/2815</t>
  </si>
  <si>
    <t>GRA/1023</t>
  </si>
  <si>
    <t>GRA/1022</t>
  </si>
  <si>
    <t>ACS/22-23/2495</t>
  </si>
  <si>
    <t>MAA BHARAVI LUNCH BHANDAR</t>
  </si>
  <si>
    <t>Any other component which is not mentioned in the eligible components but it is felt necessary for functioning of tourism unit.</t>
  </si>
  <si>
    <t>AK ELECTRICAL</t>
  </si>
  <si>
    <t>ATX/2022-23/0098</t>
  </si>
  <si>
    <t>SEPL/2223/DEL/041</t>
  </si>
  <si>
    <t>SEPL/2223/DEL/036</t>
  </si>
  <si>
    <t>SEPL/2223/DEL/040</t>
  </si>
  <si>
    <t>MANISH TRADERS</t>
  </si>
  <si>
    <t>HR/TI/22-23/054</t>
  </si>
  <si>
    <t>HR/TI/22-23/053</t>
  </si>
  <si>
    <t>GRA/1056</t>
  </si>
  <si>
    <t>GRA/1132</t>
  </si>
  <si>
    <t>GRA/1139</t>
  </si>
  <si>
    <t>GRA/1144</t>
  </si>
  <si>
    <t>VSS/0973/22-23</t>
  </si>
  <si>
    <t>TA/3451</t>
  </si>
  <si>
    <t>GST/14264/22-23</t>
  </si>
  <si>
    <t>GST/13605/22-23</t>
  </si>
  <si>
    <t>13732/22-23</t>
  </si>
  <si>
    <t>GST/13711/22-23</t>
  </si>
  <si>
    <t>ACS/22-23/2922</t>
  </si>
  <si>
    <t>ACS/22-23/2956</t>
  </si>
  <si>
    <t>ACS/22-23/2970</t>
  </si>
  <si>
    <t>ACS/22-23/2814</t>
  </si>
  <si>
    <t>ACS/22-23/2697</t>
  </si>
  <si>
    <t>GST/13966/22-23</t>
  </si>
  <si>
    <t>GST/13211/22-23</t>
  </si>
  <si>
    <t>TA/3510</t>
  </si>
  <si>
    <t>TA/3389</t>
  </si>
  <si>
    <t>TA/3334</t>
  </si>
  <si>
    <t>JV LIQUITECH</t>
  </si>
  <si>
    <t>VSS/0974/22-23</t>
  </si>
  <si>
    <t>TA/3627</t>
  </si>
  <si>
    <t>TA/3607</t>
  </si>
  <si>
    <t>TA/3599</t>
  </si>
  <si>
    <t>SITC/G/22-23/038</t>
  </si>
  <si>
    <t>TA/3637</t>
  </si>
  <si>
    <t>TA/3686</t>
  </si>
  <si>
    <t>LEGERO LIGHTING INDIA PVT LTD</t>
  </si>
  <si>
    <t>TA/3709</t>
  </si>
  <si>
    <t>M S AGENCIES</t>
  </si>
  <si>
    <t>TA/3747</t>
  </si>
  <si>
    <t>NAPL/22-23/772</t>
  </si>
  <si>
    <t>NEPTUNE AUTOMATIC PVT LTD</t>
  </si>
  <si>
    <t>GST/16320/22-23</t>
  </si>
  <si>
    <t>GST/16394/22-23</t>
  </si>
  <si>
    <t>TA/3902</t>
  </si>
  <si>
    <t>GST/16887/22-23</t>
  </si>
  <si>
    <t>ACS/22-23/3724</t>
  </si>
  <si>
    <t>GST/17638/22-23</t>
  </si>
  <si>
    <t>LIGHTTON</t>
  </si>
  <si>
    <t>SITC/G/22-23/048</t>
  </si>
  <si>
    <t>SITC/G/22-23/047</t>
  </si>
  <si>
    <t>SITC/G/22-23/050</t>
  </si>
  <si>
    <t>SP/116</t>
  </si>
  <si>
    <t>SPACE SOLUTIONS</t>
  </si>
  <si>
    <t>SIPL/2022-23/278</t>
  </si>
  <si>
    <t>SP/136</t>
  </si>
  <si>
    <t>ISHAN INFRA TECH</t>
  </si>
  <si>
    <t>SITC/G/22-23/057</t>
  </si>
  <si>
    <t>SWASTIK ENGINEERS</t>
  </si>
  <si>
    <t>FASQM/220/22-23</t>
  </si>
  <si>
    <t>AGRAWAL ELECTRIC COMPANY</t>
  </si>
  <si>
    <t>RAKESH KUMAR RAY (RAKESH ELECTRICAL)</t>
  </si>
  <si>
    <t>B2-0496</t>
  </si>
  <si>
    <t>B2-2027</t>
  </si>
  <si>
    <t>MANGALAM MARBLES &amp; GRANITES</t>
  </si>
  <si>
    <t>B2-2338</t>
  </si>
  <si>
    <t>B1-4553</t>
  </si>
  <si>
    <t>B2-2847</t>
  </si>
  <si>
    <t>ADARSH RAI (ADARSH ENTERPRISES)</t>
  </si>
  <si>
    <t>65,66</t>
  </si>
  <si>
    <t>37,38,39,20&amp;41</t>
  </si>
  <si>
    <t>22,26,29,30,31</t>
  </si>
  <si>
    <t>7,8,11,88,89</t>
  </si>
  <si>
    <t>9,8,11,6,5</t>
  </si>
  <si>
    <t>11,12,13,14</t>
  </si>
  <si>
    <t>HAFELE INDIA PVT LTD</t>
  </si>
  <si>
    <t>KITCHEN</t>
  </si>
  <si>
    <t>AIS/ELE/0422/001</t>
  </si>
  <si>
    <t>HELLA INFRA MARKET PVT LTD</t>
  </si>
  <si>
    <t>B1-0380</t>
  </si>
  <si>
    <t>TA/294</t>
  </si>
  <si>
    <t>TA/399</t>
  </si>
  <si>
    <t>TA/400</t>
  </si>
  <si>
    <t>VIPL/0048/22-23</t>
  </si>
  <si>
    <t>TA/404</t>
  </si>
  <si>
    <t>R A K CERAMICS INDIA PVT LTD</t>
  </si>
  <si>
    <t>TA/462</t>
  </si>
  <si>
    <t>TA/463</t>
  </si>
  <si>
    <t>VIPL/4736/21-22</t>
  </si>
  <si>
    <t>MAA VAISHNO TRADERS</t>
  </si>
  <si>
    <t>22-23/00223</t>
  </si>
  <si>
    <t>SACCHIDANAND INSULATIONS</t>
  </si>
  <si>
    <t>2022-2023/0003</t>
  </si>
  <si>
    <t>LUXMI LAMINATIONS (STELLAR STRUCTURE)</t>
  </si>
  <si>
    <t>B2-0448</t>
  </si>
  <si>
    <t>TA/1020</t>
  </si>
  <si>
    <t>B11662</t>
  </si>
  <si>
    <t>TA/1430</t>
  </si>
  <si>
    <t>TA/1319</t>
  </si>
  <si>
    <t>TA/1210</t>
  </si>
  <si>
    <t>GRA/334</t>
  </si>
  <si>
    <t>JAGDAMBA TECHNICAL &amp; TOOLS</t>
  </si>
  <si>
    <t>22-23/1857</t>
  </si>
  <si>
    <t>GST/995</t>
  </si>
  <si>
    <t>AIS/ELE/0822/001</t>
  </si>
  <si>
    <t>2022/23/613</t>
  </si>
  <si>
    <t>GOEL SONS</t>
  </si>
  <si>
    <t>A00076</t>
  </si>
  <si>
    <t>JANKI ENTERPRISES</t>
  </si>
  <si>
    <t>VSS/1025/22-23</t>
  </si>
  <si>
    <t>VSS/1176/22-23</t>
  </si>
  <si>
    <t>GST-2269</t>
  </si>
  <si>
    <t>GST-1896</t>
  </si>
  <si>
    <t>HC/2022-23/10</t>
  </si>
  <si>
    <t>37,38,39,40,41</t>
  </si>
  <si>
    <t>5,6,8,9,11</t>
  </si>
  <si>
    <t>RF/2022-23/04</t>
  </si>
  <si>
    <t>R-FORZA TECHNOLOGIES LIP</t>
  </si>
  <si>
    <t>HILTI INDIA PVT LTD</t>
  </si>
  <si>
    <t>22-23/259</t>
  </si>
  <si>
    <t>PACIFIC PRODUCT &amp; SOLUTIONS</t>
  </si>
  <si>
    <t>GOVIND SINGH (PRADEEP TRANSPORT CO.)</t>
  </si>
  <si>
    <t>trasnsportation</t>
  </si>
  <si>
    <t>SHRI SHREE MAHAVEER DESIGN SERVICE PVT LTD</t>
  </si>
  <si>
    <t>LAXMAN DAS</t>
  </si>
  <si>
    <t>TVT/2022-23/22</t>
  </si>
  <si>
    <t>THE VISHWAKARMA TUBEWELLS</t>
  </si>
  <si>
    <t>GOEL BROTHERS</t>
  </si>
  <si>
    <t>TI/2022-23/0235</t>
  </si>
  <si>
    <t>GOOD RICH GLOBAL INDIA FURNISHING PVT LTD</t>
  </si>
  <si>
    <t>878383969583</t>
  </si>
  <si>
    <t>EEEUDD 1ST</t>
  </si>
  <si>
    <t>Electricity</t>
  </si>
  <si>
    <t>PAY THROUGH DEMAND</t>
  </si>
  <si>
    <t>700012511360</t>
  </si>
  <si>
    <t>TORRENT GAS PVT LTD</t>
  </si>
  <si>
    <t>700037523205</t>
  </si>
  <si>
    <t>Gas pipeline</t>
  </si>
  <si>
    <t>Architectural</t>
  </si>
  <si>
    <t>BANK</t>
  </si>
  <si>
    <t>Interest Capitalized</t>
  </si>
  <si>
    <t>1106/23-24/AUG</t>
  </si>
  <si>
    <t>TVISHI SERVICE PVT LTD</t>
  </si>
  <si>
    <t>RUNA CORPORATION</t>
  </si>
  <si>
    <t>ASHOK KUMAR YADAV</t>
  </si>
  <si>
    <t>KHADIJA BEGAM</t>
  </si>
  <si>
    <t>Transportation</t>
  </si>
  <si>
    <t>17,18</t>
  </si>
  <si>
    <t>ALA/23-24/P02</t>
  </si>
  <si>
    <t>QUINTESSENCE</t>
  </si>
  <si>
    <t>Design Consultancy Fees</t>
  </si>
  <si>
    <t>IDS/CY/ARS2021028</t>
  </si>
  <si>
    <t>IDS/CY/ARS2021-28</t>
  </si>
  <si>
    <t>IDS/CY/ARS2021/28</t>
  </si>
  <si>
    <t>BIRCH STREET SYSTEMS LIC</t>
  </si>
  <si>
    <t>Software</t>
  </si>
  <si>
    <t>VCNS/2023/24/036</t>
  </si>
  <si>
    <t>BLACK OLIVE VENTURES PVT LTD</t>
  </si>
  <si>
    <t>SUYANSH GOEL &amp; ASSOCIATES</t>
  </si>
  <si>
    <t>ACORE ARCHITECTURAL SERVICE PVT LTD</t>
  </si>
  <si>
    <t>GAURAV MEHTA &amp; ASSOCIATES</t>
  </si>
  <si>
    <t>RCC/077/23-24</t>
  </si>
  <si>
    <t>RUCHI CHAUDHARY &amp; CO</t>
  </si>
  <si>
    <t>87852142564</t>
  </si>
  <si>
    <t>87801834194</t>
  </si>
  <si>
    <t>Any Other component which is not mentioned in the eligible components but is felt necessary for</t>
  </si>
  <si>
    <t>878765460749</t>
  </si>
  <si>
    <t>878407839499</t>
  </si>
  <si>
    <t>1410, 1343, 1353</t>
  </si>
  <si>
    <t>MIRANDA AUTO SERVICES</t>
  </si>
  <si>
    <t>878340024905</t>
  </si>
  <si>
    <t>1011231919340</t>
  </si>
  <si>
    <t>ICICI LOMBARD GENERAL INSURANCE CO LTD</t>
  </si>
  <si>
    <t>TATA AIG GENERAL INSURANCE CO.</t>
  </si>
  <si>
    <t>Insurance</t>
  </si>
  <si>
    <t>1012232240366</t>
  </si>
  <si>
    <t>1012232240364</t>
  </si>
  <si>
    <t>ESS/079/23-24</t>
  </si>
  <si>
    <t>ESSENSE</t>
  </si>
  <si>
    <t>MARKETING</t>
  </si>
  <si>
    <t>ESS0238/23-24</t>
  </si>
  <si>
    <t>ESS0232/23-24</t>
  </si>
  <si>
    <t>19/23-24</t>
  </si>
  <si>
    <t>SHIVAJI ADVERTISER &amp; PRINTER</t>
  </si>
  <si>
    <t>HINDUSTAN MEDIA VENTURES LTD</t>
  </si>
  <si>
    <t>2324/201645</t>
  </si>
  <si>
    <t>AMAR UJALA LTD</t>
  </si>
  <si>
    <t>R K ADVERTISING</t>
  </si>
  <si>
    <t>HASH N SOLUTION</t>
  </si>
  <si>
    <t>Advertising</t>
  </si>
  <si>
    <t>SURYA ADVERTISING</t>
  </si>
  <si>
    <t>ARYA ALLUMUNIUM</t>
  </si>
  <si>
    <t>AASPL/12/05/23</t>
  </si>
  <si>
    <t>AASPL/02/04/23</t>
  </si>
  <si>
    <t>AASPL/26/06/23</t>
  </si>
  <si>
    <t>AASPL/32/07/23</t>
  </si>
  <si>
    <t>VINOD INDUSTRIAL COROPORATION</t>
  </si>
  <si>
    <t>VINAYAK STEEL</t>
  </si>
  <si>
    <t>AHMAD METAL WORKS</t>
  </si>
  <si>
    <t>GST/887</t>
  </si>
  <si>
    <t>Ply Wood</t>
  </si>
  <si>
    <t>INPR/23/10419</t>
  </si>
  <si>
    <t>AH INTERNATIONAL PVT LTD</t>
  </si>
  <si>
    <t>INPRCH-23-50028</t>
  </si>
  <si>
    <t>INPR/23/10408</t>
  </si>
  <si>
    <t>INPR/23/10412</t>
  </si>
  <si>
    <t>INPR/23/10410</t>
  </si>
  <si>
    <t>INPR/87014</t>
  </si>
  <si>
    <t>INPR-23-10488</t>
  </si>
  <si>
    <t>INPR-23-10255</t>
  </si>
  <si>
    <t>INPR-23-10314</t>
  </si>
  <si>
    <t>INPRCH-23-50036</t>
  </si>
  <si>
    <t>INPR-23-10484</t>
  </si>
  <si>
    <t>INPR-23-10486</t>
  </si>
  <si>
    <t>INPR-23-10312</t>
  </si>
  <si>
    <t>INPR-23-10310</t>
  </si>
  <si>
    <t>INPR-23-10317</t>
  </si>
  <si>
    <t>INPR-23-10308</t>
  </si>
  <si>
    <t>INPR-23-10487</t>
  </si>
  <si>
    <t>INPR-23-10261</t>
  </si>
  <si>
    <t>INPR-23-10411</t>
  </si>
  <si>
    <t>INPR-23-10260</t>
  </si>
  <si>
    <t>INPR-23-10251</t>
  </si>
  <si>
    <t>INPR-23-10485</t>
  </si>
  <si>
    <t>INPR-23-10318</t>
  </si>
  <si>
    <t>INPR-23-10481</t>
  </si>
  <si>
    <t>INPR-23-10243</t>
  </si>
  <si>
    <t>INPR-23-10316</t>
  </si>
  <si>
    <t>INPR-23-10483</t>
  </si>
  <si>
    <t>INPR-23-10479</t>
  </si>
  <si>
    <t>INPR-23-10401</t>
  </si>
  <si>
    <t>INPR-23-10242</t>
  </si>
  <si>
    <t>INPR-23-10313</t>
  </si>
  <si>
    <t>INPR-23-10482</t>
  </si>
  <si>
    <t>INPR-23-10480</t>
  </si>
  <si>
    <t>INPR-23-10254</t>
  </si>
  <si>
    <t>INPR-23-10258</t>
  </si>
  <si>
    <t>INPR-23-10311</t>
  </si>
  <si>
    <t>INPR-23-10493</t>
  </si>
  <si>
    <t>INPR-23-10192</t>
  </si>
  <si>
    <t>INPR-23-10491</t>
  </si>
  <si>
    <t>INPR-23-10489</t>
  </si>
  <si>
    <t>INPR-23-10490</t>
  </si>
  <si>
    <t>INPR-23-10B7013</t>
  </si>
  <si>
    <t>INPR-23-10B7012</t>
  </si>
  <si>
    <t>INPR-23-10402</t>
  </si>
  <si>
    <t>INPR-23-10478</t>
  </si>
  <si>
    <t>INPR-23-10256</t>
  </si>
  <si>
    <t>INPR-23-10259</t>
  </si>
  <si>
    <t>INPR-23-1043</t>
  </si>
  <si>
    <t>INPR-23-10407</t>
  </si>
  <si>
    <t>INPR-23-10592</t>
  </si>
  <si>
    <t>INPR-23-10309</t>
  </si>
  <si>
    <t>ICM-328</t>
  </si>
  <si>
    <t>CE AARTS AND CROFT PVT LTD</t>
  </si>
  <si>
    <t>A000245</t>
  </si>
  <si>
    <t>A000180</t>
  </si>
  <si>
    <t>ICM-775/13</t>
  </si>
  <si>
    <t>ICM-774</t>
  </si>
  <si>
    <t>A000371</t>
  </si>
  <si>
    <t>ICM2324-210</t>
  </si>
  <si>
    <t>A000358</t>
  </si>
  <si>
    <t>CE2324/038</t>
  </si>
  <si>
    <t>ACS/23-24/1593</t>
  </si>
  <si>
    <t>AGRAWAL COMMERCIAL SYNDICATE</t>
  </si>
  <si>
    <t>T01540</t>
  </si>
  <si>
    <t>MAHESHWARI ALLUMUNIUM</t>
  </si>
  <si>
    <t>GRA/1559</t>
  </si>
  <si>
    <t>GRA/1558</t>
  </si>
  <si>
    <t>GRA/1556</t>
  </si>
  <si>
    <t>TA/3722</t>
  </si>
  <si>
    <t>GRA/1555</t>
  </si>
  <si>
    <t>TA/3724</t>
  </si>
  <si>
    <t>RTIN/23-24/JW/26</t>
  </si>
  <si>
    <t>SAJAWAT</t>
  </si>
  <si>
    <t>REAL INNNERSPRING TECHNOLOGIES</t>
  </si>
  <si>
    <t>SD/VEQU/20/23-24</t>
  </si>
  <si>
    <t>WANG HOSPITALITY EQUIPMENT PVT LTD</t>
  </si>
  <si>
    <t>DOOR LOCKER</t>
  </si>
  <si>
    <t>SD/VSP /197/23-24</t>
  </si>
  <si>
    <t>SD/VSP /188/23-24</t>
  </si>
  <si>
    <t>MUSLIN</t>
  </si>
  <si>
    <t>GST/1077</t>
  </si>
  <si>
    <t>UNIQUE SALE CORPORATION</t>
  </si>
  <si>
    <t>BALA JI DECORATORS</t>
  </si>
  <si>
    <t>JAGDAMBA CHEMICALS &amp; TOOLS</t>
  </si>
  <si>
    <t>ACS/23-24/2689</t>
  </si>
  <si>
    <t>AYAAN OVERSEAS</t>
  </si>
  <si>
    <t>UP/1294/23-24/SEP</t>
  </si>
  <si>
    <t>UP/1295/23-24/SEP</t>
  </si>
  <si>
    <t>SP INTERNATIONAL</t>
  </si>
  <si>
    <t>RTIN/23-24/JW/39</t>
  </si>
  <si>
    <t>gra/1085</t>
  </si>
  <si>
    <t>GYMPAC VENTURES</t>
  </si>
  <si>
    <t>Equipment for Gymnasium</t>
  </si>
  <si>
    <t>KARDHER ELECTRICALS PVT LTD</t>
  </si>
  <si>
    <t>Chandeliers(not more than rs 75 thousand per chandelier)</t>
  </si>
  <si>
    <t>KIMIRICA HUNTER INTERNATIONAL LIP</t>
  </si>
  <si>
    <t>Other fixed structures and plant &amp; machinery which are essential for commercial operation of the tourism unit</t>
  </si>
  <si>
    <t>FURNTIURE MART</t>
  </si>
  <si>
    <t>ICMUP/2324/03</t>
  </si>
  <si>
    <t>ICMUP/2324/08</t>
  </si>
  <si>
    <t>ICMUP/2324/07</t>
  </si>
  <si>
    <t>ICMUP/2324/06</t>
  </si>
  <si>
    <t>R A K CERAMICS INDI PVT LTD</t>
  </si>
  <si>
    <t>AB/23-24/05</t>
  </si>
  <si>
    <t>AB/23-24/04</t>
  </si>
  <si>
    <t>GST-1613</t>
  </si>
  <si>
    <t>GST-1611</t>
  </si>
  <si>
    <t>GST-15393-23-24</t>
  </si>
  <si>
    <t>GST-15392-23-24</t>
  </si>
  <si>
    <t>GST-15312-23-24</t>
  </si>
  <si>
    <t>LORD KRISHNA</t>
  </si>
  <si>
    <t>ACS/23-24/3462</t>
  </si>
  <si>
    <t>A001051</t>
  </si>
  <si>
    <t>A001037</t>
  </si>
  <si>
    <t>A001031</t>
  </si>
  <si>
    <t>GST/1570</t>
  </si>
  <si>
    <t>GST/1537</t>
  </si>
  <si>
    <t>GST/1571</t>
  </si>
  <si>
    <t>GST/1563</t>
  </si>
  <si>
    <t>GST/1589</t>
  </si>
  <si>
    <t>GST/1573</t>
  </si>
  <si>
    <t>GST/1574</t>
  </si>
  <si>
    <t>GST/1538</t>
  </si>
  <si>
    <t>LIENE AND THINGS</t>
  </si>
  <si>
    <t>KLIN2403610</t>
  </si>
  <si>
    <t>KLIN2404860</t>
  </si>
  <si>
    <t>KLIN2404887</t>
  </si>
  <si>
    <t>GST/1490</t>
  </si>
  <si>
    <t>KLIN2404871</t>
  </si>
  <si>
    <t>ICMUP2324-01</t>
  </si>
  <si>
    <t>ICMUP2324-02</t>
  </si>
  <si>
    <t>3H PRODUCT INTERIO</t>
  </si>
  <si>
    <t>Any service charges e.g., installation charges of machinery/equipment/services</t>
  </si>
  <si>
    <t>A0000632</t>
  </si>
  <si>
    <t>HC/SL/55</t>
  </si>
  <si>
    <t>HOME CLEANING SOLUTION</t>
  </si>
  <si>
    <t>JW/35</t>
  </si>
  <si>
    <t>HC/SL/60</t>
  </si>
  <si>
    <t>2023-24/376</t>
  </si>
  <si>
    <t>AVADH BILIGIRI</t>
  </si>
  <si>
    <t>GST/783</t>
  </si>
  <si>
    <t>SHANTI METAL INDUSTRIES</t>
  </si>
  <si>
    <t>KEY STONE SIGN STUDIO</t>
  </si>
  <si>
    <t>PCS-59/2024</t>
  </si>
  <si>
    <t>PACIFIC CHEMICAL SOLUTION</t>
  </si>
  <si>
    <t>S.S INTERIOR</t>
  </si>
  <si>
    <t>ICM-2324-210</t>
  </si>
  <si>
    <t>ICMUP-2324-004</t>
  </si>
  <si>
    <t>AB/23-24/01</t>
  </si>
  <si>
    <t>KHANDELWAL STEEL</t>
  </si>
  <si>
    <t>GST-887</t>
  </si>
  <si>
    <t>DS/SB/110/23-24</t>
  </si>
  <si>
    <t>BABA SUPER MINERALS PVT LTD</t>
  </si>
  <si>
    <t>23-24/688</t>
  </si>
  <si>
    <t>GST/00787</t>
  </si>
  <si>
    <t>FASQM/30/23-24</t>
  </si>
  <si>
    <t>Sound System and PA System</t>
  </si>
  <si>
    <t>GST/04971/23-24</t>
  </si>
  <si>
    <t>FASQM/54/23-24</t>
  </si>
  <si>
    <t>ACS/23-24/1313</t>
  </si>
  <si>
    <t>VSS/0267/23-24</t>
  </si>
  <si>
    <t>VSS/0266/23-24</t>
  </si>
  <si>
    <t>VSS/0265/23-24</t>
  </si>
  <si>
    <t>VSS/0264/23-24</t>
  </si>
  <si>
    <t>VSS/0263/23-24</t>
  </si>
  <si>
    <t>VSS/0262/23-24</t>
  </si>
  <si>
    <t>VSS/0095/23-24</t>
  </si>
  <si>
    <t>VSS/0088/23-24</t>
  </si>
  <si>
    <t>GST/06396/23-24</t>
  </si>
  <si>
    <t>GST/06395/23-24</t>
  </si>
  <si>
    <t>GST/06094/23-24</t>
  </si>
  <si>
    <t>CAPITAL ENTERPRISES</t>
  </si>
  <si>
    <t>MANGALAM MARBLE &amp; GRANITES</t>
  </si>
  <si>
    <t>GST/06662/23-24</t>
  </si>
  <si>
    <t>GST/06673/23-24</t>
  </si>
  <si>
    <t>GST/06834/23-24</t>
  </si>
  <si>
    <t>GST/06804/23-24</t>
  </si>
  <si>
    <t>GST/06992/23-24</t>
  </si>
  <si>
    <t>NAVEEN TRADING COMPANY</t>
  </si>
  <si>
    <t>GST/07499/23-24</t>
  </si>
  <si>
    <t>EW/002140/23-24</t>
  </si>
  <si>
    <t>B1-2661</t>
  </si>
  <si>
    <t>GST/08142/23-24</t>
  </si>
  <si>
    <t>GST/08437/23-24</t>
  </si>
  <si>
    <t>RM BATT &amp; CO</t>
  </si>
  <si>
    <t>MIS/23-24/186</t>
  </si>
  <si>
    <t>Computer including software</t>
  </si>
  <si>
    <t>DPS/23-24/77</t>
  </si>
  <si>
    <t>PRJE/64/23-24</t>
  </si>
  <si>
    <t>VISION HIRE ENTERTAINMENTS PVT LTD</t>
  </si>
  <si>
    <t>SEPL/2223/DEL/071</t>
  </si>
  <si>
    <t>SEPL/2223/DEL/076</t>
  </si>
  <si>
    <t>EW/002331/23-24</t>
  </si>
  <si>
    <t>GST/10195/23-24</t>
  </si>
  <si>
    <t>UP TRADING COMPANY</t>
  </si>
  <si>
    <t>TA/2164</t>
  </si>
  <si>
    <t>TA/2165</t>
  </si>
  <si>
    <t>GST/09476/23-24</t>
  </si>
  <si>
    <t>GST/09742/23-24</t>
  </si>
  <si>
    <t>GST/09626</t>
  </si>
  <si>
    <t>GST/09644/23-24</t>
  </si>
  <si>
    <t>GST/09650/23-24</t>
  </si>
  <si>
    <t>GST/09662/23-24</t>
  </si>
  <si>
    <t>GST/10715/23-24</t>
  </si>
  <si>
    <t>ACS/23-24/2196</t>
  </si>
  <si>
    <t>t0057</t>
  </si>
  <si>
    <t>SRI GURU ENTERPRISES</t>
  </si>
  <si>
    <t>GST-536</t>
  </si>
  <si>
    <t>SANKALP ENTERPRISES</t>
  </si>
  <si>
    <t>HC/23-24/026</t>
  </si>
  <si>
    <t>36SID /23-24/347</t>
  </si>
  <si>
    <t>ECIL RAPISCAN LIMITED</t>
  </si>
  <si>
    <t>ROHIT TRADERS</t>
  </si>
  <si>
    <t>B1-4423</t>
  </si>
  <si>
    <t>091/PI/23-24</t>
  </si>
  <si>
    <t>SENDHAMARAI TOOLS PVT LTD</t>
  </si>
  <si>
    <t>GST/12867</t>
  </si>
  <si>
    <t>GST/12737/23-24</t>
  </si>
  <si>
    <t>GST/12802/23-24</t>
  </si>
  <si>
    <t>BM/HPD/2023/1103</t>
  </si>
  <si>
    <t>BMERAKII DESIGN &amp; SERVICES PVT LTD</t>
  </si>
  <si>
    <t>MFW/23-24/157</t>
  </si>
  <si>
    <t>SUNRISE ENGITECH PVT LTD</t>
  </si>
  <si>
    <t>GST/13249/23-24</t>
  </si>
  <si>
    <t>GST/13372/23-24</t>
  </si>
  <si>
    <t>UP/344/23-24</t>
  </si>
  <si>
    <t>ARBUDA AGROCHEMICALS PVT LTD</t>
  </si>
  <si>
    <t>UP/345/23-24</t>
  </si>
  <si>
    <t>UP1488/2324/OCT</t>
  </si>
  <si>
    <t>UP1489/2324/OCT</t>
  </si>
  <si>
    <t>GST/11549/23-24</t>
  </si>
  <si>
    <t>GST/11279/23-24</t>
  </si>
  <si>
    <t>GST/12482/23-24</t>
  </si>
  <si>
    <t>GST/12278/23-24</t>
  </si>
  <si>
    <t>GST/11926/23-24</t>
  </si>
  <si>
    <t>GST/1081/23-24</t>
  </si>
  <si>
    <t>GST15/11/2023</t>
  </si>
  <si>
    <t>GIPS23-24/44</t>
  </si>
  <si>
    <t>GREEN INDIA INSULATION PRODUCTS AND SERVICES</t>
  </si>
  <si>
    <t>CVSA/2324/11/01</t>
  </si>
  <si>
    <t>CVSA GOURMENT PVT LTD</t>
  </si>
  <si>
    <t>PLUMBING</t>
  </si>
  <si>
    <t>KT/23-24/TI/1479</t>
  </si>
  <si>
    <t>ASES SECURITY PVT LTD</t>
  </si>
  <si>
    <t>SECURITY</t>
  </si>
  <si>
    <t>THE ONE LIGHTING</t>
  </si>
  <si>
    <t>BK TECHNOLOGIES</t>
  </si>
  <si>
    <t>AB/23-24/08</t>
  </si>
  <si>
    <t>HR/TIG/2223/1656</t>
  </si>
  <si>
    <t>HR/TIG/2223/1174</t>
  </si>
  <si>
    <t>HR/TIG/2223/1849</t>
  </si>
  <si>
    <t>224/2324</t>
  </si>
  <si>
    <t>ADHI ENTERPRISES</t>
  </si>
  <si>
    <t>Telecommunication Tower (self-established for own use), WIFI routers, boosters</t>
  </si>
  <si>
    <t>MS AGENCIES</t>
  </si>
  <si>
    <t>MIS/24/411</t>
  </si>
  <si>
    <t>VISS/0937/23-24</t>
  </si>
  <si>
    <t>EW/003533/23-24</t>
  </si>
  <si>
    <t>GST/15909/23-24</t>
  </si>
  <si>
    <t>HOME CARE SALES AND SERVICE PVT LTD</t>
  </si>
  <si>
    <t>GST/744</t>
  </si>
  <si>
    <t>GST/745</t>
  </si>
  <si>
    <t>INS/71/23-24</t>
  </si>
  <si>
    <t>RF/2023/06</t>
  </si>
  <si>
    <t>R FORZA TECHNOLOGIES LIP</t>
  </si>
  <si>
    <t>B L TANDON</t>
  </si>
  <si>
    <t>Electrical Lining, gas/steam, water supply lining</t>
  </si>
  <si>
    <t>837/ST/23-24</t>
  </si>
  <si>
    <t>BMW/23-24/341</t>
  </si>
  <si>
    <t>BALA JI METAL WORKS</t>
  </si>
  <si>
    <t>BM/HPD/2023/0929</t>
  </si>
  <si>
    <t>ASPL/2024UP4284</t>
  </si>
  <si>
    <t>VISS/0901/23-24</t>
  </si>
  <si>
    <t>GST/14690/23-24</t>
  </si>
  <si>
    <t>GST/14594</t>
  </si>
  <si>
    <t>SHRI RAM ELECTRICALS</t>
  </si>
  <si>
    <t>TA/3247</t>
  </si>
  <si>
    <t>SIVN/IN/23-00274</t>
  </si>
  <si>
    <t>SHIJI INDIA LLP</t>
  </si>
  <si>
    <t>TT/23-24/202</t>
  </si>
  <si>
    <t>TECHNICAL TOUCH</t>
  </si>
  <si>
    <t>NAPL/23-24/638</t>
  </si>
  <si>
    <t>SHIVA INSTRUMENT AND VALUES</t>
  </si>
  <si>
    <t>OMS/0105/23-24</t>
  </si>
  <si>
    <t>SARIM INDUSTRIES</t>
  </si>
  <si>
    <t>VSS/0850/23-24</t>
  </si>
  <si>
    <t>GST/14447/23-24</t>
  </si>
  <si>
    <t>GST/14200/23-24</t>
  </si>
  <si>
    <t>GST/694</t>
  </si>
  <si>
    <t>DEEPASH ENGINEERS AND ASSOCIATES</t>
  </si>
  <si>
    <t>TA/3178</t>
  </si>
  <si>
    <t>TA/3170</t>
  </si>
  <si>
    <t>GST/14689</t>
  </si>
  <si>
    <t>GST/14843/23-24</t>
  </si>
  <si>
    <t>GST/14809/23-24</t>
  </si>
  <si>
    <t>ACS/23-24/3432</t>
  </si>
  <si>
    <t>OMS/0101/23-24</t>
  </si>
  <si>
    <t>AMAR AGENCIES</t>
  </si>
  <si>
    <t>KEIPL/23-24/196</t>
  </si>
  <si>
    <t>KUMAR EQUIPMENT INDIA PVT LTD</t>
  </si>
  <si>
    <t>Store's, kitchen(s)</t>
  </si>
  <si>
    <t>KEIPL/23-24/320</t>
  </si>
  <si>
    <t>KEIPL/23-24/153</t>
  </si>
  <si>
    <t>KEIPL/23-24/155</t>
  </si>
  <si>
    <t>KEIPL/23-24/121</t>
  </si>
  <si>
    <t>KEIPL/23-24/447</t>
  </si>
  <si>
    <t>KEIPL/23-24/020</t>
  </si>
  <si>
    <t>KEIPL/23-24/119</t>
  </si>
  <si>
    <t>JS TABLEWARES</t>
  </si>
  <si>
    <t>VERPACO INDIA PVT LTD</t>
  </si>
  <si>
    <t>KEIPL/23-24/506</t>
  </si>
  <si>
    <t>SNEHA ROAD LINE</t>
  </si>
  <si>
    <t>Freight</t>
  </si>
  <si>
    <t>K P COURIER</t>
  </si>
  <si>
    <t>Courier Charges</t>
  </si>
  <si>
    <t>KITCHEN EQUIPMENT</t>
  </si>
  <si>
    <t>AGLM/2635</t>
  </si>
  <si>
    <t>ARHAT GLOBAL LOGISTICS PVT LTD</t>
  </si>
  <si>
    <t>SI/23-24/02</t>
  </si>
  <si>
    <t>A CLASS MARBLE INDIA PVT LTD</t>
  </si>
  <si>
    <t>SHYAM NURSERY</t>
  </si>
  <si>
    <t xml:space="preserve">Any Other component which is not mentioned in the eligible components but is felt necessary for funtioning of tourism unit. </t>
  </si>
  <si>
    <t>UMESH FLOWER POTS &amp; PRAVEEN FARM AND NURSERY</t>
  </si>
  <si>
    <t>2023-24/433</t>
  </si>
  <si>
    <t>DEL/IN/612/1023</t>
  </si>
  <si>
    <t>FRESH &amp; HONEST CAFÉ LIMITED</t>
  </si>
  <si>
    <t>PHONOGRAPHIC PERFORMANCE LTD</t>
  </si>
  <si>
    <t>SEPL/2223/DEL/077</t>
  </si>
  <si>
    <t>SEPL/2023/DEL/047</t>
  </si>
  <si>
    <t>OSOURCE GLOBAL PVT LTD</t>
  </si>
  <si>
    <t>KUSUM CONSTRUCTION</t>
  </si>
  <si>
    <t>AB/22-23/03</t>
  </si>
  <si>
    <t>AB/23-24/07</t>
  </si>
  <si>
    <t>AB/22-23/02</t>
  </si>
  <si>
    <t>AB/23-24/06</t>
  </si>
  <si>
    <t>AB/23-24/09</t>
  </si>
  <si>
    <t>2023/24/495</t>
  </si>
  <si>
    <t>A/23-24/12/0195</t>
  </si>
  <si>
    <t>THE INDIAN PERFORMING RIGHT SOCIETY</t>
  </si>
  <si>
    <t>DEL/587/1123</t>
  </si>
  <si>
    <t>V360D122324</t>
  </si>
  <si>
    <t>VALUE 360 COMMUNICATION PVT LTD</t>
  </si>
  <si>
    <t>ELEGIBLE CAPITAL EXPENDITURE</t>
  </si>
  <si>
    <t>Centralized air conditioning system</t>
  </si>
  <si>
    <t>Other fixed structures and plant &amp; machinery that are essential for the commercial operation of the tourism unit</t>
  </si>
  <si>
    <t>Permanent structure</t>
  </si>
  <si>
    <t>Fixed residential tentsfor tourists, meantfor use round the year and not for temporary use like mela, events or seasonal camps, etc.</t>
  </si>
  <si>
    <t>Boundary wall/s</t>
  </si>
  <si>
    <t>Internal roads, drainage &amp; entrance gate/s</t>
  </si>
  <si>
    <t>Swimming pool/s</t>
  </si>
  <si>
    <t>Store/s</t>
  </si>
  <si>
    <t>Sewerage treatment plant and waste managementsystem</t>
  </si>
  <si>
    <t>Kitchen/s</t>
  </si>
  <si>
    <t>N/A</t>
  </si>
  <si>
    <t>Boiler room and chimney</t>
  </si>
  <si>
    <t>Power supply system including sub-station, transformer, distribution system and electrification</t>
  </si>
  <si>
    <t>D.G. power backup (for self-use)</t>
  </si>
  <si>
    <t>Telecommunication tower (self-established for own use)</t>
  </si>
  <si>
    <t>Hot &amp; cold water supply system, gas / steam supply line</t>
  </si>
  <si>
    <t>Establishment of sound, light, public address, internet system and network of fixed nature</t>
  </si>
  <si>
    <t>Installation of fire detection and fire-fighting system</t>
  </si>
  <si>
    <t>Installation of non-shiftable plant &amp; machinery for the infrastructure such as kitchen, laundry, health club, spa, convention hall, exhibition hall, etc</t>
  </si>
  <si>
    <t>Establishment of stationary swing sets, climbing walls, amusement / playing structure, permanent tents, etc. in play areas and parks</t>
  </si>
  <si>
    <t>Fees paid for obtaining technical know-how</t>
  </si>
  <si>
    <t>Installation charges of machinery / equipment / services</t>
  </si>
  <si>
    <t>Approach road, expenditure incurred for power supply including construction of sub-station, pipeline laid, water supply, water tank, pipeline for discharge of waste water &amp; sewerage (On land where ownership is with the tourism unit)</t>
  </si>
  <si>
    <t>Solar / Bio energy system</t>
  </si>
  <si>
    <t>Rain water harvesting system</t>
  </si>
  <si>
    <t>Vehicles, furniture and fixtures, cutlery, crockery and utensils</t>
  </si>
  <si>
    <t>Second-hand plant and machinery purchased or shifted from within or outside country</t>
  </si>
  <si>
    <t>Interest capitalized</t>
  </si>
  <si>
    <t>Consumable stores, inventoriesfor maintenance orrepairs</t>
  </si>
  <si>
    <t>Investment on land required for setting up the tourism unit, inclusive of the cost of the land</t>
  </si>
  <si>
    <t>Any construction which is in nature of real estate transactions e.g., shops, flats, offices, etc. meant for sale / lease / rent</t>
  </si>
  <si>
    <t>Other Expenditure</t>
  </si>
  <si>
    <t>Consultancy fees</t>
  </si>
  <si>
    <t>INVOICE FOUND BUT NO ANY BILL NO IS MENTIONE</t>
  </si>
  <si>
    <t>INVOICE NOT FOUND</t>
  </si>
  <si>
    <t>IN EXCEL 89830</t>
  </si>
  <si>
    <t>WITH GST LIYA GAYA</t>
  </si>
  <si>
    <t>ELIGIBLE/
NOT ELIGIBLE</t>
  </si>
  <si>
    <t>Head 2</t>
  </si>
  <si>
    <t>Bank Gurantee Charges</t>
  </si>
  <si>
    <t>Concession Fees</t>
  </si>
  <si>
    <t>Preoperative Exp</t>
  </si>
  <si>
    <t>Insurance Charges</t>
  </si>
  <si>
    <t>Interest on term loan</t>
  </si>
  <si>
    <t>Interest on Unsecured Loan</t>
  </si>
  <si>
    <t>Salary on The Project</t>
  </si>
  <si>
    <t>Kitchen Work</t>
  </si>
  <si>
    <t>Plumbing Work</t>
  </si>
  <si>
    <t>Bank Charges For Loan</t>
  </si>
  <si>
    <t>Concession fees</t>
  </si>
  <si>
    <t>Interest on term Loan</t>
  </si>
  <si>
    <t>Interest on OD</t>
  </si>
  <si>
    <t>Not eligible</t>
  </si>
  <si>
    <t>Subtotal</t>
  </si>
  <si>
    <t>Total</t>
  </si>
  <si>
    <t>Excel</t>
  </si>
  <si>
    <t>Less in Excel</t>
  </si>
  <si>
    <t>Not Eligible</t>
  </si>
  <si>
    <t>As per Tourism Department</t>
  </si>
  <si>
    <t>Particulars</t>
  </si>
  <si>
    <t>Debit</t>
  </si>
  <si>
    <t>Credit</t>
  </si>
  <si>
    <t>2017-2022</t>
  </si>
  <si>
    <t>2022-2023</t>
  </si>
  <si>
    <t>2023-2024</t>
  </si>
  <si>
    <t>As per Excel</t>
  </si>
  <si>
    <t>Diff</t>
  </si>
  <si>
    <t>S.No</t>
  </si>
  <si>
    <t>Period</t>
  </si>
  <si>
    <t>WIP as per Books</t>
  </si>
  <si>
    <t>S.No To be done</t>
  </si>
  <si>
    <t>Row Labels</t>
  </si>
  <si>
    <t>(blank)</t>
  </si>
  <si>
    <t>Grand Total</t>
  </si>
  <si>
    <t>Any service charges e.g. installation charges of machinery/equipment/ services</t>
  </si>
  <si>
    <t>Reco of WIP</t>
  </si>
  <si>
    <t>Breakup of credit</t>
  </si>
  <si>
    <t>Televisions</t>
  </si>
  <si>
    <t>Chandeliers</t>
  </si>
  <si>
    <t>D.G Power Backup</t>
  </si>
  <si>
    <t>Equipment of Gymnasium</t>
  </si>
  <si>
    <t>Other Expenditures</t>
  </si>
  <si>
    <t>Less: Television</t>
  </si>
  <si>
    <t>ALUMINIYM RELATED ITEM</t>
  </si>
  <si>
    <t xml:space="preserve">BRICKS </t>
  </si>
  <si>
    <t>ELEVATOR RELATED ITEM</t>
  </si>
  <si>
    <t>STEEL BAR PURCHASED</t>
  </si>
  <si>
    <t>MARBLE SLAB PURCHASED</t>
  </si>
  <si>
    <t>BATHROOM RELATED ITEMS PURCHASED</t>
  </si>
  <si>
    <t>MARBLES SLAB PURCHASED</t>
  </si>
  <si>
    <t>WORKS CONTRACT</t>
  </si>
  <si>
    <t>IRON RELATE ITEM PURCHASED</t>
  </si>
  <si>
    <t>CHEMICALS PURCHASED FOR FLOORING</t>
  </si>
  <si>
    <t>PAINTING RELATED CONTRACT</t>
  </si>
  <si>
    <t xml:space="preserve">CHEMICALS PURCHASED  </t>
  </si>
  <si>
    <t>ART WORK SUPPLY &amp; INSTALLATION</t>
  </si>
  <si>
    <t>CONCRETE SOLUTIONS ITEMS PURCHASED</t>
  </si>
  <si>
    <t>SARIYA PURCHAED</t>
  </si>
  <si>
    <t xml:space="preserve">MISC </t>
  </si>
  <si>
    <t>WATER SUPPLY RELATED ITEM PURCHASED</t>
  </si>
  <si>
    <t>ELECTRICITY ITEM PURCHASED</t>
  </si>
  <si>
    <t>ELELCTRICITY ITEM PURCHASED</t>
  </si>
  <si>
    <t>ELECTRIC ITEM</t>
  </si>
  <si>
    <t>CHEMICALS PURCHASED</t>
  </si>
  <si>
    <t>STELLAR STRUCTURE</t>
  </si>
  <si>
    <t>JCB RELATED</t>
  </si>
  <si>
    <t>WORK CONTRACT</t>
  </si>
  <si>
    <t>STEEL4</t>
  </si>
  <si>
    <t>CHEMICAL SOLUTIONS PURCHASED</t>
  </si>
  <si>
    <t xml:space="preserve">MISC EXPS </t>
  </si>
  <si>
    <t>LICENSE PURCHASED</t>
  </si>
  <si>
    <t>PACKING ITEM PURCHASED</t>
  </si>
  <si>
    <t>PLUMBERING RELATED ITEM</t>
  </si>
  <si>
    <t>PLYWOOD PURCHASED</t>
  </si>
  <si>
    <t xml:space="preserve">BATHROOM RELATED ITEM </t>
  </si>
  <si>
    <t>FEES</t>
  </si>
  <si>
    <t>COMMUNICATED RELATED ITEM</t>
  </si>
  <si>
    <t>LIGHTING RELATED ITEM PURCHASED</t>
  </si>
  <si>
    <t>SEWARAGE TREATMENT PLANT &amp; WASTER MANAGEMENT SYSTEM</t>
  </si>
  <si>
    <t>INSTALLATION CHARGES OF MACHINERY EUQIPMENT</t>
  </si>
  <si>
    <t>SECURITY EQUIPMENT</t>
  </si>
  <si>
    <t xml:space="preserve">LICENSE PURCHASED </t>
  </si>
  <si>
    <t>WATER SUPPLY SYSTEM</t>
  </si>
  <si>
    <t>HVAC</t>
  </si>
  <si>
    <t>GYM RELATED ITEM</t>
  </si>
  <si>
    <t>TREATEMENT PLANT FOR WATER &amp; AIR POLUTION</t>
  </si>
  <si>
    <t>TELECOMMUNICATION TOWER</t>
  </si>
  <si>
    <t>COMPUTER INCLUDING SOFTWARE</t>
  </si>
  <si>
    <t>SOFTWARE</t>
  </si>
  <si>
    <t>STORE KITCHEN</t>
  </si>
  <si>
    <t>POWER STRUCTURE USED TO FACILITATE ELECTRICITY SUPPLY TO TOURISM UNIT</t>
  </si>
  <si>
    <t>ESTABLISHMENT OF SOUND LIGHT &amp; PUBLIC ADDRESS SYSTEM</t>
  </si>
  <si>
    <t>BATHROOM RELATED ITEM</t>
  </si>
  <si>
    <t>SERVICE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</si>
</sst>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_-;\-* #,##0.00_-;_-* &quot;-&quot;??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137">
    <xf numFmtId="0" fontId="0" fillId="0" borderId="0" xfId="0"/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0" fillId="0" borderId="4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3" fillId="0" borderId="5" xfId="0" applyFont="1" applyBorder="1"/>
    <xf numFmtId="0" fontId="0" fillId="0" borderId="6" xfId="0" applyBorder="1"/>
    <xf numFmtId="0" fontId="0" fillId="0" borderId="5" xfId="0" quotePrefix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wrapText="1"/>
    </xf>
    <xf numFmtId="164" fontId="0" fillId="0" borderId="5" xfId="0" applyNumberFormat="1" applyBorder="1"/>
    <xf numFmtId="0" fontId="0" fillId="0" borderId="5" xfId="0" quotePrefix="1" applyBorder="1"/>
    <xf numFmtId="3" fontId="0" fillId="0" borderId="5" xfId="0" applyNumberFormat="1" applyBorder="1"/>
    <xf numFmtId="0" fontId="0" fillId="0" borderId="5" xfId="0" applyBorder="1" applyAlignment="1">
      <alignment horizontal="right"/>
    </xf>
    <xf numFmtId="0" fontId="0" fillId="0" borderId="5" xfId="0" quotePrefix="1" applyBorder="1" applyAlignment="1">
      <alignment horizontal="right"/>
    </xf>
    <xf numFmtId="3" fontId="0" fillId="0" borderId="5" xfId="0" applyNumberFormat="1" applyBorder="1" applyAlignment="1">
      <alignment horizontal="right"/>
    </xf>
    <xf numFmtId="14" fontId="0" fillId="0" borderId="7" xfId="0" applyNumberFormat="1" applyBorder="1"/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0" xfId="0" applyBorder="1"/>
    <xf numFmtId="0" fontId="5" fillId="0" borderId="0" xfId="0" applyFont="1"/>
    <xf numFmtId="0" fontId="0" fillId="0" borderId="11" xfId="0" applyBorder="1"/>
    <xf numFmtId="14" fontId="0" fillId="3" borderId="4" xfId="0" applyNumberFormat="1" applyFill="1" applyBorder="1"/>
    <xf numFmtId="0" fontId="0" fillId="3" borderId="5" xfId="0" applyFill="1" applyBorder="1" applyAlignment="1">
      <alignment horizontal="left"/>
    </xf>
    <xf numFmtId="0" fontId="0" fillId="3" borderId="5" xfId="0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5" xfId="0" quotePrefix="1" applyFill="1" applyBorder="1" applyAlignment="1">
      <alignment horizontal="left"/>
    </xf>
    <xf numFmtId="14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wrapText="1"/>
    </xf>
    <xf numFmtId="164" fontId="0" fillId="3" borderId="5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5" xfId="0" applyNumberFormat="1" applyBorder="1"/>
    <xf numFmtId="14" fontId="0" fillId="4" borderId="4" xfId="0" applyNumberForma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5" xfId="0" quotePrefix="1" applyFill="1" applyBorder="1"/>
    <xf numFmtId="3" fontId="0" fillId="4" borderId="5" xfId="0" applyNumberFormat="1" applyFill="1" applyBorder="1"/>
    <xf numFmtId="0" fontId="0" fillId="4" borderId="5" xfId="0" applyFill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4" fontId="0" fillId="0" borderId="8" xfId="0" applyNumberFormat="1" applyBorder="1"/>
    <xf numFmtId="0" fontId="0" fillId="5" borderId="5" xfId="0" applyFill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0" fillId="5" borderId="5" xfId="0" applyFill="1" applyBorder="1"/>
    <xf numFmtId="0" fontId="0" fillId="5" borderId="5" xfId="0" quotePrefix="1" applyFill="1" applyBorder="1" applyAlignment="1">
      <alignment horizontal="right"/>
    </xf>
    <xf numFmtId="3" fontId="0" fillId="5" borderId="5" xfId="0" applyNumberForma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8" xfId="0" applyFill="1" applyBorder="1" applyAlignment="1">
      <alignment horizontal="left"/>
    </xf>
    <xf numFmtId="0" fontId="0" fillId="5" borderId="8" xfId="0" applyFill="1" applyBorder="1"/>
    <xf numFmtId="14" fontId="0" fillId="5" borderId="4" xfId="0" applyNumberFormat="1" applyFill="1" applyBorder="1"/>
    <xf numFmtId="0" fontId="0" fillId="5" borderId="6" xfId="0" applyFill="1" applyBorder="1"/>
    <xf numFmtId="14" fontId="0" fillId="5" borderId="7" xfId="0" applyNumberFormat="1" applyFill="1" applyBorder="1"/>
    <xf numFmtId="0" fontId="0" fillId="5" borderId="9" xfId="0" applyFill="1" applyBorder="1"/>
    <xf numFmtId="165" fontId="0" fillId="0" borderId="0" xfId="1" applyFont="1"/>
    <xf numFmtId="165" fontId="1" fillId="0" borderId="12" xfId="1" applyFont="1" applyBorder="1"/>
    <xf numFmtId="0" fontId="0" fillId="6" borderId="5" xfId="0" applyFill="1" applyBorder="1"/>
    <xf numFmtId="0" fontId="3" fillId="0" borderId="8" xfId="0" applyFont="1" applyBorder="1"/>
    <xf numFmtId="165" fontId="0" fillId="0" borderId="0" xfId="0" applyNumberFormat="1"/>
    <xf numFmtId="165" fontId="1" fillId="0" borderId="0" xfId="1" applyFont="1" applyBorder="1"/>
    <xf numFmtId="0" fontId="1" fillId="0" borderId="0" xfId="0" applyFont="1" applyAlignment="1">
      <alignment horizontal="center" vertical="center"/>
    </xf>
    <xf numFmtId="165" fontId="3" fillId="0" borderId="5" xfId="1" applyFont="1" applyFill="1" applyBorder="1"/>
    <xf numFmtId="165" fontId="0" fillId="0" borderId="5" xfId="1" applyFont="1" applyBorder="1"/>
    <xf numFmtId="0" fontId="0" fillId="0" borderId="4" xfId="0" applyBorder="1"/>
    <xf numFmtId="165" fontId="0" fillId="0" borderId="6" xfId="0" applyNumberFormat="1" applyBorder="1"/>
    <xf numFmtId="0" fontId="1" fillId="0" borderId="7" xfId="0" applyFont="1" applyBorder="1"/>
    <xf numFmtId="165" fontId="1" fillId="0" borderId="8" xfId="1" applyFont="1" applyBorder="1"/>
    <xf numFmtId="165" fontId="1" fillId="0" borderId="9" xfId="1" applyFont="1" applyBorder="1"/>
    <xf numFmtId="0" fontId="1" fillId="0" borderId="3" xfId="0" applyFont="1" applyBorder="1" applyAlignment="1">
      <alignment horizontal="center" vertical="center" wrapText="1"/>
    </xf>
    <xf numFmtId="14" fontId="0" fillId="3" borderId="5" xfId="0" applyNumberFormat="1" applyFill="1" applyBorder="1"/>
    <xf numFmtId="0" fontId="1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wrapText="1"/>
    </xf>
    <xf numFmtId="0" fontId="0" fillId="7" borderId="4" xfId="0" applyFill="1" applyBorder="1"/>
    <xf numFmtId="14" fontId="0" fillId="4" borderId="5" xfId="0" applyNumberFormat="1" applyFill="1" applyBorder="1"/>
    <xf numFmtId="14" fontId="0" fillId="5" borderId="5" xfId="0" applyNumberFormat="1" applyFill="1" applyBorder="1"/>
    <xf numFmtId="0" fontId="0" fillId="0" borderId="7" xfId="0" applyBorder="1"/>
    <xf numFmtId="0" fontId="0" fillId="8" borderId="4" xfId="0" applyFill="1" applyBorder="1"/>
    <xf numFmtId="0" fontId="0" fillId="9" borderId="4" xfId="0" applyFill="1" applyBorder="1"/>
    <xf numFmtId="165" fontId="0" fillId="0" borderId="6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7" borderId="11" xfId="0" applyFill="1" applyBorder="1"/>
    <xf numFmtId="0" fontId="0" fillId="8" borderId="11" xfId="0" applyFill="1" applyBorder="1"/>
    <xf numFmtId="0" fontId="0" fillId="9" borderId="11" xfId="0" applyFill="1" applyBorder="1"/>
    <xf numFmtId="0" fontId="0" fillId="0" borderId="14" xfId="0" applyBorder="1"/>
    <xf numFmtId="0" fontId="1" fillId="0" borderId="13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9" borderId="6" xfId="0" applyFill="1" applyBorder="1"/>
    <xf numFmtId="0" fontId="0" fillId="8" borderId="6" xfId="0" applyFill="1" applyBorder="1"/>
    <xf numFmtId="0" fontId="1" fillId="0" borderId="0" xfId="0" applyFont="1"/>
    <xf numFmtId="0" fontId="0" fillId="0" borderId="16" xfId="0" applyBorder="1" applyAlignment="1">
      <alignment horizontal="left"/>
    </xf>
    <xf numFmtId="0" fontId="0" fillId="6" borderId="6" xfId="0" applyFill="1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12" xfId="0" applyFont="1" applyBorder="1"/>
    <xf numFmtId="0" fontId="0" fillId="2" borderId="0" xfId="0" applyFill="1"/>
    <xf numFmtId="0" fontId="0" fillId="5" borderId="0" xfId="0" applyFill="1" applyAlignment="1">
      <alignment horizontal="left"/>
    </xf>
    <xf numFmtId="0" fontId="0" fillId="5" borderId="0" xfId="0" applyFill="1"/>
    <xf numFmtId="0" fontId="0" fillId="2" borderId="0" xfId="0" applyFill="1" applyAlignment="1">
      <alignment horizontal="left"/>
    </xf>
    <xf numFmtId="165" fontId="0" fillId="2" borderId="0" xfId="1" applyFont="1" applyFill="1"/>
    <xf numFmtId="0" fontId="0" fillId="0" borderId="16" xfId="0" applyBorder="1"/>
    <xf numFmtId="0" fontId="0" fillId="0" borderId="12" xfId="0" applyBorder="1"/>
    <xf numFmtId="0" fontId="0" fillId="5" borderId="5" xfId="0" quotePrefix="1" applyFill="1" applyBorder="1" applyAlignment="1">
      <alignment horizontal="left"/>
    </xf>
    <xf numFmtId="0" fontId="0" fillId="4" borderId="0" xfId="0" applyFill="1"/>
    <xf numFmtId="165" fontId="3" fillId="0" borderId="0" xfId="1" applyFont="1"/>
    <xf numFmtId="165" fontId="3" fillId="0" borderId="0" xfId="0" applyNumberFormat="1" applyFont="1"/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0" xfId="1" applyNumberFormat="1" applyFont="1"/>
    <xf numFmtId="167" fontId="0" fillId="2" borderId="0" xfId="1" applyNumberFormat="1" applyFont="1" applyFill="1"/>
    <xf numFmtId="167" fontId="1" fillId="0" borderId="12" xfId="1" applyNumberFormat="1" applyFont="1" applyBorder="1"/>
    <xf numFmtId="167" fontId="1" fillId="0" borderId="0" xfId="1" applyNumberFormat="1" applyFont="1" applyBorder="1"/>
    <xf numFmtId="167" fontId="0" fillId="0" borderId="0" xfId="0" applyNumberFormat="1"/>
    <xf numFmtId="167" fontId="1" fillId="0" borderId="8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urav mehta" refreshedDate="45353.630404282405" createdVersion="8" refreshedVersion="8" minRefreshableVersion="3" recordCount="2299">
  <cacheSource type="worksheet">
    <worksheetSource ref="A4:I2303" sheet="Headwise"/>
  </cacheSource>
  <cacheFields count="9">
    <cacheField name="S.No" numFmtId="0">
      <sharedItems containsBlank="1" containsMixedTypes="1" containsNumber="1" containsInteger="1" minValue="1" maxValue="1066" count="106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m/>
        <s v=" "/>
      </sharedItems>
    </cacheField>
    <cacheField name="S.No To be done" numFmtId="0">
      <sharedItems containsSemiMixedTypes="0" containsString="0" containsNumber="1" containsInteger="1" minValue="1" maxValue="2299" count="229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1"/>
        <n v="1802"/>
        <n v="1803"/>
        <n v="1804"/>
        <n v="1805"/>
        <n v="1806"/>
        <n v="1807"/>
        <n v="1808"/>
        <n v="1809"/>
        <n v="1810"/>
        <n v="1811"/>
        <n v="1812"/>
        <n v="1813"/>
        <n v="1814"/>
        <n v="1815"/>
        <n v="1816"/>
        <n v="1817"/>
        <n v="1818"/>
        <n v="1819"/>
        <n v="1820"/>
        <n v="1821"/>
        <n v="1822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0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8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89"/>
        <n v="2090"/>
        <n v="2091"/>
        <n v="2092"/>
        <n v="2093"/>
        <n v="2094"/>
        <n v="2095"/>
        <n v="2096"/>
        <n v="2097"/>
        <n v="2098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3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0"/>
        <n v="2231"/>
        <n v="2232"/>
        <n v="2233"/>
        <n v="2234"/>
        <n v="2235"/>
        <n v="2236"/>
        <n v="2237"/>
        <n v="2238"/>
        <n v="2239"/>
        <n v="2240"/>
        <n v="2241"/>
        <n v="2242"/>
        <n v="2243"/>
        <n v="2244"/>
        <n v="2245"/>
        <n v="2246"/>
        <n v="2247"/>
        <n v="2248"/>
        <n v="2249"/>
        <n v="2250"/>
        <n v="2251"/>
        <n v="2252"/>
        <n v="2253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6"/>
        <n v="2297"/>
        <n v="2298"/>
        <n v="2299"/>
      </sharedItems>
    </cacheField>
    <cacheField name="DATE OF INVOICE" numFmtId="14">
      <sharedItems containsNonDate="0" containsDate="1" containsString="0" containsBlank="1" minDate="2017-05-19T00:00:00" maxDate="2024-01-01T00:00:00"/>
    </cacheField>
    <cacheField name="INVOICE NO" numFmtId="0">
      <sharedItems containsBlank="1" containsMixedTypes="1" containsNumber="1" containsInteger="1" minValue="1" maxValue="70000049901"/>
    </cacheField>
    <cacheField name="PARTY" numFmtId="0">
      <sharedItems/>
    </cacheField>
    <cacheField name="TAXABLE VALUE" numFmtId="0">
      <sharedItems containsSemiMixedTypes="0" containsString="0" containsNumber="1" minValue="145.19999999999999" maxValue="43894614"/>
    </cacheField>
    <cacheField name="Status" numFmtId="0">
      <sharedItems/>
    </cacheField>
    <cacheField name="REMARKS" numFmtId="0">
      <sharedItems containsBlank="1"/>
    </cacheField>
    <cacheField name="Head" numFmtId="0">
      <sharedItems containsBlank="1" count="54">
        <s v="Heating Ventilation and Airconditioning (HVAC) equipment (including split and window  AC), water heating system"/>
        <s v="Cost of Building, ie any built-up area and all such contrcutred spaces which are required for the commercial operation of the eligible tourism unit"/>
        <s v="Water supply system (pipeline, tanks, pump house, water treatement plant, etc)"/>
        <s v="consultancy"/>
        <s v="Furniture and fixtures, mattresses, linens, curtains, carpets/matting, cutlery, crockery, and utelsils"/>
        <s v="Electrical Fittings (electrical wiring, switches, and sockets etc.)"/>
        <s v="Water supply system (pipeline, tanks, pump house, water treatement plant, etc.)"/>
        <s v="Any other component which is not mentioned in the eligible components but it is felt necessary for functioning of the tourism unit"/>
        <s v="Safety Equipment's (e.g. fire detector and firefighting system, fire extinguisher,smoke detector, sprinkler, surveillance systems, door metal detector, handheld metal detector, room barrier, vehicle scanner,etc.)"/>
        <s v="Any service charges e.g. installation charges of machinery/equipment/ sercies"/>
        <s v="Rainharvesting system, solar/bio energy system"/>
        <s v="Any service charges e.g. Installation Charges of machinery/equipment/ servies"/>
        <s v="Heating Ventilation and airconditioning (HVAC) equipment (including split and window AC), water heating system"/>
        <s v="Computer including Software's"/>
        <s v="Establishment of sound, light, public address &amp; internet system, and network of fixed nature"/>
        <s v="Any service Charges eg. Installation charges of machinery/equipment/services"/>
        <s v="Electrical Fitting (electrical wiring, switches, and sockets etc)"/>
        <s v="Sound system and PA system"/>
        <s v="Electrical Fittings (electrical wiring, switches, and sockets etc)"/>
        <s v="Any service charges e.g, Installation charges of machinery, equipment/ services"/>
        <s v="Other expenditure (Expenses not coveredunder eligible capital Expenditure &amp; Ineligible Capital Expenditure)"/>
        <s v="Electric Lining, gas/system, water supply lining"/>
        <s v="Any service charges e.g. Installation charges of machinery/equipment/ services"/>
        <s v="Electrical Fittings (electrical wiring, switches and socket etc)"/>
        <s v="Cost of Building i.e., any built-up area and all such contructed spaces which are required for the commercial operation of the eligible tourism unit'"/>
        <s v="Other fixed structures and plant &amp; Machinery which are essential for commercial operation of the tourism unit"/>
        <s v="Water supply system (pipeline, tanks, pump house, water treatment plant, etc)"/>
        <s v="Interest Capitalised"/>
        <s v="Cost of Building i.e., any built-up area and allsuch constructed spaces which are required for the commercial operation of the eligible tourism unit"/>
        <s v="Electrical Fittings ( electrical wiring, switches and sockets etc.)"/>
        <s v="Any service charge e.g., Installation charges of machinery/equipment/services"/>
        <s v="Swimming pool, establishment of stationary swingset, climbing walls, amusement, playing structure etc. in play areas and parks and related infrastructure, which the eligible tourism unit must incur under the project"/>
        <s v="Water supply system (pipeline, tanks, pump house, water treatment plant etc)"/>
        <s v="Furniture and Fixtures, mattresses, linens, curtains, carpets/matting, cutlery, crockery, and utensils"/>
        <s v="Sewerage treatement plant and waste management system"/>
        <s v="Rainwater harvesting system, Solar/bio energy system"/>
        <s v="All Power Infrastructure used to facilitate electricity supply to the tourism unit, (eg. Electric poles, transformers, substations, etc.)"/>
        <s v="Establishment of treatment plant for Air and Water Pollution/incinerator etc."/>
        <s v="Any other component which is not mentioned in the eligible components but it is felt necessary for functioning of tourism unit."/>
        <s v="trasnsportation"/>
        <m/>
        <s v="Any Other component which is not mentioned in the eligible components but is felt necessary for"/>
        <s v="Insurance"/>
        <s v="Advertising"/>
        <s v="Interest Capitalized"/>
        <s v="Equipment for Gymnasium"/>
        <s v="Chandeliers(not more than rs 75 thousand per chandelier)"/>
        <s v="Any service charges e.g., installation charges of machinery/equipment/services"/>
        <s v="Computer including software"/>
        <s v="Telecommunication Tower (self-established for own use), WIFI routers, boosters"/>
        <s v="Electrical Lining, gas/steam, water supply lining"/>
        <s v="Store's, kitchen(s)"/>
        <s v="Transportation"/>
        <s v="Any Other component which is not mentioned in the eligible components but is felt necessary for funtioning of tourism unit.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99">
  <r>
    <x v="0"/>
    <x v="0"/>
    <d v="2018-11-13T00:00:00"/>
    <s v="ZSES/GORAKHPUR/01"/>
    <s v="ZERO SQUARE"/>
    <n v="110170"/>
    <s v="ELIGIBLE"/>
    <s v="MOCK UP ROOM HVAC WORK"/>
    <x v="0"/>
  </r>
  <r>
    <x v="1"/>
    <x v="1"/>
    <d v="2018-12-21T00:00:00"/>
    <s v="1906WYN18"/>
    <s v="WYNTRONIX INNOVATIONS PVT LTD"/>
    <n v="11211.86"/>
    <s v="ELIGIBLE"/>
    <s v="LOCKS"/>
    <x v="1"/>
  </r>
  <r>
    <x v="2"/>
    <x v="2"/>
    <d v="2021-12-25T00:00:00"/>
    <n v="334"/>
    <s v="WADHWA ENTERPRISES"/>
    <n v="78566.679999999993"/>
    <s v="ELIGIBLE"/>
    <s v="ALUMINIUM EXTRUSION"/>
    <x v="1"/>
  </r>
  <r>
    <x v="3"/>
    <x v="3"/>
    <d v="2022-01-12T00:00:00"/>
    <n v="351"/>
    <s v="WADHWA ENTERPRISES"/>
    <n v="72018.86"/>
    <s v="ELIGIBLE"/>
    <s v="ALUMINIUM EXTRUSION"/>
    <x v="1"/>
  </r>
  <r>
    <x v="4"/>
    <x v="4"/>
    <d v="2022-02-10T00:00:00"/>
    <n v="388"/>
    <s v="WADHWA ENTERPRISES"/>
    <n v="137489.9"/>
    <s v="ELIGIBLE"/>
    <s v="ALUMINIUM EXTRUSION"/>
    <x v="1"/>
  </r>
  <r>
    <x v="5"/>
    <x v="5"/>
    <d v="2022-03-14T00:00:00"/>
    <n v="439"/>
    <s v="WADHWA ENTERPRISES"/>
    <n v="337697.14"/>
    <s v="ELIGIBLE"/>
    <s v="ALUMINIUM EXTRUSION"/>
    <x v="1"/>
  </r>
  <r>
    <x v="6"/>
    <x v="6"/>
    <d v="2022-03-14T00:00:00"/>
    <s v="B1-4899"/>
    <s v="SHRI NAV DURGA TRADING CO."/>
    <n v="31931.9"/>
    <s v="ELIGIBLE"/>
    <s v="PVC PIPE"/>
    <x v="2"/>
  </r>
  <r>
    <x v="7"/>
    <x v="7"/>
    <d v="2019-04-01T00:00:00"/>
    <n v="1"/>
    <s v="VIVEK KAUSHAL TRIPATHI (CA)"/>
    <n v="3500"/>
    <s v="NOT ELIGIBLE"/>
    <s v="CONSULTANCY FEES"/>
    <x v="3"/>
  </r>
  <r>
    <x v="8"/>
    <x v="8"/>
    <d v="2019-04-01T00:00:00"/>
    <n v="1"/>
    <s v="VIVEK KAUSHAL TRIPATHI (CA)"/>
    <n v="20000"/>
    <s v="NOT ELIGIBLE"/>
    <s v="CONSULTANCY FEES"/>
    <x v="3"/>
  </r>
  <r>
    <x v="9"/>
    <x v="9"/>
    <d v="2020-06-14T00:00:00"/>
    <n v="5"/>
    <s v="VIVEK KAUSHAL TRIPATHI (CA)"/>
    <n v="10000"/>
    <s v="NOT ELIGIBLE"/>
    <s v="CONSULTANCY FEES"/>
    <x v="3"/>
  </r>
  <r>
    <x v="10"/>
    <x v="10"/>
    <d v="2020-03-03T00:00:00"/>
    <n v="21"/>
    <s v="VIVEK KAUSHAL TRIPATHI (CA)"/>
    <n v="6000"/>
    <s v="NOT ELIGIBLE"/>
    <s v="CONSULTANCY FEES"/>
    <x v="3"/>
  </r>
  <r>
    <x v="11"/>
    <x v="11"/>
    <d v="2018-06-25T00:00:00"/>
    <s v="ARS/01/2018-19"/>
    <s v="VIVEK KAUSHAL TRIPATHI (CA)"/>
    <n v="60500"/>
    <s v="NOT ELIGIBLE"/>
    <s v="CONSULTANCY CHARGES  "/>
    <x v="3"/>
  </r>
  <r>
    <x v="12"/>
    <x v="12"/>
    <d v="2020-09-15T00:00:00"/>
    <s v="VIPL/1361/20-21"/>
    <s v="VITALY INDIA PVT LTD"/>
    <n v="14000"/>
    <s v="ELIGIBLE"/>
    <s v="SET PLUS BLOCK JOINTING "/>
    <x v="1"/>
  </r>
  <r>
    <x v="13"/>
    <x v="13"/>
    <d v="2021-11-25T00:00:00"/>
    <s v="VIPL/2842/21-22"/>
    <s v="VITALY INDIA PVT LTD"/>
    <n v="14915.25"/>
    <s v="ELIGIBLE"/>
    <s v="TRACE WALL HUNG BOWL"/>
    <x v="1"/>
  </r>
  <r>
    <x v="14"/>
    <x v="14"/>
    <d v="2021-11-25T00:00:00"/>
    <s v="VIPL/2843/21-22"/>
    <s v="VITALY INDIA PVT LTD"/>
    <n v="33776.26"/>
    <s v="ELIGIBLE"/>
    <s v="WASH ROOM ITEMS"/>
    <x v="2"/>
  </r>
  <r>
    <x v="15"/>
    <x v="15"/>
    <d v="2021-12-13T00:00:00"/>
    <s v="VIPL/3094/21-22"/>
    <s v="VITALY INDIA PVT LTD"/>
    <n v="25109.47"/>
    <s v="ELIGIBLE"/>
    <s v="WASH ROOM ITEMS"/>
    <x v="2"/>
  </r>
  <r>
    <x v="16"/>
    <x v="16"/>
    <d v="2021-12-16T00:00:00"/>
    <s v="VIPL/3094/21-22"/>
    <s v="VITALY INDIA PVT LTD"/>
    <n v="850"/>
    <s v="ELIGIBLE"/>
    <s v="WASH ROOM ITEMS"/>
    <x v="2"/>
  </r>
  <r>
    <x v="17"/>
    <x v="17"/>
    <d v="2021-12-17T00:00:00"/>
    <s v="VIPL/3176/21-22"/>
    <s v="VITALY INDIA PVT LTD"/>
    <n v="1050"/>
    <s v="ELIGIBLE"/>
    <s v="WASH ROOM ITEMS"/>
    <x v="2"/>
  </r>
  <r>
    <x v="18"/>
    <x v="18"/>
    <d v="2022-02-09T00:00:00"/>
    <s v="VIPL/3983/21-22"/>
    <s v="VITALY INDIA PVT LTD"/>
    <n v="13743.68"/>
    <s v="ELIGIBLE"/>
    <s v="TILES"/>
    <x v="1"/>
  </r>
  <r>
    <x v="19"/>
    <x v="19"/>
    <d v="2022-02-10T00:00:00"/>
    <s v="VIPL/3985/21-22"/>
    <s v="VITALY INDIA PVT LTD"/>
    <n v="29620"/>
    <s v="ELIGIBLE"/>
    <s v="TILES"/>
    <x v="1"/>
  </r>
  <r>
    <x v="20"/>
    <x v="20"/>
    <d v="2022-02-10T00:00:00"/>
    <s v="VIPL/3987/21-22"/>
    <s v="VITALY INDIA PVT LTD"/>
    <n v="23696"/>
    <s v="ELIGIBLE"/>
    <s v="TILES"/>
    <x v="1"/>
  </r>
  <r>
    <x v="21"/>
    <x v="21"/>
    <d v="2022-02-10T00:00:00"/>
    <s v="VIPL/3997/21-22"/>
    <s v="VITALY INDIA PVT LTD"/>
    <n v="23696"/>
    <s v="ELIGIBLE"/>
    <s v="TILES"/>
    <x v="1"/>
  </r>
  <r>
    <x v="22"/>
    <x v="22"/>
    <d v="2022-02-10T00:00:00"/>
    <s v="VIPL/3998/21-22"/>
    <s v="VITALY INDIA PVT LTD"/>
    <n v="29620"/>
    <s v="ELIGIBLE"/>
    <s v="TILES"/>
    <x v="1"/>
  </r>
  <r>
    <x v="23"/>
    <x v="23"/>
    <d v="2022-02-11T00:00:00"/>
    <s v="VIPL/4005/21-22"/>
    <s v="VITALY INDIA PVT LTD"/>
    <n v="23696"/>
    <s v="ELIGIBLE"/>
    <s v="TILES"/>
    <x v="1"/>
  </r>
  <r>
    <x v="24"/>
    <x v="24"/>
    <d v="2022-02-23T00:00:00"/>
    <s v="VIPL/4211/21-22"/>
    <s v="VITALY INDIA PVT LTD"/>
    <n v="27217.42"/>
    <s v="ELIGIBLE"/>
    <s v="TOUCHLESS FAUCET SINGLE HOLE"/>
    <x v="1"/>
  </r>
  <r>
    <x v="25"/>
    <x v="25"/>
    <d v="2018-06-19T00:00:00"/>
    <n v="301"/>
    <s v="VIRENDRA KUMAR &amp; CO"/>
    <n v="20338"/>
    <s v="NOT ELIGIBLE"/>
    <s v="FURNITURE "/>
    <x v="4"/>
  </r>
  <r>
    <x v="26"/>
    <x v="26"/>
    <d v="2021-01-21T00:00:00"/>
    <n v="4638"/>
    <s v="VINOD INDUSTRIAL CORPORATION"/>
    <n v="36330"/>
    <s v="ELIGIBLE"/>
    <s v="DISMANTLING EQUIPMENT"/>
    <x v="1"/>
  </r>
  <r>
    <x v="27"/>
    <x v="27"/>
    <d v="2021-11-03T00:00:00"/>
    <n v="3977"/>
    <s v="VINOD INDUSTRIAL CORPORATION"/>
    <n v="6931.1"/>
    <s v="ELIGIBLE"/>
    <s v="CHIPPING HAMMER"/>
    <x v="1"/>
  </r>
  <r>
    <x v="28"/>
    <x v="28"/>
    <d v="2021-12-25T00:00:00"/>
    <n v="5109"/>
    <s v="VINOD INDUSTRIAL CORPORATION"/>
    <n v="6611"/>
    <s v="ELIGIBLE"/>
    <s v="CHIPPING HAMMER"/>
    <x v="1"/>
  </r>
  <r>
    <x v="29"/>
    <x v="29"/>
    <d v="2019-08-08T00:00:00"/>
    <s v="2019-20/055"/>
    <s v="VIJAY TILES (P) LIMITED"/>
    <n v="1437265"/>
    <s v="ELIGIBLE"/>
    <s v="MARBLES SLAB"/>
    <x v="1"/>
  </r>
  <r>
    <x v="30"/>
    <x v="30"/>
    <d v="2018-07-28T00:00:00"/>
    <s v="VSC-01528/18-19"/>
    <s v="VIJAY SALES CORPORATION"/>
    <n v="90518"/>
    <s v="ELIGIBLE"/>
    <s v="PLUMBERING "/>
    <x v="2"/>
  </r>
  <r>
    <x v="31"/>
    <x v="31"/>
    <d v="2018-08-23T00:00:00"/>
    <s v="VSC-01893/18-19"/>
    <s v="VIJAY SALES CORPORATION"/>
    <n v="21287"/>
    <s v="ELIGIBLE"/>
    <s v="PLUMBERING "/>
    <x v="2"/>
  </r>
  <r>
    <x v="32"/>
    <x v="32"/>
    <d v="2018-08-18T00:00:00"/>
    <s v="VSC-01815/18-19"/>
    <s v="VIJAY SALES CORPORATION"/>
    <n v="80589"/>
    <s v="ELIGIBLE"/>
    <s v="PLUMBERING "/>
    <x v="2"/>
  </r>
  <r>
    <x v="33"/>
    <x v="33"/>
    <d v="2018-09-15T00:00:00"/>
    <s v="VSC-02204/18-19"/>
    <s v="VIJAY SALES CORPORATION"/>
    <n v="48675"/>
    <s v="ELIGIBLE"/>
    <s v="PLUMBERING "/>
    <x v="2"/>
  </r>
  <r>
    <x v="34"/>
    <x v="34"/>
    <d v="2019-03-18T00:00:00"/>
    <s v="VSC-04712/18-19"/>
    <s v="VIJAY SALES CORPORATION"/>
    <n v="73879"/>
    <s v="ELIGIBLE"/>
    <s v="ELECTRICAL ITEM"/>
    <x v="5"/>
  </r>
  <r>
    <x v="35"/>
    <x v="35"/>
    <d v="2019-04-18T00:00:00"/>
    <s v="0222/19-20"/>
    <s v="VIJAY SALES CORPORATION"/>
    <n v="60262.000000000007"/>
    <s v="ELIGIBLE"/>
    <s v="ELECTRICAL ITEM"/>
    <x v="5"/>
  </r>
  <r>
    <x v="36"/>
    <x v="36"/>
    <d v="2019-05-17T00:00:00"/>
    <s v="0572/19-20"/>
    <s v="VIJAY SALES CORPORATION"/>
    <n v="67263.000000000015"/>
    <s v="ELIGIBLE"/>
    <s v="ELECTRICAL ITEM"/>
    <x v="5"/>
  </r>
  <r>
    <x v="37"/>
    <x v="37"/>
    <d v="2019-06-12T00:00:00"/>
    <s v="0871/19-20"/>
    <s v="VIJAY SALES CORPORATION"/>
    <n v="1947"/>
    <s v="ELIGIBLE"/>
    <s v="ELECTRICAL ITEM"/>
    <x v="5"/>
  </r>
  <r>
    <x v="38"/>
    <x v="38"/>
    <d v="2019-07-12T00:00:00"/>
    <s v="01273/19-20"/>
    <s v="VIJAY SALES CORPORATION"/>
    <n v="182400"/>
    <s v="ELIGIBLE"/>
    <s v="FORGED RED. TEE THREADED"/>
    <x v="1"/>
  </r>
  <r>
    <x v="39"/>
    <x v="39"/>
    <d v="2019-07-20T00:00:00"/>
    <s v="01390/19-20"/>
    <s v="VIJAY SALES CORPORATION"/>
    <n v="91672"/>
    <s v="ELIGIBLE"/>
    <s v="FORGED RED. TEE THREADED"/>
    <x v="1"/>
  </r>
  <r>
    <x v="40"/>
    <x v="40"/>
    <d v="2019-07-29T00:00:00"/>
    <s v="01480/19-20"/>
    <s v="VIJAY SALES CORPORATION"/>
    <n v="195386"/>
    <s v="ELIGIBLE"/>
    <s v="FORGED RED. TEE THREADED"/>
    <x v="1"/>
  </r>
  <r>
    <x v="41"/>
    <x v="41"/>
    <d v="2019-04-08T00:00:00"/>
    <n v="1"/>
    <s v="RAJ TRADERS"/>
    <n v="2324605"/>
    <s v="ELIGIBLE"/>
    <s v="CONSTRUCTION"/>
    <x v="1"/>
  </r>
  <r>
    <x v="42"/>
    <x v="42"/>
    <d v="2019-10-23T00:00:00"/>
    <n v="28"/>
    <s v="RAJ TRADERS"/>
    <n v="2964978"/>
    <s v="ELIGIBLE"/>
    <s v="PLUMBING ITEM"/>
    <x v="1"/>
  </r>
  <r>
    <x v="43"/>
    <x v="43"/>
    <d v="2020-02-22T00:00:00"/>
    <s v="04066/19-20"/>
    <s v="VIJAY SALES CORPORATION"/>
    <n v="90950"/>
    <s v="ELIGIBLE"/>
    <s v="MS FORGED THREADED"/>
    <x v="1"/>
  </r>
  <r>
    <x v="44"/>
    <x v="44"/>
    <d v="2021-09-10T00:00:00"/>
    <s v="VI/21-22/C-0581"/>
    <s v="VENTURA INTERNATIONAL "/>
    <n v="13800"/>
    <s v="ELIGIBLE"/>
    <s v="LAMINATE VA 532 AND PLY"/>
    <x v="1"/>
  </r>
  <r>
    <x v="45"/>
    <x v="45"/>
    <d v="2017-09-16T00:00:00"/>
    <n v="596"/>
    <s v="VEDANTA ENTERPRISES"/>
    <n v="27000.000000000004"/>
    <s v="ELIGIBLE"/>
    <s v="CEMENT PURCHASE"/>
    <x v="1"/>
  </r>
  <r>
    <x v="46"/>
    <x v="46"/>
    <d v="2017-09-05T00:00:00"/>
    <n v="475"/>
    <s v="VEDANTA ENTERPRISES"/>
    <n v="51600"/>
    <s v="ELIGIBLE"/>
    <s v="CEMENT PURCHASE"/>
    <x v="1"/>
  </r>
  <r>
    <x v="47"/>
    <x v="47"/>
    <d v="2019-08-07T00:00:00"/>
    <n v="1806"/>
    <s v="VEDANTA ENTERPRISES"/>
    <n v="30500"/>
    <s v="ELIGIBLE"/>
    <s v="CEMENT PURCHASE"/>
    <x v="1"/>
  </r>
  <r>
    <x v="48"/>
    <x v="48"/>
    <d v="2019-08-07T00:00:00"/>
    <n v="1805"/>
    <s v="VEDANTA ENTERPRISES"/>
    <n v="30500"/>
    <s v="ELIGIBLE"/>
    <s v="CEMENT PURCHASE"/>
    <x v="1"/>
  </r>
  <r>
    <x v="49"/>
    <x v="49"/>
    <d v="2021-01-21T00:00:00"/>
    <s v="INV-0007"/>
    <s v="VCNS GLOBAL"/>
    <n v="120000"/>
    <s v="NOT ELIGIBLE"/>
    <s v="CONSULTANCY FEES"/>
    <x v="3"/>
  </r>
  <r>
    <x v="50"/>
    <x v="50"/>
    <d v="2021-10-20T00:00:00"/>
    <s v="020"/>
    <s v="VCNS GLOBAL"/>
    <n v="120000"/>
    <s v="NOT ELIGIBLE"/>
    <s v="CONSULTANCY FEES"/>
    <x v="3"/>
  </r>
  <r>
    <x v="51"/>
    <x v="51"/>
    <d v="2018-07-09T00:00:00"/>
    <n v="2167"/>
    <s v="VARAHAMURTI FLEXIRUB INDUSTRIES PVT. LTD"/>
    <n v="26100"/>
    <s v="NOT ELIGIBLE"/>
    <s v="FURNITURE ITEM PURCHASED"/>
    <x v="4"/>
  </r>
  <r>
    <x v="52"/>
    <x v="52"/>
    <d v="2021-02-17T00:00:00"/>
    <s v=" "/>
    <s v="VAIBHAV ENTERPRISES"/>
    <n v="10000"/>
    <s v="ELIGIBLE"/>
    <s v="SAFETY TANK"/>
    <x v="6"/>
  </r>
  <r>
    <x v="53"/>
    <x v="53"/>
    <d v="2019-11-28T00:00:00"/>
    <s v="V7/TAX/28/1920"/>
    <s v="V7 DESIGN ENGINEERS &amp; DEVELOPERS PVT LTD"/>
    <n v="124500"/>
    <s v="ELIGIBLE"/>
    <s v="BLOCKS PURCHASED"/>
    <x v="1"/>
  </r>
  <r>
    <x v="54"/>
    <x v="54"/>
    <d v="2019-11-21T00:00:00"/>
    <s v="V7/TAX/24/1920"/>
    <s v="V7 DESIGN ENGINEERS &amp; DEVELOPERS PVT LTD"/>
    <n v="124500"/>
    <s v="ELIGIBLE"/>
    <s v="BLOCKS PURCHASED"/>
    <x v="1"/>
  </r>
  <r>
    <x v="55"/>
    <x v="55"/>
    <d v="2019-12-27T00:00:00"/>
    <s v="V7/TAX/37/1920"/>
    <s v="V7 DESIGN ENGINEERS &amp; DEVELOPERS PVT LTD"/>
    <n v="125390.00000000001"/>
    <s v="ELIGIBLE"/>
    <s v="BLOCKS PURCHASED"/>
    <x v="1"/>
  </r>
  <r>
    <x v="56"/>
    <x v="56"/>
    <d v="2019-12-22T00:00:00"/>
    <s v="V7/TAX/36/1920"/>
    <s v="V7 DESIGN ENGINEERS &amp; DEVELOPERS PVT LTD"/>
    <n v="49874"/>
    <s v="ELIGIBLE"/>
    <s v="BLOCKS PURCHASED"/>
    <x v="1"/>
  </r>
  <r>
    <x v="57"/>
    <x v="57"/>
    <d v="2019-12-14T00:00:00"/>
    <s v="V7/TAX/35/1920"/>
    <s v="V7 DESIGN ENGINEERS &amp; DEVELOPERS PVT LTD"/>
    <n v="69250.000000000015"/>
    <s v="ELIGIBLE"/>
    <s v="BLOCKS PURCHASED"/>
    <x v="1"/>
  </r>
  <r>
    <x v="58"/>
    <x v="58"/>
    <d v="2020-01-07T00:00:00"/>
    <s v="V7/TAX/41/1920"/>
    <s v="V7 DESIGN ENGINEERS &amp; DEVELOPERS PVT LTD"/>
    <n v="114000.00000000001"/>
    <s v="ELIGIBLE"/>
    <s v="BLOCKS PURCHASED"/>
    <x v="1"/>
  </r>
  <r>
    <x v="59"/>
    <x v="59"/>
    <d v="2020-01-06T00:00:00"/>
    <s v="V7/TAX/38/1920"/>
    <s v="V7 DESIGN ENGINEERS &amp; DEVELOPERS PVT LTD"/>
    <n v="121000.00000000001"/>
    <s v="ELIGIBLE"/>
    <s v="BLOCKS PURCHASED"/>
    <x v="1"/>
  </r>
  <r>
    <x v="60"/>
    <x v="60"/>
    <d v="2020-01-18T00:00:00"/>
    <s v="V7/TAX/43/1920"/>
    <s v="V7 DESIGN ENGINEERS &amp; DEVELOPERS PVT LTD"/>
    <n v="103470"/>
    <s v="ELIGIBLE"/>
    <s v="BLOCKS PURCHASED"/>
    <x v="1"/>
  </r>
  <r>
    <x v="61"/>
    <x v="61"/>
    <d v="2020-01-19T00:00:00"/>
    <s v="V7/TAX/44/1920"/>
    <s v="V7 DESIGN ENGINEERS &amp; DEVELOPERS PVT LTD"/>
    <n v="106500"/>
    <s v="ELIGIBLE"/>
    <s v="BLOCKS PURCHASED"/>
    <x v="1"/>
  </r>
  <r>
    <x v="62"/>
    <x v="62"/>
    <d v="2020-07-20T00:00:00"/>
    <s v="V7/TAX/01/1920"/>
    <s v="V7 DESIGN ENGINEERS &amp; DEVELOPERS PVT LTD"/>
    <n v="119005.00000000001"/>
    <s v="ELIGIBLE"/>
    <s v="BLOCKS PURCHASED"/>
    <x v="1"/>
  </r>
  <r>
    <x v="63"/>
    <x v="63"/>
    <d v="2020-07-24T00:00:00"/>
    <s v="V7/TAX/02/1920"/>
    <s v="V7 DESIGN ENGINEERS &amp; DEVELOPERS PVT LTD"/>
    <n v="119005.00000000001"/>
    <s v="ELIGIBLE"/>
    <s v="BLOCKS PURCHASED"/>
    <x v="1"/>
  </r>
  <r>
    <x v="64"/>
    <x v="64"/>
    <d v="2020-09-24T00:00:00"/>
    <s v="V7/TAX/04/1920"/>
    <s v="V7 DESIGN ENGINEERS &amp; DEVELOPERS PVT LTD"/>
    <n v="124500"/>
    <s v="ELIGIBLE"/>
    <s v="BLOCKS PURCHASED"/>
    <x v="1"/>
  </r>
  <r>
    <x v="65"/>
    <x v="65"/>
    <d v="2020-09-24T00:00:00"/>
    <s v="V7/TAX/03/1920"/>
    <s v="V7 DESIGN ENGINEERS &amp; DEVELOPERS PVT LTD"/>
    <n v="124885"/>
    <s v="ELIGIBLE"/>
    <s v="BLOCKS PURCHASED"/>
    <x v="1"/>
  </r>
  <r>
    <x v="66"/>
    <x v="66"/>
    <d v="2020-10-31T00:00:00"/>
    <s v="V7/TAX/14/1920"/>
    <s v="V7 DESIGN ENGINEERS &amp; DEVELOPERS PVT LTD"/>
    <n v="104917.45000000001"/>
    <s v="ELIGIBLE"/>
    <s v="BLOCKS PURCHASED"/>
    <x v="1"/>
  </r>
  <r>
    <x v="67"/>
    <x v="67"/>
    <d v="2020-10-31T00:00:00"/>
    <s v="V7/TAX/13/1920"/>
    <s v="V7 DESIGN ENGINEERS &amp; DEVELOPERS PVT LTD"/>
    <n v="104397.45000000001"/>
    <s v="ELIGIBLE"/>
    <s v="BLOCKS PURCHASED"/>
    <x v="1"/>
  </r>
  <r>
    <x v="68"/>
    <x v="68"/>
    <d v="2021-04-19T00:00:00"/>
    <n v="1658"/>
    <s v="V LAXMAN AND COMPANY"/>
    <n v="2850"/>
    <s v="NOT ELIGIBLE"/>
    <s v="CONSULTANCY FEES"/>
    <x v="3"/>
  </r>
  <r>
    <x v="69"/>
    <x v="69"/>
    <d v="2020-02-11T00:00:00"/>
    <s v="19-20/3683"/>
    <s v="USHA WIRE NETTING"/>
    <n v="232460"/>
    <s v="ELIGIBLE"/>
    <s v="GI WIRE NETTING "/>
    <x v="1"/>
  </r>
  <r>
    <x v="70"/>
    <x v="70"/>
    <d v="2020-08-18T00:00:00"/>
    <s v="19-20/3683"/>
    <s v="USHA WIRE NETTING"/>
    <n v="232460"/>
    <s v="ELIGIBLE"/>
    <s v="GI WIRE NETTING "/>
    <x v="1"/>
  </r>
  <r>
    <x v="71"/>
    <x v="71"/>
    <d v="2020-08-25T00:00:00"/>
    <s v="20-21/1130"/>
    <s v="USHA WIRE NETTING"/>
    <n v="65756"/>
    <s v="ELIGIBLE"/>
    <s v="GI WIRE NETTING "/>
    <x v="1"/>
  </r>
  <r>
    <x v="72"/>
    <x v="72"/>
    <d v="2020-07-08T00:00:00"/>
    <s v="878032325042"/>
    <s v="UPPCL"/>
    <n v="607911"/>
    <s v="ELIGIBLE"/>
    <s v="ELECTRICITY BILL"/>
    <x v="1"/>
  </r>
  <r>
    <x v="73"/>
    <x v="73"/>
    <d v="2021-01-01T00:00:00"/>
    <s v="878032366060"/>
    <s v="UPPCL"/>
    <n v="257868"/>
    <s v="ELIGIBLE"/>
    <s v="ELECTRICITY BILL"/>
    <x v="1"/>
  </r>
  <r>
    <x v="74"/>
    <x v="74"/>
    <d v="2021-02-06T00:00:00"/>
    <s v="878032111843"/>
    <s v="UPPCL"/>
    <n v="229323"/>
    <s v="ELIGIBLE"/>
    <s v="ELECTRICITY BILL"/>
    <x v="1"/>
  </r>
  <r>
    <x v="75"/>
    <x v="75"/>
    <d v="2020-10-17T00:00:00"/>
    <s v="878032333556"/>
    <s v="UPPCL"/>
    <n v="845200"/>
    <s v="ELIGIBLE"/>
    <s v="ELECTRICITY BILL"/>
    <x v="1"/>
  </r>
  <r>
    <x v="76"/>
    <x v="76"/>
    <d v="2021-06-06T00:00:00"/>
    <s v="878037818179"/>
    <s v="UPPCL"/>
    <n v="229323"/>
    <s v="ELIGIBLE"/>
    <s v="ELECTRICITY BILL"/>
    <x v="1"/>
  </r>
  <r>
    <x v="77"/>
    <x v="77"/>
    <d v="2021-09-08T00:00:00"/>
    <n v="8780323507"/>
    <s v="UPPCL"/>
    <n v="84113"/>
    <s v="ELIGIBLE"/>
    <s v="UPPCL"/>
    <x v="1"/>
  </r>
  <r>
    <x v="78"/>
    <x v="78"/>
    <d v="2021-10-01T00:00:00"/>
    <n v="8780323507"/>
    <s v="UPPCL"/>
    <n v="129324"/>
    <s v="ELIGIBLE"/>
    <s v="ELECTRICITY BILL"/>
    <x v="1"/>
  </r>
  <r>
    <x v="79"/>
    <x v="79"/>
    <d v="2021-12-05T00:00:00"/>
    <s v="878038567245"/>
    <s v="UPPCL"/>
    <n v="194672"/>
    <s v="ELIGIBLE"/>
    <s v="ELECTRICITY BILL"/>
    <x v="1"/>
  </r>
  <r>
    <x v="80"/>
    <x v="80"/>
    <d v="2022-02-08T00:00:00"/>
    <s v="878032315399"/>
    <s v="UPPCL"/>
    <n v="126101"/>
    <s v="ELIGIBLE"/>
    <s v="ELECTRICITY BILL"/>
    <x v="1"/>
  </r>
  <r>
    <x v="81"/>
    <x v="81"/>
    <d v="2022-02-09T00:00:00"/>
    <s v="878034988825"/>
    <s v="UPPCL"/>
    <n v="110648"/>
    <s v="ELIGIBLE"/>
    <s v="ELECTRICITY BILL"/>
    <x v="1"/>
  </r>
  <r>
    <x v="82"/>
    <x v="82"/>
    <d v="2018-02-27T00:00:00"/>
    <n v="8956014709"/>
    <s v="ULTRATECH CEMENT LIMITED"/>
    <n v="161240"/>
    <s v="ELIGIBLE "/>
    <s v="CEMENT PURCHASE"/>
    <x v="1"/>
  </r>
  <r>
    <x v="83"/>
    <x v="83"/>
    <d v="2018-02-27T00:00:00"/>
    <n v="8956014813"/>
    <s v="ULTRATECH CEMENT LIMITED"/>
    <n v="155680"/>
    <s v="ELIGIBLE "/>
    <s v="CEMENT PURCHASE"/>
    <x v="1"/>
  </r>
  <r>
    <x v="84"/>
    <x v="84"/>
    <d v="2018-02-26T00:00:00"/>
    <n v="8956014708"/>
    <s v="ULTRATECH CEMENT LIMITED"/>
    <n v="161240"/>
    <s v="ELIGIBLE "/>
    <s v="CEMENT PURCHASE"/>
    <x v="1"/>
  </r>
  <r>
    <x v="85"/>
    <x v="85"/>
    <d v="2018-02-23T00:00:00"/>
    <n v="8956014344"/>
    <s v="ULTRATECH CEMENT LIMITED"/>
    <n v="161240"/>
    <s v="ELIGIBLE "/>
    <s v="CEMENT PURCHASE"/>
    <x v="1"/>
  </r>
  <r>
    <x v="86"/>
    <x v="86"/>
    <d v="2018-02-23T00:00:00"/>
    <n v="8956014347"/>
    <s v="ULTRATECH CEMENT LIMITED"/>
    <n v="161240"/>
    <s v="ELIGIBLE "/>
    <s v="CEMENT PURCHASE"/>
    <x v="1"/>
  </r>
  <r>
    <x v="87"/>
    <x v="87"/>
    <d v="2018-02-21T00:00:00"/>
    <n v="8956014191"/>
    <s v="ULTRATECH CEMENT LIMITED"/>
    <n v="161240"/>
    <s v="ELIGIBLE "/>
    <s v="CEMENT PURCHASE"/>
    <x v="1"/>
  </r>
  <r>
    <x v="88"/>
    <x v="88"/>
    <d v="2018-02-21T00:00:00"/>
    <n v="8956014145"/>
    <s v="ULTRATECH CEMENT LIMITED"/>
    <n v="161240"/>
    <s v="ELIGIBLE "/>
    <s v="CEMENT PURCHASE"/>
    <x v="1"/>
  </r>
  <r>
    <x v="89"/>
    <x v="89"/>
    <d v="2018-02-27T00:00:00"/>
    <n v="8956014809"/>
    <s v="ULTRATECH CEMENT LIMITED"/>
    <n v="161240"/>
    <s v="ELIGIBLE"/>
    <s v="CEMENT PURCHASE"/>
    <x v="1"/>
  </r>
  <r>
    <x v="90"/>
    <x v="90"/>
    <d v="2018-04-02T00:00:00"/>
    <n v="8622009786"/>
    <s v="ULTRATECH CEMENT LIMITED"/>
    <n v="83400"/>
    <s v="ELIGIBLE"/>
    <s v="CEMENT PURCHASED"/>
    <x v="1"/>
  </r>
  <r>
    <x v="91"/>
    <x v="91"/>
    <d v="2018-04-02T00:00:00"/>
    <n v="8622009807"/>
    <s v="ULTRATECH CEMENT LIMITED"/>
    <n v="55600"/>
    <s v="ELIGIBLE"/>
    <s v="CEMENT PURCHASED"/>
    <x v="1"/>
  </r>
  <r>
    <x v="92"/>
    <x v="92"/>
    <d v="2018-04-03T00:00:00"/>
    <n v="8956018759"/>
    <s v="ULTRATECH CEMENT LIMITED"/>
    <n v="155680"/>
    <s v="ELIGIBLE"/>
    <s v="CEMENT PURCHASED"/>
    <x v="1"/>
  </r>
  <r>
    <x v="93"/>
    <x v="93"/>
    <d v="2018-04-03T00:00:00"/>
    <n v="8956018762"/>
    <s v="ULTRATECH CEMENT LIMITED"/>
    <n v="161240"/>
    <s v="ELIGIBLE"/>
    <s v="CEMENT PURCHASED"/>
    <x v="1"/>
  </r>
  <r>
    <x v="94"/>
    <x v="94"/>
    <d v="2018-04-04T00:00:00"/>
    <n v="8956018919"/>
    <s v="ULTRATECH CEMENT LIMITED"/>
    <n v="155680"/>
    <s v="ELIGIBLE"/>
    <s v="CEMENT PURCHASED"/>
    <x v="1"/>
  </r>
  <r>
    <x v="95"/>
    <x v="95"/>
    <d v="2018-04-04T00:00:00"/>
    <n v="8956018881"/>
    <s v="ULTRATECH CEMENT LIMITED"/>
    <n v="155680"/>
    <s v="ELIGIBLE"/>
    <s v="CEMENT PURCHASED"/>
    <x v="1"/>
  </r>
  <r>
    <x v="96"/>
    <x v="96"/>
    <d v="2018-04-04T00:00:00"/>
    <n v="8956018880"/>
    <s v="ULTRATECH CEMENT LIMITED"/>
    <n v="155680"/>
    <s v="ELIGIBLE"/>
    <s v="CEMENT PURCHASED"/>
    <x v="1"/>
  </r>
  <r>
    <x v="97"/>
    <x v="97"/>
    <d v="2018-04-04T00:00:00"/>
    <n v="8956018928"/>
    <s v="ULTRATECH CEMENT LIMITED"/>
    <n v="111200"/>
    <s v="ELIGIBLE"/>
    <s v="CEMENT PURCHASED"/>
    <x v="1"/>
  </r>
  <r>
    <x v="98"/>
    <x v="98"/>
    <d v="2018-04-04T00:00:00"/>
    <n v="8956018976"/>
    <s v="ULTRATECH CEMENT LIMITED"/>
    <n v="161240"/>
    <s v="ELIGIBLE"/>
    <s v="CEMENT PURCHASED"/>
    <x v="1"/>
  </r>
  <r>
    <x v="99"/>
    <x v="99"/>
    <d v="2018-04-12T00:00:00"/>
    <n v="8956019814"/>
    <s v="ULTRATECH CEMENT LIMITED"/>
    <n v="161240"/>
    <s v="ELIGIBLE"/>
    <s v="CEMENT PURCHASED"/>
    <x v="1"/>
  </r>
  <r>
    <x v="100"/>
    <x v="100"/>
    <d v="2018-03-23T00:00:00"/>
    <n v="8956017653"/>
    <s v="ULTRATECH CEMENT LIMITED"/>
    <n v="155680"/>
    <s v="ELIGIBLE"/>
    <s v="CEMENT PURCHASE"/>
    <x v="1"/>
  </r>
  <r>
    <x v="101"/>
    <x v="101"/>
    <d v="2018-07-16T00:00:00"/>
    <n v="8622014536"/>
    <s v="ULTRATECH CEMENT LIMITED"/>
    <n v="173400"/>
    <s v="ELIGIBLE"/>
    <s v="CEMENT PURCHASE"/>
    <x v="1"/>
  </r>
  <r>
    <x v="102"/>
    <x v="102"/>
    <d v="2018-07-16T00:00:00"/>
    <n v="8622014541"/>
    <s v="ULTRATECH CEMENT LIMITED"/>
    <n v="115600"/>
    <s v="ELIGIBLE"/>
    <s v="CEMENT PURCHASE"/>
    <x v="1"/>
  </r>
  <r>
    <x v="103"/>
    <x v="103"/>
    <d v="2018-07-24T00:00:00"/>
    <n v="8622014850"/>
    <s v="ULTRATECH CEMENT LIMITED"/>
    <n v="115600"/>
    <s v="ELIGIBLE"/>
    <s v="CEMENT PURCHASE"/>
    <x v="1"/>
  </r>
  <r>
    <x v="104"/>
    <x v="104"/>
    <d v="2018-07-24T00:00:00"/>
    <n v="8622014858"/>
    <s v="ULTRATECH CEMENT LIMITED"/>
    <n v="86700"/>
    <s v="ELIGIBLE"/>
    <s v="CEMENT PURCHASE"/>
    <x v="1"/>
  </r>
  <r>
    <x v="105"/>
    <x v="105"/>
    <d v="2018-07-24T00:00:00"/>
    <n v="8622014853"/>
    <s v="ULTRATECH CEMENT LIMITED"/>
    <n v="115600"/>
    <s v="ELIGIBLE"/>
    <s v="CEMENT PURCHASE"/>
    <x v="1"/>
  </r>
  <r>
    <x v="106"/>
    <x v="106"/>
    <d v="2018-07-16T00:00:00"/>
    <n v="8622014540"/>
    <s v="ULTRATECH CEMENT LIMITED"/>
    <n v="115600"/>
    <s v="ELIGIBLE"/>
    <s v="CEMENT PURCHASE"/>
    <x v="1"/>
  </r>
  <r>
    <x v="107"/>
    <x v="107"/>
    <d v="2018-07-24T00:00:00"/>
    <n v="8622014859"/>
    <s v="ULTRATECH CEMENT LIMITED"/>
    <n v="115600"/>
    <s v="ELIGIBLE"/>
    <s v="CEMENT PURCHASE"/>
    <x v="1"/>
  </r>
  <r>
    <x v="108"/>
    <x v="108"/>
    <d v="2018-07-24T00:00:00"/>
    <n v="8622014860"/>
    <s v="ULTRATECH CEMENT LIMITED"/>
    <n v="115600"/>
    <s v="ELIGIBLE"/>
    <s v="CEMENT PURCHASE"/>
    <x v="1"/>
  </r>
  <r>
    <x v="109"/>
    <x v="109"/>
    <d v="2018-07-24T00:00:00"/>
    <n v="8622014847"/>
    <s v="ULTRATECH CEMENT LIMITED"/>
    <n v="144500"/>
    <s v="ELIGIBLE"/>
    <s v="CEMENT PURCHASE"/>
    <x v="1"/>
  </r>
  <r>
    <x v="110"/>
    <x v="110"/>
    <d v="2018-07-24T00:00:00"/>
    <n v="8622014853"/>
    <s v="ULTRATECH CEMENT LIMITED"/>
    <n v="115600"/>
    <s v="ELIGIBLE"/>
    <s v="CEMENT PURCHASE"/>
    <x v="1"/>
  </r>
  <r>
    <x v="111"/>
    <x v="111"/>
    <d v="2018-07-24T00:00:00"/>
    <n v="8622014856"/>
    <s v="ULTRATECH CEMENT LIMITED"/>
    <n v="86700"/>
    <s v="ELIGIBLE"/>
    <s v="CEMENT PURCHASE"/>
    <x v="1"/>
  </r>
  <r>
    <x v="112"/>
    <x v="112"/>
    <d v="2018-07-24T00:00:00"/>
    <n v="8622014844"/>
    <s v="ULTRATECH CEMENT LIMITED"/>
    <n v="144500"/>
    <s v="ELIGIBLE"/>
    <s v="CEMENT PURCHASE"/>
    <x v="1"/>
  </r>
  <r>
    <x v="113"/>
    <x v="113"/>
    <d v="2018-07-24T00:00:00"/>
    <n v="8622014843"/>
    <s v="ULTRATECH CEMENT LIMITED"/>
    <n v="144500"/>
    <s v="ELIGIBLE"/>
    <s v="CEMENT PURCHASE"/>
    <x v="1"/>
  </r>
  <r>
    <x v="114"/>
    <x v="114"/>
    <d v="2018-07-24T00:00:00"/>
    <n v="8622014849"/>
    <s v="ULTRATECH CEMENT LIMITED"/>
    <n v="115600"/>
    <s v="ELIGIBLE"/>
    <s v="CEMENT PURCHASE"/>
    <x v="1"/>
  </r>
  <r>
    <x v="115"/>
    <x v="115"/>
    <d v="2018-07-24T00:00:00"/>
    <n v="8622014842"/>
    <s v="ULTRATECH CEMENT LIMITED"/>
    <n v="173400"/>
    <s v="ELIGIBLE"/>
    <s v="CEMENT PURCHASE"/>
    <x v="1"/>
  </r>
  <r>
    <x v="116"/>
    <x v="116"/>
    <d v="2018-07-24T00:00:00"/>
    <n v="8622014851"/>
    <s v="ULTRATECH CEMENT LIMITED"/>
    <n v="115600"/>
    <s v="ELIGIBLE"/>
    <s v="CEMENT PURCHASE"/>
    <x v="1"/>
  </r>
  <r>
    <x v="117"/>
    <x v="117"/>
    <d v="2018-07-24T00:00:00"/>
    <n v="8622014852"/>
    <s v="ULTRATECH CEMENT LIMITED"/>
    <n v="115600"/>
    <s v="ELIGIBLE"/>
    <s v="CEMENT PURCHASE"/>
    <x v="1"/>
  </r>
  <r>
    <x v="118"/>
    <x v="118"/>
    <d v="2018-07-24T00:00:00"/>
    <n v="8622014854"/>
    <s v="ULTRATECH CEMENT LIMITED"/>
    <n v="115600"/>
    <s v="ELIGIBLE"/>
    <s v="CEMENT PURCHASE"/>
    <x v="1"/>
  </r>
  <r>
    <x v="119"/>
    <x v="119"/>
    <d v="2018-07-24T00:00:00"/>
    <n v="8622014539"/>
    <s v="ULTRATECH CEMENT LIMITED"/>
    <n v="144500"/>
    <s v="ELIGIBLE"/>
    <s v="CEMENT PURCHASE"/>
    <x v="1"/>
  </r>
  <r>
    <x v="120"/>
    <x v="120"/>
    <d v="2018-07-24T00:00:00"/>
    <n v="8622014846"/>
    <s v="ULTRATECH CEMENT LIMITED"/>
    <n v="115600"/>
    <s v="ELIGIBLE"/>
    <s v="CEMENT PURCHASE"/>
    <x v="1"/>
  </r>
  <r>
    <x v="121"/>
    <x v="121"/>
    <d v="2018-07-24T00:00:00"/>
    <n v="8622014857"/>
    <s v="ULTRATECH CEMENT LIMITED"/>
    <n v="115600"/>
    <s v="ELIGIBLE"/>
    <s v="CEMENT PURCHASE"/>
    <x v="1"/>
  </r>
  <r>
    <x v="122"/>
    <x v="122"/>
    <d v="2018-07-24T00:00:00"/>
    <n v="8622014845"/>
    <s v="ULTRATECH CEMENT LIMITED"/>
    <n v="115600"/>
    <s v="ELIGIBLE"/>
    <s v="CEMENT PURCHASE"/>
    <x v="1"/>
  </r>
  <r>
    <x v="123"/>
    <x v="123"/>
    <d v="2018-07-24T00:00:00"/>
    <n v="8622014848"/>
    <s v="ULTRATECH CEMENT LIMITED"/>
    <n v="173400"/>
    <s v="ELIGIBLE"/>
    <s v="CEMENT PURCHASE"/>
    <x v="1"/>
  </r>
  <r>
    <x v="124"/>
    <x v="124"/>
    <d v="2020-12-02T00:00:00"/>
    <n v="28"/>
    <s v="NEW U.P. METAL TRUNK HOUSE"/>
    <n v="7080"/>
    <s v="ELIGIBLE"/>
    <s v="STEEL ALMIRAH"/>
    <x v="7"/>
  </r>
  <r>
    <x v="125"/>
    <x v="125"/>
    <d v="2020-12-12T00:00:00"/>
    <n v="33"/>
    <s v="NEW U.P. METAL TRUNK HOUSE"/>
    <n v="14160"/>
    <s v="ELIGIBLE"/>
    <s v="STEEL ALMIRAH"/>
    <x v="7"/>
  </r>
  <r>
    <x v="126"/>
    <x v="126"/>
    <d v="2018-10-17T00:00:00"/>
    <s v="TSPL-146/18-19"/>
    <s v="TINKA STONES PVT LTD"/>
    <n v="886014"/>
    <s v="ELIGIBLE"/>
    <s v="ROUGH MARBLE SLAB"/>
    <x v="1"/>
  </r>
  <r>
    <x v="127"/>
    <x v="127"/>
    <d v="2019-02-08T00:00:00"/>
    <s v="TSPL-224/18-19"/>
    <s v="TINKA STONES PVT LTD"/>
    <n v="886013"/>
    <s v="ELIGIBLE"/>
    <s v="MARBLES"/>
    <x v="1"/>
  </r>
  <r>
    <x v="128"/>
    <x v="128"/>
    <d v="2018-07-31T00:00:00"/>
    <s v="TW/3202/17-18"/>
    <s v="THE WILLOW"/>
    <n v="15000"/>
    <s v="NOT ELIGIBLE"/>
    <s v="TABLE LAMPS ETC PURCHASED"/>
    <x v="4"/>
  </r>
  <r>
    <x v="129"/>
    <x v="129"/>
    <d v="2018-07-27T00:00:00"/>
    <s v="TW/3201/17-18"/>
    <s v="THE WILLOW"/>
    <n v="53675"/>
    <s v="NOT ELIGIBLE"/>
    <s v="FURNITURE"/>
    <x v="4"/>
  </r>
  <r>
    <x v="130"/>
    <x v="130"/>
    <d v="2018-07-26T00:00:00"/>
    <n v="194"/>
    <s v="THE SILVERSEA"/>
    <n v="48000"/>
    <s v="NOT ELIGIBLE"/>
    <s v="FURNITURE PURCHASED"/>
    <x v="4"/>
  </r>
  <r>
    <x v="131"/>
    <x v="131"/>
    <d v="2018-08-09T00:00:00"/>
    <s v="B8/56-164"/>
    <s v="THE ONE LIGTING"/>
    <n v="17200"/>
    <s v="NOT ELIGIBLE"/>
    <s v="TABLE LAMPS ETC PURCHASED"/>
    <x v="4"/>
  </r>
  <r>
    <x v="132"/>
    <x v="132"/>
    <d v="2019-02-23T00:00:00"/>
    <n v="1226"/>
    <s v="THE ARAWAL TUBEWELL COMPANY"/>
    <n v="112747.21"/>
    <s v="ELIGIBLE"/>
    <s v="PULUMBERING ITEM"/>
    <x v="2"/>
  </r>
  <r>
    <x v="133"/>
    <x v="133"/>
    <d v="2017-08-18T00:00:00"/>
    <n v="323"/>
    <s v="SURI TRADING COMPANY"/>
    <n v="76250"/>
    <s v="ELIGIBLE"/>
    <s v="CEMENT PURCHASE"/>
    <x v="1"/>
  </r>
  <r>
    <x v="134"/>
    <x v="134"/>
    <d v="2017-08-12T00:00:00"/>
    <n v="308"/>
    <s v="SURI TRADING COMPANY"/>
    <n v="30499.999999999996"/>
    <s v="ELIGIBLE"/>
    <s v="CEMENT PURCHASE"/>
    <x v="1"/>
  </r>
  <r>
    <x v="135"/>
    <x v="135"/>
    <d v="2017-08-23T00:00:00"/>
    <n v="349"/>
    <s v="SURI TRADING COMPANY"/>
    <n v="60000"/>
    <s v="ELIGIBLE"/>
    <s v="CEMENT PURCHASE"/>
    <x v="1"/>
  </r>
  <r>
    <x v="136"/>
    <x v="136"/>
    <d v="2017-09-05T00:00:00"/>
    <n v="457"/>
    <s v="SURI TRADING COMPANY"/>
    <n v="18000"/>
    <s v="ELIGIBLE"/>
    <s v="CEMENT PURCHASE"/>
    <x v="1"/>
  </r>
  <r>
    <x v="137"/>
    <x v="137"/>
    <d v="2021-04-10T00:00:00"/>
    <n v="11"/>
    <s v="SUMIT TRADERS"/>
    <n v="14210.17"/>
    <s v="ELIGIBLE"/>
    <s v="SHOWER CHANNEL"/>
    <x v="2"/>
  </r>
  <r>
    <x v="138"/>
    <x v="138"/>
    <d v="2018-06-22T00:00:00"/>
    <n v="2456"/>
    <s v="STRUCTURAL INSULATION AND GLAZING COMPANY PVT LTD"/>
    <n v="14125.38"/>
    <s v="ELIGIBLE"/>
    <s v="PLAIN GLASS PANES "/>
    <x v="1"/>
  </r>
  <r>
    <x v="139"/>
    <x v="139"/>
    <d v="2018-12-15T00:00:00"/>
    <n v="7297"/>
    <s v="STRUCTURAL INSULATION AND GLAZING COMPANY PVT LTD"/>
    <n v="12236.8"/>
    <s v="ELIGIBLE"/>
    <s v="GLASS PANES"/>
    <x v="1"/>
  </r>
  <r>
    <x v="140"/>
    <x v="140"/>
    <d v="2019-06-29T00:00:00"/>
    <n v="2601"/>
    <s v="STRUCTURAL INSULATION AND GLAZING COMPANY PVT LTD"/>
    <n v="234015.2"/>
    <s v="ELIGIBLE"/>
    <s v="DGDS PLAIN GLASS PANES"/>
    <x v="1"/>
  </r>
  <r>
    <x v="141"/>
    <x v="141"/>
    <d v="2019-07-30T00:00:00"/>
    <n v="3392"/>
    <s v="STRUCTURAL INSULATION AND GLAZING COMPANY PVT LTD"/>
    <n v="809706"/>
    <s v="ELIGIBLE"/>
    <s v="DGDS PLAIN GLASS PANES"/>
    <x v="1"/>
  </r>
  <r>
    <x v="142"/>
    <x v="142"/>
    <d v="2019-09-04T00:00:00"/>
    <n v="4267"/>
    <s v="STRUCTURAL INSULATION AND GLAZING COMPANY PVT LTD"/>
    <n v="237391.99999999997"/>
    <s v="ELIGIBLE"/>
    <s v="DGDS PLAIN GLASS PANES"/>
    <x v="1"/>
  </r>
  <r>
    <x v="143"/>
    <x v="143"/>
    <d v="2018-01-20T00:00:00"/>
    <n v="2585"/>
    <s v="AGARWAL MARBLES"/>
    <n v="53658"/>
    <s v="ELIGIBLE"/>
    <s v="BATHROOM RELATED ITEMS PURCHASED, WHICH IS INCLUDES AS FIXTURES"/>
    <x v="1"/>
  </r>
  <r>
    <x v="144"/>
    <x v="144"/>
    <d v="2018-01-27T00:00:00"/>
    <n v="2662"/>
    <s v="AGARWAL MARBLES"/>
    <n v="87357.62"/>
    <s v="ELIGIBLE"/>
    <s v="BATHROOM RELATED ITEMS PURCHASED, WHICH IS INCLUDES AS FIXTURES"/>
    <x v="1"/>
  </r>
  <r>
    <x v="145"/>
    <x v="145"/>
    <d v="2018-01-17T00:00:00"/>
    <n v="2538"/>
    <s v="AGARWAL MARBLES"/>
    <n v="26997"/>
    <s v="ELIGIBLE"/>
    <s v="BATHROOM RELATED ITEMS PURCHASED, WHICH IS INCLUDES AS FIXTURES"/>
    <x v="1"/>
  </r>
  <r>
    <x v="146"/>
    <x v="146"/>
    <d v="2018-02-16T00:00:00"/>
    <n v="2922"/>
    <s v="AGARWAL MARBLES"/>
    <n v="140260.20000000001"/>
    <s v="ELIGIBLE"/>
    <s v="BATHROOM RELATED ITEMS PURCHASED, WHICH IS INCLUDES AS FIXTURES"/>
    <x v="1"/>
  </r>
  <r>
    <x v="147"/>
    <x v="147"/>
    <d v="2018-02-05T00:00:00"/>
    <n v="2765"/>
    <s v="AGARWAL MARBLES"/>
    <n v="33450"/>
    <s v="ELIGIBLE"/>
    <s v="BATHROOM RELATED ITEMS PURCHASED, WHICH IS INCLUDES AS FIXTURES"/>
    <x v="1"/>
  </r>
  <r>
    <x v="148"/>
    <x v="148"/>
    <d v="2018-03-06T00:00:00"/>
    <n v="3150"/>
    <s v="AGARWAL MARBLES"/>
    <n v="847.46"/>
    <s v="ELIGIBLE"/>
    <s v="SUMO BOLT(B) PURCHASED"/>
    <x v="1"/>
  </r>
  <r>
    <x v="149"/>
    <x v="149"/>
    <d v="2019-01-19T00:00:00"/>
    <n v="3819"/>
    <s v="AGARWAL MARBLES"/>
    <n v="16356.859999999999"/>
    <s v="ELIGIBLE"/>
    <s v="SANITORY ITEM PURCHASED"/>
    <x v="1"/>
  </r>
  <r>
    <x v="150"/>
    <x v="150"/>
    <d v="2019-01-31T00:00:00"/>
    <n v="3965"/>
    <s v="AGARWAL MARBLES"/>
    <n v="225906.74"/>
    <s v="ELIGIBLE"/>
    <s v="SANITORY ITEM PURCHASED"/>
    <x v="1"/>
  </r>
  <r>
    <x v="151"/>
    <x v="151"/>
    <d v="2019-02-02T00:00:00"/>
    <n v="3998"/>
    <s v="AGARWAL MARBLES"/>
    <n v="442034.99999999994"/>
    <s v="ELIGIBLE"/>
    <s v="SANITORY ITEM PURCHASED"/>
    <x v="1"/>
  </r>
  <r>
    <x v="152"/>
    <x v="152"/>
    <d v="2019-02-23T00:00:00"/>
    <n v="4289"/>
    <s v="AGARWAL MARBLES"/>
    <n v="323640"/>
    <s v="ELIGIBLE"/>
    <s v="ADHESIVE"/>
    <x v="1"/>
  </r>
  <r>
    <x v="153"/>
    <x v="153"/>
    <d v="2019-02-12T00:00:00"/>
    <n v="4131"/>
    <s v="AGARWAL MARBLES"/>
    <n v="587740"/>
    <s v="ELIGIBLE"/>
    <s v="SANITORY ITEM PURCHASED"/>
    <x v="1"/>
  </r>
  <r>
    <x v="154"/>
    <x v="154"/>
    <d v="2018-05-31T00:00:00"/>
    <n v="970"/>
    <s v="SONU VALUES PRIVATE LIMITED"/>
    <n v="76023"/>
    <s v="ELIGIBLE"/>
    <s v="SOCKET PURCHASED"/>
    <x v="5"/>
  </r>
  <r>
    <x v="155"/>
    <x v="155"/>
    <d v="2018-06-18T00:00:00"/>
    <n v="1228"/>
    <s v="SONU VALUES PRIVATE LIMITED"/>
    <n v="36894"/>
    <s v="ELIGIBLE"/>
    <s v="PLUMBERING "/>
    <x v="2"/>
  </r>
  <r>
    <x v="156"/>
    <x v="156"/>
    <d v="2021-03-08T00:00:00"/>
    <s v="B3-4492"/>
    <s v="SHRI NAV DURGA TRADING CO."/>
    <n v="8100"/>
    <s v="ELIGIBLE"/>
    <s v="COMMODE, SEAT, ETC"/>
    <x v="2"/>
  </r>
  <r>
    <x v="157"/>
    <x v="157"/>
    <d v="2022-03-16T00:00:00"/>
    <s v="B1-4934"/>
    <s v="SHRI NAV DURGA TRADING CO."/>
    <n v="3169.64"/>
    <s v="ELIGIBLE"/>
    <s v="MOTOR CROMPTON"/>
    <x v="2"/>
  </r>
  <r>
    <x v="158"/>
    <x v="158"/>
    <d v="2022-02-11T00:00:00"/>
    <s v="B1/4114"/>
    <s v="SHRI NAV DURGA TRADING CO."/>
    <n v="6796.66"/>
    <s v="ELIGIBLE"/>
    <s v="TILES"/>
    <x v="1"/>
  </r>
  <r>
    <x v="159"/>
    <x v="159"/>
    <d v="2019-03-11T00:00:00"/>
    <n v="58"/>
    <s v="SHRI RADHIKA ENTERPRISES"/>
    <n v="468519"/>
    <s v="ELIGIBLE"/>
    <s v="PIPE PURCHASE HSN 6810"/>
    <x v="2"/>
  </r>
  <r>
    <x v="160"/>
    <x v="160"/>
    <d v="2019-04-07T00:00:00"/>
    <n v="8"/>
    <s v="SHRI RADHIKA ENTERPRISES"/>
    <n v="524606"/>
    <s v="ELIGIBLE"/>
    <m/>
    <x v="2"/>
  </r>
  <r>
    <x v="161"/>
    <x v="161"/>
    <d v="2020-10-14T00:00:00"/>
    <n v="11"/>
    <s v="SHRI RADHIKA ENTERPRISES"/>
    <n v="505480"/>
    <s v="ELIGIBLE"/>
    <s v="HSN 6810"/>
    <x v="2"/>
  </r>
  <r>
    <x v="162"/>
    <x v="162"/>
    <d v="2019-03-06T00:00:00"/>
    <s v="UP1809000603"/>
    <s v="SIEMENS"/>
    <n v="79499.7"/>
    <s v="ELIGIBLE"/>
    <s v="WIRE PURCHASED"/>
    <x v="5"/>
  </r>
  <r>
    <x v="163"/>
    <x v="163"/>
    <d v="2019-01-30T00:00:00"/>
    <s v="UP1809000469"/>
    <s v="SIEMENS "/>
    <n v="1133681.5"/>
    <s v="ELIGIBLE"/>
    <s v="FIRE SAFETY "/>
    <x v="8"/>
  </r>
  <r>
    <x v="164"/>
    <x v="164"/>
    <d v="2018-11-20T00:00:00"/>
    <s v="UP1809000240"/>
    <s v="SIEMENS "/>
    <n v="758024"/>
    <s v="ELIGIBLE"/>
    <s v="WIRE PURCHASED"/>
    <x v="5"/>
  </r>
  <r>
    <x v="165"/>
    <x v="165"/>
    <d v="2019-01-30T00:00:00"/>
    <s v="UP1809000480"/>
    <s v="SIEMENS "/>
    <n v="499064.55"/>
    <s v="ELIGIBLE"/>
    <s v="FIRE SAFETY "/>
    <x v="8"/>
  </r>
  <r>
    <x v="166"/>
    <x v="166"/>
    <d v="2018-01-21T00:00:00"/>
    <n v="200"/>
    <s v="SINGHAL BUILDTECH"/>
    <n v="85500"/>
    <s v="ELIGIBLE"/>
    <s v="CEMENT PURCHAE"/>
    <x v="1"/>
  </r>
  <r>
    <x v="167"/>
    <x v="167"/>
    <d v="2018-01-21T00:00:00"/>
    <n v="199"/>
    <s v="SINGHAL BUILDTECH"/>
    <n v="85500"/>
    <s v="ELIGIBLE"/>
    <s v="CEMENT PURCHAE"/>
    <x v="1"/>
  </r>
  <r>
    <x v="168"/>
    <x v="168"/>
    <d v="2018-06-17T00:00:00"/>
    <n v="390"/>
    <s v="SHREE SHYAM PLYWOOD"/>
    <n v="101906.52"/>
    <s v="ELIGIBLE"/>
    <s v="PLY"/>
    <x v="1"/>
  </r>
  <r>
    <x v="169"/>
    <x v="169"/>
    <d v="2020-09-22T00:00:00"/>
    <n v="119"/>
    <s v="SHREE SAHU AGENCIES"/>
    <n v="2478"/>
    <s v="ELIGIBLE"/>
    <s v="MS SHORT BEND"/>
    <x v="2"/>
  </r>
  <r>
    <x v="170"/>
    <x v="170"/>
    <d v="2018-06-07T00:00:00"/>
    <s v="02/ARS/18-19"/>
    <s v="SHIB DASS &amp; SONS PVT LTD"/>
    <n v="1312255"/>
    <s v="ELIGIBLE"/>
    <s v="PIPE PURCHASE "/>
    <x v="2"/>
  </r>
  <r>
    <x v="171"/>
    <x v="171"/>
    <d v="2018-06-11T00:00:00"/>
    <s v="02/APS/18-19"/>
    <s v="SHIB DASS &amp; SONS PVT LTD"/>
    <n v="40239"/>
    <s v="ELIGIBLE"/>
    <s v="PIPE PURCHASE "/>
    <x v="2"/>
  </r>
  <r>
    <x v="172"/>
    <x v="172"/>
    <d v="2018-06-07T00:00:00"/>
    <n v="12281"/>
    <s v="SHIB DASS &amp; SONS PVT LTD"/>
    <n v="1293283"/>
    <s v="ELIGIBLE"/>
    <s v="PLUMBERING "/>
    <x v="2"/>
  </r>
  <r>
    <x v="173"/>
    <x v="173"/>
    <d v="2018-04-20T00:00:00"/>
    <s v="SDC/003/2018-19"/>
    <s v="SHEKHAR DESIGN CENTRE"/>
    <n v="118000"/>
    <s v="NOT ELIGIBLE"/>
    <s v="CONSULTANCY FEES"/>
    <x v="3"/>
  </r>
  <r>
    <x v="174"/>
    <x v="174"/>
    <d v="2018-06-06T00:00:00"/>
    <s v="SDC/010/2018-19"/>
    <s v="SHEKHAR DESIGN CENTRE"/>
    <n v="100000"/>
    <s v="NOT ELIGIBLE"/>
    <s v="CONSULTANCY FEES"/>
    <x v="3"/>
  </r>
  <r>
    <x v="175"/>
    <x v="175"/>
    <d v="2018-11-05T00:00:00"/>
    <s v="SDC/040/2018-19"/>
    <s v="SHEKHAR DESIGN CENTRE"/>
    <n v="100000"/>
    <s v="NOT ELIGIBLE"/>
    <s v="CONSULTANCY FEES"/>
    <x v="3"/>
  </r>
  <r>
    <x v="176"/>
    <x v="176"/>
    <d v="2022-03-14T00:00:00"/>
    <s v="SEPL/2122/DEL058"/>
    <s v="SERVO TECH ELECTRICALS (P) LTD"/>
    <n v="5295385"/>
    <s v="ELIGIBLE"/>
    <s v="INSTALLATION CHARGES"/>
    <x v="9"/>
  </r>
  <r>
    <x v="177"/>
    <x v="177"/>
    <d v="2019-07-10T00:00:00"/>
    <s v="CS-055"/>
    <s v="KK CONSTRUCTIONS &amp; BUILDERS"/>
    <n v="17170087"/>
    <s v="ELIGIBLE"/>
    <s v="CONSTRUCTION SERVICES"/>
    <x v="1"/>
  </r>
  <r>
    <x v="178"/>
    <x v="178"/>
    <d v="2019-07-10T00:00:00"/>
    <s v="GS-080"/>
    <s v="KK CONSTRUCTIONS &amp; BUILDERS"/>
    <n v="1356933"/>
    <s v="ELIGIBLE"/>
    <s v="CEMENT"/>
    <x v="1"/>
  </r>
  <r>
    <x v="179"/>
    <x v="179"/>
    <d v="2019-07-11T00:00:00"/>
    <s v="GS-081"/>
    <s v="KK CONSTRUCTIONS &amp; BUILDERS"/>
    <n v="1639849"/>
    <s v="ELIGIBLE"/>
    <s v="GRIT"/>
    <x v="1"/>
  </r>
  <r>
    <x v="180"/>
    <x v="180"/>
    <d v="2021-03-19T00:00:00"/>
    <n v="2158"/>
    <s v="SAIF PLYWOOD"/>
    <n v="15259.999999999998"/>
    <s v="ELIGIBLE"/>
    <s v="PLYWOOD"/>
    <x v="1"/>
  </r>
  <r>
    <x v="181"/>
    <x v="181"/>
    <d v="2021-06-23T00:00:00"/>
    <s v="SRS/21-22/003"/>
    <s v="S.R.S ROOFING SYSTEM"/>
    <n v="232954"/>
    <s v="ELIGIBLE"/>
    <s v="INSTALLATION OF KLIP LOCK ROOF SHEET"/>
    <x v="1"/>
  </r>
  <r>
    <x v="182"/>
    <x v="182"/>
    <d v="2021-07-11T00:00:00"/>
    <s v="SRS/21-22/006"/>
    <s v="S.R.S ROOFING SYSTEM"/>
    <n v="111350"/>
    <s v="ELIGIBLE"/>
    <s v="SUPPLY OF GI CLIPS"/>
    <x v="1"/>
  </r>
  <r>
    <x v="183"/>
    <x v="183"/>
    <d v="2021-07-13T00:00:00"/>
    <s v="SRS/21-22/007"/>
    <s v="S.R.S ROOFING SYSTEM"/>
    <n v="37000"/>
    <s v="ELIGIBLE"/>
    <s v="SUPPLY OF FOAM FILLER"/>
    <x v="1"/>
  </r>
  <r>
    <x v="184"/>
    <x v="184"/>
    <d v="2021-03-11T00:00:00"/>
    <s v="RI/2170"/>
    <s v="RUN RARE BUYING SERVICES"/>
    <n v="11658"/>
    <s v="NOT ELIGIBLE"/>
    <s v="FURNITURE ITEM PURCHASED"/>
    <x v="4"/>
  </r>
  <r>
    <x v="185"/>
    <x v="185"/>
    <d v="2021-03-11T00:00:00"/>
    <s v="RI/2172"/>
    <s v="RUN RARE BUYING SERVICES"/>
    <n v="7484"/>
    <s v="NOT ELIGIBLE"/>
    <s v="FURNITURE ITEM PURCHASED"/>
    <x v="4"/>
  </r>
  <r>
    <x v="186"/>
    <x v="186"/>
    <d v="2021-03-11T00:00:00"/>
    <s v="RI/2171"/>
    <s v="RUN RARE BUYING SERVICES"/>
    <n v="12248"/>
    <s v="NOT ELIGIBLE"/>
    <s v="FURNITURE ITEM PURCHASED"/>
    <x v="4"/>
  </r>
  <r>
    <x v="187"/>
    <x v="187"/>
    <d v="2019-11-06T00:00:00"/>
    <m/>
    <s v="RAJ KUMAR PATEL"/>
    <n v="208000"/>
    <s v="NOT ELIGIBLE"/>
    <s v="CONSULTANCY FEES"/>
    <x v="3"/>
  </r>
  <r>
    <x v="188"/>
    <x v="188"/>
    <d v="2021-07-10T00:00:00"/>
    <s v="ATX/2021-22/0043"/>
    <s v="RIPARIAN IRRIGATIONS &amp; POOL PVT LTD"/>
    <n v="616848"/>
    <s v="ELIGIBLE"/>
    <s v="POOL RELATED"/>
    <x v="10"/>
  </r>
  <r>
    <x v="189"/>
    <x v="189"/>
    <d v="2021-10-27T00:00:00"/>
    <s v="ATX/2021-22/0104"/>
    <s v="RIPARIAN IRRIGATIONS &amp; POOL PVT LTD"/>
    <n v="375276"/>
    <s v="ELIGIBLE"/>
    <s v="POOL RELATED"/>
    <x v="10"/>
  </r>
  <r>
    <x v="190"/>
    <x v="190"/>
    <d v="2021-10-30T00:00:00"/>
    <s v="ATX/2021-22/0111"/>
    <s v="RIPARIAN IRRIGATIONS &amp; POOL PVT LTD"/>
    <n v="201600"/>
    <s v="ELIGIBLE"/>
    <s v="POOL RELATED"/>
    <x v="10"/>
  </r>
  <r>
    <x v="191"/>
    <x v="191"/>
    <d v="2021-10-27T00:00:00"/>
    <s v="ATX/2021-22/0105"/>
    <s v="RIPARIAN IRRIGATIONS &amp; POOL PVT LTD"/>
    <n v="2100"/>
    <s v="ELIGIBLE"/>
    <s v="POOL RELATED"/>
    <x v="10"/>
  </r>
  <r>
    <x v="192"/>
    <x v="192"/>
    <d v="2019-03-23T00:00:00"/>
    <n v="32"/>
    <s v="RESPLENDENT LIGHTING "/>
    <n v="8100"/>
    <s v="NOT ELIGIBLE"/>
    <s v="STUDY LAMP ETC"/>
    <x v="4"/>
  </r>
  <r>
    <x v="193"/>
    <x v="193"/>
    <d v="2021-11-30T00:00:00"/>
    <n v="1261101983"/>
    <s v="PCI PEST CONTROL PVT LTD"/>
    <n v="63560"/>
    <s v="ELIGIBLE"/>
    <s v="JOBWORK"/>
    <x v="11"/>
  </r>
  <r>
    <x v="194"/>
    <x v="194"/>
    <d v="2021-12-21T00:00:00"/>
    <n v="1261102100"/>
    <s v="PCI PEST CONTROL PVT LTD"/>
    <n v="141007"/>
    <s v="ELIGIBLE"/>
    <s v="JOBWORK"/>
    <x v="11"/>
  </r>
  <r>
    <x v="195"/>
    <x v="195"/>
    <d v="2018-07-03T00:00:00"/>
    <n v="1811000916"/>
    <s v="REAL INNERSPRING TECHNOLOGIES PVT LTD"/>
    <n v="28785"/>
    <s v="NOT ELIGIBLE"/>
    <s v="FURNITURE ITEM PURCHASED"/>
    <x v="4"/>
  </r>
  <r>
    <x v="196"/>
    <x v="196"/>
    <d v="2018-07-30T00:00:00"/>
    <n v="1821000478"/>
    <s v="REAL INNERSPRING TECHNOLOGIES PVT LTD"/>
    <n v="2690"/>
    <s v="NOT ELIGIBLE"/>
    <s v="FURNITURE ITEM PURCHASED"/>
    <x v="4"/>
  </r>
  <r>
    <x v="197"/>
    <x v="197"/>
    <d v="2018-12-26T00:00:00"/>
    <s v="RP/18-19/3196"/>
    <s v="RAMESH PAINTS"/>
    <n v="2250"/>
    <s v="ELIGIBLE"/>
    <s v="PRIMER PURCHASE"/>
    <x v="1"/>
  </r>
  <r>
    <x v="198"/>
    <x v="198"/>
    <d v="2019-12-26T00:00:00"/>
    <s v="RP/18-19/3197"/>
    <s v="RAMESH PAINTS"/>
    <n v="2250"/>
    <s v="ELIGIBLE"/>
    <s v="PRIMER PURCHASE"/>
    <x v="1"/>
  </r>
  <r>
    <x v="199"/>
    <x v="199"/>
    <d v="2018-10-25T00:00:00"/>
    <s v="UP/18-19/023"/>
    <s v="RAJESH SHUKLA"/>
    <n v="469500"/>
    <s v="NOT ELIGIBLE"/>
    <s v="CONSULTANCY FEES"/>
    <x v="3"/>
  </r>
  <r>
    <x v="200"/>
    <x v="200"/>
    <d v="2018-09-17T00:00:00"/>
    <s v="UP/18-19/019"/>
    <s v="RAJESH SHUKLA"/>
    <n v="150000"/>
    <s v="NOT ELIGIBLE"/>
    <s v="CONSULTANCY FEES"/>
    <x v="3"/>
  </r>
  <r>
    <x v="201"/>
    <x v="201"/>
    <d v="2019-04-01T00:00:00"/>
    <s v="QLA/19-20/001"/>
    <s v="RAJESH SHUKLA"/>
    <n v="177000"/>
    <s v="NOT ELIGIBLE"/>
    <s v="CONSULTANCY FEES"/>
    <x v="3"/>
  </r>
  <r>
    <x v="202"/>
    <x v="202"/>
    <d v="2019-12-19T00:00:00"/>
    <s v="QLA/19-20/028"/>
    <s v="RAJESH SHUKLA"/>
    <n v="354000"/>
    <s v="NOT ELIGIBLE"/>
    <s v="CONSULTANCY FEES"/>
    <x v="3"/>
  </r>
  <r>
    <x v="203"/>
    <x v="203"/>
    <d v="2021-02-08T00:00:00"/>
    <s v="QLA/20-21/032"/>
    <s v="RAJESH SHUKLA"/>
    <n v="300000"/>
    <s v="NOT ELIGIBLE"/>
    <s v="CONSULTANCY FEES"/>
    <x v="3"/>
  </r>
  <r>
    <x v="204"/>
    <x v="204"/>
    <d v="2018-09-24T00:00:00"/>
    <n v="34"/>
    <s v="RAJ TRADERS"/>
    <n v="3896431"/>
    <s v="ELIGIBLE"/>
    <s v="PLUMBERTING INSTALATION CHARGES"/>
    <x v="12"/>
  </r>
  <r>
    <x v="205"/>
    <x v="205"/>
    <d v="2022-01-20T00:00:00"/>
    <n v="17"/>
    <s v="RAJ TRADERS"/>
    <n v="1553450"/>
    <s v="ELIGIBLE"/>
    <s v="WORK ORDER "/>
    <x v="12"/>
  </r>
  <r>
    <x v="206"/>
    <x v="206"/>
    <d v="2019-03-13T00:00:00"/>
    <n v="127"/>
    <s v="R ENGINEERING WORKS"/>
    <n v="616066"/>
    <s v="ELIGIBLE"/>
    <s v="MS PIPE"/>
    <x v="1"/>
  </r>
  <r>
    <x v="207"/>
    <x v="207"/>
    <d v="2021-01-27T00:00:00"/>
    <s v="PE/20-21/177"/>
    <s v="PRAGYA ENTERPRISES"/>
    <n v="7400"/>
    <s v="ELIGIBLE"/>
    <s v="CONBESTRA GP2"/>
    <x v="5"/>
  </r>
  <r>
    <x v="208"/>
    <x v="208"/>
    <d v="2021-01-30T00:00:00"/>
    <s v="PE/20-21/183"/>
    <s v="PRAGYA ENTERPRISES"/>
    <n v="15523.000000000002"/>
    <s v="ELIGIBLE"/>
    <s v="CICO TAPE CREAT P151"/>
    <x v="5"/>
  </r>
  <r>
    <x v="209"/>
    <x v="209"/>
    <d v="2021-02-05T00:00:00"/>
    <s v="PE/20-21/187"/>
    <s v="PRAGYA ENTERPRISES"/>
    <n v="9502"/>
    <s v="ELIGIBLE"/>
    <s v="CICO TAPE CREAT P151"/>
    <x v="5"/>
  </r>
  <r>
    <x v="210"/>
    <x v="210"/>
    <d v="2021-03-07T00:00:00"/>
    <s v="PE/20-21/204"/>
    <s v="PRAGYA ENTERPRISES"/>
    <n v="9502"/>
    <s v="ELIGIBLE"/>
    <s v="CICO TAPE CREAT P151"/>
    <x v="5"/>
  </r>
  <r>
    <x v="211"/>
    <x v="211"/>
    <d v="2021-04-13T00:00:00"/>
    <n v="368"/>
    <s v="PRAGYA ENTERPRISES"/>
    <n v="13000"/>
    <s v="ELIGIBLE"/>
    <s v="GP 2"/>
    <x v="5"/>
  </r>
  <r>
    <x v="212"/>
    <x v="212"/>
    <d v="2021-08-06T00:00:00"/>
    <s v="PE/21-22/068"/>
    <s v="PRAGYA ENTERPRISES"/>
    <n v="3899"/>
    <s v="ELIGIBLE"/>
    <s v="CICO TAPE CREAT P151"/>
    <x v="5"/>
  </r>
  <r>
    <x v="213"/>
    <x v="213"/>
    <d v="2018-03-19T00:00:00"/>
    <n v="253"/>
    <s v="PRAGYA ENTERPRISES"/>
    <n v="142731"/>
    <s v="ELIGIBLE"/>
    <m/>
    <x v="5"/>
  </r>
  <r>
    <x v="214"/>
    <x v="214"/>
    <d v="2021-11-16T00:00:00"/>
    <s v="PE/21-22/205"/>
    <s v="PRAGYA ENTERPRISES"/>
    <n v="6650"/>
    <s v="ELIGIBLE"/>
    <s v="CONBESTRA GP2"/>
    <x v="5"/>
  </r>
  <r>
    <x v="215"/>
    <x v="215"/>
    <d v="2020-04-01T00:00:00"/>
    <m/>
    <s v="PRABHA CONSULTANCY PRIVATE LIMITED"/>
    <n v="49400"/>
    <s v="NOT ELIGIBLE"/>
    <s v="CONSULTANCY FEES"/>
    <x v="3"/>
  </r>
  <r>
    <x v="216"/>
    <x v="216"/>
    <d v="2018-05-21T00:00:00"/>
    <n v="82"/>
    <s v="PEM RAJ KHONIMAL "/>
    <n v="67701.47"/>
    <s v="ELIGIBLE"/>
    <s v="PLY"/>
    <x v="1"/>
  </r>
  <r>
    <x v="217"/>
    <x v="217"/>
    <d v="2018-05-03T00:00:00"/>
    <n v="56"/>
    <s v="PEM RAJ KHONIMAL "/>
    <n v="50163.8"/>
    <s v="ELIGIBLE"/>
    <s v="PLY"/>
    <x v="1"/>
  </r>
  <r>
    <x v="218"/>
    <x v="218"/>
    <d v="2020-12-19T00:00:00"/>
    <n v="104"/>
    <s v="PAWAN KUMAR AHUJA"/>
    <n v="33600"/>
    <s v="ELIGIBLE"/>
    <s v="BRICKS"/>
    <x v="1"/>
  </r>
  <r>
    <x v="219"/>
    <x v="219"/>
    <d v="2018-06-04T00:00:00"/>
    <n v="1937"/>
    <s v="PRAKASH &amp; SONS"/>
    <n v="21160"/>
    <s v="ELIGIBLE"/>
    <s v="SANITORY ITEM PURCHASED"/>
    <x v="2"/>
  </r>
  <r>
    <x v="220"/>
    <x v="220"/>
    <d v="2020-12-08T00:00:00"/>
    <m/>
    <s v="JITENDRA PANDEY "/>
    <n v="29266"/>
    <s v="ELIGIBLE"/>
    <s v="JCB WORK "/>
    <x v="1"/>
  </r>
  <r>
    <x v="221"/>
    <x v="221"/>
    <d v="2018-03-31T00:00:00"/>
    <s v="BILL OF SUPPLY"/>
    <s v="OM AUTOMOBILES"/>
    <n v="25752"/>
    <s v="ELIGIBLE"/>
    <s v="DIESEL"/>
    <x v="1"/>
  </r>
  <r>
    <x v="222"/>
    <x v="222"/>
    <d v="2018-10-30T00:00:00"/>
    <s v="NS/HR/18-19/09"/>
    <s v="NS AIRCONS"/>
    <n v="135110"/>
    <s v="ELIGIBLE"/>
    <s v="NITRILE TUBING INSULATIONS"/>
    <x v="12"/>
  </r>
  <r>
    <x v="223"/>
    <x v="223"/>
    <d v="2018-12-15T00:00:00"/>
    <s v="NS/HR/18-19/16"/>
    <s v="NS AIRCONS"/>
    <n v="139830"/>
    <s v="ELIGIBLE"/>
    <s v="PYPKOTE WRAPPING COATING "/>
    <x v="12"/>
  </r>
  <r>
    <x v="224"/>
    <x v="224"/>
    <d v="2019-02-19T00:00:00"/>
    <s v="NS/HR/18-19/29"/>
    <s v="NS AIRCONS"/>
    <n v="579468.5"/>
    <s v="ELIGIBLE"/>
    <s v="ROOFING SHEET"/>
    <x v="12"/>
  </r>
  <r>
    <x v="225"/>
    <x v="225"/>
    <d v="2019-10-04T00:00:00"/>
    <s v="NS/HR/19-20/10"/>
    <s v="NS AIRCONS"/>
    <n v="69325"/>
    <s v="ELIGIBLE"/>
    <s v="PYPKOTE WRAPPING COATING "/>
    <x v="12"/>
  </r>
  <r>
    <x v="226"/>
    <x v="226"/>
    <d v="2019-02-02T00:00:00"/>
    <n v="91"/>
    <s v="NIDHI CONSULTANTS"/>
    <n v="90100"/>
    <s v="NOT ELIGIBLE"/>
    <s v="VALUATION FEES"/>
    <x v="3"/>
  </r>
  <r>
    <x v="227"/>
    <x v="227"/>
    <d v="2021-02-11T00:00:00"/>
    <n v="41"/>
    <s v="NEW U.P. METAL TRUNK HOUSE"/>
    <n v="7870"/>
    <s v="ELIGIBLE"/>
    <s v="STEEL ALMIRAH"/>
    <x v="7"/>
  </r>
  <r>
    <x v="228"/>
    <x v="228"/>
    <d v="2020-03-15T00:00:00"/>
    <n v="287"/>
    <s v="NAZAR ENTERPRISES"/>
    <n v="133003"/>
    <s v="ELIGIBLE"/>
    <s v="KERV STONE "/>
    <x v="1"/>
  </r>
  <r>
    <x v="229"/>
    <x v="229"/>
    <d v="2020-11-07T00:00:00"/>
    <n v="6"/>
    <s v="NAND CONSTRUCTION"/>
    <n v="86830"/>
    <s v="ELIGIBLE"/>
    <s v="CONSTRUCTION SERVICES"/>
    <x v="1"/>
  </r>
  <r>
    <x v="230"/>
    <x v="230"/>
    <d v="2021-03-02T00:00:00"/>
    <s v="RAB-01"/>
    <s v="NAND CONSTRUCTION"/>
    <n v="90000"/>
    <s v="ELIGIBLE"/>
    <s v="DISMANTLING WORK"/>
    <x v="1"/>
  </r>
  <r>
    <x v="231"/>
    <x v="231"/>
    <d v="2020-04-18T00:00:00"/>
    <s v="APRIL/2020/01"/>
    <s v="NAAZ HOTEL CONSULTANTS PVT. LTD"/>
    <n v="1250000"/>
    <s v="NOT ELIGIBLE"/>
    <s v="CONSULTANCY FEES"/>
    <x v="3"/>
  </r>
  <r>
    <x v="232"/>
    <x v="232"/>
    <d v="2018-05-03T00:00:00"/>
    <s v="May/2018/03"/>
    <s v="NAAZ HOTEL CONSULTANTS PVT. LTD"/>
    <n v="200000"/>
    <s v="NOT ELIGIBLE"/>
    <s v="CONSULTANCY FEES"/>
    <x v="3"/>
  </r>
  <r>
    <x v="233"/>
    <x v="233"/>
    <d v="2019-06-12T00:00:00"/>
    <s v="JUNE/2019/03"/>
    <s v="NAAZ HOTEL CONSULTANTS PVT. LTD"/>
    <n v="649000"/>
    <s v="NOT ELIGIBLE"/>
    <s v="CONSULTANCY FEES"/>
    <x v="3"/>
  </r>
  <r>
    <x v="234"/>
    <x v="234"/>
    <d v="2020-10-16T00:00:00"/>
    <s v="SG20Y-10218"/>
    <s v="MSP STEEL &amp; POWER LIMITED"/>
    <n v="713626.00000000012"/>
    <s v="ELIGIBLE"/>
    <s v="MS TMT BAR"/>
    <x v="1"/>
  </r>
  <r>
    <x v="235"/>
    <x v="235"/>
    <d v="2020-10-16T00:00:00"/>
    <s v="SG20Y-10217"/>
    <s v="MSP STEEL &amp; POWER LIMITED"/>
    <n v="810770"/>
    <s v="ELIGIBLE"/>
    <s v="MS TMT BAR"/>
    <x v="1"/>
  </r>
  <r>
    <x v="236"/>
    <x v="236"/>
    <d v="2018-12-13T00:00:00"/>
    <s v="2679/18-19/MC"/>
    <s v="MICRODOT COMPUTERS"/>
    <n v="6300.0000000000009"/>
    <s v="ELIGIBLE"/>
    <s v="COMPUTER ASSESORIES"/>
    <x v="13"/>
  </r>
  <r>
    <x v="237"/>
    <x v="237"/>
    <d v="2018-12-27T00:00:00"/>
    <s v="2808/18-19/MC"/>
    <s v="MICRODOT COMPUTERS"/>
    <n v="75335"/>
    <s v="ELIGIBLE"/>
    <s v="DLINK CABLE"/>
    <x v="13"/>
  </r>
  <r>
    <x v="238"/>
    <x v="238"/>
    <d v="2019-01-17T00:00:00"/>
    <s v="2993/18-19/MC"/>
    <s v="MICRODOT COMPUTERS"/>
    <n v="423.73"/>
    <s v="ELIGIBLE"/>
    <s v="ADOPTOR"/>
    <x v="13"/>
  </r>
  <r>
    <x v="239"/>
    <x v="239"/>
    <d v="2020-10-03T00:00:00"/>
    <n v="8"/>
    <s v="MEHTA GAURAV &amp; ASSOCIATES"/>
    <n v="2000"/>
    <s v="NOT ELIGIBLE"/>
    <s v="CONSULTANCY FEES"/>
    <x v="3"/>
  </r>
  <r>
    <x v="240"/>
    <x v="240"/>
    <d v="2020-09-23T00:00:00"/>
    <n v="7"/>
    <s v="MEHTA GAURAV &amp; ASSOCIATES"/>
    <n v="3000"/>
    <s v="NOT ELIGIBLE"/>
    <s v="CONSULTANCY FEES"/>
    <x v="3"/>
  </r>
  <r>
    <x v="241"/>
    <x v="241"/>
    <d v="2018-10-05T00:00:00"/>
    <s v="MCS/MB/23"/>
    <s v="MASTER TRUST"/>
    <n v="50000"/>
    <s v="NOT ELIGIBLE"/>
    <s v="ADVISORY SERIVES"/>
    <x v="3"/>
  </r>
  <r>
    <x v="242"/>
    <x v="242"/>
    <d v="2020-10-31T00:00:00"/>
    <n v="716"/>
    <s v="MARUTI AGRICO"/>
    <n v="8109.9999999999991"/>
    <s v="ELIGIBLE"/>
    <s v="CUTTING BLADE ETC"/>
    <x v="1"/>
  </r>
  <r>
    <x v="243"/>
    <x v="243"/>
    <d v="2019-09-28T00:00:00"/>
    <s v="19-20/T00262"/>
    <s v="MAHA LAXMI TRADERS"/>
    <n v="140926"/>
    <s v="ELIGIBLE"/>
    <s v="STEEL ANGLE AND SHEETS"/>
    <x v="1"/>
  </r>
  <r>
    <x v="244"/>
    <x v="244"/>
    <d v="2020-10-17T00:00:00"/>
    <n v="13"/>
    <s v="MAHA LAXMI FABRICATORS"/>
    <n v="62182.000000000007"/>
    <s v="ELIGIBLE"/>
    <s v="MS ANGLE SHAPE &amp; SECTION"/>
    <x v="1"/>
  </r>
  <r>
    <x v="245"/>
    <x v="245"/>
    <d v="2020-07-03T00:00:00"/>
    <s v="MIS/20-21/072"/>
    <s v="MAC INFO SOLUTIONS"/>
    <n v="19632.2"/>
    <s v="ELIGIBLE"/>
    <s v="CAMERA"/>
    <x v="14"/>
  </r>
  <r>
    <x v="246"/>
    <x v="246"/>
    <d v="2020-10-30T00:00:00"/>
    <s v="MIS/20-21/281"/>
    <s v="MAC INFO SOLUTIONS"/>
    <n v="13479.66"/>
    <s v="ELIGIBLE"/>
    <s v="INTERNET ASSESORIES"/>
    <x v="14"/>
  </r>
  <r>
    <x v="247"/>
    <x v="247"/>
    <d v="2021-01-23T00:00:00"/>
    <s v="MIS/20-21/437"/>
    <s v="MAC INFO SOLUTIONS"/>
    <n v="33150.86"/>
    <s v="ELIGIBLE"/>
    <s v="NET EQUIPMENT"/>
    <x v="14"/>
  </r>
  <r>
    <x v="248"/>
    <x v="248"/>
    <d v="2022-02-23T00:00:00"/>
    <s v="MIS/21-22/464"/>
    <s v="MAC INFO SOLUTIONS"/>
    <n v="12160.98"/>
    <s v="ELIGIBLE"/>
    <s v="COMPUTER RELEATE"/>
    <x v="14"/>
  </r>
  <r>
    <x v="249"/>
    <x v="249"/>
    <d v="2021-01-01T00:00:00"/>
    <n v="2742"/>
    <s v="M/S SAUBHAGYA"/>
    <n v="24780"/>
    <s v="ELIGIBLE"/>
    <s v="TOILET WALL MOUNTED WITH SEAT COVER"/>
    <x v="2"/>
  </r>
  <r>
    <x v="250"/>
    <x v="250"/>
    <d v="2017-12-02T00:00:00"/>
    <n v="46"/>
    <s v="M/S OM BRICKS FIELD"/>
    <n v="126000"/>
    <s v="ELIGIBLE "/>
    <s v="BRICKS PURCHASE"/>
    <x v="1"/>
  </r>
  <r>
    <x v="251"/>
    <x v="251"/>
    <d v="2018-03-15T00:00:00"/>
    <n v="92"/>
    <s v="M/S OM BRICKS FIELD"/>
    <n v="21000"/>
    <s v="ELIGIBLE"/>
    <s v="BRICKS PURCHASE"/>
    <x v="1"/>
  </r>
  <r>
    <x v="252"/>
    <x v="252"/>
    <d v="2018-03-15T00:00:00"/>
    <n v="93"/>
    <s v="M/S OM BRICKS FIELD"/>
    <n v="210000"/>
    <s v="ELIGIBLE"/>
    <s v="BRICKS PURCHASE"/>
    <x v="1"/>
  </r>
  <r>
    <x v="253"/>
    <x v="253"/>
    <d v="2018-03-19T00:00:00"/>
    <n v="95"/>
    <s v="M/S OM BRICKS FIELD"/>
    <n v="21000"/>
    <s v="ELIGIBLE"/>
    <s v="BRICKS PURCHASE"/>
    <x v="1"/>
  </r>
  <r>
    <x v="254"/>
    <x v="254"/>
    <d v="2018-03-19T00:00:00"/>
    <n v="97"/>
    <s v="M/S OM BRICKS FIELD"/>
    <n v="21000"/>
    <s v="ELIGIBLE"/>
    <s v="BRICKS PURCHASE"/>
    <x v="1"/>
  </r>
  <r>
    <x v="255"/>
    <x v="255"/>
    <d v="2017-11-08T00:00:00"/>
    <n v="16"/>
    <s v="M/S MANOJ CONSTRUCTION"/>
    <n v="56149"/>
    <s v="ELIGIBLE"/>
    <s v="GITTI PURCHASE"/>
    <x v="1"/>
  </r>
  <r>
    <x v="256"/>
    <x v="256"/>
    <d v="2017-11-20T00:00:00"/>
    <n v="20"/>
    <s v="M/S MANOJ CONSTRUCTION"/>
    <n v="60248"/>
    <s v="ELIGIBLE"/>
    <s v="GITTI PURCHASE"/>
    <x v="1"/>
  </r>
  <r>
    <x v="257"/>
    <x v="257"/>
    <d v="2020-11-03T00:00:00"/>
    <n v="1541"/>
    <s v="M/S MANISH STEEL INDUSTRIES"/>
    <n v="98098.000000000015"/>
    <s v="ELIGIBLE"/>
    <s v="STEEL PROFILE SHEET "/>
    <x v="1"/>
  </r>
  <r>
    <x v="258"/>
    <x v="258"/>
    <d v="2022-03-10T00:00:00"/>
    <n v="1882"/>
    <s v="M/S MANISH STEEL INDUSTRIES"/>
    <n v="145379"/>
    <s v="ELIGIBLE"/>
    <s v="PROFILE STEEL SHEET"/>
    <x v="1"/>
  </r>
  <r>
    <x v="259"/>
    <x v="259"/>
    <d v="2021-06-06T00:00:00"/>
    <n v="2517"/>
    <s v="M/S KHANDELWAL LOHA PVT LTD"/>
    <n v="648729.99999999988"/>
    <s v="ELIGIBLE"/>
    <s v="M/S PIPE &amp; STEEL TUBES"/>
    <x v="1"/>
  </r>
  <r>
    <x v="260"/>
    <x v="260"/>
    <d v="2021-03-06T00:00:00"/>
    <n v="2518"/>
    <s v="M/S KHANDELWAL LOHA PVT LTD"/>
    <n v="158774.99999999997"/>
    <s v="ELIGIBLE"/>
    <s v="M/S PIPE &amp; STEEL TUBES"/>
    <x v="1"/>
  </r>
  <r>
    <x v="261"/>
    <x v="261"/>
    <d v="2021-04-20T00:00:00"/>
    <s v="GST-0133"/>
    <s v="M/S KHANDELWAL LOHA PVT LTD"/>
    <n v="67297.460000000006"/>
    <s v="ELIGIBLE"/>
    <s v="M/S PIPE &amp; STEEL TUBES"/>
    <x v="1"/>
  </r>
  <r>
    <x v="262"/>
    <x v="262"/>
    <d v="2021-11-12T00:00:00"/>
    <s v="GST-01424"/>
    <s v="M/S KHANDELWAL LOHA PVT LTD"/>
    <n v="477799.64"/>
    <s v="ELIGIBLE"/>
    <s v="HR PLATE"/>
    <x v="1"/>
  </r>
  <r>
    <x v="263"/>
    <x v="263"/>
    <d v="2022-01-28T00:00:00"/>
    <s v="GST-02073"/>
    <s v="M/S KHANDELWAL LOHA PVT LTD"/>
    <n v="352951.94"/>
    <s v="ELIGIBLE"/>
    <s v="MS PIPE"/>
    <x v="1"/>
  </r>
  <r>
    <x v="264"/>
    <x v="264"/>
    <d v="2022-01-28T00:00:00"/>
    <s v="GST-02077"/>
    <s v="M/S KHANDELWAL LOHA PVT LTD"/>
    <n v="240005.08"/>
    <s v="ELIGIBLE"/>
    <s v="MS PIPE"/>
    <x v="1"/>
  </r>
  <r>
    <x v="265"/>
    <x v="265"/>
    <d v="2022-02-09T00:00:00"/>
    <s v="GST-02183"/>
    <s v="M/S KHANDELWAL LOHA PVT LTD"/>
    <n v="37147.56"/>
    <s v="ELIGIBLE"/>
    <s v="MS CHANNEL"/>
    <x v="1"/>
  </r>
  <r>
    <x v="266"/>
    <x v="266"/>
    <d v="2022-03-07T00:00:00"/>
    <s v="GST-02396"/>
    <s v="M/S KHANDELWAL LOHA PVT LTD"/>
    <n v="95448.59"/>
    <s v="ELIGIBLE"/>
    <s v="ERW PIPE"/>
    <x v="1"/>
  </r>
  <r>
    <x v="267"/>
    <x v="267"/>
    <d v="2017-09-09T00:00:00"/>
    <s v="0000092"/>
    <s v="M/S JAI RAM STEELS"/>
    <n v="24125.999999999996"/>
    <s v="ELIGIBLE"/>
    <s v="SARIYA PURCHASE"/>
    <x v="1"/>
  </r>
  <r>
    <x v="268"/>
    <x v="268"/>
    <d v="2017-09-11T00:00:00"/>
    <s v="0000093"/>
    <s v="M/S JAI RAM STEELS"/>
    <n v="230450.99999999997"/>
    <s v="ELIGIBLE"/>
    <s v="SARIYA PURCHASE"/>
    <x v="1"/>
  </r>
  <r>
    <x v="269"/>
    <x v="269"/>
    <d v="2017-10-17T00:00:00"/>
    <s v="0000157"/>
    <s v="M/S JAI RAM STEELS"/>
    <n v="41247.999999999993"/>
    <s v="ELIGIBLE"/>
    <s v="SARIYA PURCHASE"/>
    <x v="1"/>
  </r>
  <r>
    <x v="270"/>
    <x v="270"/>
    <d v="2017-10-14T00:00:00"/>
    <s v="0000156"/>
    <s v="M/S JAI RAM STEELS"/>
    <n v="357773.00000000006"/>
    <s v="ELIGIBLE"/>
    <s v="SARIYA PURCHASE"/>
    <x v="1"/>
  </r>
  <r>
    <x v="271"/>
    <x v="271"/>
    <d v="2017-11-10T00:00:00"/>
    <s v="0000184"/>
    <s v="M/S JAI RAM STEELS"/>
    <n v="302044.99999999994"/>
    <s v="ELIGIBLE"/>
    <s v="SARIYA PURCHASE"/>
    <x v="1"/>
  </r>
  <r>
    <x v="272"/>
    <x v="272"/>
    <d v="2017-11-16T00:00:00"/>
    <s v="0000186"/>
    <s v="M/S JAI RAM STEELS"/>
    <n v="39896"/>
    <s v="ELIGIBLE"/>
    <s v="SARIYA PURCHASE"/>
    <x v="1"/>
  </r>
  <r>
    <x v="273"/>
    <x v="273"/>
    <d v="2017-11-17T00:00:00"/>
    <s v="0000188"/>
    <s v="M/S JAI RAM STEELS"/>
    <n v="34909"/>
    <s v="ELIGIBLE"/>
    <s v="SARIYA PURCHASE"/>
    <x v="1"/>
  </r>
  <r>
    <x v="274"/>
    <x v="274"/>
    <d v="2018-03-24T00:00:00"/>
    <s v="0000339"/>
    <s v="M/S JAI RAM STEELS"/>
    <n v="600941.99999999988"/>
    <s v="ELIGIBLE"/>
    <s v="SARIYA PURCHASE"/>
    <x v="1"/>
  </r>
  <r>
    <x v="275"/>
    <x v="275"/>
    <d v="2019-06-16T00:00:00"/>
    <s v="LL/19-20/155"/>
    <s v="LUXMI LAMINATION"/>
    <n v="249648"/>
    <s v="ELIGIBLE"/>
    <s v="STEEL TUBE"/>
    <x v="2"/>
  </r>
  <r>
    <x v="276"/>
    <x v="276"/>
    <d v="2021-06-14T00:00:00"/>
    <n v="2107100112"/>
    <s v="LLOYD INSULATIONS INDIA LTD"/>
    <n v="195200"/>
    <s v="ELIGIBLE"/>
    <s v="RL SLAB"/>
    <x v="12"/>
  </r>
  <r>
    <x v="277"/>
    <x v="277"/>
    <d v="2018-02-28T00:00:00"/>
    <n v="76"/>
    <s v="KK CONSTRUCTIONS &amp; BUILDERS"/>
    <n v="13888811"/>
    <s v="ELIGIBLE"/>
    <s v="CONSTRUCTION SERVICES"/>
    <x v="1"/>
  </r>
  <r>
    <x v="278"/>
    <x v="278"/>
    <d v="2020-12-24T00:00:00"/>
    <n v="2252"/>
    <s v="KISAN SEWA KENDRA"/>
    <n v="14898"/>
    <s v="ELIGIBLE"/>
    <s v="DIESEL"/>
    <x v="1"/>
  </r>
  <r>
    <x v="279"/>
    <x v="279"/>
    <d v="2021-03-03T00:00:00"/>
    <n v="2749"/>
    <s v="KISAN SEWA KENDRA"/>
    <n v="16392"/>
    <s v="ELIGIBLE"/>
    <s v="DIESEL"/>
    <x v="1"/>
  </r>
  <r>
    <x v="280"/>
    <x v="280"/>
    <d v="2021-08-17T00:00:00"/>
    <n v="987"/>
    <s v="KISAN SEWA KENDRA"/>
    <n v="18136"/>
    <s v="ELIGIBLE"/>
    <s v="DIESEL"/>
    <x v="1"/>
  </r>
  <r>
    <x v="281"/>
    <x v="281"/>
    <d v="2021-08-05T00:00:00"/>
    <n v="791"/>
    <s v="KISAN SEWA KENDRA"/>
    <n v="18096"/>
    <s v="ELIGIBLE"/>
    <s v="DIESEL"/>
    <x v="1"/>
  </r>
  <r>
    <x v="282"/>
    <x v="282"/>
    <d v="2022-03-07T00:00:00"/>
    <n v="4467"/>
    <s v="KISAN SEWA KENDRA"/>
    <n v="17476"/>
    <s v="ELIGIBLE"/>
    <s v="DIESEL"/>
    <x v="1"/>
  </r>
  <r>
    <x v="283"/>
    <x v="283"/>
    <d v="2018-03-23T00:00:00"/>
    <s v="GT/41"/>
    <s v="KIRAN INDUSTRIES"/>
    <n v="17000"/>
    <s v="NOT ELIGIBLE "/>
    <s v="CHAIR BRACKET"/>
    <x v="4"/>
  </r>
  <r>
    <x v="284"/>
    <x v="284"/>
    <d v="2019-02-26T00:00:00"/>
    <s v="GT 312"/>
    <s v="KIRAN INDUSTRIES"/>
    <n v="20060"/>
    <s v="NOT ELIGIBLE"/>
    <s v="FURNITURE ITEM PURCHASED"/>
    <x v="4"/>
  </r>
  <r>
    <x v="285"/>
    <x v="285"/>
    <d v="2019-11-30T00:00:00"/>
    <s v="1136-19-20"/>
    <s v="KING STUBB &amp; KASIVA"/>
    <n v="50000"/>
    <s v="NOT ELIGIBLE"/>
    <s v="CONSULTANCY FEES"/>
    <x v="3"/>
  </r>
  <r>
    <x v="286"/>
    <x v="286"/>
    <d v="2018-06-29T00:00:00"/>
    <n v="147"/>
    <s v="KGN INTERNATIONAL"/>
    <n v="93524.999999999985"/>
    <s v="ELIGIBLE"/>
    <s v="PLUMBERING "/>
    <x v="2"/>
  </r>
  <r>
    <x v="287"/>
    <x v="287"/>
    <d v="2018-08-27T00:00:00"/>
    <n v="181"/>
    <s v="KGN INTERNATIONAL"/>
    <n v="6844"/>
    <s v="ELIGIBLE"/>
    <s v="PULUMBERING ITEM"/>
    <x v="2"/>
  </r>
  <r>
    <x v="288"/>
    <x v="288"/>
    <d v="2018-09-09T00:00:00"/>
    <n v="189"/>
    <s v="KGN INTERNATIONAL"/>
    <n v="41595"/>
    <s v="ELIGIBLE"/>
    <s v="PLUMBERING "/>
    <x v="2"/>
  </r>
  <r>
    <x v="289"/>
    <x v="289"/>
    <d v="2019-03-20T00:00:00"/>
    <n v="252"/>
    <s v="KGN INTERNATIONAL"/>
    <n v="34249"/>
    <s v="ELIGIBLE"/>
    <s v="SPRINKLER CLAMP"/>
    <x v="2"/>
  </r>
  <r>
    <x v="290"/>
    <x v="290"/>
    <d v="2021-03-10T00:00:00"/>
    <s v="KEPL/20216130"/>
    <s v="KATARIA ECOTECH PVT. LTD"/>
    <n v="111983"/>
    <s v="ELIGIBLE"/>
    <s v="MASH FLY ASHBLOCK"/>
    <x v="1"/>
  </r>
  <r>
    <x v="291"/>
    <x v="291"/>
    <d v="2021-03-18T00:00:00"/>
    <s v="KEPL/20216307"/>
    <s v="KATARIA ECOTECH PVT. LTD"/>
    <n v="108675"/>
    <s v="ELIGIBLE"/>
    <s v="MASH FLY ASHBLOCK"/>
    <x v="1"/>
  </r>
  <r>
    <x v="292"/>
    <x v="292"/>
    <d v="2021-03-18T00:00:00"/>
    <s v="KEPL/20216308"/>
    <s v="KATARIA ECOTECH PVT. LTD"/>
    <n v="18162.999999999996"/>
    <s v="ELIGIBLE"/>
    <s v="ADHESIVE POWDER"/>
    <x v="1"/>
  </r>
  <r>
    <x v="293"/>
    <x v="293"/>
    <d v="2021-03-13T00:00:00"/>
    <s v="KEPL/20216185"/>
    <s v="KATARIA ECOTECH PVT. LTD"/>
    <n v="27243.999999999996"/>
    <s v="ELIGIBLE"/>
    <s v="ADHESIVE POWDER"/>
    <x v="1"/>
  </r>
  <r>
    <x v="294"/>
    <x v="294"/>
    <d v="2021-03-13T00:00:00"/>
    <s v="KEPL/20216184"/>
    <s v="KATARIA ECOTECH PVT. LTD"/>
    <n v="102296.00000000001"/>
    <s v="ELIGIBLE"/>
    <s v="MASH FLY ASHBLOCK"/>
    <x v="1"/>
  </r>
  <r>
    <x v="295"/>
    <x v="295"/>
    <d v="2022-01-25T00:00:00"/>
    <s v="KEPL/2122717"/>
    <s v="KATARIA ECOTECH PVT. LTD"/>
    <n v="108868"/>
    <s v="ELIGIBLE"/>
    <s v="MAX FLY ASH BLOCK"/>
    <x v="1"/>
  </r>
  <r>
    <x v="296"/>
    <x v="296"/>
    <d v="2022-01-25T00:00:00"/>
    <s v="KEPL/21227172"/>
    <s v="KATARIA ECOTECH PVT. LTD"/>
    <n v="14238"/>
    <s v="ELIGIBLE"/>
    <s v="ADHESIVE POWDER"/>
    <x v="1"/>
  </r>
  <r>
    <x v="297"/>
    <x v="297"/>
    <d v="2022-01-27T00:00:00"/>
    <s v="KEPL/21227205"/>
    <s v="KATARIA ECOTECH PVT. LTD"/>
    <n v="107899"/>
    <s v="ELIGIBLE"/>
    <s v="MAX FLY ASH BLOCK"/>
    <x v="1"/>
  </r>
  <r>
    <x v="298"/>
    <x v="298"/>
    <d v="2022-01-27T00:00:00"/>
    <s v="KEPL/21227206"/>
    <s v="KATARIA ECOTECH PVT. LTD"/>
    <n v="14238"/>
    <s v="ELIGIBLE"/>
    <s v="ADHESIVE POWDER"/>
    <x v="1"/>
  </r>
  <r>
    <x v="299"/>
    <x v="299"/>
    <d v="2021-05-07T00:00:00"/>
    <s v="KTC/2021-22/020"/>
    <s v="KANHA TRADING COMPANY"/>
    <n v="7795.26"/>
    <s v="ELIGIBLE"/>
    <s v="GRILL"/>
    <x v="2"/>
  </r>
  <r>
    <x v="300"/>
    <x v="300"/>
    <d v="2021-06-10T00:00:00"/>
    <s v="GST/01395/21-22"/>
    <s v="KAILASH SALES CORPORATION"/>
    <n v="9339.68"/>
    <s v="ELIGIBLE"/>
    <s v="ELECTRICAL ITEM"/>
    <x v="5"/>
  </r>
  <r>
    <x v="301"/>
    <x v="301"/>
    <d v="2021-12-27T00:00:00"/>
    <s v="GST/11920/21-22"/>
    <s v="KAILASH SALES CORPORATION"/>
    <n v="198522"/>
    <s v="ELIGIBLE"/>
    <s v="PVC PIPE"/>
    <x v="5"/>
  </r>
  <r>
    <x v="302"/>
    <x v="302"/>
    <d v="2021-10-18T00:00:00"/>
    <s v="GST/08521/21-22"/>
    <s v="KAILASH SALES CORPORATION"/>
    <n v="145.19999999999999"/>
    <s v="ELIGIBLE"/>
    <s v="LEG/ARTEOR PLATE 4M"/>
    <x v="5"/>
  </r>
  <r>
    <x v="303"/>
    <x v="303"/>
    <d v="2021-10-20T00:00:00"/>
    <s v="GST/08720/21-22"/>
    <s v="KAILASH SALES CORPORATION"/>
    <n v="12453.28"/>
    <s v="ELIGIBLE"/>
    <s v="LEG/ARTEOR PLATE 4M"/>
    <x v="5"/>
  </r>
  <r>
    <x v="304"/>
    <x v="304"/>
    <d v="2021-10-23T00:00:00"/>
    <s v="GST/08877/21-22"/>
    <s v="KAILASH SALES CORPORATION"/>
    <n v="833.81"/>
    <s v="ELIGIBLE"/>
    <s v="LEG/ARTEOR PLATE 4M"/>
    <x v="5"/>
  </r>
  <r>
    <x v="305"/>
    <x v="305"/>
    <d v="2021-10-29T00:00:00"/>
    <s v="GST/09251/21-22"/>
    <s v="KAILASH SALES CORPORATION"/>
    <n v="4104.46"/>
    <s v="ELIGIBLE"/>
    <s v="LEG/ARTEOR PLATE 4M"/>
    <x v="5"/>
  </r>
  <r>
    <x v="306"/>
    <x v="306"/>
    <d v="2021-11-18T00:00:00"/>
    <s v="GST/10025/21-22"/>
    <s v="KAILASH SALES CORPORATION"/>
    <n v="26292.16"/>
    <s v="ELIGIBLE"/>
    <s v="ELECTRICAL ITEM"/>
    <x v="5"/>
  </r>
  <r>
    <x v="307"/>
    <x v="307"/>
    <d v="2021-12-25T00:00:00"/>
    <s v="GST/11895/21-22"/>
    <s v="KAILASH SALES CORPORATION"/>
    <n v="6689.84"/>
    <s v="ELIGIBLE"/>
    <s v="ELECTRICAL ITEM"/>
    <x v="5"/>
  </r>
  <r>
    <x v="308"/>
    <x v="308"/>
    <d v="2021-12-25T00:00:00"/>
    <s v="GST/11917/21-22"/>
    <s v="KAILASH SALES CORPORATION"/>
    <n v="1372.02"/>
    <s v="ELIGIBLE"/>
    <s v="ELECTRICAL ITEM"/>
    <x v="5"/>
  </r>
  <r>
    <x v="309"/>
    <x v="309"/>
    <d v="2021-12-27T00:00:00"/>
    <s v="GST/11954/21-22"/>
    <s v="KAILASH SALES CORPORATION"/>
    <n v="32242.36"/>
    <s v="ELIGIBLE"/>
    <s v="ELECTRICAL ITEM"/>
    <x v="5"/>
  </r>
  <r>
    <x v="310"/>
    <x v="310"/>
    <d v="2021-12-28T00:00:00"/>
    <s v="GST/12040/21-22"/>
    <s v="KAILASH SALES CORPORATION"/>
    <n v="29614.080000000002"/>
    <s v="ELIGIBLE"/>
    <s v="ELECTRICAL ITEM"/>
    <x v="5"/>
  </r>
  <r>
    <x v="311"/>
    <x v="311"/>
    <d v="2021-12-29T00:00:00"/>
    <s v="GST/12064/21-22"/>
    <s v="KAILASH SALES CORPORATION"/>
    <n v="38490.199999999997"/>
    <s v="ELIGIBLE"/>
    <s v="ELECTRICAL ITEM"/>
    <x v="5"/>
  </r>
  <r>
    <x v="312"/>
    <x v="312"/>
    <d v="2022-03-09T00:00:00"/>
    <s v="GST/15259/21-22"/>
    <s v="KAILASH SALES CORPORATION"/>
    <n v="6297.55"/>
    <s v="ELIGIBLE"/>
    <s v="ELECTRICAL ITEM"/>
    <x v="5"/>
  </r>
  <r>
    <x v="313"/>
    <x v="313"/>
    <d v="2022-03-28T00:00:00"/>
    <s v="GST/16271/21-22"/>
    <s v="KAILASH SALES CORPORATION"/>
    <n v="123893.08"/>
    <s v="ELIGIBLE"/>
    <s v="ELECTICAL ITEM"/>
    <x v="5"/>
  </r>
  <r>
    <x v="314"/>
    <x v="314"/>
    <d v="2022-03-26T00:00:00"/>
    <s v="GST/16180/21-22"/>
    <s v="KAILASH SALES CORPORATION"/>
    <n v="65885.56"/>
    <s v="ELIGIBLE"/>
    <s v="ELECTICAL ITEM"/>
    <x v="5"/>
  </r>
  <r>
    <x v="315"/>
    <x v="315"/>
    <d v="2022-03-26T00:00:00"/>
    <s v="GST/16162/21-22"/>
    <s v="KAILASH SALES CORPORATION"/>
    <n v="2350.84"/>
    <s v="ELIGIBLE"/>
    <s v="ELECTICAL ITEM"/>
    <x v="5"/>
  </r>
  <r>
    <x v="316"/>
    <x v="316"/>
    <d v="2021-11-29T00:00:00"/>
    <s v="GST/10505/21-22"/>
    <s v="KAILASH SALES CORPORATION"/>
    <n v="13911.9"/>
    <s v="ELIGIBLE"/>
    <s v="ELECTICAL ITEM"/>
    <x v="5"/>
  </r>
  <r>
    <x v="317"/>
    <x v="317"/>
    <d v="2018-07-28T00:00:00"/>
    <n v="562"/>
    <s v="K.K MANHOLE &amp; GRATINGS CO. PVT. LTD"/>
    <n v="18400"/>
    <s v="NOT ELIGIBLE"/>
    <s v="FOOTREST"/>
    <x v="1"/>
  </r>
  <r>
    <x v="318"/>
    <x v="318"/>
    <d v="2018-03-26T00:00:00"/>
    <s v="089"/>
    <s v="KK CONSTRUCTION &amp; BUILDERS"/>
    <n v="11835829"/>
    <s v="ELIGIBLE"/>
    <s v="CONSTRUCTION SERVICES"/>
    <x v="1"/>
  </r>
  <r>
    <x v="319"/>
    <x v="319"/>
    <d v="2019-03-18T00:00:00"/>
    <n v="229"/>
    <s v="KK CONSTRUCTION &amp; BUILDERS"/>
    <n v="14621982"/>
    <s v="ELIGIBLE"/>
    <s v="CONSTRUCTION OF CIVIL WORK"/>
    <x v="1"/>
  </r>
  <r>
    <x v="320"/>
    <x v="320"/>
    <d v="2019-12-10T00:00:00"/>
    <s v="GS-133"/>
    <s v="KK CONSTRUCTION &amp; BUILDERS"/>
    <n v="16166180"/>
    <s v="ELIGIBLE"/>
    <s v="SUPPLY OT TOR AND STRUCTURAL STEEL"/>
    <x v="1"/>
  </r>
  <r>
    <x v="321"/>
    <x v="321"/>
    <d v="2019-12-09T00:00:00"/>
    <s v="GS-131"/>
    <s v="KK CONSTRUCTION &amp; BUILDERS"/>
    <n v="2132082"/>
    <s v="ELIGIBLE"/>
    <s v="CEMENT PURCHASE"/>
    <x v="1"/>
  </r>
  <r>
    <x v="322"/>
    <x v="322"/>
    <d v="2019-12-10T00:00:00"/>
    <s v="CS-147"/>
    <s v="KK CONSTRUCTION &amp; BUILDERS"/>
    <n v="6867420"/>
    <s v="ELIGIBLE"/>
    <s v="CONSTRUCTION SERVICES"/>
    <x v="1"/>
  </r>
  <r>
    <x v="323"/>
    <x v="323"/>
    <d v="2019-12-10T00:00:00"/>
    <s v="GS-132"/>
    <s v="KK CONSTRUCTION &amp; BUILDERS"/>
    <n v="4860586"/>
    <s v="ELIGIBLE"/>
    <s v="SUPPLY OF GRIT"/>
    <x v="1"/>
  </r>
  <r>
    <x v="324"/>
    <x v="324"/>
    <d v="2022-03-07T00:00:00"/>
    <n v="13"/>
    <s v="KBS ENTERPRISES"/>
    <n v="84960"/>
    <s v="ELIGIBLE"/>
    <s v="EXTERNAL WATERPROOFING"/>
    <x v="1"/>
  </r>
  <r>
    <x v="325"/>
    <x v="325"/>
    <d v="2019-07-31T00:00:00"/>
    <n v="6080"/>
    <s v="JUPITER MARKETING CO."/>
    <n v="128266"/>
    <s v="ELIGIBLE"/>
    <s v="PYPKOTE WRAPPING COATING "/>
    <x v="15"/>
  </r>
  <r>
    <x v="326"/>
    <x v="326"/>
    <d v="2021-01-10T00:00:00"/>
    <m/>
    <s v="JITENDRA PANDEY "/>
    <n v="46733"/>
    <s v="ELIGIBLE"/>
    <s v="JCB WORK "/>
    <x v="1"/>
  </r>
  <r>
    <x v="327"/>
    <x v="327"/>
    <d v="2021-02-05T00:00:00"/>
    <n v="11"/>
    <s v="JITENDRA PANDEY "/>
    <n v="63360"/>
    <s v="ELIGIBLE"/>
    <s v="JCB WORK "/>
    <x v="1"/>
  </r>
  <r>
    <x v="328"/>
    <x v="328"/>
    <d v="2020-10-21T00:00:00"/>
    <n v="203"/>
    <s v="JAISWAL BROTHERS"/>
    <n v="4400"/>
    <s v="ELIGIBLE"/>
    <s v="BP RED OXIDE PRIMER"/>
    <x v="1"/>
  </r>
  <r>
    <x v="329"/>
    <x v="329"/>
    <d v="2020-10-23T00:00:00"/>
    <n v="209"/>
    <s v="JAISWAL BROTHERS"/>
    <n v="1999.9999999999998"/>
    <s v="ELIGIBLE"/>
    <s v="DR FIXIT"/>
    <x v="1"/>
  </r>
  <r>
    <x v="330"/>
    <x v="330"/>
    <d v="2018-01-27T00:00:00"/>
    <s v="0000256"/>
    <s v="JAI RAM STEELS"/>
    <n v="297234.00000000006"/>
    <s v="ELIGIBLE "/>
    <s v="SARIYA PURCHASE"/>
    <x v="1"/>
  </r>
  <r>
    <x v="331"/>
    <x v="331"/>
    <d v="2018-01-11T00:00:00"/>
    <s v="0000251"/>
    <s v="JAI RAM STEELS"/>
    <n v="269641"/>
    <s v="ELIGIBLE "/>
    <s v="SARIYA PURCHASE"/>
    <x v="1"/>
  </r>
  <r>
    <x v="332"/>
    <x v="332"/>
    <d v="2019-06-27T00:00:00"/>
    <n v="14"/>
    <s v="JAI KISAN NURSERY"/>
    <n v="208740"/>
    <s v="ELIGIBLE"/>
    <s v="FLOWERS"/>
    <x v="7"/>
  </r>
  <r>
    <x v="333"/>
    <x v="333"/>
    <d v="2020-07-13T00:00:00"/>
    <n v="9"/>
    <s v="JAI KISAN NURSERY"/>
    <n v="767800"/>
    <s v="ELIGIBLE"/>
    <s v="FLOWERS"/>
    <x v="7"/>
  </r>
  <r>
    <x v="334"/>
    <x v="334"/>
    <d v="2020-09-20T00:00:00"/>
    <n v="56"/>
    <s v="JAI KISAN NURSERY"/>
    <n v="281900"/>
    <s v="ELIGIBLE"/>
    <s v="FLOWERS"/>
    <x v="7"/>
  </r>
  <r>
    <x v="335"/>
    <x v="335"/>
    <d v="2020-09-02T00:00:00"/>
    <n v="69"/>
    <s v="JAI KISAN NURSERY"/>
    <n v="296850"/>
    <s v="ELIGIBLE"/>
    <s v="FLOWERS"/>
    <x v="7"/>
  </r>
  <r>
    <x v="336"/>
    <x v="336"/>
    <d v="2021-06-21T00:00:00"/>
    <n v="6"/>
    <s v="JAI KISAN NURSERY"/>
    <n v="156300"/>
    <s v="ELIGIBLE"/>
    <s v="FLOWERS"/>
    <x v="7"/>
  </r>
  <r>
    <x v="337"/>
    <x v="337"/>
    <d v="2021-06-21T00:00:00"/>
    <n v="5"/>
    <s v="JAI KISAN NURSERY"/>
    <n v="111140"/>
    <s v="ELIGIBLE"/>
    <s v="FLOWERS"/>
    <x v="7"/>
  </r>
  <r>
    <x v="338"/>
    <x v="338"/>
    <d v="2021-06-21T00:00:00"/>
    <n v="4"/>
    <s v="JAI KISAN NURSERY"/>
    <n v="81025"/>
    <s v="ELIGIBLE"/>
    <s v="FLOWERS"/>
    <x v="7"/>
  </r>
  <r>
    <x v="339"/>
    <x v="339"/>
    <d v="2021-06-21T00:00:00"/>
    <n v="3"/>
    <s v="JAI KISAN NURSERY"/>
    <n v="76500"/>
    <s v="ELIGIBLE"/>
    <s v="FLOWERS"/>
    <x v="7"/>
  </r>
  <r>
    <x v="340"/>
    <x v="340"/>
    <d v="2021-06-21T00:00:00"/>
    <n v="2"/>
    <s v="JAI KISAN NURSERY"/>
    <n v="20160"/>
    <s v="ELIGIBLE"/>
    <s v="FLOWERS"/>
    <x v="7"/>
  </r>
  <r>
    <x v="341"/>
    <x v="341"/>
    <d v="2021-06-21T00:00:00"/>
    <n v="1"/>
    <s v="JAI KISAN NURSERY"/>
    <n v="21690"/>
    <s v="ELIGIBLE"/>
    <s v="FLOWERS"/>
    <x v="7"/>
  </r>
  <r>
    <x v="342"/>
    <x v="342"/>
    <d v="2021-06-21T00:00:00"/>
    <n v="6"/>
    <s v="JAI KISAN NURSERY"/>
    <n v="51410"/>
    <s v="ELIGIBLE"/>
    <s v="FLOWERS"/>
    <x v="7"/>
  </r>
  <r>
    <x v="343"/>
    <x v="343"/>
    <d v="2021-06-21T00:00:00"/>
    <n v="7"/>
    <s v="JAI KISAN NURSERY"/>
    <n v="130150"/>
    <s v="ELIGIBLE"/>
    <s v="FLOWERS"/>
    <x v="7"/>
  </r>
  <r>
    <x v="344"/>
    <x v="344"/>
    <d v="2021-06-21T00:00:00"/>
    <n v="8"/>
    <s v="JAI KISAN NURSERY"/>
    <n v="241400"/>
    <s v="ELIGIBLE"/>
    <s v="FLOWERS"/>
    <x v="7"/>
  </r>
  <r>
    <x v="345"/>
    <x v="345"/>
    <d v="2021-06-21T00:00:00"/>
    <n v="9"/>
    <s v="JAI KISAN NURSERY"/>
    <n v="285800"/>
    <s v="ELIGIBLE"/>
    <s v="FLOWERS"/>
    <x v="7"/>
  </r>
  <r>
    <x v="346"/>
    <x v="346"/>
    <d v="2018-07-18T00:00:00"/>
    <n v="298"/>
    <s v="JAI AMBEY AGENCY"/>
    <n v="3540"/>
    <s v="ELIGIBLE"/>
    <s v="PRIMER PURCHASE"/>
    <x v="1"/>
  </r>
  <r>
    <x v="347"/>
    <x v="347"/>
    <d v="2021-08-30T00:00:00"/>
    <n v="116"/>
    <s v="IT SERVICES"/>
    <n v="1000"/>
    <s v="NOT ELIGIBLE"/>
    <s v="IT BILL "/>
    <x v="3"/>
  </r>
  <r>
    <x v="348"/>
    <x v="348"/>
    <d v="2021-08-03T00:00:00"/>
    <n v="88"/>
    <s v="IT SERVICES"/>
    <n v="6000"/>
    <s v="NOT ELIGIBLE"/>
    <s v="CONSULTANCY FEES"/>
    <x v="3"/>
  </r>
  <r>
    <x v="349"/>
    <x v="349"/>
    <d v="2021-10-13T00:00:00"/>
    <n v="154"/>
    <s v="IT SERVICES"/>
    <n v="2000"/>
    <s v="NOT ELIGIBLE"/>
    <s v="CONSULTANCY FEES"/>
    <x v="3"/>
  </r>
  <r>
    <x v="350"/>
    <x v="350"/>
    <d v="2022-01-17T00:00:00"/>
    <n v="225"/>
    <s v="IT SERVICES"/>
    <n v="2000"/>
    <s v="NOT ELIGIBLE"/>
    <s v="FORM 26Q IN DESIRED FORMAT"/>
    <x v="3"/>
  </r>
  <r>
    <x v="351"/>
    <x v="351"/>
    <d v="2022-02-04T00:00:00"/>
    <n v="253"/>
    <s v="IT SERVICES"/>
    <n v="2000"/>
    <s v="NOT ELIGIBLE"/>
    <s v="CONSULTANCY FEES"/>
    <x v="3"/>
  </r>
  <r>
    <x v="352"/>
    <x v="352"/>
    <d v="2022-02-17T00:00:00"/>
    <n v="260"/>
    <s v="IT SERVICES"/>
    <n v="1000"/>
    <s v="NOT ELIGIBLE"/>
    <s v="CONSULTANCY FEES"/>
    <x v="3"/>
  </r>
  <r>
    <x v="353"/>
    <x v="353"/>
    <d v="2019-05-10T00:00:00"/>
    <s v="PU/265/DL"/>
    <s v="ISOLLOYD ENGINEERING TECHNOLOGIES LIMITED"/>
    <n v="431302.7"/>
    <s v="ELIGIBLE"/>
    <s v="ROCKWOOL PANEL"/>
    <x v="1"/>
  </r>
  <r>
    <x v="354"/>
    <x v="354"/>
    <d v="2019-05-16T00:00:00"/>
    <s v="PU/309/DL"/>
    <s v="ISOLLOYD ENGINEERING TECHNOLOGIES LIMITED"/>
    <n v="812522.9"/>
    <s v="ELIGIBLE"/>
    <s v="ROCKWOOL PANEL"/>
    <x v="1"/>
  </r>
  <r>
    <x v="355"/>
    <x v="355"/>
    <d v="2019-05-17T00:00:00"/>
    <s v="PU/317/DL"/>
    <s v="ISOLLOYD ENGINEERING TECHNOLOGIES LIMITED"/>
    <n v="441135"/>
    <s v="ELIGIBLE"/>
    <s v="ROCKWOOL PANEL"/>
    <x v="1"/>
  </r>
  <r>
    <x v="356"/>
    <x v="356"/>
    <d v="2019-05-20T00:00:00"/>
    <s v="PU/331/DL"/>
    <s v="ISOLLOYD ENGINEERING TECHNOLOGIES LIMITED"/>
    <n v="419377.6"/>
    <s v="ELIGIBLE"/>
    <s v="ROCKWOOL PANEL"/>
    <x v="1"/>
  </r>
  <r>
    <x v="357"/>
    <x v="357"/>
    <d v="2019-05-10T00:00:00"/>
    <s v="PU/264/DL"/>
    <s v="ISOLLOYD ENGINEERING TECHNOLOGIES LIMITED"/>
    <n v="414992.8"/>
    <s v="ELIGIBLE"/>
    <s v="ROCKWOOL PANEL"/>
    <x v="1"/>
  </r>
  <r>
    <x v="358"/>
    <x v="358"/>
    <d v="2021-05-27T00:00:00"/>
    <s v="PU/0341/DL"/>
    <s v="ISOLLOYD ENGINEERING TECHNOLOGIES LIMITED"/>
    <n v="689748.36"/>
    <s v="ELIGIBLE"/>
    <s v="KLIPLOCK SHEET"/>
    <x v="1"/>
  </r>
  <r>
    <x v="359"/>
    <x v="359"/>
    <d v="2021-05-26T00:00:00"/>
    <s v="PU/0336/DL"/>
    <s v="ISOLLOYD ENGINEERING TECHNOLOGIES LIMITED"/>
    <n v="1328182.1300000001"/>
    <s v="ELIGIBLE"/>
    <s v="KLIPLOCK SHEET"/>
    <x v="1"/>
  </r>
  <r>
    <x v="360"/>
    <x v="360"/>
    <d v="2018-12-11T00:00:00"/>
    <s v="IEVO18190492"/>
    <s v="IRAJ EVOLUTION DESIGN COMPANY PVT. LTD."/>
    <n v="358500"/>
    <s v="NOT ELIGIBLE"/>
    <s v="WASHROOM DOOR"/>
    <x v="4"/>
  </r>
  <r>
    <x v="361"/>
    <x v="361"/>
    <d v="2022-01-16T00:00:00"/>
    <s v="IDS/CY/ARS/2022/028"/>
    <s v="VIKAS ASOPA"/>
    <n v="150000"/>
    <s v="NOT ELIGIBLE"/>
    <s v="CONSULTANCY FEES"/>
    <x v="3"/>
  </r>
  <r>
    <x v="362"/>
    <x v="362"/>
    <d v="2022-01-16T00:00:00"/>
    <s v="IDS/CY/ARS/2022/002"/>
    <s v="VIKAS ASOPA"/>
    <n v="150000"/>
    <s v="NOT ELIGIBLE"/>
    <s v="CONSULTANCY FEES"/>
    <x v="3"/>
  </r>
  <r>
    <x v="363"/>
    <x v="363"/>
    <d v="2022-02-23T00:00:00"/>
    <s v="IDS/CY/ARS/2022/008"/>
    <s v="VIKAS ASOPA"/>
    <n v="300000"/>
    <s v="NOT ELIGIBLE"/>
    <s v="CONSULTANCY FEES"/>
    <x v="3"/>
  </r>
  <r>
    <x v="364"/>
    <x v="364"/>
    <d v="2018-07-21T00:00:00"/>
    <s v="IT/GST/18-19/071"/>
    <s v="INDICA TRADERS PVT LTD (2018-19)"/>
    <n v="28913"/>
    <s v="NOT ELIGIBLE"/>
    <s v="FURNITURE ITEM PURCHASED"/>
    <x v="4"/>
  </r>
  <r>
    <x v="365"/>
    <x v="365"/>
    <d v="2018-08-18T00:00:00"/>
    <s v="IT/GST/18-19/106"/>
    <s v="INDICA TRADERS PVT LTD (2018-19)"/>
    <n v="3575"/>
    <s v="NOT ELIGIBLE"/>
    <s v="FURNITURE ITEM PURCHASED"/>
    <x v="4"/>
  </r>
  <r>
    <x v="366"/>
    <x v="366"/>
    <d v="2018-07-24T00:00:00"/>
    <s v="IT/GST/18-19/072"/>
    <s v="INDICA TRADERS PVT LTD (2018-19)"/>
    <n v="82800"/>
    <s v="NOT ELIGIBLE"/>
    <s v="FURNITURE ITEM PURCHASED"/>
    <x v="4"/>
  </r>
  <r>
    <x v="367"/>
    <x v="367"/>
    <d v="2020-10-09T00:00:00"/>
    <s v="GST-01469"/>
    <s v="INDIA STEEL SUPPLY COMPANY"/>
    <n v="209500"/>
    <s v="ELIGIBLE"/>
    <s v="MS BAR AND ROUND"/>
    <x v="1"/>
  </r>
  <r>
    <x v="368"/>
    <x v="368"/>
    <d v="2021-12-01T00:00:00"/>
    <s v="GST-01558"/>
    <s v="M/S KHANDELWAL LOHA PVT LTD"/>
    <n v="100744"/>
    <s v="ELIGIBLE"/>
    <s v="HR PLATE"/>
    <x v="1"/>
  </r>
  <r>
    <x v="369"/>
    <x v="369"/>
    <d v="2022-03-05T00:00:00"/>
    <s v="HA/2021-22/107"/>
    <s v="HOUSEARCH"/>
    <n v="173875.5"/>
    <s v="NOT ELIGIBLE"/>
    <s v="CHANNEL CORNER"/>
    <x v="1"/>
  </r>
  <r>
    <x v="370"/>
    <x v="370"/>
    <d v="2017-09-11T00:00:00"/>
    <s v="09-2119-2017"/>
    <s v="HILTI INDIA PVT. LTD"/>
    <n v="202258.82"/>
    <s v="ELIGIBLE "/>
    <s v="CONTRECTE BREAKER EQUIPMENT PURCHAED"/>
    <x v="1"/>
  </r>
  <r>
    <x v="371"/>
    <x v="371"/>
    <d v="2020-03-04T00:00:00"/>
    <s v="HIT/S/1920/1008"/>
    <s v="HITE ENGINEERS AND CONSULTANTS"/>
    <n v="177000"/>
    <s v="NOT ELIGIBLE"/>
    <s v="CONSULTANCY FEES"/>
    <x v="3"/>
  </r>
  <r>
    <x v="372"/>
    <x v="372"/>
    <d v="2018-06-08T00:00:00"/>
    <n v="358"/>
    <s v="HIRA LAL &amp; COMPANY"/>
    <n v="11978.56"/>
    <s v="ELIGIBLE"/>
    <s v="ELECTRICAL ITEMS- LED PURCHASED"/>
    <x v="16"/>
  </r>
  <r>
    <x v="373"/>
    <x v="373"/>
    <d v="2018-06-08T00:00:00"/>
    <n v="359"/>
    <s v="HIRA LAL &amp; COMPANY"/>
    <n v="711.86"/>
    <s v="ELIGIBLE"/>
    <s v="WALL LIGHT PURCHASED"/>
    <x v="16"/>
  </r>
  <r>
    <x v="374"/>
    <x v="374"/>
    <d v="2018-07-12T00:00:00"/>
    <n v="566"/>
    <s v="HIRA LAL &amp; COMPANY"/>
    <n v="869.6"/>
    <s v="ELIGIBLE"/>
    <s v="LIGHTING BULB PURCHASED "/>
    <x v="16"/>
  </r>
  <r>
    <x v="375"/>
    <x v="375"/>
    <d v="2018-07-14T00:00:00"/>
    <n v="576"/>
    <s v="HIRA LAL &amp; COMPANY"/>
    <n v="3521.44"/>
    <s v="ELIGIBLE"/>
    <s v="ELECTRICAL ITEM"/>
    <x v="16"/>
  </r>
  <r>
    <x v="376"/>
    <x v="376"/>
    <d v="2018-09-08T00:00:00"/>
    <n v="170"/>
    <s v="HIMANSHU TIBREWAL &amp; ASSOCIATES"/>
    <n v="15000"/>
    <s v="NOT ELIGIBLE"/>
    <s v="CONSULTANCY FEES"/>
    <x v="3"/>
  </r>
  <r>
    <x v="377"/>
    <x v="377"/>
    <d v="2018-12-01T00:00:00"/>
    <n v="255"/>
    <s v="HIMANSHU TIBREWAL &amp; ASSOCIATES"/>
    <n v="15000"/>
    <s v="NOT ELIGIBLE"/>
    <s v="CONSULTANCY FEES"/>
    <x v="3"/>
  </r>
  <r>
    <x v="378"/>
    <x v="378"/>
    <d v="2019-01-01T00:00:00"/>
    <n v="290"/>
    <s v="HIMANSHU TIBREWAL &amp; ASSOCIATES"/>
    <n v="15000"/>
    <s v="NOT ELIGIBLE"/>
    <s v="CONSULTANCY FEES"/>
    <x v="3"/>
  </r>
  <r>
    <x v="379"/>
    <x v="379"/>
    <d v="2019-05-07T00:00:00"/>
    <n v="15"/>
    <s v="HIMANSHU TIBREWAL &amp; ASSOCIATES"/>
    <n v="15000"/>
    <s v="NOT ELIGIBLE"/>
    <s v="CONSULTANCY FEES"/>
    <x v="3"/>
  </r>
  <r>
    <x v="380"/>
    <x v="380"/>
    <d v="2019-07-31T00:00:00"/>
    <n v="79"/>
    <s v="HIMANSHU TIBREWAL &amp; ASSOCIATES"/>
    <n v="15000"/>
    <s v="NOT ELIGIBLE"/>
    <s v="CONSULTANCY FEES"/>
    <x v="3"/>
  </r>
  <r>
    <x v="381"/>
    <x v="381"/>
    <d v="2019-10-09T00:00:00"/>
    <n v="19"/>
    <s v="HIMANSHU TIBREWAL &amp; ASSOCIATES"/>
    <n v="15000"/>
    <s v="NOT ELIGIBLE"/>
    <s v="CONSULTANCY FEES"/>
    <x v="3"/>
  </r>
  <r>
    <x v="382"/>
    <x v="382"/>
    <d v="2019-12-30T00:00:00"/>
    <n v="261"/>
    <s v="HIMANSHU TIBREWAL &amp; ASSOCIATES"/>
    <n v="15000"/>
    <s v="NOT ELIGIBLE"/>
    <s v="CONSULTANCY FEES"/>
    <x v="3"/>
  </r>
  <r>
    <x v="383"/>
    <x v="383"/>
    <d v="2020-04-01T00:00:00"/>
    <n v="10"/>
    <s v="HIMANSHU TIBREWAL &amp; ASSOCIATES"/>
    <n v="15000"/>
    <s v="NOT ELIGIBLE"/>
    <s v="CONSULTANCY FEES"/>
    <x v="3"/>
  </r>
  <r>
    <x v="384"/>
    <x v="384"/>
    <d v="2020-08-25T00:00:00"/>
    <n v="106"/>
    <s v="HIMANSHU TIBREWAL &amp; ASSOCIATES"/>
    <n v="15000"/>
    <s v="NOT ELIGIBLE"/>
    <s v="CONSULTANCY FEES"/>
    <x v="3"/>
  </r>
  <r>
    <x v="385"/>
    <x v="385"/>
    <d v="2020-10-01T00:00:00"/>
    <n v="172"/>
    <s v="HIMANSHU TIBREWAL &amp; ASSOCIATES"/>
    <n v="15000"/>
    <s v="NOT ELIGIBLE"/>
    <s v="CONSULTANCY FEES"/>
    <x v="3"/>
  </r>
  <r>
    <x v="386"/>
    <x v="386"/>
    <d v="2021-01-27T00:00:00"/>
    <n v="274"/>
    <s v="HIMANSHU TIBREWAL &amp; ASSOCIATES"/>
    <n v="15000"/>
    <s v="NOT ELIGIBLE"/>
    <s v="CONSULTANCY FEES"/>
    <x v="3"/>
  </r>
  <r>
    <x v="387"/>
    <x v="387"/>
    <d v="2021-04-01T00:00:00"/>
    <n v="22"/>
    <s v="HIMANSHU TIBREWAL &amp; ASSOCIATES"/>
    <n v="15000"/>
    <s v="NOT ELIGIBLE"/>
    <s v="CONSULTANCY FEES"/>
    <x v="3"/>
  </r>
  <r>
    <x v="388"/>
    <x v="388"/>
    <d v="2021-08-22T00:00:00"/>
    <n v="202"/>
    <s v="HIMANSHU TIBREWAL &amp; ASSOCIATES"/>
    <n v="15000"/>
    <s v="NOT ELIGIBLE"/>
    <s v="CONSULTANCY FEES"/>
    <x v="3"/>
  </r>
  <r>
    <x v="389"/>
    <x v="389"/>
    <d v="2022-01-25T00:00:00"/>
    <n v="355"/>
    <s v="HIMANSHU TIBREWAL &amp; ASSOCIATES"/>
    <n v="15000"/>
    <s v="NOT ELIGIBLE"/>
    <s v="CONSULTANCY FEES"/>
    <x v="3"/>
  </r>
  <r>
    <x v="390"/>
    <x v="390"/>
    <d v="2022-01-25T00:00:00"/>
    <n v="354"/>
    <s v="HIMANSHU TIBREWAL &amp; ASSOCIATES"/>
    <n v="15000"/>
    <s v="NOT ELIGIBLE"/>
    <s v="CONSULTANCY FEES"/>
    <x v="3"/>
  </r>
  <r>
    <x v="391"/>
    <x v="391"/>
    <d v="2020-11-09T00:00:00"/>
    <n v="382"/>
    <s v="HIMALAYA SPUN PIPE CO."/>
    <n v="166380"/>
    <s v="ELIGIBLE"/>
    <s v="MAIN HOLE COVER FRAME"/>
    <x v="2"/>
  </r>
  <r>
    <x v="392"/>
    <x v="392"/>
    <d v="2020-12-14T00:00:00"/>
    <n v="467"/>
    <s v="HIMALAYA SPUN PIPE CO."/>
    <n v="127440"/>
    <s v="ELIGIBLE"/>
    <s v="CONCRETE PIPE"/>
    <x v="2"/>
  </r>
  <r>
    <x v="393"/>
    <x v="393"/>
    <d v="2020-12-14T00:00:00"/>
    <n v="466"/>
    <s v="HIMALAYA SPUN PIPE CO."/>
    <n v="95580"/>
    <s v="ELIGIBLE"/>
    <s v="CONCRETE PIPE"/>
    <x v="2"/>
  </r>
  <r>
    <x v="394"/>
    <x v="394"/>
    <d v="2021-01-05T00:00:00"/>
    <n v="541"/>
    <s v="HIMALAYA SPUN PIPE CO."/>
    <n v="128325"/>
    <s v="ELIGIBLE"/>
    <s v="MAIN HOLE COVER FRAME"/>
    <x v="2"/>
  </r>
  <r>
    <x v="395"/>
    <x v="395"/>
    <d v="2020-12-02T00:00:00"/>
    <n v="437"/>
    <s v="HIMALAYA SPUN PIPE CO."/>
    <n v="155760"/>
    <s v="ELIGIBLE"/>
    <s v="MAIN HOLE COVER FRAME"/>
    <x v="2"/>
  </r>
  <r>
    <x v="396"/>
    <x v="396"/>
    <d v="2021-03-25T00:00:00"/>
    <n v="830"/>
    <s v="HIMALAYA SPUN PIPE CO."/>
    <n v="49560"/>
    <s v="ELIGIBLE"/>
    <s v="KERB STONE"/>
    <x v="2"/>
  </r>
  <r>
    <x v="397"/>
    <x v="397"/>
    <d v="2021-04-02T00:00:00"/>
    <n v="4"/>
    <s v="HIMALAYA SPUN PIPE CO."/>
    <n v="42000"/>
    <s v="ELIGIBLE"/>
    <s v="KERB STONE"/>
    <x v="2"/>
  </r>
  <r>
    <x v="398"/>
    <x v="398"/>
    <d v="2021-04-08T00:00:00"/>
    <s v="017"/>
    <s v="HIMALAYA SPUN PIPE CO."/>
    <n v="37800"/>
    <s v="ELIGIBLE"/>
    <s v="KERB STONE"/>
    <x v="2"/>
  </r>
  <r>
    <x v="399"/>
    <x v="399"/>
    <d v="2022-03-21T00:00:00"/>
    <n v="826"/>
    <s v="HIMALAYA SPUN PIPE CO."/>
    <n v="30508.48"/>
    <s v="ELIGIBLE"/>
    <s v="CONCRETE PIPE"/>
    <x v="2"/>
  </r>
  <r>
    <x v="400"/>
    <x v="400"/>
    <d v="2018-09-18T00:00:00"/>
    <s v="07-18404-2018"/>
    <s v="HILTI INDIA PVT. LTD"/>
    <n v="36740"/>
    <s v="ELIGIBLE"/>
    <s v="PLUMBERING "/>
    <x v="1"/>
  </r>
  <r>
    <x v="401"/>
    <x v="401"/>
    <d v="2018-09-25T00:00:00"/>
    <s v="07-19185-2018"/>
    <s v="HILTI INDIA PVT. LTD"/>
    <n v="23274"/>
    <s v="ELIGIBLE"/>
    <s v="PULUMBERING ITEM"/>
    <x v="1"/>
  </r>
  <r>
    <x v="402"/>
    <x v="402"/>
    <d v="2018-09-22T00:00:00"/>
    <s v="07-18994-2018"/>
    <s v="HILTI INDIA PVT. LTD"/>
    <n v="11022"/>
    <s v="ELIGIBLE"/>
    <s v="PULUMBERING ITEM"/>
    <x v="1"/>
  </r>
  <r>
    <x v="403"/>
    <x v="403"/>
    <d v="2019-01-18T00:00:00"/>
    <s v="07-32483-2018"/>
    <s v="HILTI INDIA PVT. LTD"/>
    <n v="11278.999999999998"/>
    <s v="ELIGIBLE"/>
    <s v="ELECTRICAL ITEM"/>
    <x v="1"/>
  </r>
  <r>
    <x v="404"/>
    <x v="404"/>
    <d v="2019-07-16T00:00:00"/>
    <s v="07-12848-2019"/>
    <s v="HILTI INDIA PVT. LTD"/>
    <n v="43873"/>
    <s v="ELIGIBLE"/>
    <m/>
    <x v="1"/>
  </r>
  <r>
    <x v="405"/>
    <x v="405"/>
    <d v="2019-09-30T00:00:00"/>
    <s v="07-22493-2019"/>
    <s v="HILTI INDIA PVT. LTD"/>
    <n v="38204"/>
    <s v="ELIGIBLE"/>
    <s v="ELECTRICAL ITEM"/>
    <x v="1"/>
  </r>
  <r>
    <x v="406"/>
    <x v="406"/>
    <d v="2019-08-29T00:00:00"/>
    <s v="07-18206-2019"/>
    <s v="HILTI INDIA PVT. LTD"/>
    <n v="87906"/>
    <s v="ELIGIBLE"/>
    <s v="FLUSH ANCHOR"/>
    <x v="1"/>
  </r>
  <r>
    <x v="407"/>
    <x v="407"/>
    <d v="2020-06-23T00:00:00"/>
    <s v="06-1451-2020"/>
    <s v="HILTI INDIA PVT. LTD"/>
    <n v="21645.55"/>
    <s v="ELIGIBLE"/>
    <s v="STEEL WASHER"/>
    <x v="1"/>
  </r>
  <r>
    <x v="408"/>
    <x v="408"/>
    <d v="2020-07-13T00:00:00"/>
    <s v="27-4188-2020"/>
    <s v="HILTI INDIA PVT. LTD"/>
    <n v="1513"/>
    <s v="ELIGIBLE"/>
    <s v="SELF DREW SCREW"/>
    <x v="1"/>
  </r>
  <r>
    <x v="409"/>
    <x v="409"/>
    <d v="2020-07-17T00:00:00"/>
    <s v="27-4638-2020"/>
    <s v="HILTI INDIA PVT. LTD"/>
    <n v="28748.79"/>
    <s v="ELIGIBLE"/>
    <s v="SELF DREW SCREW"/>
    <x v="1"/>
  </r>
  <r>
    <x v="410"/>
    <x v="410"/>
    <d v="2020-11-06T00:00:00"/>
    <s v="6-11284-2020"/>
    <s v="HILTI INDIA PVT. LTD"/>
    <n v="1840"/>
    <s v="ELIGIBLE"/>
    <s v="STEEL WASHER"/>
    <x v="1"/>
  </r>
  <r>
    <x v="411"/>
    <x v="411"/>
    <d v="2020-11-06T00:00:00"/>
    <s v="6-11324-2020"/>
    <s v="HILTI INDIA PVT. LTD"/>
    <n v="11078"/>
    <s v="ELIGIBLE"/>
    <s v="STEEL WASHER"/>
    <x v="1"/>
  </r>
  <r>
    <x v="412"/>
    <x v="412"/>
    <d v="2020-11-09T00:00:00"/>
    <s v="6-11374-2020"/>
    <s v="HILTI INDIA PVT. LTD"/>
    <n v="3067"/>
    <s v="ELIGIBLE"/>
    <s v="STEEL WASHER"/>
    <x v="1"/>
  </r>
  <r>
    <x v="413"/>
    <x v="413"/>
    <d v="2021-07-15T00:00:00"/>
    <s v="IN06-5843-2021"/>
    <s v="HILTI INDIA PVT. LTD"/>
    <n v="7230.6"/>
    <s v="ELIGIBLE"/>
    <s v="CHISEL TE-SPX"/>
    <x v="1"/>
  </r>
  <r>
    <x v="414"/>
    <x v="414"/>
    <d v="2021-11-30T00:00:00"/>
    <s v="IN06-16893-2021"/>
    <s v="HILTI INDIA PVT. LTD"/>
    <n v="54345.38"/>
    <s v="ELIGIBLE"/>
    <s v="ELECTRICAL ITEM"/>
    <x v="1"/>
  </r>
  <r>
    <x v="415"/>
    <x v="415"/>
    <d v="2021-12-08T00:00:00"/>
    <s v="AIS/ELE/1221/004"/>
    <s v="HELLA INFRA MARKET PRIVATE LIMITED"/>
    <n v="116860"/>
    <s v="ELIGIBLE"/>
    <s v="ELECTRICAL ITEM"/>
    <x v="1"/>
  </r>
  <r>
    <x v="416"/>
    <x v="416"/>
    <d v="2021-12-07T00:00:00"/>
    <s v="AIS/ELE/1221/002"/>
    <s v="HELLA INFRA MARKET PRIVATE LIMITED"/>
    <n v="11797"/>
    <s v="ELIGIBLE"/>
    <s v="RJ-6"/>
    <x v="1"/>
  </r>
  <r>
    <x v="417"/>
    <x v="417"/>
    <d v="2021-12-17T00:00:00"/>
    <s v="AIS/ELE/1221/005"/>
    <s v="HELLA INFRA MARKET PRIVATE LIMITED"/>
    <n v="716839"/>
    <s v="ELIGIBLE"/>
    <s v="ELECTRICAL WIRE"/>
    <x v="1"/>
  </r>
  <r>
    <x v="418"/>
    <x v="418"/>
    <d v="2021-12-07T00:00:00"/>
    <s v="AIS/ELE/1221/001"/>
    <s v="HELLA INFRA MARKET PRIVATE LIMITED"/>
    <n v="139995"/>
    <s v="ELIGIBLE"/>
    <s v="CAT6 UTP CABLE"/>
    <x v="1"/>
  </r>
  <r>
    <x v="419"/>
    <x v="419"/>
    <d v="2022-03-11T00:00:00"/>
    <s v="AIS/ELE/0322/001"/>
    <s v="HELLA INFRA MARKET PRIVATE LIMITED"/>
    <n v="302227.14"/>
    <s v="ELIGIBLE"/>
    <s v="ELECTICAL ITEM"/>
    <x v="1"/>
  </r>
  <r>
    <x v="420"/>
    <x v="420"/>
    <d v="2022-03-15T00:00:00"/>
    <s v="AIS/ELE/0322/002"/>
    <s v="HELLA INFRA MARKET PRIVATE LIMITED"/>
    <n v="43791.9"/>
    <s v="ELIGIBLE"/>
    <s v="ELECTICAL ITEM"/>
    <x v="1"/>
  </r>
  <r>
    <x v="421"/>
    <x v="421"/>
    <d v="2022-03-16T00:00:00"/>
    <s v="AIS/ELE/0322/003"/>
    <s v="HELLA INFRA MARKET PRIVATE LIMITED"/>
    <n v="65687.850000000006"/>
    <s v="ELIGIBLE"/>
    <s v="ELECTICAL ITEM"/>
    <x v="1"/>
  </r>
  <r>
    <x v="422"/>
    <x v="422"/>
    <d v="2022-03-16T00:00:00"/>
    <n v="356"/>
    <s v="HARSH TRADERS"/>
    <n v="7674.76"/>
    <s v="ELIGIBLE"/>
    <s v="PLUMBING ITEM"/>
    <x v="2"/>
  </r>
  <r>
    <x v="423"/>
    <x v="423"/>
    <d v="2021-11-27T00:00:00"/>
    <n v="47"/>
    <s v="HAKIKULLA P.O.P WORKS"/>
    <n v="193242"/>
    <s v="ELIGIBLE"/>
    <s v="P.O.P WORK"/>
    <x v="1"/>
  </r>
  <r>
    <x v="424"/>
    <x v="424"/>
    <d v="2022-01-15T00:00:00"/>
    <n v="57"/>
    <s v="HAKIKULLA P.O.P WORKS"/>
    <n v="41301.050000000003"/>
    <s v="ELIGIBLE"/>
    <s v="INSTALLATION CHARGES"/>
    <x v="1"/>
  </r>
  <r>
    <x v="425"/>
    <x v="425"/>
    <d v="2022-01-15T00:00:00"/>
    <n v="58"/>
    <s v="HAKIKULLA P.O.P WORKS"/>
    <n v="397697"/>
    <s v="ELIGIBLE"/>
    <s v="INSTALLATION CHARGES"/>
    <x v="1"/>
  </r>
  <r>
    <x v="426"/>
    <x v="426"/>
    <d v="2018-11-20T00:00:00"/>
    <n v="7000307563"/>
    <s v="GROHE"/>
    <n v="11790"/>
    <s v="ELIGIBLE"/>
    <s v="WASHROOM ASSEORIES"/>
    <x v="2"/>
  </r>
  <r>
    <x v="427"/>
    <x v="427"/>
    <d v="2018-09-25T00:00:00"/>
    <n v="7000301405"/>
    <s v="GROHE INDIA PVT LTD"/>
    <n v="170340"/>
    <s v="ELIGIBLE"/>
    <s v="BAUCURVE OHM SET BATH"/>
    <x v="2"/>
  </r>
  <r>
    <x v="428"/>
    <x v="428"/>
    <d v="2018-07-13T00:00:00"/>
    <n v="580"/>
    <s v="GORAKHPUR GRAMAPHONE AGENCY"/>
    <n v="100216"/>
    <s v="ELIGIBLE"/>
    <s v="SOUND"/>
    <x v="17"/>
  </r>
  <r>
    <x v="429"/>
    <x v="429"/>
    <d v="2021-04-22T00:00:00"/>
    <s v="TI/21-22/0011"/>
    <s v="GOODRICH GLOBAL FURNISHING INDIA PVT. LTD"/>
    <n v="45750"/>
    <s v="ELIGIBLE"/>
    <s v="WALPAPER PURCHASE"/>
    <x v="1"/>
  </r>
  <r>
    <x v="430"/>
    <x v="430"/>
    <d v="2021-04-04T00:00:00"/>
    <s v="TI/21-22/004"/>
    <s v="GOODRICH GLOBAL FURNISHING INDIA PVT. LTD"/>
    <n v="8060"/>
    <s v="ELIGIBLE"/>
    <s v="WALLPAPER"/>
    <x v="1"/>
  </r>
  <r>
    <x v="431"/>
    <x v="431"/>
    <d v="2021-06-15T00:00:00"/>
    <s v="TI/21-22/0028"/>
    <s v="GOODRICH GLOBAL FURNISHING INDIA PVT. LTD"/>
    <n v="3432.24"/>
    <s v="ELIGIBLE"/>
    <s v="WALPAPER PURCHASE"/>
    <x v="1"/>
  </r>
  <r>
    <x v="432"/>
    <x v="432"/>
    <d v="2018-09-15T00:00:00"/>
    <n v="6696"/>
    <s v="ANAND TRADING CORPORATION"/>
    <n v="755884"/>
    <s v="ELIGIBLE"/>
    <m/>
    <x v="18"/>
  </r>
  <r>
    <x v="433"/>
    <x v="433"/>
    <d v="2018-09-20T00:00:00"/>
    <n v="6851"/>
    <s v="ANAND TRADING CORPORATION"/>
    <n v="232262"/>
    <s v="ELIGIBLE "/>
    <s v="ELECTRICAL GOODS"/>
    <x v="18"/>
  </r>
  <r>
    <x v="434"/>
    <x v="434"/>
    <d v="2018-09-21T00:00:00"/>
    <n v="6888"/>
    <s v="ANAND TRADING CORPORATION"/>
    <n v="129894"/>
    <s v="ELIGIBLE "/>
    <s v="ELECTRICAL GOODS"/>
    <x v="18"/>
  </r>
  <r>
    <x v="435"/>
    <x v="435"/>
    <d v="2018-09-26T00:00:00"/>
    <n v="7046"/>
    <s v="ANAND TRADING CORPORATION"/>
    <n v="20183"/>
    <s v="ELIGIBLE "/>
    <s v="ELECTRICAL GOODS"/>
    <x v="18"/>
  </r>
  <r>
    <x v="436"/>
    <x v="436"/>
    <d v="2018-09-26T00:00:00"/>
    <n v="7049"/>
    <s v="ANAND TRADING CORPORATION"/>
    <n v="21555"/>
    <s v="ELIGIBLE "/>
    <s v="ELECTRICAL GOODS"/>
    <x v="18"/>
  </r>
  <r>
    <x v="437"/>
    <x v="437"/>
    <d v="2018-10-03T00:00:00"/>
    <n v="7269"/>
    <s v="ANAND TRADING CORPORATION"/>
    <n v="155871"/>
    <s v="ELIGIBLE "/>
    <s v="ELECTRICAL GOODS"/>
    <x v="18"/>
  </r>
  <r>
    <x v="438"/>
    <x v="438"/>
    <d v="2018-10-15T00:00:00"/>
    <m/>
    <s v="ANAND TRADING CORPORATION"/>
    <n v="1633"/>
    <s v="ELIGIBLE "/>
    <s v="ELECTRICAL GOODS"/>
    <x v="18"/>
  </r>
  <r>
    <x v="439"/>
    <x v="439"/>
    <d v="2021-06-25T00:00:00"/>
    <s v="GLS/21-22/0196"/>
    <s v="GLOBAL LIGHTING SOLUTIONS"/>
    <n v="35410"/>
    <s v="ELIGIBLE"/>
    <s v="LIGHTING BULB"/>
    <x v="18"/>
  </r>
  <r>
    <x v="440"/>
    <x v="440"/>
    <d v="2021-08-10T00:00:00"/>
    <s v="GLS/21-22/0234"/>
    <s v="GLOBAL LIGHTING SOLUTIONS"/>
    <n v="1200"/>
    <s v="ELIGIBLE"/>
    <s v="LIGHTING BULB"/>
    <x v="18"/>
  </r>
  <r>
    <x v="441"/>
    <x v="441"/>
    <d v="2019-12-01T00:00:00"/>
    <m/>
    <s v="GESU NATHANI &amp; ASSOCIATES"/>
    <n v="25000"/>
    <s v="NOT ELIGIBLE"/>
    <s v="CONSULTANCY FEES"/>
    <x v="3"/>
  </r>
  <r>
    <x v="442"/>
    <x v="442"/>
    <d v="2019-12-01T00:00:00"/>
    <m/>
    <s v="GESU NATHANI &amp; ASSOCIATES"/>
    <n v="25000"/>
    <s v="NOT ELIGIBLE"/>
    <s v="CONSULTANCY FEES"/>
    <x v="3"/>
  </r>
  <r>
    <x v="443"/>
    <x v="443"/>
    <d v="2019-12-01T00:00:00"/>
    <m/>
    <s v="GESU NATHANI &amp; ASSOCIATES"/>
    <n v="25000"/>
    <s v="NOT ELIGIBLE"/>
    <s v="CONSULTANCY FEES"/>
    <x v="3"/>
  </r>
  <r>
    <x v="444"/>
    <x v="444"/>
    <d v="2019-08-18T00:00:00"/>
    <m/>
    <s v="GESU NATHANI"/>
    <n v="75000"/>
    <s v="NOT ELIGIBLE"/>
    <s v="CONSULTANCY FEES"/>
    <x v="3"/>
  </r>
  <r>
    <x v="445"/>
    <x v="445"/>
    <d v="2019-01-10T00:00:00"/>
    <n v="3116"/>
    <s v="GARVIT HOSPITALITY &amp; INFRACON PVT LTD"/>
    <n v="24700"/>
    <s v="ELIGIBLE"/>
    <s v="INFRABOND"/>
    <x v="1"/>
  </r>
  <r>
    <x v="446"/>
    <x v="446"/>
    <d v="2019-01-10T00:00:00"/>
    <s v="GHIPL/18-19/1767"/>
    <s v="GARVIT HOSPITALITY &amp; INFRACON PVT LTD"/>
    <n v="104882"/>
    <s v="ELIGIBLE"/>
    <s v="BLOCKS PURCHASED"/>
    <x v="1"/>
  </r>
  <r>
    <x v="447"/>
    <x v="447"/>
    <d v="2019-01-10T00:00:00"/>
    <s v="GHIPL/18-19/1768"/>
    <s v="GARVIT HOSPITALITY &amp; INFRACON PVT LTD"/>
    <n v="79934"/>
    <s v="ELIGIBLE"/>
    <s v="BLOCKS PURCHASED"/>
    <x v="1"/>
  </r>
  <r>
    <x v="448"/>
    <x v="448"/>
    <d v="2019-02-23T00:00:00"/>
    <s v="GHIPL/18-19/2195"/>
    <s v="GARVIT HOSPITALITY &amp; INFRACON PVT LTD"/>
    <n v="94147.000000000015"/>
    <s v="ELIGIBLE"/>
    <s v="BLOCKS PURCHASED"/>
    <x v="1"/>
  </r>
  <r>
    <x v="449"/>
    <x v="449"/>
    <d v="2019-02-21T00:00:00"/>
    <s v="GHIPL/18-19/2183"/>
    <s v="GARVIT HOSPITALITY &amp; INFRACON PVT LTD"/>
    <n v="88275.200000000012"/>
    <s v="ELIGIBLE"/>
    <s v="BLOCKS PURCHASED"/>
    <x v="1"/>
  </r>
  <r>
    <x v="450"/>
    <x v="450"/>
    <d v="2019-02-21T00:00:00"/>
    <s v="GHIPL/18-19/2184"/>
    <s v="GARVIT HOSPITALITY &amp; INFRACON PVT LTD"/>
    <n v="11000"/>
    <s v="ELIGIBLE"/>
    <s v="BLOCKS PURCHASED"/>
    <x v="1"/>
  </r>
  <r>
    <x v="451"/>
    <x v="451"/>
    <d v="2019-02-23T00:00:00"/>
    <s v="GHIPL/18-19/2196"/>
    <s v="GARVIT HOSPITALITY &amp; INFRACON PVT LTD"/>
    <n v="22000"/>
    <s v="ELIGIBLE"/>
    <s v="INFRABOND"/>
    <x v="1"/>
  </r>
  <r>
    <x v="452"/>
    <x v="452"/>
    <d v="2019-03-09T00:00:00"/>
    <s v="GHIPL/18-19/2336"/>
    <s v="GARVIT HOSPITALITY &amp; INFRACON PVT LTD"/>
    <n v="90064.999999999985"/>
    <s v="ELIGIBLE"/>
    <s v="BLOCKS PURCHASED"/>
    <x v="1"/>
  </r>
  <r>
    <x v="453"/>
    <x v="453"/>
    <d v="2019-03-09T00:00:00"/>
    <s v="GHIPL/18-19/2337"/>
    <s v="GARVIT HOSPITALITY &amp; INFRACON PVT LTD"/>
    <n v="19250.000000000004"/>
    <s v="ELIGIBLE"/>
    <s v="INFRABOND"/>
    <x v="1"/>
  </r>
  <r>
    <x v="454"/>
    <x v="454"/>
    <d v="2019-03-31T00:00:00"/>
    <s v="GHIPL/18-19/2503"/>
    <s v="GARVIT HOSPITALITY &amp; INFRACON PVT LTD"/>
    <n v="79857.999999999985"/>
    <s v="ELIGIBLE"/>
    <s v="BLOCKS PURCHASED"/>
    <x v="1"/>
  </r>
  <r>
    <x v="455"/>
    <x v="455"/>
    <d v="2019-03-17T00:00:00"/>
    <s v="GHIPL/18-19/2423"/>
    <s v="GARVIT HOSPITALITY &amp; INFRACON PVT LTD"/>
    <n v="59875"/>
    <s v="ELIGIBLE"/>
    <s v="BLOCKS PURCHASED"/>
    <x v="1"/>
  </r>
  <r>
    <x v="456"/>
    <x v="456"/>
    <d v="2019-03-17T00:00:00"/>
    <s v="GHIPL/18-19/2424"/>
    <s v="GARVIT HOSPITALITY &amp; INFRACON PVT LTD"/>
    <n v="35750.000000000007"/>
    <s v="ELIGIBLE"/>
    <s v="INFRABOND"/>
    <x v="1"/>
  </r>
  <r>
    <x v="457"/>
    <x v="457"/>
    <d v="2019-03-31T00:00:00"/>
    <s v="GHIPL/18-19/2504"/>
    <s v="GARVIT HOSPITALITY &amp; INFRACON PVT LTD"/>
    <n v="16500"/>
    <s v="ELIGIBLE"/>
    <s v="INFRABOND"/>
    <x v="1"/>
  </r>
  <r>
    <x v="458"/>
    <x v="458"/>
    <d v="2019-04-13T00:00:00"/>
    <s v="GHIPL/19-20/0113"/>
    <s v="GARVIT HOSPITALITY &amp; INFRACON PVT LTD"/>
    <n v="93618"/>
    <s v="ELIGIBLE"/>
    <s v="BLOCKS PURCHASED"/>
    <x v="1"/>
  </r>
  <r>
    <x v="459"/>
    <x v="459"/>
    <d v="2019-04-13T00:00:00"/>
    <s v="GHIPL/19-20/0114"/>
    <s v="GARVIT HOSPITALITY &amp; INFRACON PVT LTD"/>
    <n v="13750"/>
    <s v="ELIGIBLE"/>
    <s v="INFRABOND"/>
    <x v="1"/>
  </r>
  <r>
    <x v="460"/>
    <x v="460"/>
    <d v="2019-04-01T00:00:00"/>
    <s v="GHIPL/19-20/003"/>
    <s v="GARVIT HOSPITALITY &amp; INFRACON PVT LTD"/>
    <n v="19250.000000000004"/>
    <s v="ELIGIBLE"/>
    <s v="INFRABOND"/>
    <x v="1"/>
  </r>
  <r>
    <x v="461"/>
    <x v="461"/>
    <d v="2019-04-01T00:00:00"/>
    <s v="GHIPL/19-20/002"/>
    <s v="GARVIT HOSPITALITY &amp; INFRACON PVT LTD"/>
    <n v="98809.000000000015"/>
    <s v="ELIGIBLE"/>
    <s v="BLOCKS PURCHASED"/>
    <x v="1"/>
  </r>
  <r>
    <x v="462"/>
    <x v="462"/>
    <d v="2019-04-11T00:00:00"/>
    <s v="GHIPL/19-20/0085"/>
    <s v="GARVIT HOSPITALITY &amp; INFRACON PVT LTD"/>
    <n v="13750"/>
    <s v="ELIGIBLE"/>
    <s v="INFRABOND"/>
    <x v="1"/>
  </r>
  <r>
    <x v="463"/>
    <x v="463"/>
    <d v="2019-04-11T00:00:00"/>
    <s v="GHIPL/19-20/0084"/>
    <s v="GARVIT HOSPITALITY &amp; INFRACON PVT LTD"/>
    <n v="82051.000000000015"/>
    <s v="ELIGIBLE"/>
    <s v="BLOCKS PURCHASED"/>
    <x v="1"/>
  </r>
  <r>
    <x v="464"/>
    <x v="464"/>
    <d v="2020-11-20T00:00:00"/>
    <n v="1275"/>
    <s v="GARVIT HOSPITALITY &amp; INFRACON PVT LTD"/>
    <n v="17400"/>
    <s v="ELIGIBLE"/>
    <s v="INFRABOND MORTAR"/>
    <x v="1"/>
  </r>
  <r>
    <x v="465"/>
    <x v="465"/>
    <d v="2020-11-20T00:00:00"/>
    <n v="1273"/>
    <s v="GARVIT HOSPITALITY &amp; INFRACON PVT LTD"/>
    <n v="124423.99999999999"/>
    <s v="ELIGIBLE"/>
    <m/>
    <x v="1"/>
  </r>
  <r>
    <x v="466"/>
    <x v="466"/>
    <d v="2020-11-20T00:00:00"/>
    <n v="1265"/>
    <s v="GARVIT HOSPITALITY &amp; INFRACON PVT LTD"/>
    <n v="104473.99999999999"/>
    <s v="ELIGIBLE"/>
    <s v="BLOCKS PURCHASED"/>
    <x v="1"/>
  </r>
  <r>
    <x v="467"/>
    <x v="467"/>
    <d v="2020-11-20T00:00:00"/>
    <n v="1266"/>
    <s v="GARVIT HOSPITALITY &amp; INFRACON PVT LTD"/>
    <n v="12000"/>
    <s v="ELIGIBLE"/>
    <s v="JOINTING MORTAR"/>
    <x v="1"/>
  </r>
  <r>
    <x v="468"/>
    <x v="468"/>
    <d v="2020-12-20T00:00:00"/>
    <n v="1479"/>
    <s v="GARVIT HOSPITALITY &amp; INFRACON PVT LTD"/>
    <n v="106421"/>
    <s v="ELIGIBLE"/>
    <s v="BLOCKS PURCHASED"/>
    <x v="1"/>
  </r>
  <r>
    <x v="469"/>
    <x v="469"/>
    <d v="2020-12-20T00:00:00"/>
    <n v="1482"/>
    <s v="GARVIT HOSPITALITY &amp; INFRACON PVT LTD"/>
    <n v="10000"/>
    <s v="ELIGIBLE"/>
    <s v="INFRABOND MORTAR"/>
    <x v="1"/>
  </r>
  <r>
    <x v="470"/>
    <x v="470"/>
    <d v="2020-12-20T00:00:00"/>
    <n v="1480"/>
    <s v="GARVIT HOSPITALITY &amp; INFRACON PVT LTD"/>
    <n v="10000"/>
    <s v="ELIGIBLE"/>
    <s v="INFRABOND MORTAR"/>
    <x v="1"/>
  </r>
  <r>
    <x v="471"/>
    <x v="471"/>
    <d v="2020-12-20T00:00:00"/>
    <n v="1481"/>
    <s v="GARVIT HOSPITALITY &amp; INFRACON PVT LTD"/>
    <n v="112230"/>
    <s v="ELIGIBLE"/>
    <s v="BLOCKS PURCHASED"/>
    <x v="1"/>
  </r>
  <r>
    <x v="472"/>
    <x v="472"/>
    <d v="2020-12-13T00:00:00"/>
    <n v="1424"/>
    <s v="GARVIT HOSPITALITY &amp; INFRACON PVT LTD"/>
    <n v="88322"/>
    <s v="ELIGIBLE"/>
    <s v="BLOCKS PURCHASED"/>
    <x v="1"/>
  </r>
  <r>
    <x v="473"/>
    <x v="473"/>
    <d v="2020-12-13T00:00:00"/>
    <n v="1425"/>
    <s v="GARVIT HOSPITALITY &amp; INFRACON PVT LTD"/>
    <n v="10000"/>
    <s v="ELIGIBLE"/>
    <s v="INFRABOND "/>
    <x v="1"/>
  </r>
  <r>
    <x v="474"/>
    <x v="474"/>
    <d v="2020-12-06T00:00:00"/>
    <n v="1378"/>
    <s v="GARVIT HOSPITALITY &amp; INFRACON PVT LTD"/>
    <n v="10000"/>
    <s v="ELIGIBLE"/>
    <s v="INFRABOND "/>
    <x v="1"/>
  </r>
  <r>
    <x v="475"/>
    <x v="475"/>
    <d v="2020-12-06T00:00:00"/>
    <n v="1377"/>
    <s v="GARVIT HOSPITALITY &amp; INFRACON PVT LTD"/>
    <n v="84843"/>
    <s v="ELIGIBLE"/>
    <s v="BLOCKS PURCHASED"/>
    <x v="1"/>
  </r>
  <r>
    <x v="476"/>
    <x v="476"/>
    <d v="2021-01-13T00:00:00"/>
    <n v="1678"/>
    <s v="GARVIT HOSPITALITY &amp; INFRACON PVT LTD"/>
    <n v="106644"/>
    <s v="ELIGIBLE"/>
    <s v="BLOCKS PURCHASED"/>
    <x v="1"/>
  </r>
  <r>
    <x v="477"/>
    <x v="477"/>
    <d v="2021-01-16T00:00:00"/>
    <n v="1702"/>
    <s v="GARVIT HOSPITALITY &amp; INFRACON PVT LTD"/>
    <n v="12000"/>
    <s v="ELIGIBLE"/>
    <s v="INFRABOND"/>
    <x v="1"/>
  </r>
  <r>
    <x v="478"/>
    <x v="478"/>
    <d v="2021-01-13T00:00:00"/>
    <n v="1679"/>
    <s v="GARVIT HOSPITALITY &amp; INFRACON PVT LTD"/>
    <n v="12000"/>
    <s v="ELIGIBLE"/>
    <s v="INFRABOND"/>
    <x v="1"/>
  </r>
  <r>
    <x v="479"/>
    <x v="479"/>
    <d v="2021-01-16T00:00:00"/>
    <n v="1701"/>
    <s v="GARVIT HOSPITALITY &amp; INFRACON PVT LTD"/>
    <n v="106421"/>
    <s v="ELIGIBLE"/>
    <s v="BLOCKS PURCHASED"/>
    <x v="1"/>
  </r>
  <r>
    <x v="480"/>
    <x v="480"/>
    <d v="2021-01-21T00:00:00"/>
    <n v="1797"/>
    <s v="GARVIT HOSPITALITY &amp; INFRACON PVT LTD"/>
    <n v="104378"/>
    <s v="ELIGIBLE"/>
    <s v="BLOCKS PURCHASED"/>
    <x v="1"/>
  </r>
  <r>
    <x v="481"/>
    <x v="481"/>
    <d v="2021-01-25T00:00:00"/>
    <n v="1798"/>
    <s v="GARVIT HOSPITALITY &amp; INFRACON PVT LTD"/>
    <n v="10000"/>
    <s v="ELIGIBLE"/>
    <s v="INFRABOND"/>
    <x v="1"/>
  </r>
  <r>
    <x v="482"/>
    <x v="482"/>
    <d v="2021-01-31T00:00:00"/>
    <n v="1844"/>
    <s v="GARVIT HOSPITALITY &amp; INFRACON PVT LTD"/>
    <n v="12000"/>
    <s v="ELIGIBLE"/>
    <s v="INFRABOND"/>
    <x v="1"/>
  </r>
  <r>
    <x v="483"/>
    <x v="483"/>
    <d v="2021-01-31T00:00:00"/>
    <n v="1843"/>
    <s v="GARVIT HOSPITALITY &amp; INFRACON PVT LTD"/>
    <n v="108144"/>
    <s v="ELIGIBLE"/>
    <s v="BLOCKS PURCHASED"/>
    <x v="1"/>
  </r>
  <r>
    <x v="484"/>
    <x v="484"/>
    <d v="2021-01-05T00:00:00"/>
    <n v="1611"/>
    <s v="GARVIT HOSPITALITY &amp; INFRACON PVT LTD"/>
    <n v="131191"/>
    <s v="ELIGIBLE"/>
    <s v="BLOCKS PURCHASED"/>
    <x v="1"/>
  </r>
  <r>
    <x v="485"/>
    <x v="485"/>
    <d v="2021-01-03T00:00:00"/>
    <n v="1592"/>
    <s v="GARVIT HOSPITALITY &amp; INFRACON PVT LTD"/>
    <n v="134064"/>
    <s v="ELIGIBLE"/>
    <s v="BLOCKS PURCHASED"/>
    <x v="1"/>
  </r>
  <r>
    <x v="486"/>
    <x v="486"/>
    <d v="2021-02-15T00:00:00"/>
    <n v="1985"/>
    <s v="GARVIT HOSPITALITY &amp; INFRACON PVT LTD"/>
    <n v="126766"/>
    <s v="ELIGIBLE"/>
    <s v="BLOCKS PURCHASED"/>
    <x v="1"/>
  </r>
  <r>
    <x v="487"/>
    <x v="487"/>
    <d v="2021-02-18T00:00:00"/>
    <n v="2009"/>
    <s v="GARVIT HOSPITALITY &amp; INFRACON PVT LTD"/>
    <n v="106293.6"/>
    <s v="ELIGIBLE"/>
    <s v="BLOCKS PURCHASED"/>
    <x v="1"/>
  </r>
  <r>
    <x v="488"/>
    <x v="488"/>
    <d v="2021-02-18T00:00:00"/>
    <n v="2010"/>
    <s v="GARVIT HOSPITALITY &amp; INFRACON PVT LTD"/>
    <n v="10000"/>
    <s v="ELIGIBLE"/>
    <s v="INFRABOND"/>
    <x v="1"/>
  </r>
  <r>
    <x v="489"/>
    <x v="489"/>
    <d v="2021-02-14T00:00:00"/>
    <n v="1973"/>
    <s v="GARVIT HOSPITALITY &amp; INFRACON PVT LTD"/>
    <n v="12000"/>
    <s v="ELIGIBLE"/>
    <s v="INFRABOND"/>
    <x v="1"/>
  </r>
  <r>
    <x v="490"/>
    <x v="490"/>
    <d v="2021-02-14T00:00:00"/>
    <n v="1972"/>
    <s v="GARVIT HOSPITALITY &amp; INFRACON PVT LTD"/>
    <n v="106102.00000000001"/>
    <s v="ELIGIBLE"/>
    <s v="BLOCKS PURCHASED"/>
    <x v="1"/>
  </r>
  <r>
    <x v="491"/>
    <x v="491"/>
    <d v="2021-02-15T00:00:00"/>
    <n v="1986"/>
    <s v="GARVIT HOSPITALITY &amp; INFRACON PVT LTD"/>
    <n v="12000"/>
    <s v="ELIGIBLE"/>
    <s v="INFRABOND"/>
    <x v="1"/>
  </r>
  <r>
    <x v="492"/>
    <x v="492"/>
    <d v="2018-06-27T00:00:00"/>
    <s v="GPH/18-19/832"/>
    <s v="GARG PLY HOUSE"/>
    <n v="66158"/>
    <s v="ELIGIBLE"/>
    <s v="DOOR PURCHASED"/>
    <x v="1"/>
  </r>
  <r>
    <x v="493"/>
    <x v="493"/>
    <d v="2018-08-18T00:00:00"/>
    <s v="GPH/18-19/1338"/>
    <s v="GARG PLY HOUSE"/>
    <n v="3000"/>
    <s v="ELIGIBLE"/>
    <s v="PLY PURCHASED"/>
    <x v="1"/>
  </r>
  <r>
    <x v="494"/>
    <x v="494"/>
    <d v="2020-02-12T00:00:00"/>
    <s v="STEEL/031336"/>
    <s v="GALLANT "/>
    <n v="600710"/>
    <s v="ELIGIBLE"/>
    <s v="SARIYA"/>
    <x v="1"/>
  </r>
  <r>
    <x v="495"/>
    <x v="495"/>
    <d v="2020-01-26T00:00:00"/>
    <s v="STEEL/029442"/>
    <s v="GALLANT "/>
    <n v="331191.00000000006"/>
    <s v="ELIGIBLE"/>
    <s v="SARIYA"/>
    <x v="1"/>
  </r>
  <r>
    <x v="496"/>
    <x v="496"/>
    <d v="2020-02-23T00:00:00"/>
    <s v="STEEL/032552"/>
    <s v="GALLANT "/>
    <n v="309204"/>
    <s v="ELIGIBLE"/>
    <s v="SARIYA"/>
    <x v="1"/>
  </r>
  <r>
    <x v="497"/>
    <x v="497"/>
    <d v="2020-02-23T00:00:00"/>
    <s v="STEEL/032573"/>
    <s v="GALLANT "/>
    <n v="644139.99999999988"/>
    <s v="ELIGIBLE"/>
    <s v="SARIYA"/>
    <x v="1"/>
  </r>
  <r>
    <x v="498"/>
    <x v="498"/>
    <d v="2020-05-21T00:00:00"/>
    <s v="STEEL/001896"/>
    <s v="GALLANT "/>
    <n v="578964"/>
    <s v="ELIGIBLE"/>
    <s v="SARIYA"/>
    <x v="1"/>
  </r>
  <r>
    <x v="499"/>
    <x v="499"/>
    <d v="2020-07-08T00:00:00"/>
    <s v="STEEL/005985"/>
    <s v="GALLANT "/>
    <n v="551638"/>
    <s v="ELIGIBLE"/>
    <s v="SARIYA"/>
    <x v="1"/>
  </r>
  <r>
    <x v="500"/>
    <x v="500"/>
    <d v="2020-08-07T00:00:00"/>
    <s v="STEEL/008050"/>
    <s v="GALLANT "/>
    <n v="502649"/>
    <s v="ELIGIBLE"/>
    <s v="SARIYA"/>
    <x v="1"/>
  </r>
  <r>
    <x v="501"/>
    <x v="501"/>
    <d v="2020-08-07T00:00:00"/>
    <s v="STEEL/008036"/>
    <s v="GALLANT "/>
    <n v="556900.00000000012"/>
    <s v="ELIGIBLE"/>
    <s v="SARIYA"/>
    <x v="1"/>
  </r>
  <r>
    <x v="502"/>
    <x v="502"/>
    <d v="2020-12-13T00:00:00"/>
    <s v="STEEL/018436"/>
    <s v="GALLANT "/>
    <n v="711450"/>
    <s v="ELIGIBLE"/>
    <s v="SARIYA"/>
    <x v="1"/>
  </r>
  <r>
    <x v="503"/>
    <x v="503"/>
    <d v="2021-02-21T00:00:00"/>
    <s v="STEEL/026543"/>
    <s v="GALLANT "/>
    <n v="660005.99999999988"/>
    <s v="ELIGIBLE"/>
    <s v="SARIYA"/>
    <x v="1"/>
  </r>
  <r>
    <x v="504"/>
    <x v="504"/>
    <d v="2021-02-06T00:00:00"/>
    <s v="RAB-014"/>
    <s v="RAJU KUMAR KUMAWAT"/>
    <n v="189473"/>
    <s v="ELIGIBLE"/>
    <s v="CIVIL WORK"/>
    <x v="1"/>
  </r>
  <r>
    <x v="505"/>
    <x v="505"/>
    <d v="2021-02-06T00:00:00"/>
    <m/>
    <s v="MANU PRATAP SINGH"/>
    <n v="10977"/>
    <s v="ELIGIBLE"/>
    <s v="CIVIL WORK"/>
    <x v="1"/>
  </r>
  <r>
    <x v="506"/>
    <x v="506"/>
    <d v="2021-02-26T00:00:00"/>
    <n v="1"/>
    <s v="A.K. ENTERPRISES"/>
    <n v="39600"/>
    <s v="ELIGIBLE"/>
    <s v="CIVIL WORK"/>
    <x v="1"/>
  </r>
  <r>
    <x v="507"/>
    <x v="507"/>
    <d v="2021-02-26T00:00:00"/>
    <s v="RA-02"/>
    <s v="MAHENDRA PRASAD"/>
    <n v="61421"/>
    <s v="ELIGIBLE"/>
    <s v="CIVIL WORK"/>
    <x v="1"/>
  </r>
  <r>
    <x v="508"/>
    <x v="508"/>
    <d v="2021-03-01T00:00:00"/>
    <s v="RA-02"/>
    <s v="MAHENDRA PRASAD"/>
    <n v="66131"/>
    <s v="ELIGIBLE"/>
    <s v="CIVIL WORK"/>
    <x v="1"/>
  </r>
  <r>
    <x v="509"/>
    <x v="509"/>
    <d v="2022-01-13T00:00:00"/>
    <s v="STEEL/024332"/>
    <s v="GALLANT "/>
    <n v="546932.19999999995"/>
    <s v="ELIGIBLE"/>
    <s v="SARIYA"/>
    <x v="1"/>
  </r>
  <r>
    <x v="510"/>
    <x v="510"/>
    <d v="2017-12-15T00:00:00"/>
    <s v="STEEL/007645"/>
    <s v="GALLANT"/>
    <n v="625300"/>
    <s v="ELIGIBLE"/>
    <s v="SARIYA PURCHASE"/>
    <x v="1"/>
  </r>
  <r>
    <x v="511"/>
    <x v="511"/>
    <d v="2018-02-26T00:00:00"/>
    <s v="STEEL/013239"/>
    <s v="GALLANT"/>
    <n v="431995.00000000006"/>
    <s v="ELIGIBLE"/>
    <s v="SARIYA PURCHASE"/>
    <x v="1"/>
  </r>
  <r>
    <x v="512"/>
    <x v="512"/>
    <d v="2018-02-26T00:00:00"/>
    <s v="STEEL/013388"/>
    <s v="GALLANT"/>
    <n v="438714"/>
    <s v="ELIGIBLE"/>
    <s v="SARIYA PURCHASE"/>
    <x v="1"/>
  </r>
  <r>
    <x v="513"/>
    <x v="513"/>
    <d v="2020-12-07T00:00:00"/>
    <s v="RAB-09"/>
    <s v="GIRISH PAL"/>
    <n v="109036"/>
    <s v="ELIGIBLE"/>
    <s v="CIVIL WORK"/>
    <x v="1"/>
  </r>
  <r>
    <x v="514"/>
    <x v="514"/>
    <d v="2020-12-24T00:00:00"/>
    <s v="08/ARSPL/20-21"/>
    <s v="RAM NARAYAN PANDEY"/>
    <n v="43000"/>
    <s v="ELIGIBLE"/>
    <s v="CIVIL WORK"/>
    <x v="1"/>
  </r>
  <r>
    <x v="515"/>
    <x v="515"/>
    <d v="2021-10-14T00:00:00"/>
    <s v="DAC/905/MFG"/>
    <s v="G.R.V SALVEX PVT. LTD"/>
    <n v="21355.8"/>
    <s v="ELIGIBLE"/>
    <s v="CUSOMISED PANEL WORK"/>
    <x v="1"/>
  </r>
  <r>
    <x v="516"/>
    <x v="516"/>
    <d v="2021-12-03T00:00:00"/>
    <s v="FW/21-22/1274"/>
    <s v="FLOORINGWALE.COM"/>
    <n v="10080"/>
    <s v="ELIGIBLE"/>
    <s v="PRIMER"/>
    <x v="1"/>
  </r>
  <r>
    <x v="517"/>
    <x v="517"/>
    <d v="2019-02-19T00:00:00"/>
    <s v="FS/18-19/0881"/>
    <s v="FIRE SOLUTIONS"/>
    <n v="463184"/>
    <s v="ELIGIBLE"/>
    <s v="FIRE SAFETY "/>
    <x v="8"/>
  </r>
  <r>
    <x v="518"/>
    <x v="518"/>
    <d v="2019-03-26T00:00:00"/>
    <s v="FS/18-19/01015"/>
    <s v="FIRE SOLUTIONS"/>
    <n v="624031"/>
    <s v="ELIGIBLE"/>
    <s v="FIRE SAFETY "/>
    <x v="8"/>
  </r>
  <r>
    <x v="519"/>
    <x v="519"/>
    <d v="2019-03-19T00:00:00"/>
    <s v="FS/18-19/0999"/>
    <s v="FIRE SOLUTIONS"/>
    <n v="238580"/>
    <s v="ELIGIBLE"/>
    <s v="FIRE SAFETY "/>
    <x v="8"/>
  </r>
  <r>
    <x v="520"/>
    <x v="520"/>
    <d v="2018-07-03T00:00:00"/>
    <n v="3451102193"/>
    <s v="FCML DISTRIBUTORS PVT LTD-DELHI"/>
    <n v="4404.66"/>
    <s v="NOT ELIGIBLE"/>
    <s v="MIRROR"/>
    <x v="4"/>
  </r>
  <r>
    <x v="521"/>
    <x v="521"/>
    <d v="2018-07-03T00:00:00"/>
    <n v="3451102200"/>
    <s v="FCML DISTRIBUTORS PVT LTD-DELHI"/>
    <n v="27210"/>
    <s v="NOT ELIGIBLE"/>
    <s v="FURNITURE RELATED"/>
    <x v="4"/>
  </r>
  <r>
    <x v="522"/>
    <x v="522"/>
    <d v="2018-07-17T00:00:00"/>
    <s v="FB/TAX/85/1819"/>
    <s v="FABRECON INDUSTRIES"/>
    <n v="102399.00000000001"/>
    <s v="ELIGIBLE"/>
    <s v="BLOCKS PURCHASED"/>
    <x v="1"/>
  </r>
  <r>
    <x v="523"/>
    <x v="523"/>
    <d v="2018-07-09T00:00:00"/>
    <s v="FB/TAX/80/1819"/>
    <s v="FABRECON INDUSTRIES"/>
    <n v="121200.00000000001"/>
    <s v="ELIGIBLE"/>
    <s v="BLOCKS PURCHASED"/>
    <x v="1"/>
  </r>
  <r>
    <x v="524"/>
    <x v="524"/>
    <d v="2018-07-26T00:00:00"/>
    <s v="FB/TAX/90/1819"/>
    <s v="FABRECON INDUSTRIES"/>
    <n v="122664.99999999999"/>
    <s v="ELIGIBLE"/>
    <s v="BLOCKS PURCHASED"/>
    <x v="1"/>
  </r>
  <r>
    <x v="525"/>
    <x v="525"/>
    <d v="2018-07-22T00:00:00"/>
    <s v="FB/TAX/88/1819"/>
    <s v="FABRECON INDUSTRIES"/>
    <n v="141300"/>
    <s v="ELIGIBLE"/>
    <s v="BLOCKS PURCHASED"/>
    <x v="1"/>
  </r>
  <r>
    <x v="526"/>
    <x v="526"/>
    <d v="2018-07-17T00:00:00"/>
    <s v="FB/TAX/86/1819"/>
    <s v="FABRECON INDUSTRIES"/>
    <n v="95699.999999999985"/>
    <s v="ELIGIBLE"/>
    <s v="BLOCKS PURCHASED"/>
    <x v="1"/>
  </r>
  <r>
    <x v="527"/>
    <x v="527"/>
    <d v="2018-08-14T00:00:00"/>
    <s v="FB/TAX/95/1819"/>
    <s v="FABRECON INDUSTRIES"/>
    <n v="127250"/>
    <s v="ELIGIBLE"/>
    <s v="BLOCKS PURCHASED"/>
    <x v="1"/>
  </r>
  <r>
    <x v="528"/>
    <x v="528"/>
    <d v="2018-08-29T00:00:00"/>
    <s v="FB/TAX/108/1819"/>
    <s v="FABRECON INDUSTRIES"/>
    <n v="59273"/>
    <s v="ELIGIBLE"/>
    <s v="BLOCKS PURCHASED"/>
    <x v="1"/>
  </r>
  <r>
    <x v="529"/>
    <x v="529"/>
    <d v="2018-08-25T00:00:00"/>
    <s v="FB/TAX/106/1819"/>
    <s v="FABRECON INDUSTRIES"/>
    <n v="118533"/>
    <s v="ELIGIBLE"/>
    <s v="BLOCKS PURCHASED"/>
    <x v="1"/>
  </r>
  <r>
    <x v="530"/>
    <x v="530"/>
    <d v="2018-08-14T00:00:00"/>
    <s v="FB/TAX/96/1819"/>
    <s v="FABRECON INDUSTRIES"/>
    <n v="118500"/>
    <s v="ELIGIBLE"/>
    <s v="BLOCKS PURCHASED"/>
    <x v="1"/>
  </r>
  <r>
    <x v="531"/>
    <x v="531"/>
    <d v="2018-09-02T00:00:00"/>
    <s v="FB/TAX/111/1819"/>
    <s v="FABRECON INDUSTRIES"/>
    <n v="39612.999999999993"/>
    <s v="ELIGIBLE"/>
    <s v="BLOCKS PURCHASED"/>
    <x v="1"/>
  </r>
  <r>
    <x v="532"/>
    <x v="532"/>
    <d v="2018-09-01T00:00:00"/>
    <s v="FB/TAX/110/1819"/>
    <s v="FABRECON INDUSTRIES"/>
    <n v="118546"/>
    <s v="ELIGIBLE"/>
    <s v="BLOCKS PURCHASED"/>
    <x v="1"/>
  </r>
  <r>
    <x v="533"/>
    <x v="533"/>
    <d v="2018-09-06T00:00:00"/>
    <s v="FB/TAX/115/1819"/>
    <s v="FABRECON INDUSTRIES"/>
    <n v="85725.999999999985"/>
    <s v="ELIGIBLE"/>
    <s v="BLOCKS PURCHASED"/>
    <x v="1"/>
  </r>
  <r>
    <x v="534"/>
    <x v="534"/>
    <d v="2018-09-18T00:00:00"/>
    <s v="FB/TAX/124/1819"/>
    <s v="FABRECON INDUSTRIES"/>
    <n v="138033"/>
    <s v="ELIGIBLE"/>
    <s v="BLOCKS PURCHASED"/>
    <x v="1"/>
  </r>
  <r>
    <x v="535"/>
    <x v="535"/>
    <d v="2018-09-15T00:00:00"/>
    <s v="FB/TAX/121/1819"/>
    <s v="FABRECON INDUSTRIES"/>
    <n v="99046"/>
    <s v="ELIGIBLE"/>
    <s v="BLOCKS PURCHASED"/>
    <x v="1"/>
  </r>
  <r>
    <x v="536"/>
    <x v="536"/>
    <d v="2018-09-15T00:00:00"/>
    <s v="FB/TAX/122/1819"/>
    <s v="FABRECON INDUSTRIES"/>
    <n v="99033"/>
    <s v="ELIGIBLE"/>
    <s v="BLOCKS PURCHASED"/>
    <x v="1"/>
  </r>
  <r>
    <x v="537"/>
    <x v="537"/>
    <d v="2018-09-10T00:00:00"/>
    <s v="FB/TAX/117/1819"/>
    <s v="FABRECON INDUSTRIES"/>
    <n v="99000.000000000015"/>
    <s v="ELIGIBLE"/>
    <s v="BLOCKS PURCHASED"/>
    <x v="1"/>
  </r>
  <r>
    <x v="538"/>
    <x v="538"/>
    <d v="2018-09-30T00:00:00"/>
    <s v="FB/TAX/130/1819"/>
    <s v="FABRECON INDUSTRIES"/>
    <n v="120034"/>
    <s v="ELIGIBLE"/>
    <s v="BLOCKS PURCHASED"/>
    <x v="1"/>
  </r>
  <r>
    <x v="539"/>
    <x v="539"/>
    <d v="2018-09-28T00:00:00"/>
    <s v="FB/TAX/129/1819"/>
    <s v="FABRECON INDUSTRIES"/>
    <n v="120034"/>
    <s v="ELIGIBLE"/>
    <s v="BLOCKS PURCHASED"/>
    <x v="1"/>
  </r>
  <r>
    <x v="540"/>
    <x v="540"/>
    <d v="2018-09-28T00:00:00"/>
    <s v="FB/TAX/128/1819"/>
    <s v="FABRECON INDUSTRIES"/>
    <n v="120034"/>
    <s v="ELIGIBLE"/>
    <s v="BLOCKS PURCHASED"/>
    <x v="1"/>
  </r>
  <r>
    <x v="541"/>
    <x v="541"/>
    <d v="2018-10-08T00:00:00"/>
    <s v="FB/TAX/136/1819"/>
    <s v="FABRECON INDUSTRIES"/>
    <n v="120000"/>
    <s v="ELIGIBLE"/>
    <s v="BLOCKS PURCHASED"/>
    <x v="1"/>
  </r>
  <r>
    <x v="542"/>
    <x v="542"/>
    <d v="2018-10-07T00:00:00"/>
    <s v="FB/TAX/135/1819"/>
    <s v="FABRECON INDUSTRIES"/>
    <n v="129450.00000000001"/>
    <s v="ELIGIBLE"/>
    <s v="BLOCKS PURCHASED"/>
    <x v="1"/>
  </r>
  <r>
    <x v="543"/>
    <x v="543"/>
    <d v="2018-10-08T00:00:00"/>
    <s v="FB/TAX/137/1819"/>
    <s v="FABRECON INDUSTRIES"/>
    <n v="103250"/>
    <s v="ELIGIBLE"/>
    <s v="BLOCKS PURCHASED"/>
    <x v="1"/>
  </r>
  <r>
    <x v="544"/>
    <x v="544"/>
    <d v="2018-10-10T00:00:00"/>
    <s v="FB/TAX/138/1819"/>
    <s v="FABRECON INDUSTRIES"/>
    <n v="93800"/>
    <s v="ELIGIBLE"/>
    <s v="BLOCKS PURCHASED"/>
    <x v="1"/>
  </r>
  <r>
    <x v="545"/>
    <x v="545"/>
    <d v="2018-10-13T00:00:00"/>
    <s v="FB/TAX/142/1819"/>
    <s v="FABRECON INDUSTRIES"/>
    <n v="120000"/>
    <s v="ELIGIBLE"/>
    <s v="BLOCKS PURCHASED"/>
    <x v="1"/>
  </r>
  <r>
    <x v="546"/>
    <x v="546"/>
    <d v="2018-10-16T00:00:00"/>
    <s v="FB/TAX/143/1819"/>
    <s v="FABRECON INDUSTRIES"/>
    <n v="108000.00000000001"/>
    <s v="ELIGIBLE"/>
    <s v="BLOCKS PURCHASED"/>
    <x v="1"/>
  </r>
  <r>
    <x v="547"/>
    <x v="547"/>
    <d v="2018-10-16T00:00:00"/>
    <s v="FB/TAX/144/1819"/>
    <s v="FABRECON INDUSTRIES"/>
    <n v="113500.00000000001"/>
    <s v="ELIGIBLE"/>
    <s v="BLOCKS PURCHASED"/>
    <x v="1"/>
  </r>
  <r>
    <x v="548"/>
    <x v="548"/>
    <d v="2018-10-17T00:00:00"/>
    <s v="FB/TAX/145/1819"/>
    <s v="FABRECON INDUSTRIES"/>
    <n v="80399.999999999985"/>
    <s v="ELIGIBLE"/>
    <s v="BLOCKS PURCHASED"/>
    <x v="1"/>
  </r>
  <r>
    <x v="549"/>
    <x v="549"/>
    <d v="2018-10-21T00:00:00"/>
    <s v="FB/TAX/146/1819"/>
    <s v="FABRECON INDUSTRIES"/>
    <n v="91142"/>
    <s v="ELIGIBLE"/>
    <s v="BLOCKS PURCHASED"/>
    <x v="1"/>
  </r>
  <r>
    <x v="550"/>
    <x v="550"/>
    <d v="2018-10-22T00:00:00"/>
    <s v="FB/TAX/148/1819"/>
    <s v="FABRECON INDUSTRIES"/>
    <n v="95942"/>
    <s v="ELIGIBLE"/>
    <s v="BLOCKS PURCHASED"/>
    <x v="1"/>
  </r>
  <r>
    <x v="551"/>
    <x v="551"/>
    <d v="2018-10-22T00:00:00"/>
    <s v="FB/TAX/147/1819"/>
    <s v="FABRECON INDUSTRIES"/>
    <n v="103783.00000000001"/>
    <s v="ELIGIBLE"/>
    <s v="BLOCKS PURCHASED"/>
    <x v="1"/>
  </r>
  <r>
    <x v="552"/>
    <x v="552"/>
    <d v="2018-10-29T00:00:00"/>
    <s v="FB/TAX/150/1819"/>
    <s v="FABRECON INDUSTRIES"/>
    <n v="75167"/>
    <s v="ELIGIBLE"/>
    <s v="BLOCKS PURCHASED"/>
    <x v="1"/>
  </r>
  <r>
    <x v="553"/>
    <x v="553"/>
    <d v="2018-10-28T00:00:00"/>
    <s v="FB/TAX/149/1819"/>
    <s v="FABRECON INDUSTRIES"/>
    <n v="116804.00000000001"/>
    <s v="ELIGIBLE"/>
    <s v="BLOCKS PURCHASED"/>
    <x v="1"/>
  </r>
  <r>
    <x v="554"/>
    <x v="554"/>
    <d v="2018-10-30T00:00:00"/>
    <s v="FB/TAX/151/1819"/>
    <s v="FABRECON INDUSTRIES"/>
    <n v="88350.000000000015"/>
    <s v="ELIGIBLE"/>
    <s v="BLOCKS PURCHASED"/>
    <x v="1"/>
  </r>
  <r>
    <x v="555"/>
    <x v="555"/>
    <d v="2018-12-31T00:00:00"/>
    <s v="FB/TAX/168/1819"/>
    <s v="FABRECON INDUSTRIES"/>
    <n v="91350.000000000015"/>
    <s v="ELIGIBLE"/>
    <s v="BLOCKS PURCHASED"/>
    <x v="1"/>
  </r>
  <r>
    <x v="556"/>
    <x v="556"/>
    <d v="2018-12-27T00:00:00"/>
    <s v="FB/TAX/166/1819"/>
    <s v="FABRECON INDUSTRIES"/>
    <n v="88316.000000000015"/>
    <s v="ELIGIBLE"/>
    <s v="BLOCKS PURCHASED"/>
    <x v="1"/>
  </r>
  <r>
    <x v="557"/>
    <x v="557"/>
    <d v="2018-12-08T00:00:00"/>
    <s v="FB/TAX/165/1819"/>
    <s v="FABRECON INDUSTRIES"/>
    <n v="93588"/>
    <s v="ELIGIBLE"/>
    <s v="BLOCKS PURCHASED"/>
    <x v="1"/>
  </r>
  <r>
    <x v="558"/>
    <x v="558"/>
    <d v="2018-12-07T00:00:00"/>
    <s v="FB/TAX/165/1819"/>
    <s v="FABRECON INDUSTRIES"/>
    <n v="98174"/>
    <s v="ELIGIBLE"/>
    <s v="BLOCKS PURCHASED"/>
    <x v="1"/>
  </r>
  <r>
    <x v="559"/>
    <x v="559"/>
    <d v="2019-01-28T00:00:00"/>
    <s v="FB/TAX/200/1819"/>
    <s v="FABRECON INDUSTRIES"/>
    <n v="96400"/>
    <s v="ELIGIBLE"/>
    <s v="BLOCKS PURCHASED"/>
    <x v="1"/>
  </r>
  <r>
    <x v="560"/>
    <x v="560"/>
    <d v="2019-01-30T00:00:00"/>
    <s v="FB/TAX/204/1819"/>
    <s v="FABRECON INDUSTRIES"/>
    <n v="93801"/>
    <s v="ELIGIBLE"/>
    <s v="BLOCKS PURCHASED"/>
    <x v="1"/>
  </r>
  <r>
    <x v="561"/>
    <x v="561"/>
    <d v="2019-01-07T00:00:00"/>
    <s v="FB/TAX/174/1819"/>
    <s v="FABRECON INDUSTRIES"/>
    <n v="95784.42"/>
    <s v="ELIGIBLE"/>
    <s v="BLOCKS PURCHASED"/>
    <x v="1"/>
  </r>
  <r>
    <x v="562"/>
    <x v="562"/>
    <d v="2019-02-05T00:00:00"/>
    <s v="FB/TAX/207/1819"/>
    <s v="FABRECON INDUSTRIES"/>
    <n v="62250.030000000006"/>
    <s v="ELIGIBLE"/>
    <s v="BLOCKS PURCHASED"/>
    <x v="1"/>
  </r>
  <r>
    <x v="563"/>
    <x v="563"/>
    <d v="2019-02-12T00:00:00"/>
    <s v="FB/TAX/212/1819"/>
    <s v="FABRECON INDUSTRIES"/>
    <n v="96422.000000000015"/>
    <s v="ELIGIBLE"/>
    <s v="BLOCKS PURCHASED"/>
    <x v="1"/>
  </r>
  <r>
    <x v="564"/>
    <x v="564"/>
    <d v="2019-03-28T00:00:00"/>
    <s v="FB/TAX/204/1819"/>
    <s v="FABRECON INDUSTRIES"/>
    <n v="94804"/>
    <s v="ELIGIBLE"/>
    <s v="BLOCKS PURCHASED"/>
    <x v="1"/>
  </r>
  <r>
    <x v="565"/>
    <x v="565"/>
    <d v="2019-08-17T00:00:00"/>
    <s v="FB/TAX/38/1920"/>
    <s v="FABRECON INDUSTRIES"/>
    <n v="121851.65000000001"/>
    <s v="ELIGIBLE"/>
    <s v="BLOCKS PURCHASED"/>
    <x v="1"/>
  </r>
  <r>
    <x v="566"/>
    <x v="566"/>
    <d v="2019-09-30T00:00:00"/>
    <s v="FB/TAX/46/1920"/>
    <s v="FABRECON INDUSTRIES"/>
    <n v="122750.00000000001"/>
    <s v="ELIGIBLE"/>
    <s v="BLOCKS PURCHASED"/>
    <x v="1"/>
  </r>
  <r>
    <x v="567"/>
    <x v="567"/>
    <d v="2019-10-07T00:00:00"/>
    <s v="FB/TAX/53/1920"/>
    <s v="FABRECON INDUSTRIES"/>
    <n v="124500"/>
    <s v="ELIGIBLE"/>
    <s v="BLOCKS PURCHASED"/>
    <x v="1"/>
  </r>
  <r>
    <x v="568"/>
    <x v="568"/>
    <d v="2019-10-23T00:00:00"/>
    <s v="FB/TAX/61/1920"/>
    <s v="FABRECON INDUSTRIES"/>
    <n v="124500"/>
    <s v="ELIGIBLE"/>
    <s v="BLOCKS PURCHASED"/>
    <x v="1"/>
  </r>
  <r>
    <x v="569"/>
    <x v="569"/>
    <d v="2020-02-28T00:00:00"/>
    <s v="ED/97-CMG/01-20"/>
    <s v="ETHEREAL DESIGNS"/>
    <n v="274350"/>
    <s v="NOT ELIGIBLE"/>
    <s v="CONSULTANCY FEES"/>
    <x v="3"/>
  </r>
  <r>
    <x v="570"/>
    <x v="570"/>
    <d v="2020-12-17T00:00:00"/>
    <s v="ED/108-CMG/02-20"/>
    <s v="ETHEREAL DESIGNS"/>
    <n v="151125"/>
    <s v="NOT ELIGIBLE"/>
    <s v="CONSULTANCY FEES"/>
    <x v="3"/>
  </r>
  <r>
    <x v="571"/>
    <x v="571"/>
    <d v="2022-01-27T00:00:00"/>
    <s v="ED/145-CMG/04-21"/>
    <s v="ETHEREAL DESIGNS"/>
    <n v="271250"/>
    <s v="NOT ELIGIBLE"/>
    <s v="CONSULTANCY FEES"/>
    <x v="3"/>
  </r>
  <r>
    <x v="572"/>
    <x v="572"/>
    <d v="2021-05-24T00:00:00"/>
    <s v="ED/124-CMG/03-21"/>
    <s v="ETHEREAL DESIGNS"/>
    <n v="352625"/>
    <s v="NOT ELIGIBLE"/>
    <s v="CONSULTANCY FEES"/>
    <x v="3"/>
  </r>
  <r>
    <x v="573"/>
    <x v="573"/>
    <d v="2019-11-05T00:00:00"/>
    <s v="ETRC/1243/2019"/>
    <s v="ENVIRONMENTAL AND TECHNICAL RESEARCH CENTRE"/>
    <n v="59000"/>
    <s v="NOT ELIGIBLE"/>
    <s v="CONSULTANCY FEES"/>
    <x v="3"/>
  </r>
  <r>
    <x v="574"/>
    <x v="574"/>
    <d v="2020-07-22T00:00:00"/>
    <s v="ETRC/1362/2020"/>
    <s v="ENVIRONMENTAL AND TECHNICAL RESEARCH CENTRE"/>
    <n v="118000"/>
    <s v="NOT ELIGIBLE"/>
    <s v="CONSULTANCY FEES"/>
    <x v="3"/>
  </r>
  <r>
    <x v="575"/>
    <x v="575"/>
    <d v="2021-04-07T00:00:00"/>
    <s v="DL/2021-22/008"/>
    <s v="ELAN"/>
    <n v="11172.04"/>
    <s v="ELIGIBLE"/>
    <s v="PRINTED ART WORK"/>
    <x v="1"/>
  </r>
  <r>
    <x v="576"/>
    <x v="576"/>
    <d v="2021-06-12T00:00:00"/>
    <s v="DL/2021-22/020"/>
    <s v="ELAN"/>
    <n v="8060.2"/>
    <s v="ELIGIBLE"/>
    <s v="PRINTED ART WORK"/>
    <x v="1"/>
  </r>
  <r>
    <x v="577"/>
    <x v="577"/>
    <d v="2018-01-23T00:00:00"/>
    <s v="17-18/BG/SI/1658"/>
    <s v="EDGETECH"/>
    <n v="15700"/>
    <s v="ELIGIBLE"/>
    <s v="PARTS OF AIRCONDITIONING M/C PURCHASED"/>
    <x v="19"/>
  </r>
  <r>
    <x v="578"/>
    <x v="578"/>
    <d v="2018-05-11T00:00:00"/>
    <s v="18-19/RH/SI/0264"/>
    <s v="EDGETECH"/>
    <n v="15700"/>
    <s v="ELIGIBLE"/>
    <s v="PARTS OF AIRCONDITIONING M/C PURCHASED"/>
    <x v="19"/>
  </r>
  <r>
    <x v="579"/>
    <x v="579"/>
    <d v="2019-02-07T00:00:00"/>
    <s v="TI-1298/18-19"/>
    <s v="EAGLE FORGINGS"/>
    <n v="30390"/>
    <s v="NOT ELIGIBLE"/>
    <s v="FURNITURE ITEM PURCHASED"/>
    <x v="3"/>
  </r>
  <r>
    <x v="580"/>
    <x v="580"/>
    <d v="2018-12-31T00:00:00"/>
    <s v="GTI/18-19/297"/>
    <s v="DREAMZ INTERIORS"/>
    <n v="35913"/>
    <s v="NOT ELIGIBLE"/>
    <s v="WOOD ITEM"/>
    <x v="3"/>
  </r>
  <r>
    <x v="581"/>
    <x v="581"/>
    <d v="2020-10-19T00:00:00"/>
    <s v="20-21/DMPL-016"/>
    <s v="DMA DESIGN SERVICES PVT LTD"/>
    <n v="50000"/>
    <s v="NOT ELIGIBLE"/>
    <s v="CONSULTANCY FEES"/>
    <x v="3"/>
  </r>
  <r>
    <x v="582"/>
    <x v="582"/>
    <d v="2020-11-17T00:00:00"/>
    <s v="20-21/DMPL-024"/>
    <s v="DMA DESIGN SERVICES PVT LTD"/>
    <n v="100000"/>
    <s v="NOT ELIGIBLE"/>
    <s v="CONSULTANCY FEES"/>
    <x v="3"/>
  </r>
  <r>
    <x v="583"/>
    <x v="583"/>
    <d v="2021-03-24T00:00:00"/>
    <s v="20-21/DMPL-043"/>
    <s v="DMA DESIGN SERVICES PVT LTD"/>
    <n v="150000"/>
    <s v="NOT ELIGIBLE"/>
    <s v="CONSULTANCY FEES"/>
    <x v="3"/>
  </r>
  <r>
    <x v="584"/>
    <x v="584"/>
    <d v="2021-08-02T00:00:00"/>
    <s v="21-22/DMPL-016"/>
    <s v="DMA DESIGN SERVICES PVT LTD"/>
    <n v="100000"/>
    <s v="NOT ELIGIBLE"/>
    <s v="CONSULTANCY FEES"/>
    <x v="3"/>
  </r>
  <r>
    <x v="585"/>
    <x v="585"/>
    <d v="2018-08-16T00:00:00"/>
    <n v="1139"/>
    <s v="DEVA STEELS"/>
    <n v="707638"/>
    <s v="ELIGIBLE"/>
    <s v="STEEL SHEET"/>
    <x v="1"/>
  </r>
  <r>
    <x v="586"/>
    <x v="586"/>
    <d v="2017-11-28T00:00:00"/>
    <n v="10"/>
    <s v="DEEPAK TRADERS"/>
    <n v="82152"/>
    <s v="ELIGIBLE"/>
    <s v="MORANG BALU (COARSE SAND) PURCHASE"/>
    <x v="1"/>
  </r>
  <r>
    <x v="587"/>
    <x v="587"/>
    <d v="2018-04-30T00:00:00"/>
    <s v="0028"/>
    <s v="CREATION THE CONCEPT"/>
    <n v="8909"/>
    <s v="ELIGIBLE"/>
    <s v="SWITCH AND SOCKET PURCHASED"/>
    <x v="14"/>
  </r>
  <r>
    <x v="588"/>
    <x v="588"/>
    <d v="2018-04-30T00:00:00"/>
    <s v="0029"/>
    <s v="CREATION THE CONCEPT"/>
    <n v="2970"/>
    <s v="ELIGIBLE"/>
    <s v="VECTOR PLATE PURCHASED"/>
    <x v="14"/>
  </r>
  <r>
    <x v="589"/>
    <x v="589"/>
    <d v="2018-07-17T00:00:00"/>
    <s v="0109"/>
    <s v="CREATION THE CONCEPT"/>
    <n v="1450"/>
    <s v="ELIGIBLE"/>
    <s v="SWITCH AND SOCKET PURCHASED"/>
    <x v="14"/>
  </r>
  <r>
    <x v="590"/>
    <x v="590"/>
    <d v="2021-05-31T00:00:00"/>
    <n v="34"/>
    <s v="CREATION THE CONCEPT"/>
    <n v="9503.86"/>
    <s v="ELIGIBLE"/>
    <s v="ELECTRICAL ITEM"/>
    <x v="14"/>
  </r>
  <r>
    <x v="591"/>
    <x v="591"/>
    <d v="2021-05-31T00:00:00"/>
    <n v="35"/>
    <s v="CREATION THE CONCEPT"/>
    <n v="2260.7600000000002"/>
    <s v="ELIGIBLE"/>
    <s v="ELECTRICAL ITEM"/>
    <x v="14"/>
  </r>
  <r>
    <x v="592"/>
    <x v="592"/>
    <d v="2018-07-14T00:00:00"/>
    <s v="VANITY/GKP/01"/>
    <s v="CPS INTERIORS"/>
    <n v="39000"/>
    <s v="NOT ELIGIBLE"/>
    <s v="MIRROR"/>
    <x v="4"/>
  </r>
  <r>
    <x v="593"/>
    <x v="593"/>
    <d v="2017-05-19T00:00:00"/>
    <s v="IMF/01/17"/>
    <s v="CHOICE HOTELS LICENSING B.V"/>
    <n v="1364803"/>
    <s v="NOT ELIGIBLE"/>
    <s v="FOR LICENSE"/>
    <x v="20"/>
  </r>
  <r>
    <x v="594"/>
    <x v="594"/>
    <d v="2017-08-31T00:00:00"/>
    <s v="QIHG/01"/>
    <s v="CHOICE HOSPITALITY (INDIA) PVT. LTD"/>
    <n v="25806"/>
    <s v="NOT ELIGIBLE"/>
    <s v="MANAGEMENT CONSULTANCY FEES, AS PER AGREEMENT DT 29 MAY 2017"/>
    <x v="3"/>
  </r>
  <r>
    <x v="595"/>
    <x v="595"/>
    <d v="2017-09-30T00:00:00"/>
    <s v="QIHG/02"/>
    <s v="CHOICE HOSPITALITY (INDIA) PVT. LTD"/>
    <n v="50000"/>
    <s v="NOT ELIGIBLE"/>
    <s v="MANAGEMENT CONSULTANCY FEES, AS PER AGREEMENT DT 29 MAY 2017"/>
    <x v="3"/>
  </r>
  <r>
    <x v="596"/>
    <x v="596"/>
    <d v="2017-10-31T00:00:00"/>
    <s v="QIHG/03"/>
    <s v="CHOICE HOSPITALITY (INDIA) PVT. LTD"/>
    <n v="50000"/>
    <s v="NOT ELIGIBLE"/>
    <s v="MANAGEMENT CONSULTANCY FEES, AS PER AGREEMENT DT 29 MAY 2017"/>
    <x v="3"/>
  </r>
  <r>
    <x v="597"/>
    <x v="597"/>
    <d v="2017-11-30T00:00:00"/>
    <s v="QIHG/04"/>
    <s v="CHOICE HOSPITALITY (INDIA) PVT. LTD"/>
    <n v="50000"/>
    <s v="NOT ELIGIBLE"/>
    <s v="MANAGEMENT CONSULTANCY FEES, AS PER AGREEMENT DT 29 MAY 2017"/>
    <x v="3"/>
  </r>
  <r>
    <x v="598"/>
    <x v="598"/>
    <d v="2017-12-31T00:00:00"/>
    <s v="QIHG/05"/>
    <s v="CHOICE HOSPITALITY (INDIA) PVT. LTD"/>
    <n v="50000"/>
    <s v="NOT ELIGIBLE"/>
    <s v="MANAGEMENT CONSULTANCY FEES, AS PER AGREEMENT DT 29 MAY 2017"/>
    <x v="3"/>
  </r>
  <r>
    <x v="599"/>
    <x v="599"/>
    <d v="2018-01-31T00:00:00"/>
    <s v="QIHG/06"/>
    <s v="CHOICE HOSPITALITY (INDIA) PVT. LTD"/>
    <n v="50000"/>
    <s v="NOT ELIGIBLE"/>
    <s v="MANAGEMENT CONSULTANCY FEES, AS PER AGREEMENT DT 29 MAY 2017"/>
    <x v="3"/>
  </r>
  <r>
    <x v="600"/>
    <x v="600"/>
    <d v="2018-02-28T00:00:00"/>
    <s v="QIHG/07"/>
    <s v="CHOICE HOSPITALITY (INDIA) PVT. LTD"/>
    <n v="50000"/>
    <s v="NOT ELIGIBLE"/>
    <s v="MANAGEMENT CONSULTANCY FEES, AS PER AGREEMENT DT 29 MAY 2017"/>
    <x v="3"/>
  </r>
  <r>
    <x v="601"/>
    <x v="601"/>
    <d v="2018-03-31T00:00:00"/>
    <s v="QIHG/08"/>
    <s v="CHOICE HOSPITALITY (INDIA) PVT. LTD"/>
    <n v="50000"/>
    <s v="NOT ELIGIBLE"/>
    <s v="MANAGEMENT CONSULTANCY FEES, AS PER AGREEMENT DT 29 MAY 2017"/>
    <x v="3"/>
  </r>
  <r>
    <x v="602"/>
    <x v="602"/>
    <d v="2018-04-30T00:00:00"/>
    <s v="QIHG/01"/>
    <s v="CHOICE HOSPITALITY (INDIA) PVT. LTD"/>
    <n v="50000"/>
    <s v="NOT ELIGIBLE"/>
    <s v="MANAGEMENT CONSULTANCY FEES, AS PER AGREEMENT DT 29 MAY 2017"/>
    <x v="3"/>
  </r>
  <r>
    <x v="603"/>
    <x v="603"/>
    <d v="2018-05-31T00:00:00"/>
    <s v="QIHG/02"/>
    <s v="CHOICE HOSPITALITY (INDIA) PVT. LTD"/>
    <n v="50000"/>
    <s v="NOT ELIGIBLE"/>
    <s v="MANAGEMENT CONSULTANCY FEES, AS PER AGREEMENT DT 29 MAY 2017"/>
    <x v="3"/>
  </r>
  <r>
    <x v="604"/>
    <x v="604"/>
    <d v="2018-06-30T00:00:00"/>
    <s v="QIHG/03"/>
    <s v="CHOICE HOSPITALITY (INDIA) PVT. LTD"/>
    <n v="50000"/>
    <s v="NOT ELIGIBLE"/>
    <s v="MANAGEMENT CONSULTANCY FEES, AS PER AGREEMENT DT 29 MAY 2017"/>
    <x v="3"/>
  </r>
  <r>
    <x v="605"/>
    <x v="605"/>
    <d v="2018-08-31T00:00:00"/>
    <s v="QIHG/06"/>
    <s v="CHOICE HOSPITALITY (INDIA) PVT. LTD"/>
    <n v="52581"/>
    <s v="NOT ELIGIBLE"/>
    <s v="NHI MILEGA"/>
    <x v="3"/>
  </r>
  <r>
    <x v="606"/>
    <x v="606"/>
    <d v="2018-09-30T00:00:00"/>
    <s v="QIHG/07"/>
    <s v="CHOICE HOSPITALITY (INDIA) PVT. LTD"/>
    <n v="55000"/>
    <s v="NOT ELIGIBLE"/>
    <s v="NHI MILEGA"/>
    <x v="3"/>
  </r>
  <r>
    <x v="607"/>
    <x v="607"/>
    <d v="2018-10-31T00:00:00"/>
    <s v="QIHG/08"/>
    <s v="CHOICE HOSPITALITY (INDIA) PVT. LTD"/>
    <n v="55000"/>
    <s v="NOT ELIGIBLE"/>
    <s v="NHI MILEGA"/>
    <x v="3"/>
  </r>
  <r>
    <x v="608"/>
    <x v="608"/>
    <d v="2018-11-30T00:00:00"/>
    <s v="QIHG/09"/>
    <s v="CHOICE HOSPITALITY (INDIA) PVT. LTD"/>
    <n v="55000"/>
    <s v="NOT ELIGIBLE"/>
    <s v="NHI MILEGA"/>
    <x v="3"/>
  </r>
  <r>
    <x v="609"/>
    <x v="609"/>
    <d v="2018-07-31T00:00:00"/>
    <s v="QIHG/05"/>
    <s v="CHOICE HOSPITALITY (INDIA) PVT. LTD"/>
    <n v="50000"/>
    <s v="NOT ELIGIBLE"/>
    <s v="MANAGEMENT CONSULTANCY FEES, AS PER AGREEMENT DT 29 MAY 2017"/>
    <x v="3"/>
  </r>
  <r>
    <x v="610"/>
    <x v="610"/>
    <d v="2020-03-03T00:00:00"/>
    <s v="GST/381/2019-20"/>
    <s v="CAPITAL SQUARE"/>
    <n v="200000"/>
    <s v="NOT ELIGIBLE"/>
    <s v="CONSULTANCY FEES"/>
    <x v="3"/>
  </r>
  <r>
    <x v="611"/>
    <x v="611"/>
    <d v="2018-08-21T00:00:00"/>
    <s v="DL/CAG/01"/>
    <s v="CAG CONSULTING"/>
    <n v="50000"/>
    <s v="NOT ELIGIBLE"/>
    <s v="CONSULTANCY FEES"/>
    <x v="3"/>
  </r>
  <r>
    <x v="612"/>
    <x v="612"/>
    <d v="2018-09-04T00:00:00"/>
    <s v="DL/CAG/02"/>
    <s v="CAG CONSULTING"/>
    <n v="50000"/>
    <s v="NOT ELIGIBLE"/>
    <s v="CONSULTANCY FEES"/>
    <x v="3"/>
  </r>
  <r>
    <x v="613"/>
    <x v="613"/>
    <d v="2018-10-05T00:00:00"/>
    <s v="DL/CAG/02"/>
    <s v="CAG CONSULTING"/>
    <n v="50000"/>
    <s v="NOT ELIGIBLE"/>
    <s v="CONSULTANCY FEES"/>
    <x v="3"/>
  </r>
  <r>
    <x v="614"/>
    <x v="614"/>
    <d v="2018-10-31T00:00:00"/>
    <s v="DL/CAG/03"/>
    <s v="CAG CONSULTING"/>
    <n v="50000"/>
    <s v="NOT ELIGIBLE"/>
    <s v="CONSULTANCY FEES"/>
    <x v="3"/>
  </r>
  <r>
    <x v="615"/>
    <x v="615"/>
    <d v="2018-12-01T00:00:00"/>
    <s v="DL/CAG/08"/>
    <s v="CAG CONSULTING"/>
    <n v="50000"/>
    <s v="NOT ELIGIBLE"/>
    <s v="CONSULTANCY FEES"/>
    <x v="3"/>
  </r>
  <r>
    <x v="616"/>
    <x v="616"/>
    <d v="2019-01-12T00:00:00"/>
    <s v="DL/CAG/09"/>
    <s v="CAG CONSULTING"/>
    <n v="50000"/>
    <s v="NOT ELIGIBLE"/>
    <s v="CONSULTANCY FEES"/>
    <x v="3"/>
  </r>
  <r>
    <x v="617"/>
    <x v="617"/>
    <d v="2019-02-04T00:00:00"/>
    <s v="DL/CAG/10"/>
    <s v="CAG CONSULTING"/>
    <n v="50000"/>
    <s v="NOT ELIGIBLE"/>
    <s v="CONSULTANCY FEES"/>
    <x v="3"/>
  </r>
  <r>
    <x v="618"/>
    <x v="618"/>
    <d v="2019-03-04T00:00:00"/>
    <s v="DL/CAG/11"/>
    <s v="CAG CONSULTING"/>
    <n v="50000"/>
    <s v="NOT ELIGIBLE"/>
    <s v="CONSULTANCY FEES"/>
    <x v="3"/>
  </r>
  <r>
    <x v="619"/>
    <x v="619"/>
    <d v="2019-04-03T00:00:00"/>
    <s v="DL/CAG/12"/>
    <s v="CAG CONSULTING"/>
    <n v="50000"/>
    <s v="NOT ELIGIBLE"/>
    <s v="CONSULTANCY FEES"/>
    <x v="3"/>
  </r>
  <r>
    <x v="620"/>
    <x v="620"/>
    <d v="2019-05-03T00:00:00"/>
    <s v="DL/CAG/13"/>
    <s v="CAG CONSULTING"/>
    <n v="50000"/>
    <s v="NOT ELIGIBLE"/>
    <s v="CONSULTANCY FEES"/>
    <x v="3"/>
  </r>
  <r>
    <x v="621"/>
    <x v="621"/>
    <d v="2019-11-30T00:00:00"/>
    <s v="DL/CAG/18"/>
    <s v="CAG CONSULTING"/>
    <n v="100000"/>
    <s v="NOT ELIGIBLE"/>
    <s v="CONSULTANCY FEES"/>
    <x v="3"/>
  </r>
  <r>
    <x v="622"/>
    <x v="622"/>
    <d v="2019-09-30T00:00:00"/>
    <s v="DL/CAG/17"/>
    <s v="CAG CONSULTING"/>
    <n v="50000"/>
    <s v="NOT ELIGIBLE"/>
    <s v="CONSULTANCY FEES"/>
    <x v="3"/>
  </r>
  <r>
    <x v="623"/>
    <x v="623"/>
    <d v="2019-08-31T00:00:00"/>
    <s v="DL/CAG/16"/>
    <s v="CAG CONSULTING"/>
    <n v="50000"/>
    <s v="NOT ELIGIBLE"/>
    <s v="CONSULTANCY FEES"/>
    <x v="3"/>
  </r>
  <r>
    <x v="624"/>
    <x v="624"/>
    <d v="2019-07-02T00:00:00"/>
    <s v="DL/CAG/15"/>
    <s v="CAG CONSULTING"/>
    <n v="50000"/>
    <s v="NOT ELIGIBLE"/>
    <s v="CONSULTANCY FEES"/>
    <x v="3"/>
  </r>
  <r>
    <x v="625"/>
    <x v="625"/>
    <d v="2019-08-07T00:00:00"/>
    <s v="DL/CAG/15"/>
    <s v="CAG CONSULTING"/>
    <n v="59000"/>
    <s v="NOT ELIGIBLE"/>
    <s v="CONSULTANCY FEES"/>
    <x v="3"/>
  </r>
  <r>
    <x v="626"/>
    <x v="626"/>
    <d v="2019-12-31T00:00:00"/>
    <s v="DL/CAG/19"/>
    <s v="CAG CONSULTING"/>
    <n v="50000"/>
    <s v="NOT ELIGIBLE"/>
    <s v="CONSULTANCY FEES"/>
    <x v="3"/>
  </r>
  <r>
    <x v="627"/>
    <x v="627"/>
    <d v="2018-12-11T00:00:00"/>
    <s v="1664/LB-NG/2018/FEE"/>
    <s v="BHASIN &amp; CO"/>
    <n v="50000"/>
    <s v="NOT ELIGIBLE"/>
    <s v="CONSULTANCY FEES"/>
    <x v="3"/>
  </r>
  <r>
    <x v="628"/>
    <x v="628"/>
    <d v="2018-12-24T00:00:00"/>
    <s v="1740/LB-NG/2018/FEE"/>
    <s v="BHASIN &amp; CO"/>
    <n v="25000"/>
    <s v="NOT ELIGIBLE"/>
    <s v="CONSULTANCY FEES"/>
    <x v="3"/>
  </r>
  <r>
    <x v="629"/>
    <x v="629"/>
    <d v="2021-09-03T00:00:00"/>
    <m/>
    <s v="BHARAT BUILDING MATERIAL"/>
    <n v="15500"/>
    <s v="ELIGIBLE"/>
    <s v="BRICKS"/>
    <x v="1"/>
  </r>
  <r>
    <x v="630"/>
    <x v="630"/>
    <d v="2021-09-28T00:00:00"/>
    <m/>
    <s v="BHARAT BUILDING MATERIAL"/>
    <n v="3700"/>
    <s v="ELIGIBLE"/>
    <s v="BALU"/>
    <x v="1"/>
  </r>
  <r>
    <x v="631"/>
    <x v="631"/>
    <d v="2021-09-02T00:00:00"/>
    <m/>
    <s v="BHARAT BUILDING MATERIAL"/>
    <n v="9000"/>
    <s v="ELIGIBLE"/>
    <s v="BALU"/>
    <x v="1"/>
  </r>
  <r>
    <x v="632"/>
    <x v="632"/>
    <d v="2021-09-28T00:00:00"/>
    <m/>
    <s v="BHARAT BUILDING MATERIAL"/>
    <n v="9000"/>
    <s v="ELIGIBLE"/>
    <s v="MORANG"/>
    <x v="1"/>
  </r>
  <r>
    <x v="633"/>
    <x v="633"/>
    <d v="2021-11-17T00:00:00"/>
    <m/>
    <s v="BHARAT BUILDING MATERIAL"/>
    <n v="10000"/>
    <s v="ELIGIBLE"/>
    <s v="BUILDING MATERIAL"/>
    <x v="1"/>
  </r>
  <r>
    <x v="634"/>
    <x v="634"/>
    <d v="2021-11-17T00:00:00"/>
    <m/>
    <s v="BHARAT BUILDING MATERIAL"/>
    <n v="23000"/>
    <s v="ELIGIBLE"/>
    <s v="BUILDING MATERIAL"/>
    <x v="1"/>
  </r>
  <r>
    <x v="635"/>
    <x v="635"/>
    <d v="2021-11-17T00:00:00"/>
    <m/>
    <s v="BHARAT BUILDING MATERIAL"/>
    <n v="4000"/>
    <s v="ELIGIBLE"/>
    <s v="BUILDING MATERIAL"/>
    <x v="1"/>
  </r>
  <r>
    <x v="636"/>
    <x v="636"/>
    <d v="2021-11-23T00:00:00"/>
    <m/>
    <s v="BHARAT BUILDING MATERIAL"/>
    <n v="9500"/>
    <s v="ELIGIBLE"/>
    <s v="BUILDING MATERIAL"/>
    <x v="1"/>
  </r>
  <r>
    <x v="637"/>
    <x v="637"/>
    <d v="2021-11-23T00:00:00"/>
    <m/>
    <s v="BHARAT BUILDING MATERIAL"/>
    <n v="9500"/>
    <s v="ELIGIBLE"/>
    <s v="BUILDING MATERIAL"/>
    <x v="1"/>
  </r>
  <r>
    <x v="638"/>
    <x v="638"/>
    <d v="2021-11-23T00:00:00"/>
    <m/>
    <s v="BHARAT BUILDING MATERIAL"/>
    <n v="3800"/>
    <s v="ELIGIBLE"/>
    <s v="BUILDING MATERIAL"/>
    <x v="1"/>
  </r>
  <r>
    <x v="639"/>
    <x v="639"/>
    <d v="2021-11-23T00:00:00"/>
    <m/>
    <s v="BHARAT BUILDING MATERIAL"/>
    <n v="8800"/>
    <s v="ELIGIBLE"/>
    <s v="BUILDING MATERIAL"/>
    <x v="1"/>
  </r>
  <r>
    <x v="640"/>
    <x v="640"/>
    <d v="2021-11-23T00:00:00"/>
    <m/>
    <s v="BHARAT BUILDING MATERIAL"/>
    <n v="7200"/>
    <s v="ELIGIBLE"/>
    <s v="BUILDING MATERIAL"/>
    <x v="1"/>
  </r>
  <r>
    <x v="641"/>
    <x v="641"/>
    <d v="2021-11-24T00:00:00"/>
    <m/>
    <s v="BHARAT BUILDING MATERIAL"/>
    <n v="8360"/>
    <s v="ELIGIBLE"/>
    <s v="BUILDING MATERIAL"/>
    <x v="1"/>
  </r>
  <r>
    <x v="642"/>
    <x v="642"/>
    <d v="2021-11-24T00:00:00"/>
    <m/>
    <s v="BHARAT BUILDING MATERIAL"/>
    <n v="8360"/>
    <s v="ELIGIBLE"/>
    <s v="BUILDING MATERIAL"/>
    <x v="1"/>
  </r>
  <r>
    <x v="643"/>
    <x v="643"/>
    <d v="2021-11-24T00:00:00"/>
    <m/>
    <s v="BHARAT BUILDING MATERIAL"/>
    <n v="9025"/>
    <s v="ELIGIBLE"/>
    <s v="BUILDING MATERIAL"/>
    <x v="1"/>
  </r>
  <r>
    <x v="644"/>
    <x v="644"/>
    <d v="2021-11-24T00:00:00"/>
    <m/>
    <s v="BHARAT BUILDING MATERIAL"/>
    <n v="9500"/>
    <s v="ELIGIBLE"/>
    <s v="BUILDING MATERIAL"/>
    <x v="1"/>
  </r>
  <r>
    <x v="645"/>
    <x v="645"/>
    <d v="2021-11-25T00:00:00"/>
    <m/>
    <s v="BHARAT BUILDING MATERIAL"/>
    <n v="32000"/>
    <s v="ELIGIBLE"/>
    <s v="BUILDING MATERIAL"/>
    <x v="1"/>
  </r>
  <r>
    <x v="646"/>
    <x v="646"/>
    <d v="2021-12-21T00:00:00"/>
    <m/>
    <s v="BHARAT BUILDING MATERIAL"/>
    <n v="32000"/>
    <s v="ELIGIBLE"/>
    <s v="BRICKS"/>
    <x v="1"/>
  </r>
  <r>
    <x v="647"/>
    <x v="647"/>
    <d v="2022-01-29T00:00:00"/>
    <m/>
    <s v="BHARAT BUILDING MATERIAL"/>
    <n v="8700"/>
    <s v="ELIGIBLE"/>
    <s v="MORANG"/>
    <x v="1"/>
  </r>
  <r>
    <x v="648"/>
    <x v="648"/>
    <d v="2022-01-30T00:00:00"/>
    <m/>
    <s v="BHARAT BUILDING MATERIAL"/>
    <n v="3000"/>
    <s v="ELIGIBLE"/>
    <s v="MORANG"/>
    <x v="1"/>
  </r>
  <r>
    <x v="649"/>
    <x v="649"/>
    <d v="2022-02-18T00:00:00"/>
    <m/>
    <s v="BHARAT BUILDING MATERIAL"/>
    <n v="16500"/>
    <s v="ELIGIBLE"/>
    <s v="BRICKS"/>
    <x v="1"/>
  </r>
  <r>
    <x v="650"/>
    <x v="650"/>
    <d v="2022-02-24T00:00:00"/>
    <m/>
    <s v="BHARAT BUILDING MATERIAL"/>
    <n v="8500"/>
    <s v="ELIGIBLE"/>
    <s v="MORANG"/>
    <x v="1"/>
  </r>
  <r>
    <x v="651"/>
    <x v="651"/>
    <d v="2022-03-08T00:00:00"/>
    <m/>
    <s v="BHARAT BUILDING MATERIAL"/>
    <n v="16500"/>
    <s v="ELIGIBLE"/>
    <s v="BRICKS"/>
    <x v="1"/>
  </r>
  <r>
    <x v="652"/>
    <x v="652"/>
    <d v="2022-03-07T00:00:00"/>
    <m/>
    <s v="BHARAT BUILDING MATERIAL"/>
    <n v="8400"/>
    <s v="ELIGIBLE"/>
    <s v="MORAN"/>
    <x v="1"/>
  </r>
  <r>
    <x v="653"/>
    <x v="653"/>
    <d v="2022-03-07T00:00:00"/>
    <m/>
    <s v="BHARAT BUILDING MATERIAL"/>
    <n v="9000"/>
    <s v="ELIGIBLE"/>
    <s v="GITTI"/>
    <x v="1"/>
  </r>
  <r>
    <x v="654"/>
    <x v="654"/>
    <d v="2022-03-13T00:00:00"/>
    <m/>
    <s v="BHARAT BUILDING MATERIAL"/>
    <n v="3000"/>
    <s v="ELIGIBLE"/>
    <s v="SOIL"/>
    <x v="1"/>
  </r>
  <r>
    <x v="655"/>
    <x v="655"/>
    <d v="2021-06-04T00:00:00"/>
    <s v="BGE/0082/21-22"/>
    <s v="BEE GEE ENGINEERS"/>
    <n v="680000"/>
    <s v="ELIGIBLE"/>
    <s v="DRAINAGE PUMP"/>
    <x v="13"/>
  </r>
  <r>
    <x v="656"/>
    <x v="656"/>
    <d v="2021-06-10T00:00:00"/>
    <s v="BGE/0088/21-22"/>
    <s v="BEE GEE ENGINEERS"/>
    <n v="120000"/>
    <s v="ELIGIBLE"/>
    <s v="ELECTRICAL ITEM"/>
    <x v="13"/>
  </r>
  <r>
    <x v="657"/>
    <x v="657"/>
    <d v="2020-11-01T00:00:00"/>
    <s v="BK/20-21/163"/>
    <s v="BATH KARE"/>
    <n v="10319"/>
    <s v="ELIGIBLE"/>
    <s v="WASHROOM ASSEORIES"/>
    <x v="21"/>
  </r>
  <r>
    <x v="658"/>
    <x v="658"/>
    <d v="2018-11-17T00:00:00"/>
    <s v="1523/LB-NG/2018/FEE"/>
    <s v="BHASIN &amp; CO"/>
    <n v="45000"/>
    <s v="NOT ELIGIBLE"/>
    <s v="CONSULTANCY FEES"/>
    <x v="3"/>
  </r>
  <r>
    <x v="659"/>
    <x v="659"/>
    <d v="2018-08-02T00:00:00"/>
    <s v="GST-1686"/>
    <s v="BANARAS GLASSES (P) LTD."/>
    <n v="990"/>
    <s v="ELIGIBLE"/>
    <s v="GLASS ITEM"/>
    <x v="1"/>
  </r>
  <r>
    <x v="660"/>
    <x v="660"/>
    <d v="2018-07-31T00:00:00"/>
    <s v="GST-1668/18-19"/>
    <s v="BANARAS GLASSES (P) LTD."/>
    <n v="619.99999999999989"/>
    <s v="ELIGIBLE"/>
    <s v="GLASS ITEM"/>
    <x v="1"/>
  </r>
  <r>
    <x v="661"/>
    <x v="661"/>
    <d v="2018-07-31T00:00:00"/>
    <s v="GST-1667/18-19"/>
    <s v="BANARAS GLASSES (P) LTD."/>
    <n v="1960"/>
    <s v="ELIGIBLE"/>
    <s v="GLASS ITEM"/>
    <x v="1"/>
  </r>
  <r>
    <x v="662"/>
    <x v="662"/>
    <d v="2018-07-19T00:00:00"/>
    <s v="GST-1500/18-19"/>
    <s v="BANARAS GLASSES (P) LTD."/>
    <n v="12794"/>
    <s v="ELIGIBLE"/>
    <s v="GLASS ITEM"/>
    <x v="1"/>
  </r>
  <r>
    <x v="663"/>
    <x v="663"/>
    <d v="2018-07-19T00:00:00"/>
    <s v="GST-1499/18-19"/>
    <s v="BANARAS GLASSES (P) LTD."/>
    <n v="16839"/>
    <s v="ELIGIBLE"/>
    <s v="GLASS ITEM"/>
    <x v="1"/>
  </r>
  <r>
    <x v="664"/>
    <x v="664"/>
    <d v="2020-09-18T00:00:00"/>
    <s v="AZ GLOBAL/2020-21/004"/>
    <s v="AZ GLOBAL ASSOCIATES"/>
    <n v="100000"/>
    <s v="NOT ELIGIBLE"/>
    <s v="CONSULTANCY FEES"/>
    <x v="3"/>
  </r>
  <r>
    <x v="665"/>
    <x v="665"/>
    <d v="2020-10-31T00:00:00"/>
    <s v="AZ GLOBAL/2020-21/005"/>
    <s v="AZ GLOBAL ASSOCIATES"/>
    <n v="25000"/>
    <s v="NOT ELIGIBLE"/>
    <s v="CONSULTANCY FEES"/>
    <x v="3"/>
  </r>
  <r>
    <x v="666"/>
    <x v="666"/>
    <d v="2020-12-03T00:00:00"/>
    <s v="AZ GLOBAL/2020-21/008"/>
    <s v="AZ GLOBAL ASSOCIATES"/>
    <n v="25000"/>
    <s v="NOT ELIGIBLE"/>
    <s v="CONSULTANCY FEES"/>
    <x v="3"/>
  </r>
  <r>
    <x v="667"/>
    <x v="667"/>
    <d v="2021-07-05T00:00:00"/>
    <s v="AZ GLOBAL/IT/2021-22/003"/>
    <s v="AZ GLOBAL ASSOCIATES"/>
    <n v="25000"/>
    <s v="NOT ELIGIBLE"/>
    <s v="CONSULTANCY FEES"/>
    <x v="3"/>
  </r>
  <r>
    <x v="668"/>
    <x v="668"/>
    <d v="2021-03-31T00:00:00"/>
    <s v="AZ GLOBAL/IT/2020-21/010"/>
    <s v="AZ GLOBAL ASSOCIATES"/>
    <n v="100000"/>
    <s v="NOT ELIGIBLE"/>
    <s v="CONSULTANCY FEES"/>
    <x v="3"/>
  </r>
  <r>
    <x v="669"/>
    <x v="669"/>
    <d v="2018-09-08T00:00:00"/>
    <s v="ARKC/TI/DL/18-19/1241"/>
    <s v="ATMA RAM KISHAN CHAND"/>
    <n v="379804"/>
    <s v="ELIGIBLE"/>
    <s v="STEEL ITEMS "/>
    <x v="1"/>
  </r>
  <r>
    <x v="670"/>
    <x v="670"/>
    <d v="2018-09-10T00:00:00"/>
    <s v="ARKC/TI/DL/18-19/1248"/>
    <s v="ATMA RAM KISHAN CHAND"/>
    <n v="436954"/>
    <s v="NOT ELIGIBLE"/>
    <s v="ALUMINIUM FOIL PAPER"/>
    <x v="1"/>
  </r>
  <r>
    <x v="671"/>
    <x v="671"/>
    <d v="2018-10-09T00:00:00"/>
    <s v="ARKC/TI/KL/18-19/1426"/>
    <s v="ATMA RAM KISHAN CHAND"/>
    <n v="189000"/>
    <s v="ELIGIBLE"/>
    <s v="FIBRE GLASS 32 KG 25 MM UNF"/>
    <x v="1"/>
  </r>
  <r>
    <x v="672"/>
    <x v="672"/>
    <d v="2018-07-23T00:00:00"/>
    <s v="AF-11/18-19"/>
    <s v="ASHI FAÇADE PVT LIMITED"/>
    <n v="58174"/>
    <s v="ELIGIBLE"/>
    <s v="INSTALLATION OF TOUGHENED GLASS "/>
    <x v="1"/>
  </r>
  <r>
    <x v="673"/>
    <x v="673"/>
    <d v="2021-09-03T00:00:00"/>
    <s v="21-22/0504"/>
    <s v="ASHBURY INTERNATIONAL"/>
    <n v="86148"/>
    <s v="ELIGIBLE"/>
    <s v="CAMBRIDGE HARWARD STATE"/>
    <x v="1"/>
  </r>
  <r>
    <x v="674"/>
    <x v="674"/>
    <d v="2021-12-29T00:00:00"/>
    <s v="21-22/0867"/>
    <s v="ASHBURY INTERNATIONAL"/>
    <n v="22375.5"/>
    <s v="ELIGIBLE"/>
    <s v="INSTALLATION CHARGES"/>
    <x v="1"/>
  </r>
  <r>
    <x v="675"/>
    <x v="675"/>
    <d v="2020-07-24T00:00:00"/>
    <s v="MCG:IN-0000001"/>
    <s v="ASCENTIS INDIA PROJECTS PVT. LTD"/>
    <n v="250000"/>
    <s v="NOT ELIGIBLE"/>
    <s v="CONSULTANCY FEES"/>
    <x v="3"/>
  </r>
  <r>
    <x v="676"/>
    <x v="676"/>
    <d v="2020-12-15T00:00:00"/>
    <s v="MCG-AD:IN-0002"/>
    <s v="ASCENTIS INDIA PROJECTS PVT. LTD"/>
    <n v="770000"/>
    <s v="NOT ELIGIBLE"/>
    <s v="CONSULTANCY FEES"/>
    <x v="3"/>
  </r>
  <r>
    <x v="677"/>
    <x v="677"/>
    <d v="2021-03-26T00:00:00"/>
    <s v="MCG-AD:IN-0003"/>
    <s v="ASCENTIS INDIA PROJECTS PVT. LTD"/>
    <n v="202000"/>
    <s v="NOT ELIGIBLE"/>
    <s v="CONSULTANCY FEES"/>
    <x v="3"/>
  </r>
  <r>
    <x v="678"/>
    <x v="678"/>
    <d v="2021-10-07T00:00:00"/>
    <s v="MCG-AD:IN-0006"/>
    <s v="ASCENTIS INDIA PROJECTS PVT. LTD"/>
    <n v="192000"/>
    <s v="NOT ELIGIBLE"/>
    <s v="CONSULTANCY FEES"/>
    <x v="3"/>
  </r>
  <r>
    <x v="679"/>
    <x v="679"/>
    <d v="2021-10-04T00:00:00"/>
    <s v="MCG-AD:IN-0005"/>
    <s v="ASCENTIS INDIA PROJECTS PVT. LTD"/>
    <n v="75000"/>
    <s v="NOT ELIGIBLE"/>
    <s v="CONSULTANCY FEES"/>
    <x v="3"/>
  </r>
  <r>
    <x v="680"/>
    <x v="680"/>
    <d v="2021-10-04T00:00:00"/>
    <s v="MCG-AD:IN-0004"/>
    <s v="ASCENTIS INDIA PROJECTS PVT. LTD"/>
    <n v="75000"/>
    <s v="NOT ELIGIBLE"/>
    <s v="CONSULTANCY FEES"/>
    <x v="3"/>
  </r>
  <r>
    <x v="681"/>
    <x v="681"/>
    <d v="2021-12-01T00:00:00"/>
    <s v="MCG-AD:IN-0007"/>
    <s v="ASCENTIS INDIA PROJECTS PVT. LTD"/>
    <n v="240000"/>
    <s v="NOT ELIGIBLE"/>
    <s v="CONSULTANCY FEES"/>
    <x v="3"/>
  </r>
  <r>
    <x v="682"/>
    <x v="682"/>
    <d v="2017-08-31T00:00:00"/>
    <s v="ASL/51/2016-17"/>
    <s v="ARUN SOIL LAB PVT. LTD."/>
    <n v="53100"/>
    <s v="ELIGIBLE"/>
    <s v="SUB- SOIL INVESTIGATION WORK"/>
    <x v="1"/>
  </r>
  <r>
    <x v="683"/>
    <x v="683"/>
    <d v="2019-12-03T00:00:00"/>
    <s v="ASL-S-425-19-20"/>
    <s v="ARUN SOIL LAB PVT. LTD."/>
    <n v="38940"/>
    <s v="NOT ELIGIBLE"/>
    <s v="CONSULTANCY FEES"/>
    <x v="3"/>
  </r>
  <r>
    <x v="684"/>
    <x v="684"/>
    <d v="2018-10-11T00:00:00"/>
    <s v="AB/20/18"/>
    <s v="ABITARE ARCHITECHT &amp; INTERIOR DESIGNERS"/>
    <n v="300000"/>
    <s v="ELIGIBLE"/>
    <s v="CONSULTANCY FEES"/>
    <x v="22"/>
  </r>
  <r>
    <x v="685"/>
    <x v="685"/>
    <d v="2018-10-29T00:00:00"/>
    <n v="197"/>
    <s v="ARADHANA TRANSPORT CO."/>
    <n v="110000"/>
    <s v="ELIGIBLE"/>
    <s v="FREIGHT"/>
    <x v="7"/>
  </r>
  <r>
    <x v="686"/>
    <x v="686"/>
    <d v="2019-02-08T00:00:00"/>
    <n v="297"/>
    <s v="ARADHANA TRANSPORT CO."/>
    <n v="107500"/>
    <s v="ELIGIBLE"/>
    <s v="TRANSPORT CHARGES"/>
    <x v="7"/>
  </r>
  <r>
    <x v="687"/>
    <x v="687"/>
    <d v="2019-07-31T00:00:00"/>
    <n v="158"/>
    <s v="ANNAPURNA ASSOCIATES"/>
    <n v="23056"/>
    <s v="ELIGIBLE"/>
    <s v="INJECTABLE MORTAR HIT-RE V3/500/1"/>
    <x v="1"/>
  </r>
  <r>
    <x v="688"/>
    <x v="688"/>
    <d v="2019-08-19T00:00:00"/>
    <n v="175"/>
    <s v="ANNAPURNA ASSOCIATES"/>
    <n v="23056"/>
    <s v="ELIGIBLE"/>
    <s v="INJECTABLE MORTAR HIT-RE V3/500/1"/>
    <x v="1"/>
  </r>
  <r>
    <x v="689"/>
    <x v="689"/>
    <d v="2019-11-05T00:00:00"/>
    <s v="CAT NO 02-F-2088"/>
    <s v="ANJUM BANO"/>
    <n v="234000"/>
    <s v="NOT ELIGIBLE"/>
    <s v="CONSULTANCY FEES"/>
    <x v="3"/>
  </r>
  <r>
    <x v="690"/>
    <x v="690"/>
    <d v="2021-07-16T00:00:00"/>
    <s v="09-ANJ-008/21-22"/>
    <s v="ANJ TURNKEY PROJECTS PVT. LTD"/>
    <n v="852575.54"/>
    <s v="ELIGIBLE"/>
    <s v="CIVIL &amp; INTERIOR &amp; gc WORKS "/>
    <x v="22"/>
  </r>
  <r>
    <x v="691"/>
    <x v="691"/>
    <d v="2021-01-07T00:00:00"/>
    <n v="8114"/>
    <s v="ANAND TRADING CORPORATION"/>
    <n v="2203.44"/>
    <s v="ELIGIBLE"/>
    <s v="ELECTRICAL ITEM"/>
    <x v="23"/>
  </r>
  <r>
    <x v="692"/>
    <x v="692"/>
    <d v="2021-03-01T00:00:00"/>
    <n v="9846"/>
    <s v="ANAND TRADING CORPORATION"/>
    <n v="20010"/>
    <s v="ELIGIBLE"/>
    <s v="ELECTRICAL ITEM"/>
    <x v="23"/>
  </r>
  <r>
    <x v="693"/>
    <x v="693"/>
    <d v="2021-03-25T00:00:00"/>
    <n v="10925"/>
    <s v="ANAND TRADING CORPORATION"/>
    <n v="1228.82"/>
    <s v="ELIGIBLE"/>
    <s v="FAN 10&quot; BRISCK AIR"/>
    <x v="23"/>
  </r>
  <r>
    <x v="694"/>
    <x v="694"/>
    <d v="2021-03-25T00:00:00"/>
    <n v="10924"/>
    <s v="ANAND TRADING CORPORATION"/>
    <n v="4394"/>
    <s v="ELIGIBLE"/>
    <s v="ELECTRICAL ITEM"/>
    <x v="23"/>
  </r>
  <r>
    <x v="695"/>
    <x v="695"/>
    <d v="2021-11-03T00:00:00"/>
    <n v="3752"/>
    <s v="ANAND TRADING CORPORATION"/>
    <n v="13862"/>
    <s v="ELIGIBLE"/>
    <s v="ELECTRICAL ITEM"/>
    <x v="23"/>
  </r>
  <r>
    <x v="696"/>
    <x v="696"/>
    <d v="2021-10-25T00:00:00"/>
    <s v="ATC/HO-2524"/>
    <s v="ANAND TRADING CORPORATION"/>
    <n v="424160"/>
    <s v="ELIGIBLE"/>
    <s v="ELECTRICAL ITEM"/>
    <x v="23"/>
  </r>
  <r>
    <x v="697"/>
    <x v="697"/>
    <d v="2021-10-21T00:00:00"/>
    <s v="ATC/HO-2457"/>
    <s v="ANAND TRADING CORPORATION"/>
    <n v="212622.8"/>
    <s v="ELIGIBLE"/>
    <s v="ELECTRICAL ITEM"/>
    <x v="23"/>
  </r>
  <r>
    <x v="698"/>
    <x v="698"/>
    <d v="2021-08-05T00:00:00"/>
    <n v="1818"/>
    <s v="ANAND TRADING CORPORATION"/>
    <n v="7118"/>
    <s v="ELIGIBLE"/>
    <s v="STABLIZER"/>
    <x v="23"/>
  </r>
  <r>
    <x v="699"/>
    <x v="699"/>
    <d v="2021-08-05T00:00:00"/>
    <n v="1820"/>
    <s v="ANAND TRADING CORPORATION"/>
    <n v="29698"/>
    <s v="ELIGIBLE"/>
    <s v="ELECTRICAL ITEM"/>
    <x v="23"/>
  </r>
  <r>
    <x v="700"/>
    <x v="700"/>
    <d v="2021-08-17T00:00:00"/>
    <n v="2033"/>
    <s v="ANAND TRADING CORPORATION"/>
    <n v="571"/>
    <s v="ELIGIBLE"/>
    <s v="ELECTRICAL ITEM"/>
    <x v="23"/>
  </r>
  <r>
    <x v="701"/>
    <x v="701"/>
    <d v="2021-08-28T00:00:00"/>
    <n v="2281"/>
    <s v="ANAND TRADING CORPORATION"/>
    <n v="13136"/>
    <s v="ELIGIBLE"/>
    <s v="SUBMERSEBLE SEWAGE STPM"/>
    <x v="2"/>
  </r>
  <r>
    <x v="702"/>
    <x v="702"/>
    <d v="2021-09-18T00:00:00"/>
    <n v="2732"/>
    <s v="ANAND TRADING CORPORATION"/>
    <n v="3392"/>
    <s v="ELIGIBLE"/>
    <s v="ELECTRICAL ITEM"/>
    <x v="23"/>
  </r>
  <r>
    <x v="703"/>
    <x v="703"/>
    <d v="2021-08-05T00:00:00"/>
    <n v="1817"/>
    <s v="ANAND TRADING CORPORATION"/>
    <n v="530"/>
    <s v="ELIGIBLE"/>
    <s v="ELECTRICAL ITEM"/>
    <x v="23"/>
  </r>
  <r>
    <x v="704"/>
    <x v="704"/>
    <d v="2021-09-23T00:00:00"/>
    <n v="2843"/>
    <s v="ANAND TRADING CORPORATION"/>
    <n v="1016"/>
    <s v="ELIGIBLE"/>
    <s v="STEEL GRIP TAPE"/>
    <x v="24"/>
  </r>
  <r>
    <x v="705"/>
    <x v="705"/>
    <d v="2021-01-12T00:00:00"/>
    <s v="RAB-01"/>
    <s v="ANAMIKA ENTERPRISES"/>
    <n v="50000"/>
    <s v="ELIGIBLE"/>
    <s v="PLASTER WORK"/>
    <x v="24"/>
  </r>
  <r>
    <x v="706"/>
    <x v="706"/>
    <d v="2018-06-12T00:00:00"/>
    <s v="2018-19/12"/>
    <s v="AMVM INCORPORATION"/>
    <n v="29578.3"/>
    <s v="NOT ELIGIBLE"/>
    <s v="DOOR LOCK KEY, FURNITURE ITEM PURCHASED"/>
    <x v="24"/>
  </r>
  <r>
    <x v="707"/>
    <x v="707"/>
    <d v="2018-06-12T00:00:00"/>
    <s v="2018-19/13"/>
    <s v="AMVM INCORPORATION"/>
    <n v="12165.05"/>
    <s v="ELIGIBLE"/>
    <s v="LIGHTING BULB PURCHASED "/>
    <x v="14"/>
  </r>
  <r>
    <x v="708"/>
    <x v="708"/>
    <d v="2018-06-22T00:00:00"/>
    <s v="2018-19/16"/>
    <s v="AMVM INCORPORATION"/>
    <n v="9533.15"/>
    <s v="ELIGIBLE"/>
    <s v="LED STRIP LIGHT, ETC ELECTRICAL ITEM PURCHASED"/>
    <x v="14"/>
  </r>
  <r>
    <x v="709"/>
    <x v="709"/>
    <d v="2018-06-21T00:00:00"/>
    <s v="2018-19/15"/>
    <s v="AMVM INCORPORATION"/>
    <n v="17750.8"/>
    <s v="ELIGIBLE"/>
    <s v="AUTOMATIC DROP SEAL. LOCAL MAKE CHAIN, WARDROBE DOOR SEAL "/>
    <x v="1"/>
  </r>
  <r>
    <x v="710"/>
    <x v="710"/>
    <d v="2018-07-08T00:00:00"/>
    <s v="2018-19/21"/>
    <s v="AMVM INCORPORATION"/>
    <n v="7317.2"/>
    <s v="NOT ELIGIBLE"/>
    <s v="FURNITURE ITEM PURCHASED"/>
    <x v="4"/>
  </r>
  <r>
    <x v="711"/>
    <x v="711"/>
    <d v="2018-07-24T00:00:00"/>
    <s v="2018-19/28"/>
    <s v="AMVM INCORPORATION"/>
    <n v="5377.78"/>
    <s v="ELIGIBLE"/>
    <s v="ELECTRICAL ITEM"/>
    <x v="23"/>
  </r>
  <r>
    <x v="712"/>
    <x v="712"/>
    <d v="2018-06-03T00:00:00"/>
    <n v="271"/>
    <s v="AMAR ENTERPRISES"/>
    <n v="41424"/>
    <s v="ELIGIBLE"/>
    <s v="WIRE PURCHASED"/>
    <x v="21"/>
  </r>
  <r>
    <x v="713"/>
    <x v="713"/>
    <d v="2018-06-08T00:00:00"/>
    <n v="284"/>
    <s v="AMAR ENTERPRISES"/>
    <n v="14872.000000000002"/>
    <s v="ELIGIBLE"/>
    <s v="ELECTRICAL ITEMS- MOD PLATE ARTEOR, SWICH ETC PURCHASED"/>
    <x v="21"/>
  </r>
  <r>
    <x v="714"/>
    <x v="714"/>
    <d v="2018-06-08T00:00:00"/>
    <n v="283"/>
    <s v="AMAR ENTERPRISES"/>
    <n v="14800.000000000002"/>
    <s v="ELIGIBLE"/>
    <s v="ELECTRICAL ITEM PURCHASED"/>
    <x v="21"/>
  </r>
  <r>
    <x v="715"/>
    <x v="715"/>
    <d v="2018-06-08T00:00:00"/>
    <n v="281"/>
    <s v="AMAR ENTERPRISES"/>
    <n v="47893.999999999993"/>
    <s v="ELIGIBLE"/>
    <s v="PLUMBERING "/>
    <x v="21"/>
  </r>
  <r>
    <x v="716"/>
    <x v="716"/>
    <d v="2018-06-08T00:00:00"/>
    <n v="282"/>
    <s v="AMAR ENTERPRISES"/>
    <n v="4328"/>
    <s v="ELIGIBLE"/>
    <s v="PLUMBERING "/>
    <x v="21"/>
  </r>
  <r>
    <x v="717"/>
    <x v="717"/>
    <d v="2018-06-03T00:00:00"/>
    <n v="270"/>
    <s v="AMAR ENTERPRISES"/>
    <n v="2564.9999999999995"/>
    <s v="ELIGIBLE"/>
    <s v="ELECTRICAL ITEM PURCHASED"/>
    <x v="21"/>
  </r>
  <r>
    <x v="718"/>
    <x v="718"/>
    <d v="2018-06-04T00:00:00"/>
    <n v="273"/>
    <s v="AMAR ENTERPRISES"/>
    <n v="33031.999999999993"/>
    <s v="ELIGIBLE"/>
    <s v="POLYCAB WIRE"/>
    <x v="21"/>
  </r>
  <r>
    <x v="719"/>
    <x v="719"/>
    <d v="2018-06-04T00:00:00"/>
    <n v="272"/>
    <s v="AMAR ENTERPRISES"/>
    <n v="27559"/>
    <s v="ELIGIBLE"/>
    <s v="POLYCAB WIRE"/>
    <x v="21"/>
  </r>
  <r>
    <x v="720"/>
    <x v="720"/>
    <d v="2018-08-06T00:00:00"/>
    <n v="559"/>
    <s v="AMAR ENTERPRISES"/>
    <n v="350518.99999999994"/>
    <s v="ELIGIBLE"/>
    <s v="ELECTRICAL ITEM"/>
    <x v="21"/>
  </r>
  <r>
    <x v="721"/>
    <x v="721"/>
    <d v="2018-09-15T00:00:00"/>
    <n v="688"/>
    <s v="AMAR ENTERPRISES"/>
    <n v="6202"/>
    <s v="ELIGIBLE"/>
    <s v="ELECTRICAL ITEM"/>
    <x v="21"/>
  </r>
  <r>
    <x v="722"/>
    <x v="722"/>
    <d v="2018-08-24T00:00:00"/>
    <n v="619"/>
    <s v="AMAR ENTERPRISES"/>
    <n v="93810"/>
    <s v="ELIGIBLE"/>
    <s v="ELECTRICAL ITEM"/>
    <x v="21"/>
  </r>
  <r>
    <x v="723"/>
    <x v="723"/>
    <d v="2018-08-22T00:00:00"/>
    <n v="613"/>
    <s v="AMAR ENTERPRISES"/>
    <n v="24250"/>
    <s v="ELIGIBLE"/>
    <s v="ELECTRICAL ITEM"/>
    <x v="21"/>
  </r>
  <r>
    <x v="724"/>
    <x v="724"/>
    <d v="2018-08-29T00:00:00"/>
    <n v="626"/>
    <s v="AMAR ENTERPRISES"/>
    <n v="16284"/>
    <s v="ELIGIBLE"/>
    <s v="ELECTRICAL ITEM"/>
    <x v="21"/>
  </r>
  <r>
    <x v="725"/>
    <x v="725"/>
    <d v="2018-09-01T00:00:00"/>
    <n v="639"/>
    <s v="AMAR ENTERPRISES"/>
    <n v="13001"/>
    <s v="ELIGIBLE"/>
    <s v="ELECTRICAL ITEM"/>
    <x v="21"/>
  </r>
  <r>
    <x v="726"/>
    <x v="726"/>
    <d v="2019-01-18T00:00:00"/>
    <n v="1124"/>
    <s v="AMAR ENTERPRISES"/>
    <n v="17304"/>
    <s v="ELIGIBLE"/>
    <s v="WIRE PURCHASED"/>
    <x v="21"/>
  </r>
  <r>
    <x v="727"/>
    <x v="727"/>
    <d v="2019-01-18T00:00:00"/>
    <n v="1125"/>
    <s v="AMAR ENTERPRISES"/>
    <n v="35184"/>
    <s v="ELIGIBLE"/>
    <s v="WIRE PURCHASED"/>
    <x v="21"/>
  </r>
  <r>
    <x v="728"/>
    <x v="728"/>
    <d v="2019-02-18T00:00:00"/>
    <n v="1264"/>
    <s v="AMAR ENTERPRISES"/>
    <n v="9035.01"/>
    <s v="ELIGIBLE"/>
    <s v="ELECTRICAL ITEM"/>
    <x v="21"/>
  </r>
  <r>
    <x v="729"/>
    <x v="729"/>
    <d v="2019-02-11T00:00:00"/>
    <n v="1223"/>
    <s v="AMAR ENTERPRISES"/>
    <n v="1558"/>
    <s v="ELIGIBLE"/>
    <s v="PVC PIPE"/>
    <x v="21"/>
  </r>
  <r>
    <x v="730"/>
    <x v="730"/>
    <d v="2019-02-17T00:00:00"/>
    <n v="1249"/>
    <s v="AMAR ENTERPRISES"/>
    <n v="72176"/>
    <s v="ELIGIBLE"/>
    <s v="ELECTRICAL ITEM"/>
    <x v="21"/>
  </r>
  <r>
    <x v="731"/>
    <x v="731"/>
    <d v="2019-03-28T00:00:00"/>
    <n v="1428"/>
    <s v="AMAR ENTERPRISES"/>
    <n v="9780.0000000000018"/>
    <s v="ELIGIBLE"/>
    <s v="RR METAL BOX"/>
    <x v="21"/>
  </r>
  <r>
    <x v="732"/>
    <x v="732"/>
    <d v="2019-03-30T00:00:00"/>
    <n v="1450"/>
    <s v="AMAR ENTERPRISES"/>
    <n v="98274"/>
    <s v="ELIGIBLE"/>
    <s v="MCB"/>
    <x v="21"/>
  </r>
  <r>
    <x v="733"/>
    <x v="733"/>
    <d v="2018-10-17T00:00:00"/>
    <n v="797"/>
    <s v="AMAR ENTERPRISES"/>
    <n v="2842.0000000000005"/>
    <s v="ELIGIBLE"/>
    <s v="MCB"/>
    <x v="21"/>
  </r>
  <r>
    <x v="734"/>
    <x v="734"/>
    <d v="2019-04-07T00:00:00"/>
    <n v="35"/>
    <s v="AMAR ENTERPRISES"/>
    <n v="26557"/>
    <s v="ELIGIBLE"/>
    <s v="ELECTRICAL ITEM"/>
    <x v="21"/>
  </r>
  <r>
    <x v="735"/>
    <x v="735"/>
    <d v="2019-04-11T00:00:00"/>
    <n v="56"/>
    <s v="AMAR ENTERPRISES"/>
    <n v="20793.999999999996"/>
    <s v="ELIGIBLE"/>
    <s v="ELECTRICAL ITEM"/>
    <x v="21"/>
  </r>
  <r>
    <x v="736"/>
    <x v="736"/>
    <d v="2019-04-06T00:00:00"/>
    <n v="30"/>
    <s v="AMAR ENTERPRISES"/>
    <n v="46474.999999999993"/>
    <s v="ELIGIBLE"/>
    <s v="ELECTRICAL ITEM"/>
    <x v="21"/>
  </r>
  <r>
    <x v="737"/>
    <x v="737"/>
    <d v="2019-04-22T00:00:00"/>
    <n v="143"/>
    <s v="AMAR ENTERPRISES"/>
    <n v="26263.200000000001"/>
    <s v="ELIGIBLE"/>
    <s v="ELECTRICAL ITEM"/>
    <x v="21"/>
  </r>
  <r>
    <x v="738"/>
    <x v="738"/>
    <d v="2019-04-29T00:00:00"/>
    <n v="183"/>
    <s v="AMAR ENTERPRISES"/>
    <n v="24621.75"/>
    <s v="ELIGIBLE"/>
    <s v="ELECTRICAL ITEM"/>
    <x v="21"/>
  </r>
  <r>
    <x v="739"/>
    <x v="739"/>
    <d v="2019-04-30T00:00:00"/>
    <n v="184"/>
    <s v="AMAR ENTERPRISES"/>
    <n v="24621.75"/>
    <s v="ELIGIBLE"/>
    <s v="ELECTRICAL ITEM"/>
    <x v="21"/>
  </r>
  <r>
    <x v="740"/>
    <x v="740"/>
    <d v="2019-05-08T00:00:00"/>
    <n v="229"/>
    <s v="AMAR ENTERPRISES"/>
    <n v="40461"/>
    <s v="ELIGIBLE"/>
    <s v="ELECTRICAL ITEM"/>
    <x v="21"/>
  </r>
  <r>
    <x v="741"/>
    <x v="741"/>
    <d v="2019-05-08T00:00:00"/>
    <n v="231"/>
    <s v="AMAR ENTERPRISES"/>
    <n v="20620"/>
    <s v="ELIGIBLE"/>
    <s v="ELECTRICAL ITEM"/>
    <x v="21"/>
  </r>
  <r>
    <x v="742"/>
    <x v="742"/>
    <d v="2018-12-06T00:00:00"/>
    <n v="967"/>
    <s v="AMAR ENTERPRISES"/>
    <n v="19381"/>
    <s v="ELIGIBLE"/>
    <s v="ELECTRICAL ITEM"/>
    <x v="21"/>
  </r>
  <r>
    <x v="743"/>
    <x v="743"/>
    <d v="2019-06-20T00:00:00"/>
    <n v="434"/>
    <s v="AMAR ENTERPRISES"/>
    <n v="5497.02"/>
    <s v="ELIGIBLE"/>
    <s v="ELECTRICAL ITEM"/>
    <x v="21"/>
  </r>
  <r>
    <x v="744"/>
    <x v="744"/>
    <d v="2020-02-01T00:00:00"/>
    <n v="1108"/>
    <s v="AMAR ENTERPRISES"/>
    <n v="1200"/>
    <s v="ELIGIBLE"/>
    <s v="RR METAL BOX"/>
    <x v="21"/>
  </r>
  <r>
    <x v="745"/>
    <x v="745"/>
    <d v="2020-10-28T00:00:00"/>
    <n v="1467"/>
    <s v="AMAR ENTERPRISES"/>
    <n v="9375"/>
    <s v="ELIGIBLE"/>
    <s v="ELECTRICAL ITEM"/>
    <x v="21"/>
  </r>
  <r>
    <x v="746"/>
    <x v="746"/>
    <d v="2020-11-04T00:00:00"/>
    <n v="1533"/>
    <s v="AMAR ENTERPRISES"/>
    <n v="21223.999999999996"/>
    <s v="ELIGIBLE"/>
    <s v="ELECTRICAL ITEM"/>
    <x v="21"/>
  </r>
  <r>
    <x v="747"/>
    <x v="747"/>
    <d v="2019-01-12T00:00:00"/>
    <s v="14/ARS/2019"/>
    <s v="AKG PLASTICS PVT LTD"/>
    <n v="130400.00000000001"/>
    <s v="ELIGIBLE"/>
    <s v="PVC PIPE"/>
    <x v="1"/>
  </r>
  <r>
    <x v="748"/>
    <x v="748"/>
    <d v="2018-06-23T00:00:00"/>
    <n v="551"/>
    <s v="AHUJA TRADING COMPANY"/>
    <n v="176000"/>
    <s v="NOT ELIGIBLE"/>
    <s v="YOGA MAT "/>
    <x v="17"/>
  </r>
  <r>
    <x v="749"/>
    <x v="749"/>
    <d v="2022-03-12T00:00:00"/>
    <n v="7244"/>
    <s v="AGRAWAL ELECTRONIC COMPANY"/>
    <n v="168712.4"/>
    <s v="ELIGIBLE"/>
    <s v="ELECTICAL ITEM"/>
    <x v="23"/>
  </r>
  <r>
    <x v="750"/>
    <x v="750"/>
    <d v="2019-02-11T00:00:00"/>
    <n v="4121"/>
    <s v="AGARWAL MARBLES"/>
    <n v="32865"/>
    <s v="ELIGIBLE"/>
    <s v="NATURAL LIMESTONE"/>
    <x v="1"/>
  </r>
  <r>
    <x v="751"/>
    <x v="751"/>
    <d v="2019-02-09T00:00:00"/>
    <n v="4108"/>
    <s v="AGARWAL MARBLES"/>
    <n v="17257"/>
    <s v="ELIGIBLE"/>
    <s v="TILES"/>
    <x v="1"/>
  </r>
  <r>
    <x v="752"/>
    <x v="752"/>
    <d v="2019-02-09T00:00:00"/>
    <n v="4107"/>
    <s v="AGARWAL MARBLES"/>
    <n v="22538"/>
    <s v="ELIGIBLE"/>
    <s v="ADHESIVE"/>
    <x v="1"/>
  </r>
  <r>
    <x v="753"/>
    <x v="753"/>
    <d v="2019-02-08T00:00:00"/>
    <n v="4093"/>
    <s v="AGARWAL MARBLES"/>
    <n v="32115"/>
    <s v="ELIGIBLE"/>
    <s v="NATURAL LIMESTONE"/>
    <x v="1"/>
  </r>
  <r>
    <x v="754"/>
    <x v="754"/>
    <d v="2019-02-07T00:00:00"/>
    <n v="4063"/>
    <s v="AGARWAL MARBLES"/>
    <n v="621245"/>
    <s v="ELIGIBLE"/>
    <s v="TILES"/>
    <x v="1"/>
  </r>
  <r>
    <x v="755"/>
    <x v="755"/>
    <d v="2019-02-05T00:00:00"/>
    <n v="4041"/>
    <s v="AGARWAL MARBLES"/>
    <n v="51849"/>
    <s v="ELIGIBLE"/>
    <s v="ADHESIVE"/>
    <x v="1"/>
  </r>
  <r>
    <x v="756"/>
    <x v="756"/>
    <d v="2019-02-04T00:00:00"/>
    <n v="4029"/>
    <s v="AGARWAL MARBLES"/>
    <n v="33040"/>
    <s v="ELIGIBLE"/>
    <s v="TILES"/>
    <x v="1"/>
  </r>
  <r>
    <x v="757"/>
    <x v="757"/>
    <d v="2019-02-04T00:00:00"/>
    <n v="4028"/>
    <s v="AGARWAL MARBLES"/>
    <n v="2599.9999999999995"/>
    <s v="ELIGIBLE"/>
    <s v="TILES"/>
    <x v="1"/>
  </r>
  <r>
    <x v="758"/>
    <x v="758"/>
    <d v="2019-02-01T00:00:00"/>
    <n v="3987"/>
    <s v="AGARWAL MARBLES"/>
    <n v="15500"/>
    <s v="ELIGIBLE"/>
    <s v="SLIDING DR "/>
    <x v="1"/>
  </r>
  <r>
    <x v="759"/>
    <x v="759"/>
    <d v="2018-05-05T00:00:00"/>
    <n v="419"/>
    <s v="AGARWAL MARBLES"/>
    <n v="107477"/>
    <s v="ELIGIBLE"/>
    <s v="MARBLES SLAB"/>
    <x v="1"/>
  </r>
  <r>
    <x v="760"/>
    <x v="760"/>
    <d v="2019-05-06T00:00:00"/>
    <s v="HO/472/2019-20"/>
    <s v="AGARWAL MARBLES"/>
    <n v="53166.09"/>
    <s v="ELIGIBLE"/>
    <s v="BOTTLE TRAP HSN 83025000"/>
    <x v="1"/>
  </r>
  <r>
    <x v="761"/>
    <x v="761"/>
    <d v="2019-08-30T00:00:00"/>
    <s v="HO/1571/2019-20"/>
    <s v="AGARWAL MARBLES"/>
    <n v="6593"/>
    <s v="ELIGIBLE"/>
    <s v="SHOWER ARM PURCHASED"/>
    <x v="1"/>
  </r>
  <r>
    <x v="762"/>
    <x v="762"/>
    <d v="2019-08-28T00:00:00"/>
    <s v="JAQ/603"/>
    <s v="AGARWAL MARBLES"/>
    <n v="2200"/>
    <s v="ELIGIBLE"/>
    <s v="EXTENTION NEPUL 1&quot;"/>
    <x v="1"/>
  </r>
  <r>
    <x v="763"/>
    <x v="763"/>
    <d v="2019-06-07T00:00:00"/>
    <s v="HO/814/2019-20"/>
    <s v="AGARWAL MARBLES"/>
    <n v="227416.00000000003"/>
    <s v="ELIGIBLE"/>
    <s v="CHEMICAL 50 KG"/>
    <x v="1"/>
  </r>
  <r>
    <x v="764"/>
    <x v="764"/>
    <d v="2019-11-26T00:00:00"/>
    <s v="HO/2557/2019-20"/>
    <s v="AGARWAL MARBLES"/>
    <n v="31635.000000000004"/>
    <s v="ELIGIBLE"/>
    <s v="PVC CISTERN JAGUAR"/>
    <x v="1"/>
  </r>
  <r>
    <x v="765"/>
    <x v="765"/>
    <d v="2019-11-30T00:00:00"/>
    <s v="HO/2599/2019-20"/>
    <s v="AGARWAL MARBLES"/>
    <n v="39471"/>
    <s v="ELIGIBLE"/>
    <s v="PVC CISTERN JAGUAR"/>
    <x v="1"/>
  </r>
  <r>
    <x v="766"/>
    <x v="766"/>
    <d v="2019-12-27T00:00:00"/>
    <s v="HO/2865/2019-20"/>
    <s v="AGARWAL MARBLES"/>
    <n v="59059"/>
    <s v="ELIGIBLE"/>
    <s v="2400S SISTERN"/>
    <x v="1"/>
  </r>
  <r>
    <x v="767"/>
    <x v="767"/>
    <d v="2019-12-03T00:00:00"/>
    <s v="HO/2609/2019-20"/>
    <s v="AGARWAL MARBLES"/>
    <n v="78706"/>
    <s v="ELIGIBLE"/>
    <s v="2400S CISTERN"/>
    <x v="1"/>
  </r>
  <r>
    <x v="768"/>
    <x v="768"/>
    <d v="2020-01-27T00:00:00"/>
    <s v="HO/3181/2019-20"/>
    <s v="AGARWAL MARBLES"/>
    <n v="226000.00000000003"/>
    <s v="ELIGIBLE"/>
    <s v="ADHESIVE"/>
    <x v="1"/>
  </r>
  <r>
    <x v="769"/>
    <x v="769"/>
    <d v="2020-02-12T00:00:00"/>
    <s v="HO/3390/2019-20"/>
    <s v="AGARWAL MARBLES"/>
    <n v="919"/>
    <s v="ELIGIBLE"/>
    <s v="GRANITE MIX"/>
    <x v="1"/>
  </r>
  <r>
    <x v="770"/>
    <x v="770"/>
    <d v="2020-01-16T00:00:00"/>
    <s v="HO/3076/2019-20"/>
    <s v="AGARWAL MARBLES"/>
    <n v="11000"/>
    <s v="ELIGIBLE"/>
    <s v="CHEMICAL"/>
    <x v="1"/>
  </r>
  <r>
    <x v="771"/>
    <x v="771"/>
    <d v="2020-01-21T00:00:00"/>
    <s v="HO/3121/2019-20"/>
    <s v="AGARWAL MARBLES"/>
    <n v="16500"/>
    <s v="ELIGIBLE"/>
    <s v="CHEMICAL"/>
    <x v="1"/>
  </r>
  <r>
    <x v="772"/>
    <x v="772"/>
    <d v="2020-07-31T00:00:00"/>
    <s v="TA/84"/>
    <s v="AGARWAL MARBLES"/>
    <n v="23200.000000000004"/>
    <s v="ELIGIBLE"/>
    <s v="BESIN"/>
    <x v="1"/>
  </r>
  <r>
    <x v="773"/>
    <x v="773"/>
    <d v="2020-11-10T00:00:00"/>
    <s v="TA/532"/>
    <s v="AGARWAL MARBLES"/>
    <n v="18255"/>
    <s v="ELIGIBLE"/>
    <s v="TILES"/>
    <x v="1"/>
  </r>
  <r>
    <x v="774"/>
    <x v="774"/>
    <d v="2021-02-19T00:00:00"/>
    <s v="TA/1609"/>
    <s v="AGARWAL MARBLES"/>
    <n v="19444"/>
    <s v="ELIGIBLE"/>
    <s v="TILES"/>
    <x v="1"/>
  </r>
  <r>
    <x v="775"/>
    <x v="775"/>
    <d v="2021-03-26T00:00:00"/>
    <s v="JAQ/1223"/>
    <s v="AGARWAL MARBLES"/>
    <n v="28848"/>
    <s v="ELIGIBLE"/>
    <s v="SANITORY ITEM PURCHASED"/>
    <x v="1"/>
  </r>
  <r>
    <x v="776"/>
    <x v="776"/>
    <d v="2021-11-18T00:00:00"/>
    <s v="TA/2926"/>
    <s v="AGARWAL MARBLES"/>
    <n v="35911"/>
    <s v="ELIGIBLE"/>
    <s v="GRIS"/>
    <x v="1"/>
  </r>
  <r>
    <x v="777"/>
    <x v="777"/>
    <d v="2021-11-19T00:00:00"/>
    <s v="TA/2930"/>
    <s v="AGARWAL MARBLES"/>
    <n v="55047.040000000001"/>
    <s v="ELIGIBLE"/>
    <s v="GRIS"/>
    <x v="1"/>
  </r>
  <r>
    <x v="778"/>
    <x v="778"/>
    <d v="2021-04-12T00:00:00"/>
    <s v="TA/86"/>
    <s v="AGARWAL MARBLES"/>
    <n v="2228.8200000000002"/>
    <s v="ELIGIBLE"/>
    <s v="GLOSSY 12*18 TILES"/>
    <x v="1"/>
  </r>
  <r>
    <x v="779"/>
    <x v="779"/>
    <d v="2021-06-18T00:00:00"/>
    <s v="TA/585"/>
    <s v="AGARWAL MARBLES"/>
    <n v="2622.04"/>
    <s v="ELIGIBLE"/>
    <s v="GRAB BAR"/>
    <x v="1"/>
  </r>
  <r>
    <x v="780"/>
    <x v="780"/>
    <d v="2021-11-22T00:00:00"/>
    <s v="GRA/893"/>
    <s v="AGARWAL MARBLES"/>
    <n v="239794.28"/>
    <s v="ELIGIBLE"/>
    <s v="KOTA STONE"/>
    <x v="1"/>
  </r>
  <r>
    <x v="781"/>
    <x v="781"/>
    <d v="2021-11-30T00:00:00"/>
    <s v="GRA/915"/>
    <s v="AGARWAL MARBLES"/>
    <n v="244067.8"/>
    <s v="ELIGIBLE"/>
    <s v="PLAIN SUPER WHITE 12*18"/>
    <x v="1"/>
  </r>
  <r>
    <x v="782"/>
    <x v="782"/>
    <d v="2021-12-07T00:00:00"/>
    <s v="TA/3236"/>
    <s v="AGARWAL MARBLES"/>
    <n v="677.96"/>
    <s v="ELIGIBLE"/>
    <s v="SUMO BOLT"/>
    <x v="1"/>
  </r>
  <r>
    <x v="783"/>
    <x v="783"/>
    <d v="2021-12-23T00:00:00"/>
    <s v="GRA/998"/>
    <s v="AGARWAL MARBLES"/>
    <n v="238209.52"/>
    <s v="ELIGIBLE"/>
    <s v="KOTA STONE"/>
    <x v="1"/>
  </r>
  <r>
    <x v="784"/>
    <x v="784"/>
    <d v="2022-01-07T00:00:00"/>
    <s v="GRA/1075"/>
    <s v="AGARWAL MARBLES"/>
    <n v="249681.36"/>
    <s v="ELIGIBLE"/>
    <s v="P WHITE GRANITE"/>
    <x v="1"/>
  </r>
  <r>
    <x v="785"/>
    <x v="785"/>
    <d v="2021-09-04T00:00:00"/>
    <s v="TA/1598"/>
    <s v="AGARWAL MARBLES"/>
    <n v="900"/>
    <s v="ELIGIBLE"/>
    <s v="HAND SHOWER"/>
    <x v="1"/>
  </r>
  <r>
    <x v="786"/>
    <x v="786"/>
    <d v="2021-10-04T00:00:00"/>
    <s v="TA/2069"/>
    <s v="AGARWAL MARBLES"/>
    <n v="45868.49"/>
    <s v="ELIGIBLE"/>
    <s v="WASH ROOM ITEMS"/>
    <x v="1"/>
  </r>
  <r>
    <x v="787"/>
    <x v="787"/>
    <d v="2021-10-06T00:00:00"/>
    <s v="TA/2097"/>
    <s v="AGARWAL MARBLES"/>
    <n v="20228.82"/>
    <s v="ELIGIBLE"/>
    <s v="WASH ROOM ITEMS"/>
    <x v="1"/>
  </r>
  <r>
    <x v="788"/>
    <x v="788"/>
    <d v="2021-11-19T00:00:00"/>
    <s v="TA/2932"/>
    <s v="AGARWAL MARBLES"/>
    <n v="1677.96"/>
    <s v="ELIGIBLE"/>
    <s v="WASH ROOM ITEMS"/>
    <x v="1"/>
  </r>
  <r>
    <x v="789"/>
    <x v="789"/>
    <d v="2022-01-01T00:00:00"/>
    <s v="TA/3566"/>
    <s v="AGARWAL MARBLES"/>
    <n v="62891.96"/>
    <s v="ELIGIBLE"/>
    <s v="PRIME FINESTONES GRIS 2*2 CREANZ"/>
    <x v="1"/>
  </r>
  <r>
    <x v="790"/>
    <x v="790"/>
    <d v="2022-01-24T00:00:00"/>
    <s v="TA/3889"/>
    <s v="AGARWAL MARBLES"/>
    <n v="18927.54"/>
    <s v="ELIGIBLE"/>
    <s v="HEAL WOOD BEIGE VARM"/>
    <x v="1"/>
  </r>
  <r>
    <x v="791"/>
    <x v="791"/>
    <d v="2022-01-24T00:00:00"/>
    <s v="TA/3890"/>
    <s v="AGARWAL MARBLES"/>
    <n v="15833.43"/>
    <s v="ELIGIBLE"/>
    <s v="HEAL WOOD BEIGE VARM"/>
    <x v="1"/>
  </r>
  <r>
    <x v="792"/>
    <x v="792"/>
    <d v="2022-02-21T00:00:00"/>
    <s v="TA/4334"/>
    <s v="AGARWAL MARBLES"/>
    <n v="22076.28"/>
    <s v="ELIGIBLE"/>
    <s v="BIO TILE "/>
    <x v="1"/>
  </r>
  <r>
    <x v="793"/>
    <x v="793"/>
    <d v="2019-02-12T00:00:00"/>
    <s v="SSS/TAX_INV/2018-2019/362"/>
    <s v="SPARTAN SECURITY SYSTEM"/>
    <n v="201692"/>
    <s v="ELIGIBLE"/>
    <s v="PIPE PURCHASE "/>
    <x v="8"/>
  </r>
  <r>
    <x v="794"/>
    <x v="794"/>
    <d v="2019-01-07T00:00:00"/>
    <s v="SSS/TAX_INV/2018-2019/327"/>
    <s v="SPARTAN SECURITY SYSTEM"/>
    <n v="167684.00000000003"/>
    <s v="ELIGIBLE"/>
    <s v="PIPE PURCHASE "/>
    <x v="8"/>
  </r>
  <r>
    <x v="795"/>
    <x v="795"/>
    <d v="2019-03-15T00:00:00"/>
    <s v="SSS/TAX_INV/2018-19/389"/>
    <s v="SPARTAN SECURITY SYSTEM"/>
    <n v="143904.00000000003"/>
    <s v="ELIGIBLE"/>
    <s v="PIPE PURCHASE "/>
    <x v="8"/>
  </r>
  <r>
    <x v="796"/>
    <x v="796"/>
    <d v="2019-11-12T00:00:00"/>
    <s v="SSS/TAX_INV/2018-19/263"/>
    <s v="SPARTAN SECURITY SYSTEM"/>
    <n v="127742.95000000001"/>
    <s v="ELIGIBLE"/>
    <s v="PIPE PURCHASE "/>
    <x v="8"/>
  </r>
  <r>
    <x v="797"/>
    <x v="797"/>
    <d v="2019-03-15T00:00:00"/>
    <s v="SSS/TAX_INV/2018-19/390"/>
    <s v="SPARTAN SECURITY SYSTEM"/>
    <n v="27990"/>
    <s v="ELIGIBLE"/>
    <s v="PULUMBERING ITEM"/>
    <x v="8"/>
  </r>
  <r>
    <x v="798"/>
    <x v="798"/>
    <d v="2019-04-22T00:00:00"/>
    <s v="SSS/TAX_INV/2019-2020/37"/>
    <s v="SPARTAN SECURITY SYSTEM"/>
    <n v="142249.5"/>
    <s v="ELIGIBLE"/>
    <s v="PLUMBERING "/>
    <x v="8"/>
  </r>
  <r>
    <x v="799"/>
    <x v="799"/>
    <d v="2019-12-10T00:00:00"/>
    <s v="SSS/TAX_INV/2019-2020/293"/>
    <s v="SPARTAN SECURITY SYSTEM"/>
    <n v="384226"/>
    <s v="ELIGIBLE"/>
    <s v="MS PIPE"/>
    <x v="8"/>
  </r>
  <r>
    <x v="800"/>
    <x v="800"/>
    <d v="2020-10-13T00:00:00"/>
    <s v="SSS/TAX_INV/2020-21/110"/>
    <s v="SPARTAN SECURITY SYSTEM"/>
    <n v="61421.120000000003"/>
    <s v="ELIGIBLE"/>
    <s v="MS PIPE"/>
    <x v="8"/>
  </r>
  <r>
    <x v="801"/>
    <x v="801"/>
    <d v="2021-07-16T00:00:00"/>
    <s v="SSS/TAX_INV/2021-22/39"/>
    <s v="SPARTAN SECURITY SYSTEM"/>
    <n v="402570"/>
    <s v="ELIGIBLE"/>
    <s v="WORK DONE OF MS PIPE"/>
    <x v="8"/>
  </r>
  <r>
    <x v="802"/>
    <x v="802"/>
    <d v="2021-11-20T00:00:00"/>
    <s v="SSS/TAX_INV/2021-22/121"/>
    <s v="SPARTAN SECURITY SYSTEM"/>
    <n v="706080"/>
    <s v="ELIGIBLE"/>
    <s v="FIRE FIGHTING WORK"/>
    <x v="8"/>
  </r>
  <r>
    <x v="803"/>
    <x v="803"/>
    <d v="2021-11-19T00:00:00"/>
    <s v="SSS/TAX_INV/2021-22/120"/>
    <s v="SPARTAN SECURITY SYSTEM"/>
    <n v="436860"/>
    <s v="ELIGIBLE"/>
    <s v="FIRE FIGHTING WORK"/>
    <x v="8"/>
  </r>
  <r>
    <x v="804"/>
    <x v="804"/>
    <d v="2017-08-09T00:00:00"/>
    <n v="10"/>
    <s v="ADARSH OVERSEAS"/>
    <n v="8555"/>
    <s v="NOT ELIGIBLE"/>
    <s v="FURNITURE ITEM PURCHASED"/>
    <x v="4"/>
  </r>
  <r>
    <x v="805"/>
    <x v="805"/>
    <d v="2017-08-09T00:00:00"/>
    <n v="12"/>
    <s v="ADARSH OVERSEAS"/>
    <n v="6300"/>
    <s v="ELIGIBLE"/>
    <s v="TRANSPORT CHARGES"/>
    <x v="7"/>
  </r>
  <r>
    <x v="806"/>
    <x v="806"/>
    <d v="2017-08-09T00:00:00"/>
    <n v="11"/>
    <s v="ADARSH OVERSEAS"/>
    <n v="6300"/>
    <s v="ELIGIBLE"/>
    <s v="TRANSPORT CHARGES"/>
    <x v="7"/>
  </r>
  <r>
    <x v="807"/>
    <x v="807"/>
    <d v="2017-08-09T00:00:00"/>
    <n v="9"/>
    <s v="ADARSH OVERSEAS"/>
    <n v="74933.999999999985"/>
    <s v="ELIGIBLE"/>
    <s v="TRANSPORT CHARGES"/>
    <x v="7"/>
  </r>
  <r>
    <x v="808"/>
    <x v="808"/>
    <d v="2021-06-30T00:00:00"/>
    <s v="FF/21-22/03"/>
    <s v="ACUITE RATING &amp; RESEARCH"/>
    <n v="50000"/>
    <s v="NOT ELIGIBLE"/>
    <s v="CONSULTANCY FEES"/>
    <x v="3"/>
  </r>
  <r>
    <x v="809"/>
    <x v="809"/>
    <d v="2018-02-01T00:00:00"/>
    <s v="AASPL/67/02/18"/>
    <s v="ACORE ARCHITECTURAL SERVICES PVT LTD"/>
    <n v="300000"/>
    <s v="ELIGIBLE"/>
    <s v="PROFFESIONAL FEES FOR PROVIDING ARCHITECTURAL SERVICES"/>
    <x v="22"/>
  </r>
  <r>
    <x v="810"/>
    <x v="810"/>
    <d v="2018-11-21T00:00:00"/>
    <s v="AASPL/103/11/18"/>
    <s v="ACORE ARCHITECTURAL SERVICES PVT LTD"/>
    <n v="47200"/>
    <s v="ELIGIBLE"/>
    <s v="CONSULTANCY FEES"/>
    <x v="3"/>
  </r>
  <r>
    <x v="811"/>
    <x v="811"/>
    <d v="2018-10-29T00:00:00"/>
    <s v="AASPL/77/10/18"/>
    <s v="ACORE ARCHITECTURAL SERVICES PVT LTD"/>
    <n v="47200"/>
    <s v="ELIGIBLE"/>
    <s v="CONSULTANCY FEES"/>
    <x v="3"/>
  </r>
  <r>
    <x v="812"/>
    <x v="812"/>
    <d v="2018-12-14T00:00:00"/>
    <s v="AASPL/103/12/18"/>
    <s v="ACORE ARCHITECTURAL SERVICES PVT LTD"/>
    <n v="47200"/>
    <s v="ELIGIBLE"/>
    <s v="CONSULTANCY FEES"/>
    <x v="3"/>
  </r>
  <r>
    <x v="813"/>
    <x v="813"/>
    <d v="2019-01-05T00:00:00"/>
    <s v="AASPL/107/01/19"/>
    <s v="ACORE ARCHITECTURAL SERVICES PVT LTD"/>
    <n v="47200"/>
    <s v="ELIGIBLE"/>
    <s v="CONSULTANCY FEES"/>
    <x v="3"/>
  </r>
  <r>
    <x v="814"/>
    <x v="814"/>
    <d v="2019-02-06T00:00:00"/>
    <s v="AASPL/120/02/19"/>
    <s v="ACORE ARCHITECTURAL SERVICES PVT LTD"/>
    <n v="47200"/>
    <s v="ELIGIBLE"/>
    <s v="CONSULTANCY FEES"/>
    <x v="3"/>
  </r>
  <r>
    <x v="815"/>
    <x v="815"/>
    <d v="2019-03-11T00:00:00"/>
    <s v="AASPL/145/03/19"/>
    <s v="ACORE ARCHITECTURAL SERVICES PVT LTD"/>
    <n v="47200"/>
    <s v="ELIGIBLE"/>
    <s v="CONSULTANCY FEES"/>
    <x v="3"/>
  </r>
  <r>
    <x v="816"/>
    <x v="816"/>
    <d v="2019-04-15T00:00:00"/>
    <s v="AASPL/11/04/19"/>
    <s v="ACORE ARCHITECTURAL SERVICES PVT LTD"/>
    <n v="47200"/>
    <s v="ELIGIBLE"/>
    <s v="CONSULTANCY FEES"/>
    <x v="3"/>
  </r>
  <r>
    <x v="817"/>
    <x v="817"/>
    <d v="2019-05-17T00:00:00"/>
    <s v="AASPL/22/05/19"/>
    <s v="ACORE ARCHITECTURAL SERVICES PVT LTD"/>
    <n v="47200"/>
    <s v="ELIGIBLE"/>
    <s v="CONSULTANCY FEES"/>
    <x v="3"/>
  </r>
  <r>
    <x v="818"/>
    <x v="818"/>
    <d v="2019-09-19T00:00:00"/>
    <s v="AASPL/31/06/19"/>
    <s v="ACORE ARCHITECTURAL SERVICES PVT LTD"/>
    <n v="47200"/>
    <s v="ELIGIBLE"/>
    <s v="CONSULTANCY FEES"/>
    <x v="3"/>
  </r>
  <r>
    <x v="819"/>
    <x v="819"/>
    <d v="2019-07-26T00:00:00"/>
    <s v="AASPL/48/07/19"/>
    <s v="ACORE ARCHITECTURAL SERVICES PVT LTD"/>
    <n v="47200"/>
    <s v="ELIGIBLE"/>
    <s v="CONSULTANCY FEES"/>
    <x v="3"/>
  </r>
  <r>
    <x v="820"/>
    <x v="820"/>
    <d v="2019-08-17T00:00:00"/>
    <s v="AASPL/065/08/19"/>
    <s v="ACORE ARCHITECTURAL SERVICES PVT LTD"/>
    <n v="47200"/>
    <s v="ELIGIBLE"/>
    <s v="CONSULTANCY FEES"/>
    <x v="3"/>
  </r>
  <r>
    <x v="821"/>
    <x v="821"/>
    <d v="2019-10-17T00:00:00"/>
    <s v="AASPL/087/10/19"/>
    <s v="ACORE ARCHITECTURAL SERVICES PVT LTD"/>
    <n v="47200"/>
    <s v="ELIGIBLE"/>
    <s v="CONSULTANCY FEES"/>
    <x v="3"/>
  </r>
  <r>
    <x v="822"/>
    <x v="822"/>
    <d v="2019-11-08T00:00:00"/>
    <s v="AASPL/088/10/19"/>
    <s v="ACORE ARCHITECTURAL SERVICES PVT LTD"/>
    <n v="47200"/>
    <s v="ELIGIBLE"/>
    <s v="CONSULTANCY FEES"/>
    <x v="3"/>
  </r>
  <r>
    <x v="823"/>
    <x v="823"/>
    <d v="2019-12-11T00:00:00"/>
    <s v="AASPL/106/12/19"/>
    <s v="ACORE ARCHITECTURAL SERVICES PVT LTD"/>
    <n v="47200"/>
    <s v="ELIGIBLE"/>
    <s v="CONSULTANCY FEES"/>
    <x v="3"/>
  </r>
  <r>
    <x v="824"/>
    <x v="824"/>
    <d v="2020-01-15T00:00:00"/>
    <s v="AASPL/114/01/20"/>
    <s v="ACORE ARCHITECTURAL SERVICES PVT LTD"/>
    <n v="47200"/>
    <s v="ELIGIBLE"/>
    <s v="CONSULTANCY FEES"/>
    <x v="3"/>
  </r>
  <r>
    <x v="825"/>
    <x v="825"/>
    <d v="2020-02-11T00:00:00"/>
    <s v="AASPL/122/02/20"/>
    <s v="ACORE ARCHITECTURAL SERVICES PVT LTD"/>
    <n v="47200"/>
    <s v="ELIGIBLE"/>
    <s v="CONSULTANCY FEES"/>
    <x v="3"/>
  </r>
  <r>
    <x v="826"/>
    <x v="826"/>
    <d v="2020-06-09T00:00:00"/>
    <s v="AASPL/06/06/20"/>
    <s v="ACORE ARCHITECTURAL SERVICES PVT LTD"/>
    <n v="120000"/>
    <s v="ELIGIBLE"/>
    <s v="CONSULTANCY FEES"/>
    <x v="3"/>
  </r>
  <r>
    <x v="827"/>
    <x v="827"/>
    <d v="2020-08-21T00:00:00"/>
    <s v="AASPL/25/08/20"/>
    <s v="ACORE ARCHITECTURAL SERVICES PVT LTD"/>
    <n v="80000"/>
    <s v="ELIGIBLE"/>
    <s v="CONSULTANCY FEES"/>
    <x v="3"/>
  </r>
  <r>
    <x v="828"/>
    <x v="828"/>
    <d v="2020-10-03T00:00:00"/>
    <s v="AASPL/37/10/20"/>
    <s v="ACORE ARCHITECTURAL SERVICES PVT LTD"/>
    <n v="80000"/>
    <s v="ELIGIBLE"/>
    <s v="CONSULTANCY FEES"/>
    <x v="3"/>
  </r>
  <r>
    <x v="829"/>
    <x v="829"/>
    <d v="2020-11-06T00:00:00"/>
    <s v="AASPL/123/03/20"/>
    <s v="ACORE ARCHITECTURAL SERVICES PVT LTD"/>
    <n v="47200"/>
    <s v="ELIGIBLE"/>
    <s v="CONSULTANCY FEES"/>
    <x v="3"/>
  </r>
  <r>
    <x v="830"/>
    <x v="830"/>
    <d v="2020-11-11T00:00:00"/>
    <s v="AASPL/59/11/20"/>
    <s v="ACORE ARCHITECTURAL SERVICES PVT LTD"/>
    <n v="47200"/>
    <s v="ELIGIBLE"/>
    <s v="CONSULTANCY FEES"/>
    <x v="3"/>
  </r>
  <r>
    <x v="831"/>
    <x v="831"/>
    <d v="2021-01-13T00:00:00"/>
    <s v="AASPL/72/01/21"/>
    <s v="ACORE ARCHITECTURAL SERVICES PVT LTD"/>
    <n v="40000"/>
    <s v="ELIGIBLE"/>
    <s v="CONSULTANCY FEES"/>
    <x v="3"/>
  </r>
  <r>
    <x v="832"/>
    <x v="832"/>
    <d v="2021-02-20T00:00:00"/>
    <s v="AASPL/93/02/21"/>
    <s v="ACORE ARCHITECTURAL SERVICES PVT LTD"/>
    <n v="40000"/>
    <s v="ELIGIBLE"/>
    <s v="CONSULTANCY FEES"/>
    <x v="3"/>
  </r>
  <r>
    <x v="833"/>
    <x v="833"/>
    <d v="2021-04-14T00:00:00"/>
    <s v="AASPL/03/04/21"/>
    <s v="ACORE ARCHITECTURAL SERVICES PVT LTD"/>
    <n v="80000"/>
    <s v="ELIGIBLE"/>
    <s v="CONSULTANCY FEES"/>
    <x v="3"/>
  </r>
  <r>
    <x v="834"/>
    <x v="834"/>
    <d v="2021-06-03T00:00:00"/>
    <s v="AASPL/12/06/21"/>
    <s v="ACORE ARCHITECTURAL SERVICES PVT LTD"/>
    <n v="80000"/>
    <s v="ELIGIBLE"/>
    <s v="CONSULTANCY FEES"/>
    <x v="3"/>
  </r>
  <r>
    <x v="835"/>
    <x v="835"/>
    <d v="2021-06-03T00:00:00"/>
    <s v="AASPL/03/06/21"/>
    <s v="ACORE ARCHITECTURAL SERVICES PVT LTD"/>
    <n v="40000"/>
    <s v="ELIGIBLE"/>
    <s v="CONSULTANCY FEES"/>
    <x v="3"/>
  </r>
  <r>
    <x v="836"/>
    <x v="836"/>
    <d v="2021-07-29T00:00:00"/>
    <s v="AASPL/29/07/21"/>
    <s v="ACORE ARCHITECTURAL SERVICES PVT LTD"/>
    <n v="40000"/>
    <s v="ELIGIBLE"/>
    <s v="CONSULTANCY FEES"/>
    <x v="3"/>
  </r>
  <r>
    <x v="837"/>
    <x v="837"/>
    <d v="2021-10-07T00:00:00"/>
    <s v="AASPL/58/10/21"/>
    <s v="ACORE ARCHITECTURAL SERVICES PVT LTD"/>
    <n v="80000"/>
    <s v="ELIGIBLE"/>
    <s v="CONSULTANCY FEES"/>
    <x v="3"/>
  </r>
  <r>
    <x v="838"/>
    <x v="838"/>
    <d v="2021-11-25T00:00:00"/>
    <s v="AASPL/79/11/11"/>
    <s v="ACORE ARCHITECTURAL SERVICES PVT LTD"/>
    <n v="40000"/>
    <s v="ELIGIBLE"/>
    <s v="CONSULTANCY FEES"/>
    <x v="3"/>
  </r>
  <r>
    <x v="839"/>
    <x v="839"/>
    <d v="2021-12-16T00:00:00"/>
    <s v="AASPL/86/12/21"/>
    <s v="ACORE ARCHITECTURAL SERVICES PVT LTD"/>
    <n v="40000"/>
    <s v="ELIGIBLE"/>
    <s v="CONSULTANCY FEES"/>
    <x v="3"/>
  </r>
  <r>
    <x v="840"/>
    <x v="840"/>
    <d v="2022-02-11T00:00:00"/>
    <s v="AASPL/108/02/22"/>
    <s v="ACORE ARCHITECTURAL SERVICES PVT LTD"/>
    <n v="40000"/>
    <s v="ELIGIBLE"/>
    <s v="CONSULTANCY FEES"/>
    <x v="3"/>
  </r>
  <r>
    <x v="841"/>
    <x v="841"/>
    <d v="2021-10-21T00:00:00"/>
    <s v="21-22/776"/>
    <s v="A-CLASS MARBLES INDIA PVT. LTD."/>
    <n v="1687516"/>
    <s v="ELIGIBLE"/>
    <s v="MARBLES SLAB"/>
    <x v="1"/>
  </r>
  <r>
    <x v="842"/>
    <x v="842"/>
    <d v="2022-02-24T00:00:00"/>
    <s v="21-22/1262"/>
    <s v="A-CLASS MARBLES INDIA PVT. LTD."/>
    <n v="1767530"/>
    <s v="ELIGIBLE"/>
    <s v="MARBLES SLAB"/>
    <x v="1"/>
  </r>
  <r>
    <x v="843"/>
    <x v="843"/>
    <d v="2022-03-30T00:00:00"/>
    <s v="21-22/1452"/>
    <s v="A-CLASS MARBLES INDIA PVT. LTD."/>
    <n v="2511701"/>
    <s v="ELIGIBLE"/>
    <s v="MARBLES SLAB"/>
    <x v="1"/>
  </r>
  <r>
    <x v="844"/>
    <x v="844"/>
    <d v="2017-06-29T00:00:00"/>
    <s v="AB/13/17"/>
    <s v="ABITARE ARCHITECT &amp; INTERIOR DESIGNERS"/>
    <n v="575000"/>
    <s v="ELIGIBLE"/>
    <s v="CONSULTANCY CHARGES FOR DESIGNING AND SUPERVISING RENOVATION OF ARCHITECTURE AND INTERIOR JOBS FOR 4 STAR HOTEL RAHI"/>
    <x v="22"/>
  </r>
  <r>
    <x v="845"/>
    <x v="845"/>
    <d v="2017-12-14T00:00:00"/>
    <s v="AB/22/17"/>
    <s v="ABITARE ARCHITECT &amp; INTERIOR DESIGNERS"/>
    <n v="400000"/>
    <s v="ELIGIBLE"/>
    <s v="CHARGES FOR DESIGNING AND SUPERVISING OF RENOVATION INTERIOR OF RAHI BUNGLOW"/>
    <x v="22"/>
  </r>
  <r>
    <x v="846"/>
    <x v="846"/>
    <d v="2018-01-16T00:00:00"/>
    <s v="AB/27/17"/>
    <s v="ABITARE ARCHITECT &amp; INTERIOR DESIGNERS"/>
    <n v="300000"/>
    <s v="ELIGIBLE"/>
    <s v="CHARGES FOR DESIGNING AND SUPERVISING OF RENOVATION INTERIOR OF RAHI BUNGLOW"/>
    <x v="22"/>
  </r>
  <r>
    <x v="847"/>
    <x v="847"/>
    <d v="2018-02-22T00:00:00"/>
    <s v="AB/31/17"/>
    <s v="ABITARE ARCHITECT &amp; INTERIOR DESIGNERS"/>
    <n v="300000"/>
    <s v="ELIGIBLE"/>
    <s v="CHARGES FOR DESIGNING AND SUPERVISING OF RENOVATION INTERIOR OF RAHI BUNGLOW"/>
    <x v="22"/>
  </r>
  <r>
    <x v="848"/>
    <x v="848"/>
    <d v="2018-04-16T00:00:00"/>
    <s v="AB/03/18"/>
    <s v="ABITARE ARCHITECT &amp; INTERIOR DESIGNERS"/>
    <n v="300000"/>
    <s v="ELIGIBLE"/>
    <s v="CHARGES FOR DESIGNING AND SUPERVISING OF RENOVATION INTERIOR OF RAHI BUNGLOW"/>
    <x v="22"/>
  </r>
  <r>
    <x v="849"/>
    <x v="849"/>
    <d v="2018-06-15T00:00:00"/>
    <s v="AB/08/2018"/>
    <s v="ABITARE ARCHITECT &amp; INTERIOR DESIGNERS"/>
    <n v="300000"/>
    <s v="ELIGIBLE"/>
    <s v="CONSULTANCY CHARGES FOR DESIGNING AND SUPERVISING RENOVATION OF ARCHITECTURE AND INTERIOR JOBS FOR 4 STAR HOTEL RAHI"/>
    <x v="22"/>
  </r>
  <r>
    <x v="850"/>
    <x v="850"/>
    <d v="2018-12-14T00:00:00"/>
    <s v="AB/28/18"/>
    <s v="ABITARE ARCHITECT &amp; INTERIOR DESIGNERS"/>
    <n v="300000"/>
    <s v="ELIGIBLE"/>
    <s v="CONSULTANCY FEES"/>
    <x v="3"/>
  </r>
  <r>
    <x v="851"/>
    <x v="851"/>
    <d v="2019-03-05T00:00:00"/>
    <s v="AB/35/18"/>
    <s v="ABITARE ARCHITECT &amp; INTERIOR DESIGNERS"/>
    <n v="300000"/>
    <s v="ELIGIBLE"/>
    <s v="CONSULTANCY FEES"/>
    <x v="3"/>
  </r>
  <r>
    <x v="852"/>
    <x v="852"/>
    <d v="2019-06-04T00:00:00"/>
    <s v="AB/04/19"/>
    <s v="ABITARE ARCHITECT &amp; INTERIOR DESIGNERS"/>
    <n v="300000"/>
    <s v="ELIGIBLE"/>
    <s v="CONSULTANCY FEES"/>
    <x v="3"/>
  </r>
  <r>
    <x v="853"/>
    <x v="853"/>
    <d v="2019-09-23T00:00:00"/>
    <s v="AB/07/2019"/>
    <s v="ABITARE ARCHITECT &amp; INTERIOR DESIGNERS"/>
    <n v="300000"/>
    <s v="ELIGIBLE"/>
    <s v="CONSULTANCY FEES"/>
    <x v="3"/>
  </r>
  <r>
    <x v="854"/>
    <x v="854"/>
    <d v="2020-01-17T00:00:00"/>
    <s v="AB/17/19"/>
    <s v="ABITARE ARCHITECT &amp; INTERIOR DESIGNERS"/>
    <n v="300000"/>
    <s v="ELIGIBLE"/>
    <s v="CONSULTANCY FEES"/>
    <x v="3"/>
  </r>
  <r>
    <x v="855"/>
    <x v="855"/>
    <d v="2020-05-19T00:00:00"/>
    <s v="AB/01/20"/>
    <s v="ABITARE ARCHITECT &amp; INTERIOR DESIGNERS"/>
    <n v="300000"/>
    <s v="ELIGIBLE"/>
    <s v="CONSULTANCY FEES"/>
    <x v="3"/>
  </r>
  <r>
    <x v="856"/>
    <x v="856"/>
    <d v="2020-12-01T00:00:00"/>
    <s v="AB/21/20"/>
    <s v="ABITARE ARCHITECT &amp; INTERIOR DESIGNERS"/>
    <n v="200000"/>
    <s v="ELIGIBLE"/>
    <s v="CONSULTANCY FEES"/>
    <x v="3"/>
  </r>
  <r>
    <x v="857"/>
    <x v="857"/>
    <d v="2021-03-12T00:00:00"/>
    <s v="AB/28/20"/>
    <s v="ABITARE ARCHITECT &amp; INTERIOR DESIGNERS"/>
    <n v="100000"/>
    <s v="ELIGIBLE"/>
    <s v="CONSULTANCY FEES"/>
    <x v="3"/>
  </r>
  <r>
    <x v="858"/>
    <x v="858"/>
    <d v="2021-08-06T00:00:00"/>
    <s v="AB/08/21"/>
    <s v="ABITARE ARCHITECT &amp; INTERIOR DESIGNERS"/>
    <n v="100000"/>
    <s v="ELIGIBLE"/>
    <s v="CONSULTANCY FEES"/>
    <x v="3"/>
  </r>
  <r>
    <x v="859"/>
    <x v="859"/>
    <d v="2017-08-31T00:00:00"/>
    <n v="188"/>
    <s v="ABHILASH TRADERS"/>
    <n v="47872"/>
    <s v="ELIGIBLE"/>
    <s v="CEMENT PURCHASE"/>
    <x v="1"/>
  </r>
  <r>
    <x v="860"/>
    <x v="860"/>
    <d v="2017-07-31T00:00:00"/>
    <n v="95"/>
    <s v="ABHILASH TRADERS"/>
    <n v="52531.199999999997"/>
    <s v="ELIGIBLE"/>
    <s v="CEMENT PURCHASE"/>
    <x v="1"/>
  </r>
  <r>
    <x v="861"/>
    <x v="861"/>
    <d v="2017-10-01T00:00:00"/>
    <n v="103"/>
    <s v="ABHILASH TRADERS"/>
    <n v="26266"/>
    <s v="ELIGIBLE"/>
    <s v="CEMENT PURCHASE"/>
    <x v="1"/>
  </r>
  <r>
    <x v="862"/>
    <x v="862"/>
    <d v="2017-10-26T00:00:00"/>
    <n v="165"/>
    <s v="ABHILASH TRADERS"/>
    <n v="43008"/>
    <s v="ELIGIBLE"/>
    <s v="CEMENT PURCHASE"/>
    <x v="1"/>
  </r>
  <r>
    <x v="863"/>
    <x v="863"/>
    <d v="2018-05-25T00:00:00"/>
    <m/>
    <s v="ABHILASH TRADERS"/>
    <n v="8000"/>
    <s v="ELIGIBLE"/>
    <s v="CEMENT PURCHASE"/>
    <x v="1"/>
  </r>
  <r>
    <x v="864"/>
    <x v="864"/>
    <d v="2018-06-02T00:00:00"/>
    <m/>
    <s v="ABHILASH TRADERS"/>
    <n v="13000"/>
    <s v="ELIGIBLE"/>
    <s v="CEMENT PURCHASE"/>
    <x v="1"/>
  </r>
  <r>
    <x v="865"/>
    <x v="865"/>
    <d v="2021-11-03T00:00:00"/>
    <n v="1495"/>
    <s v="KISAN SEWA KENDRA"/>
    <n v="19896"/>
    <s v="ELIGIBLE"/>
    <s v="DIESEL"/>
    <x v="1"/>
  </r>
  <r>
    <x v="866"/>
    <x v="866"/>
    <d v="2022-03-31T00:00:00"/>
    <n v="834"/>
    <s v="KISAN SEWA KENDRA"/>
    <n v="11355"/>
    <s v="ELIGIBLE"/>
    <s v="DIESEL"/>
    <x v="1"/>
  </r>
  <r>
    <x v="867"/>
    <x v="867"/>
    <d v="2018-12-15T00:00:00"/>
    <n v="1096"/>
    <s v="RMG STEELS PVT LTD"/>
    <n v="522492"/>
    <s v="ELIGIBLE"/>
    <s v="STEEL"/>
    <x v="1"/>
  </r>
  <r>
    <x v="868"/>
    <x v="868"/>
    <d v="2021-08-19T00:00:00"/>
    <s v="RV0921005464"/>
    <s v="BEE GEE ENGINEERS"/>
    <n v="12188"/>
    <s v="ELIGIBLE"/>
    <s v="ELECTRICAL ITEMS"/>
    <x v="13"/>
  </r>
  <r>
    <x v="869"/>
    <x v="869"/>
    <d v="2022-01-16T00:00:00"/>
    <s v="GST/10505/2021-22"/>
    <s v="ANAND TRADING CORPORATION"/>
    <n v="15698"/>
    <s v="ELIGIBLE"/>
    <s v="ELECTRICAL ITEMS"/>
    <x v="14"/>
  </r>
  <r>
    <x v="870"/>
    <x v="870"/>
    <d v="2019-02-09T00:00:00"/>
    <n v="8260017755"/>
    <s v="KONE ELEVATORS"/>
    <n v="110000"/>
    <s v="ELIGIBLE"/>
    <s v="LIFT"/>
    <x v="25"/>
  </r>
  <r>
    <x v="871"/>
    <x v="871"/>
    <d v="2019-02-09T00:00:00"/>
    <n v="8260017754"/>
    <s v="KONE ELEVATORS"/>
    <n v="110000"/>
    <s v="ELIGIBLE"/>
    <s v="LIFT"/>
    <x v="25"/>
  </r>
  <r>
    <x v="872"/>
    <x v="872"/>
    <d v="2019-02-09T00:00:00"/>
    <n v="8260017753"/>
    <s v="KONE ELEVATORS"/>
    <n v="122400"/>
    <s v="ELIGIBLE"/>
    <s v="LIFT"/>
    <x v="25"/>
  </r>
  <r>
    <x v="873"/>
    <x v="873"/>
    <d v="2019-02-09T00:00:00"/>
    <n v="8260017752"/>
    <s v="KONE ELEVATORS"/>
    <n v="125600"/>
    <s v="ELIGIBLE"/>
    <s v="LIFT"/>
    <x v="25"/>
  </r>
  <r>
    <x v="874"/>
    <x v="874"/>
    <d v="2019-02-09T00:00:00"/>
    <n v="8260017751"/>
    <s v="KONE ELEVATORS"/>
    <n v="114800"/>
    <s v="ELIGIBLE"/>
    <s v="LIFT"/>
    <x v="25"/>
  </r>
  <r>
    <x v="875"/>
    <x v="875"/>
    <d v="2019-02-09T00:00:00"/>
    <n v="8260017750"/>
    <s v="KONE ELEVATORS"/>
    <n v="138400"/>
    <s v="ELIGIBLE"/>
    <s v="LIFT"/>
    <x v="25"/>
  </r>
  <r>
    <x v="876"/>
    <x v="876"/>
    <d v="2019-02-09T00:00:00"/>
    <n v="8260017756"/>
    <s v="KONE ELEVATORS"/>
    <n v="120400"/>
    <s v="ELIGIBLE"/>
    <s v="LIFT"/>
    <x v="25"/>
  </r>
  <r>
    <x v="877"/>
    <x v="877"/>
    <d v="2019-12-09T00:00:00"/>
    <n v="8260017750"/>
    <s v="KONE ELEVATORS"/>
    <n v="138400"/>
    <s v="ELIGIBLE"/>
    <s v="LIFT"/>
    <x v="25"/>
  </r>
  <r>
    <x v="878"/>
    <x v="878"/>
    <d v="2021-03-01T00:00:00"/>
    <m/>
    <s v="JITENDRA PANDEY "/>
    <n v="147706"/>
    <s v="ELIGIBLE"/>
    <s v="JCB WORK "/>
    <x v="1"/>
  </r>
  <r>
    <x v="879"/>
    <x v="879"/>
    <d v="2018-12-20T00:00:00"/>
    <n v="1811002604"/>
    <s v="REAL INNERSPRING TECHNOLOGIES PVT LTD"/>
    <n v="30975"/>
    <s v="NOT ELIGIBLE"/>
    <s v="FURNITURE"/>
    <x v="4"/>
  </r>
  <r>
    <x v="880"/>
    <x v="880"/>
    <d v="2017-09-09T00:00:00"/>
    <s v="0000092"/>
    <s v="JAI RAM STEELS"/>
    <n v="418365"/>
    <s v="ELIGIBLE"/>
    <s v="STEEL"/>
    <x v="1"/>
  </r>
  <r>
    <x v="881"/>
    <x v="881"/>
    <d v="2019-02-11T00:00:00"/>
    <n v="4116"/>
    <s v="AGARWAL MARBLES"/>
    <n v="32156"/>
    <s v="ELIGIBLE"/>
    <s v="MARBLES SLAB"/>
    <x v="1"/>
  </r>
  <r>
    <x v="882"/>
    <x v="882"/>
    <d v="2020-09-04T00:00:00"/>
    <s v="2020-21/77"/>
    <s v="SPARTAN SECURITY SYSTEM"/>
    <n v="44132"/>
    <s v="ELIGIBLE"/>
    <s v="SECURITY SYSTEM"/>
    <x v="8"/>
  </r>
  <r>
    <x v="883"/>
    <x v="883"/>
    <d v="2021-03-31T00:00:00"/>
    <s v="143/20-21"/>
    <s v="SPARTAN SECURITY SYSTEM"/>
    <n v="120301"/>
    <s v="ELIGIBLE"/>
    <s v="SECURITY SYSTEM"/>
    <x v="8"/>
  </r>
  <r>
    <x v="884"/>
    <x v="884"/>
    <d v="2018-07-19T00:00:00"/>
    <n v="17"/>
    <s v="SIO VASUNDHARA INTERNATIONAL PVT LTD"/>
    <n v="4000"/>
    <s v="ELIGIBLE"/>
    <s v="CS LEG"/>
    <x v="2"/>
  </r>
  <r>
    <x v="885"/>
    <x v="885"/>
    <d v="2021-02-01T00:00:00"/>
    <m/>
    <s v="BHARAT BUILDING MATERIAL"/>
    <n v="19176"/>
    <s v="ELIGIBLE"/>
    <s v="COARSE SAND, BRICKS"/>
    <x v="1"/>
  </r>
  <r>
    <x v="886"/>
    <x v="886"/>
    <d v="2021-04-05T00:00:00"/>
    <m/>
    <s v="BHARAT BUILDING MATERIAL"/>
    <n v="8265"/>
    <s v="ELIGIBLE"/>
    <s v="COARSE SAND, BRICKS"/>
    <x v="1"/>
  </r>
  <r>
    <x v="887"/>
    <x v="887"/>
    <d v="2021-04-08T00:00:00"/>
    <m/>
    <s v="BHARAT BUILDING MATERIAL"/>
    <n v="7917"/>
    <s v="ELIGIBLE"/>
    <s v="COARSE SAND, BRICKS"/>
    <x v="1"/>
  </r>
  <r>
    <x v="888"/>
    <x v="888"/>
    <d v="2021-04-08T00:00:00"/>
    <m/>
    <s v="BHARAT BUILDING MATERIAL"/>
    <n v="7917"/>
    <s v="ELIGIBLE"/>
    <s v="COARSE SAND, BRICKS"/>
    <x v="1"/>
  </r>
  <r>
    <x v="889"/>
    <x v="889"/>
    <d v="2021-10-05T00:00:00"/>
    <m/>
    <s v="BHARAT BUILDING MATERIAL"/>
    <n v="9000"/>
    <s v="ELIGIBLE"/>
    <s v="COARSE SAND, BRICKS"/>
    <x v="1"/>
  </r>
  <r>
    <x v="890"/>
    <x v="890"/>
    <d v="2022-02-26T00:00:00"/>
    <m/>
    <s v="BHARAT BUILDING MATERIAL"/>
    <n v="37400"/>
    <s v="ELIGIBLE"/>
    <s v="COARSE SAND, BRICKS"/>
    <x v="1"/>
  </r>
  <r>
    <x v="891"/>
    <x v="891"/>
    <d v="2021-11-23T00:00:00"/>
    <m/>
    <s v="BHARAT BUILDING MATERIAL"/>
    <n v="35720"/>
    <s v="ELIGIBLE"/>
    <s v="COARSE SAND, BRICKS"/>
    <x v="1"/>
  </r>
  <r>
    <x v="892"/>
    <x v="892"/>
    <d v="2018-04-16T00:00:00"/>
    <m/>
    <s v="KIRAN INDUSTRIES"/>
    <n v="20060"/>
    <s v="NOT ELIGIBLE"/>
    <s v="furniture"/>
    <x v="4"/>
  </r>
  <r>
    <x v="893"/>
    <x v="893"/>
    <d v="2019-08-07T00:00:00"/>
    <n v="16"/>
    <s v="ABHIVYAKTI ART GALLERY"/>
    <n v="28500"/>
    <s v="ELIGIBLE"/>
    <s v="DECORATIVE ITEMS"/>
    <x v="1"/>
  </r>
  <r>
    <x v="894"/>
    <x v="894"/>
    <d v="2021-12-23T00:00:00"/>
    <m/>
    <s v="HELLA INFRA MARKET PRIVATE LIMITED"/>
    <n v="1659194"/>
    <s v="ELIGIBLE "/>
    <s v="ELECTRICAL ITEM"/>
    <x v="1"/>
  </r>
  <r>
    <x v="895"/>
    <x v="895"/>
    <d v="2022-02-26T00:00:00"/>
    <n v="12"/>
    <s v="KBS ENTERPRISES"/>
    <n v="200095"/>
    <s v="ELIGIBLE"/>
    <s v="WATER PROOFING WORK"/>
    <x v="1"/>
  </r>
  <r>
    <x v="896"/>
    <x v="896"/>
    <d v="2022-03-18T00:00:00"/>
    <m/>
    <s v="RIPARIAN IRRIGATIONS &amp; POOL PVT LTD"/>
    <n v="558340"/>
    <s v="ELIGIBLE"/>
    <s v="SWIMMING POOL"/>
    <x v="10"/>
  </r>
  <r>
    <x v="897"/>
    <x v="897"/>
    <d v="2022-03-30T00:00:00"/>
    <s v="VIPL/3983/21-22"/>
    <s v="WADHWA ENTERPRISES"/>
    <n v="16212.96"/>
    <s v="ELIGIBLE"/>
    <s v="ALUMINIUM WORK"/>
    <x v="1"/>
  </r>
  <r>
    <x v="898"/>
    <x v="898"/>
    <d v="2017-11-13T00:00:00"/>
    <n v="29"/>
    <s v="THAKURI CONSTRUCTION COMPANY"/>
    <n v="91758"/>
    <s v="ELIGIBLE"/>
    <s v="CONSTRUCTION"/>
    <x v="1"/>
  </r>
  <r>
    <x v="899"/>
    <x v="899"/>
    <d v="2018-08-02T00:00:00"/>
    <n v="1"/>
    <s v="CPS INTERIORS"/>
    <n v="23010"/>
    <s v="ELIGIBLE"/>
    <s v="INTERIORS"/>
    <x v="1"/>
  </r>
  <r>
    <x v="900"/>
    <x v="900"/>
    <d v="2018-11-24T00:00:00"/>
    <n v="7000308124"/>
    <s v="GROHE INDIA PVT LTD"/>
    <n v="279660.2"/>
    <s v="ELIGIBLE"/>
    <s v="FAUCETS"/>
    <x v="2"/>
  </r>
  <r>
    <x v="901"/>
    <x v="901"/>
    <d v="2019-05-22T00:00:00"/>
    <s v="RA/1/004"/>
    <s v="ICC ENTERPRISES"/>
    <n v="1544443"/>
    <s v="ELIGIBLE"/>
    <s v="ALUMINIUM WORK"/>
    <x v="1"/>
  </r>
  <r>
    <x v="902"/>
    <x v="902"/>
    <d v="2019-09-18T00:00:00"/>
    <s v="RA/2/007"/>
    <s v="ICC ENTERPRISES"/>
    <n v="646900"/>
    <s v="ELIGIBLE"/>
    <s v="ALUMINIUM WORK"/>
    <x v="1"/>
  </r>
  <r>
    <x v="903"/>
    <x v="903"/>
    <d v="2020-02-20T00:00:00"/>
    <s v="RA/3/009"/>
    <s v="ICC ENTERPRISES"/>
    <n v="941554"/>
    <s v="ELIGIBLE "/>
    <s v="ALUMINIUM WORK"/>
    <x v="1"/>
  </r>
  <r>
    <x v="904"/>
    <x v="904"/>
    <d v="2021-03-30T00:00:00"/>
    <m/>
    <s v="AGARWAL MARBLES"/>
    <n v="8473"/>
    <s v="ELIGIBLE"/>
    <s v="marbles"/>
    <x v="1"/>
  </r>
  <r>
    <x v="905"/>
    <x v="905"/>
    <d v="2020-10-14T00:00:00"/>
    <n v="3352"/>
    <s v="PRATEEK GOEL TRANSPORT"/>
    <n v="29050"/>
    <s v="ELIGIBLE"/>
    <s v="freight"/>
    <x v="7"/>
  </r>
  <r>
    <x v="906"/>
    <x v="906"/>
    <d v="2021-03-31T00:00:00"/>
    <n v="721"/>
    <s v="A1 FREIGHT"/>
    <n v="115000"/>
    <s v="ELIGIBLE"/>
    <s v="freight"/>
    <x v="7"/>
  </r>
  <r>
    <x v="907"/>
    <x v="907"/>
    <d v="2022-03-31T00:00:00"/>
    <n v="36"/>
    <s v="AV LOGISTIC"/>
    <n v="110000"/>
    <s v="ELIGIBLE"/>
    <s v="freight"/>
    <x v="7"/>
  </r>
  <r>
    <x v="908"/>
    <x v="908"/>
    <d v="2020-07-24T00:00:00"/>
    <m/>
    <s v="JAI KISAN NURSERY"/>
    <n v="529785"/>
    <s v="ELIGIBLE"/>
    <s v="greenry"/>
    <x v="7"/>
  </r>
  <r>
    <x v="909"/>
    <x v="909"/>
    <d v="2021-07-01T00:00:00"/>
    <m/>
    <s v="JAI KISAN NURSERY"/>
    <n v="266815"/>
    <s v="ELIGIBLE"/>
    <s v="greenry"/>
    <x v="7"/>
  </r>
  <r>
    <x v="910"/>
    <x v="910"/>
    <d v="2021-01-18T00:00:00"/>
    <m/>
    <s v="DEEPCHAND (GOLU BORING)"/>
    <n v="74297"/>
    <s v="ELIGIBLE"/>
    <s v="BORING"/>
    <x v="26"/>
  </r>
  <r>
    <x v="911"/>
    <x v="911"/>
    <d v="2021-05-17T00:00:00"/>
    <s v="T1/21-22/001"/>
    <s v="GOODRICH GLOBAL FURNISHING INDIA PVT. LTD"/>
    <n v="36315"/>
    <s v="ELIGIBLE"/>
    <s v="WALLPAPER"/>
    <x v="1"/>
  </r>
  <r>
    <x v="912"/>
    <x v="912"/>
    <d v="2020-12-10T00:00:00"/>
    <s v="2420201210145726"/>
    <s v="ICICI LOMBARD GENERAL INSURANCE"/>
    <n v="340000"/>
    <s v="NOT ELIGIBLE"/>
    <s v="INSURANCE BILL"/>
    <x v="20"/>
  </r>
  <r>
    <x v="913"/>
    <x v="913"/>
    <d v="2020-07-06T00:00:00"/>
    <s v="2420201210145726"/>
    <s v="ICICI LOMBARD GENERAL INSURANCE"/>
    <n v="9815"/>
    <s v="NOT ELIGIBLE"/>
    <s v="INSURANCE"/>
    <x v="20"/>
  </r>
  <r>
    <x v="914"/>
    <x v="914"/>
    <d v="2021-12-12T00:00:00"/>
    <s v="1012211007801"/>
    <s v="ICICI LOMBARD GENERAL INSURANCE"/>
    <n v="336000"/>
    <s v="NOT ELIGIBLE"/>
    <s v="INSURANCE PREMIUM"/>
    <x v="20"/>
  </r>
  <r>
    <x v="915"/>
    <x v="915"/>
    <d v="2019-08-02T00:00:00"/>
    <s v="IAS-A-1"/>
    <s v="MARRIOT INTERNATIONAL DESIGN &amp;CONSTUCTION"/>
    <n v="1574539"/>
    <s v="ELIGIBLE"/>
    <s v="ARCHITECT"/>
    <x v="3"/>
  </r>
  <r>
    <x v="916"/>
    <x v="916"/>
    <d v="2020-05-19T00:00:00"/>
    <n v="3420091863"/>
    <s v="MARRIOT INTERNATIONAL DESIGN &amp;CONSTUCTION"/>
    <n v="2532166"/>
    <s v="ELIGIBLE"/>
    <s v="ARCHITECT"/>
    <x v="3"/>
  </r>
  <r>
    <x v="917"/>
    <x v="917"/>
    <d v="2022-01-03T00:00:00"/>
    <s v="OMT/P/42/21-22"/>
    <s v="OMT PLUMBING ENGINEERING PVT LTD"/>
    <n v="522027"/>
    <s v="ELIGIBLE"/>
    <s v="PLUMBING WORK"/>
    <x v="2"/>
  </r>
  <r>
    <x v="918"/>
    <x v="918"/>
    <d v="2022-01-03T00:00:00"/>
    <s v="OMT/P/41/21-22"/>
    <s v="OMT PLUMBING ENGINEERING PVT LTD"/>
    <n v="1316925"/>
    <s v="ELIGIBLE"/>
    <s v="PLUMBING WORK"/>
    <x v="2"/>
  </r>
  <r>
    <x v="919"/>
    <x v="919"/>
    <d v="2022-01-17T00:00:00"/>
    <m/>
    <s v="ADARSH ENTERPRISES"/>
    <n v="226457"/>
    <s v="ELIGIBLE"/>
    <s v="PLUMBING WORK"/>
    <x v="2"/>
  </r>
  <r>
    <x v="920"/>
    <x v="920"/>
    <d v="2022-02-17T00:00:00"/>
    <n v="2"/>
    <s v="ADARSH ENTERPRISES"/>
    <n v="140752"/>
    <s v="ELIGIBLE"/>
    <s v="PLUMBING WORK"/>
    <x v="2"/>
  </r>
  <r>
    <x v="921"/>
    <x v="921"/>
    <d v="2022-03-07T00:00:00"/>
    <n v="4"/>
    <s v="ADARSH ENTERPRISES"/>
    <n v="109450"/>
    <s v="ELIGIBLE"/>
    <s v="PLUMBING WORK"/>
    <x v="2"/>
  </r>
  <r>
    <x v="922"/>
    <x v="922"/>
    <d v="2022-03-07T00:00:00"/>
    <n v="3"/>
    <s v="ADARSH ENTERPRISES"/>
    <n v="304660"/>
    <s v="ELIGIBLE"/>
    <s v="PLUMBING WORK"/>
    <x v="2"/>
  </r>
  <r>
    <x v="923"/>
    <x v="923"/>
    <d v="2021-03-18T00:00:00"/>
    <s v="KEPL/20216308"/>
    <s v="KATARIA ECOTECH PVT. LTD"/>
    <n v="15392"/>
    <s v="ELIGIBLE"/>
    <s v="ADHESIVE POWDER"/>
    <x v="1"/>
  </r>
  <r>
    <x v="924"/>
    <x v="924"/>
    <d v="2021-04-06T00:00:00"/>
    <s v="KEPL/21221128"/>
    <s v="KATARIA ECOTECH PVT. LTD"/>
    <n v="101539"/>
    <s v="ELIGIBLE"/>
    <s v="MASH FLY ASHBLOCK"/>
    <x v="1"/>
  </r>
  <r>
    <x v="925"/>
    <x v="925"/>
    <d v="2021-04-06T00:00:00"/>
    <s v="KEPL/21221129"/>
    <s v="KATARIA ECOTECH PVT. LTD"/>
    <n v="13468"/>
    <s v="ELIGIBLE"/>
    <s v="ADHESIVE POWDER"/>
    <x v="1"/>
  </r>
  <r>
    <x v="926"/>
    <x v="926"/>
    <d v="2021-04-09T00:00:00"/>
    <s v="KEPL/21221199"/>
    <s v="KATARIA ECOTECH PVT. LTD"/>
    <n v="13468"/>
    <s v="ELIGIBLE"/>
    <s v="ADHESIVE POWDER"/>
    <x v="1"/>
  </r>
  <r>
    <x v="927"/>
    <x v="927"/>
    <d v="2021-04-09T00:00:00"/>
    <s v="KEPL/21221198"/>
    <s v="KATARIA ECOTECH PVT. LTD"/>
    <n v="101957"/>
    <s v="ELIGIBLE"/>
    <s v="MASH FLY ASHBLOCK"/>
    <x v="1"/>
  </r>
  <r>
    <x v="928"/>
    <x v="928"/>
    <d v="2021-04-18T00:00:00"/>
    <s v="KEPL/21221368"/>
    <s v="KATARIA ECOTECH PVT. LTD"/>
    <n v="101957"/>
    <s v="ELIGIBLE"/>
    <s v="MASH FLY ASHBLOCK"/>
    <x v="1"/>
  </r>
  <r>
    <x v="929"/>
    <x v="929"/>
    <d v="2021-04-18T00:00:00"/>
    <s v="KEPL/21221369"/>
    <s v="KATARIA ECOTECH PVT. LTD"/>
    <n v="13468"/>
    <s v="ELIGIBLE"/>
    <s v="ADHESIVE POWDER"/>
    <x v="1"/>
  </r>
  <r>
    <x v="930"/>
    <x v="930"/>
    <d v="2021-05-17T00:00:00"/>
    <s v="KEPL/21221705"/>
    <s v="KATARIA ECOTECH PVT. LTD"/>
    <n v="106778"/>
    <s v="ELIGIBLE"/>
    <s v="MASH FLY ASHBLOCK"/>
    <x v="1"/>
  </r>
  <r>
    <x v="931"/>
    <x v="931"/>
    <d v="2021-06-05T00:00:00"/>
    <s v="KEPL/21221959"/>
    <s v="KATARIA ECOTECH PVT. LTD"/>
    <n v="104143"/>
    <s v="ELIGIBLE"/>
    <s v="MASH FLY ASHBLOCK"/>
    <x v="1"/>
  </r>
  <r>
    <x v="932"/>
    <x v="932"/>
    <d v="2021-06-05T00:00:00"/>
    <s v="KEPL/21221960"/>
    <s v="KATARIA ECOTECH PVT. LTD"/>
    <n v="13468"/>
    <s v="ELIGIBLE"/>
    <s v="ADHESIVE POWDER"/>
    <x v="1"/>
  </r>
  <r>
    <x v="933"/>
    <x v="933"/>
    <d v="2021-07-09T00:00:00"/>
    <s v="KEPL/21222643"/>
    <s v="KATARIA ECOTECH PVT. LTD"/>
    <n v="13468"/>
    <s v="ELIGIBLE"/>
    <s v="ADHESIVE POWDER"/>
    <x v="1"/>
  </r>
  <r>
    <x v="934"/>
    <x v="934"/>
    <d v="2021-07-09T00:00:00"/>
    <s v="KEPL/21222642"/>
    <s v="KATARIA ECOTECH PVT. LTD"/>
    <n v="104657.28"/>
    <s v="ELIGIBLE"/>
    <s v="MASH FLY ASHBLOCK"/>
    <x v="1"/>
  </r>
  <r>
    <x v="935"/>
    <x v="935"/>
    <d v="2021-07-14T00:00:00"/>
    <s v="KEPL/21222761"/>
    <s v="KATARIA ECOTECH PVT. LTD"/>
    <n v="13468"/>
    <s v="ELIGIBLE"/>
    <s v="ADHESIVE POWDER"/>
    <x v="1"/>
  </r>
  <r>
    <x v="936"/>
    <x v="936"/>
    <d v="2021-07-14T00:00:00"/>
    <s v="KEPL/21222760"/>
    <s v="KATARIA ECOTECH PVT. LTD"/>
    <n v="104464.43"/>
    <s v="ELIGIBLE"/>
    <s v="MASH FLY ASHBLOCK"/>
    <x v="1"/>
  </r>
  <r>
    <x v="937"/>
    <x v="937"/>
    <d v="2021-08-21T00:00:00"/>
    <s v="KEPL/21223583"/>
    <s v="KATARIA ECOTECH PVT. LTD"/>
    <n v="100896.56"/>
    <s v="ELIGIBLE"/>
    <s v="MASH FLY ASHBLOCK"/>
    <x v="1"/>
  </r>
  <r>
    <x v="938"/>
    <x v="938"/>
    <d v="2021-08-21T00:00:00"/>
    <s v="KEPL/21223584"/>
    <s v="KATARIA ECOTECH PVT. LTD"/>
    <n v="13468"/>
    <s v="ELIGIBLE"/>
    <s v="ADHESIVE POWDER"/>
    <x v="1"/>
  </r>
  <r>
    <x v="939"/>
    <x v="939"/>
    <d v="2022-03-30T00:00:00"/>
    <s v="B1-4934"/>
    <s v="WADHWA ENTERPRISES"/>
    <n v="3550"/>
    <s v="ELIGIBLE"/>
    <s v="ALUMINIUM WORK"/>
    <x v="1"/>
  </r>
  <r>
    <x v="940"/>
    <x v="940"/>
    <d v="2017-08-18T00:00:00"/>
    <m/>
    <s v="SIDBI"/>
    <n v="64800"/>
    <s v="NOT ELIGIBLE"/>
    <m/>
    <x v="20"/>
  </r>
  <r>
    <x v="941"/>
    <x v="941"/>
    <d v="2017-11-12T00:00:00"/>
    <m/>
    <s v="ASHOK KUMAR AGRAHARI"/>
    <n v="20000"/>
    <s v="NOT ELIGIBLE"/>
    <s v="CONSULTANCY"/>
    <x v="3"/>
  </r>
  <r>
    <x v="942"/>
    <x v="942"/>
    <d v="2017-11-16T00:00:00"/>
    <m/>
    <s v="HDFC BANK"/>
    <n v="90380"/>
    <s v="NOT ELIGIBLE"/>
    <m/>
    <x v="27"/>
  </r>
  <r>
    <x v="943"/>
    <x v="943"/>
    <d v="2018-03-31T00:00:00"/>
    <m/>
    <s v="ANOOP SARAF U/L"/>
    <n v="88011"/>
    <s v="NOT ELIGIBLE"/>
    <m/>
    <x v="27"/>
  </r>
  <r>
    <x v="944"/>
    <x v="944"/>
    <d v="2018-03-31T00:00:00"/>
    <m/>
    <s v="HARI PRASAD GOPI KRISHNA SARAF PVT LTD"/>
    <n v="2218926"/>
    <s v="NOT ELIGIBLE"/>
    <m/>
    <x v="27"/>
  </r>
  <r>
    <x v="945"/>
    <x v="945"/>
    <d v="2018-03-31T00:00:00"/>
    <m/>
    <s v="HARI PRASAD GOPI KRISHNA SARAF PVT LTD"/>
    <n v="111333"/>
    <s v="NOT ELIGIBLE"/>
    <m/>
    <x v="27"/>
  </r>
  <r>
    <x v="946"/>
    <x v="946"/>
    <d v="2018-04-02T00:00:00"/>
    <m/>
    <s v="HARI PRASAD GOPI KRISHNA SARAF PVT LTD"/>
    <n v="1254121"/>
    <s v="NOT ELIGIBLE"/>
    <m/>
    <x v="27"/>
  </r>
  <r>
    <x v="947"/>
    <x v="947"/>
    <d v="2018-05-14T00:00:00"/>
    <n v="14"/>
    <s v="ABL HOSPITECH (P) LTD"/>
    <n v="75000"/>
    <s v="NOT ELIGIBLE"/>
    <m/>
    <x v="3"/>
  </r>
  <r>
    <x v="948"/>
    <x v="948"/>
    <d v="2018-06-04T00:00:00"/>
    <n v="20"/>
    <s v="ABL HOSPITECH (P) LTD"/>
    <n v="75000"/>
    <s v="NOT ELIGIBLE"/>
    <m/>
    <x v="3"/>
  </r>
  <r>
    <x v="949"/>
    <x v="949"/>
    <d v="2019-07-30T00:00:00"/>
    <m/>
    <s v="AGARWAL MARBLES"/>
    <n v="20800"/>
    <s v="ELIGIBLE"/>
    <s v="MARBLES"/>
    <x v="1"/>
  </r>
  <r>
    <x v="950"/>
    <x v="950"/>
    <d v="2018-12-24T00:00:00"/>
    <n v="905"/>
    <s v="BHASIN &amp; CO"/>
    <n v="50000"/>
    <s v="NOT ELIGIBLE"/>
    <s v="CONSULTANCY"/>
    <x v="3"/>
  </r>
  <r>
    <x v="951"/>
    <x v="951"/>
    <d v="2019-01-30T00:00:00"/>
    <n v="3930"/>
    <s v="AGARWAL MARBLES"/>
    <n v="113526"/>
    <s v="ELIGIBLE"/>
    <s v="MARBLES"/>
    <x v="1"/>
  </r>
  <r>
    <x v="952"/>
    <x v="952"/>
    <d v="2019-02-05T00:00:00"/>
    <m/>
    <s v="ANOOP SARAF (EXPENSES)"/>
    <n v="68681.7"/>
    <s v="NOT ELIGIBLE"/>
    <m/>
    <x v="20"/>
  </r>
  <r>
    <x v="953"/>
    <x v="953"/>
    <d v="2019-02-09T00:00:00"/>
    <m/>
    <s v="SANJAY GUPTA (CA)"/>
    <n v="50000"/>
    <s v="NOT ELIGIBLE"/>
    <m/>
    <x v="3"/>
  </r>
  <r>
    <x v="954"/>
    <x v="954"/>
    <d v="2019-02-19T00:00:00"/>
    <n v="4225"/>
    <s v="AGARWAL MARBLES"/>
    <n v="162578"/>
    <s v="ELIGIBLE"/>
    <s v="MARBLES"/>
    <x v="1"/>
  </r>
  <r>
    <x v="955"/>
    <x v="955"/>
    <d v="2019-03-31T00:00:00"/>
    <m/>
    <s v="ANOOP SARAF U/L"/>
    <n v="109105"/>
    <s v="NOT ELIGIBLE"/>
    <m/>
    <x v="27"/>
  </r>
  <r>
    <x v="956"/>
    <x v="956"/>
    <d v="2019-03-31T00:00:00"/>
    <m/>
    <s v="HARI PRASAD GOPI KRISHNA SARAF PVT LTD"/>
    <n v="148444"/>
    <s v="NOT ELIGIBLE"/>
    <m/>
    <x v="27"/>
  </r>
  <r>
    <x v="957"/>
    <x v="957"/>
    <d v="2019-03-31T00:00:00"/>
    <m/>
    <s v="HARI PRASAD GOPI KRISHNA SARAF PVT LTD"/>
    <n v="117757"/>
    <s v="NOT ELIGIBLE"/>
    <m/>
    <x v="27"/>
  </r>
  <r>
    <x v="958"/>
    <x v="958"/>
    <d v="2019-03-31T00:00:00"/>
    <m/>
    <s v="SIDBI (LEGAL EXPS)"/>
    <n v="6000"/>
    <s v="NOT ELIGIBLE"/>
    <m/>
    <x v="20"/>
  </r>
  <r>
    <x v="959"/>
    <x v="959"/>
    <d v="2019-03-31T00:00:00"/>
    <m/>
    <s v="EXECUTIVE ENGINEER CONSTRUCTION DIVISION"/>
    <n v="1496000"/>
    <s v="ELIGIBLE"/>
    <m/>
    <x v="1"/>
  </r>
  <r>
    <x v="960"/>
    <x v="960"/>
    <d v="2019-03-31T00:00:00"/>
    <m/>
    <s v="SALARY EXPENSES"/>
    <n v="1100000"/>
    <s v="ELIGIBLE"/>
    <s v="SALARY"/>
    <x v="1"/>
  </r>
  <r>
    <x v="961"/>
    <x v="961"/>
    <d v="2019-03-31T00:00:00"/>
    <m/>
    <s v="CHOICE HOSPITALITY (INDIA) PVT LTD"/>
    <n v="25000001"/>
    <s v="NOT ELIGIBLE"/>
    <m/>
    <x v="20"/>
  </r>
  <r>
    <x v="962"/>
    <x v="962"/>
    <d v="2019-07-17T00:00:00"/>
    <m/>
    <s v="HDFC BANK"/>
    <n v="590000"/>
    <s v="NOT ELIGIBLE"/>
    <m/>
    <x v="27"/>
  </r>
  <r>
    <x v="963"/>
    <x v="963"/>
    <d v="2019-07-17T00:00:00"/>
    <m/>
    <s v="HDFC BANK"/>
    <n v="97500"/>
    <s v="NOT ELIGIBLE"/>
    <m/>
    <x v="27"/>
  </r>
  <r>
    <x v="964"/>
    <x v="964"/>
    <d v="2019-07-17T00:00:00"/>
    <m/>
    <s v="HDFC BANK"/>
    <n v="18698"/>
    <s v="NOT ELIGIBLE"/>
    <m/>
    <x v="27"/>
  </r>
  <r>
    <x v="965"/>
    <x v="965"/>
    <d v="2019-07-22T00:00:00"/>
    <m/>
    <s v="SAUMITRA SARAF"/>
    <n v="137263"/>
    <s v="NOT ELIGIBLE"/>
    <m/>
    <x v="27"/>
  </r>
  <r>
    <x v="966"/>
    <x v="966"/>
    <d v="2019-07-22T00:00:00"/>
    <m/>
    <s v="HDFC BANK"/>
    <n v="28153"/>
    <s v="NOT ELIGIBLE"/>
    <m/>
    <x v="27"/>
  </r>
  <r>
    <x v="967"/>
    <x v="967"/>
    <d v="2019-08-03T00:00:00"/>
    <m/>
    <s v="HDFC BANK"/>
    <n v="8437"/>
    <s v="NOT ELIGIBLE"/>
    <m/>
    <x v="27"/>
  </r>
  <r>
    <x v="968"/>
    <x v="968"/>
    <d v="2019-08-09T00:00:00"/>
    <m/>
    <s v="BANK CHARGES"/>
    <n v="689742"/>
    <s v="NOT ELIGIBLE"/>
    <m/>
    <x v="27"/>
  </r>
  <r>
    <x v="969"/>
    <x v="969"/>
    <d v="2019-09-07T00:00:00"/>
    <m/>
    <s v="HDFC BANK"/>
    <n v="151166.84"/>
    <s v="NOT ELIGIBLE"/>
    <m/>
    <x v="27"/>
  </r>
  <r>
    <x v="970"/>
    <x v="970"/>
    <d v="2019-09-27T00:00:00"/>
    <m/>
    <s v="HDFC BANK"/>
    <n v="752700"/>
    <s v="NOT ELIGIBLE"/>
    <m/>
    <x v="27"/>
  </r>
  <r>
    <x v="971"/>
    <x v="971"/>
    <d v="2019-10-05T00:00:00"/>
    <m/>
    <s v="HDFC BANK"/>
    <n v="151166.84"/>
    <s v="NOT ELIGIBLE"/>
    <m/>
    <x v="27"/>
  </r>
  <r>
    <x v="972"/>
    <x v="972"/>
    <d v="2019-10-21T00:00:00"/>
    <m/>
    <s v="HDFC BANK"/>
    <n v="56402"/>
    <s v="NOT ELIGIBLE"/>
    <m/>
    <x v="27"/>
  </r>
  <r>
    <x v="973"/>
    <x v="973"/>
    <d v="2019-11-04T00:00:00"/>
    <m/>
    <s v="SANJEEV KUMAR SINGH (STAFF)"/>
    <n v="37000"/>
    <s v="ELIGIBLE"/>
    <s v="SALARY"/>
    <x v="1"/>
  </r>
  <r>
    <x v="974"/>
    <x v="974"/>
    <d v="2019-11-06T00:00:00"/>
    <n v="35"/>
    <s v="SKS INSTALLATION"/>
    <n v="189036"/>
    <s v="ELIGIBLE"/>
    <m/>
    <x v="2"/>
  </r>
  <r>
    <x v="975"/>
    <x v="975"/>
    <d v="2019-11-07T00:00:00"/>
    <m/>
    <s v="HDFC BANK"/>
    <n v="151166.84"/>
    <s v="NOT ELIGIBLE"/>
    <m/>
    <x v="27"/>
  </r>
  <r>
    <x v="976"/>
    <x v="976"/>
    <d v="2019-12-07T00:00:00"/>
    <m/>
    <s v="HDFC BANK"/>
    <n v="241458.38"/>
    <s v="NOT ELIGIBLE"/>
    <m/>
    <x v="27"/>
  </r>
  <r>
    <x v="977"/>
    <x v="977"/>
    <d v="2019-12-13T00:00:00"/>
    <m/>
    <s v="HDFC BANK"/>
    <n v="15260"/>
    <s v="NOT ELIGIBLE"/>
    <m/>
    <x v="27"/>
  </r>
  <r>
    <x v="978"/>
    <x v="978"/>
    <d v="2020-01-07T00:00:00"/>
    <m/>
    <s v="HDFC BANK"/>
    <n v="241458.38"/>
    <s v="NOT ELIGIBLE"/>
    <m/>
    <x v="27"/>
  </r>
  <r>
    <x v="979"/>
    <x v="979"/>
    <d v="2020-01-10T00:00:00"/>
    <m/>
    <s v="TERM LOAN(HDFC)"/>
    <n v="44931"/>
    <s v="NOT ELIGIBLE"/>
    <m/>
    <x v="27"/>
  </r>
  <r>
    <x v="980"/>
    <x v="980"/>
    <d v="2020-01-22T00:00:00"/>
    <m/>
    <s v="GUARANTEE AMDENDMENT"/>
    <n v="74222"/>
    <s v="NOT ELIGIBLE"/>
    <m/>
    <x v="27"/>
  </r>
  <r>
    <x v="981"/>
    <x v="981"/>
    <d v="2020-01-23T00:00:00"/>
    <m/>
    <s v="UNION BANK OF INDIA"/>
    <n v="1220524"/>
    <s v="NOT ELIGIBLE"/>
    <m/>
    <x v="27"/>
  </r>
  <r>
    <x v="982"/>
    <x v="982"/>
    <d v="2020-02-07T00:00:00"/>
    <m/>
    <s v="HDFC BANK"/>
    <n v="241458.38"/>
    <s v="NOT ELIGIBLE"/>
    <m/>
    <x v="27"/>
  </r>
  <r>
    <x v="983"/>
    <x v="983"/>
    <d v="2020-02-09T00:00:00"/>
    <m/>
    <s v="HDFC BANK"/>
    <n v="237548.04"/>
    <s v="NOT ELIGIBLE"/>
    <m/>
    <x v="27"/>
  </r>
  <r>
    <x v="984"/>
    <x v="984"/>
    <d v="2020-02-11T00:00:00"/>
    <m/>
    <s v="HDFC BANK"/>
    <n v="3910.34"/>
    <s v="NOT ELIGIBLE"/>
    <m/>
    <x v="27"/>
  </r>
  <r>
    <x v="985"/>
    <x v="985"/>
    <d v="2020-03-07T00:00:00"/>
    <m/>
    <s v="HDFC BANK"/>
    <n v="290266.63"/>
    <s v="NOT ELIGIBLE"/>
    <m/>
    <x v="27"/>
  </r>
  <r>
    <x v="986"/>
    <x v="986"/>
    <d v="2020-03-16T00:00:00"/>
    <s v="ARG/2028/IN-01"/>
    <s v="KAREN WANG INTERIOR CONSULTANT"/>
    <n v="3325023"/>
    <s v="ELIGIBLE"/>
    <s v="ARCHITECT"/>
    <x v="22"/>
  </r>
  <r>
    <x v="987"/>
    <x v="987"/>
    <d v="2020-03-17T00:00:00"/>
    <m/>
    <s v="TERM LOAN(HDFC)"/>
    <n v="24889"/>
    <s v="NOT ELIGIBLE"/>
    <m/>
    <x v="27"/>
  </r>
  <r>
    <x v="988"/>
    <x v="988"/>
    <d v="2020-03-31T00:00:00"/>
    <m/>
    <s v="PROPERTIES INSURANCE (HDFC ERGO)"/>
    <n v="106826"/>
    <s v="NOT ELIGIBLE"/>
    <s v="INSURANCE"/>
    <x v="20"/>
  </r>
  <r>
    <x v="989"/>
    <x v="989"/>
    <d v="2020-04-09T00:00:00"/>
    <m/>
    <s v="HDFC BANK"/>
    <n v="205789.81"/>
    <s v="NOT ELIGIBLE"/>
    <m/>
    <x v="27"/>
  </r>
  <r>
    <x v="990"/>
    <x v="990"/>
    <d v="2020-04-18T00:00:00"/>
    <m/>
    <s v="HDFC BANK"/>
    <n v="192622.57"/>
    <s v="NOT ELIGIBLE"/>
    <m/>
    <x v="27"/>
  </r>
  <r>
    <x v="991"/>
    <x v="991"/>
    <d v="2020-05-07T00:00:00"/>
    <m/>
    <s v="HDFC BANK"/>
    <n v="398412.38"/>
    <s v="NOT ELIGIBLE"/>
    <m/>
    <x v="27"/>
  </r>
  <r>
    <x v="992"/>
    <x v="992"/>
    <d v="2020-05-20T00:00:00"/>
    <m/>
    <s v="AISSHPRA GEM &amp; JEWELS"/>
    <n v="796302"/>
    <s v="NOT ELIGIBLE"/>
    <m/>
    <x v="27"/>
  </r>
  <r>
    <x v="993"/>
    <x v="993"/>
    <d v="2020-06-01T00:00:00"/>
    <m/>
    <s v="HDFC BANK"/>
    <n v="796302"/>
    <s v="NOT ELIGIBLE"/>
    <m/>
    <x v="27"/>
  </r>
  <r>
    <x v="994"/>
    <x v="994"/>
    <d v="2020-06-07T00:00:00"/>
    <m/>
    <s v="HDFC BANK"/>
    <n v="398412.38"/>
    <s v="NOT ELIGIBLE"/>
    <m/>
    <x v="27"/>
  </r>
  <r>
    <x v="995"/>
    <x v="995"/>
    <d v="2020-07-07T00:00:00"/>
    <m/>
    <s v="HDFC BANK"/>
    <n v="398412.38"/>
    <s v="NOT ELIGIBLE"/>
    <m/>
    <x v="27"/>
  </r>
  <r>
    <x v="996"/>
    <x v="996"/>
    <d v="2020-08-07T00:00:00"/>
    <m/>
    <s v="HDFC BANK"/>
    <n v="398412.38"/>
    <s v="NOT ELIGIBLE"/>
    <m/>
    <x v="27"/>
  </r>
  <r>
    <x v="997"/>
    <x v="997"/>
    <d v="2020-08-18T00:00:00"/>
    <s v="ARG/2028/IN-02"/>
    <s v="KAREN WANG INTERIOR CONSULTANT"/>
    <n v="1504000"/>
    <s v="ELIGIBLE"/>
    <s v="ARCHITECT"/>
    <x v="22"/>
  </r>
  <r>
    <x v="998"/>
    <x v="998"/>
    <d v="2020-09-07T00:00:00"/>
    <m/>
    <s v="HDFC BANK"/>
    <n v="349103.91"/>
    <s v="NOT ELIGIBLE"/>
    <m/>
    <x v="20"/>
  </r>
  <r>
    <x v="999"/>
    <x v="999"/>
    <d v="2020-09-16T00:00:00"/>
    <m/>
    <s v="DIRECTOR GENERAL TOURISM"/>
    <n v="16092500"/>
    <s v="NOT ELIGIBLE"/>
    <m/>
    <x v="20"/>
  </r>
  <r>
    <x v="1000"/>
    <x v="1000"/>
    <d v="2020-10-07T00:00:00"/>
    <m/>
    <s v="HDFC BANK"/>
    <n v="345193.5"/>
    <s v="NOT ELIGIBLE"/>
    <m/>
    <x v="20"/>
  </r>
  <r>
    <x v="1001"/>
    <x v="1001"/>
    <d v="2020-10-07T00:00:00"/>
    <s v="ARG/2028/IN-03"/>
    <s v="KAREN WANG INTERIOR CONSULTANT"/>
    <n v="2229300"/>
    <s v="ELIGIBLE"/>
    <s v="ARCHITECT"/>
    <x v="22"/>
  </r>
  <r>
    <x v="1002"/>
    <x v="1002"/>
    <d v="2020-10-15T00:00:00"/>
    <m/>
    <s v="TERM LOAN(HDFC)"/>
    <n v="69659"/>
    <s v="NOT ELIGIBLE"/>
    <m/>
    <x v="27"/>
  </r>
  <r>
    <x v="1003"/>
    <x v="1003"/>
    <d v="2020-11-07T00:00:00"/>
    <m/>
    <s v="HDFC BANK"/>
    <n v="47420"/>
    <s v="NOT ELIGIBLE"/>
    <m/>
    <x v="27"/>
  </r>
  <r>
    <x v="1004"/>
    <x v="1004"/>
    <d v="2020-11-07T00:00:00"/>
    <m/>
    <s v="HDFC BANK"/>
    <n v="341254.24"/>
    <s v="NOT ELIGIBLE"/>
    <m/>
    <x v="27"/>
  </r>
  <r>
    <x v="1005"/>
    <x v="1005"/>
    <d v="2020-11-09T00:00:00"/>
    <m/>
    <s v="HDFC BANK"/>
    <n v="14677"/>
    <s v="NOT ELIGIBLE"/>
    <m/>
    <x v="27"/>
  </r>
  <r>
    <x v="1006"/>
    <x v="1006"/>
    <d v="2020-11-12T00:00:00"/>
    <m/>
    <s v="ARVIND CHATURVEDI STAFF"/>
    <n v="20000"/>
    <s v="ELIGIBLE"/>
    <s v="SALARY"/>
    <x v="1"/>
  </r>
  <r>
    <x v="1007"/>
    <x v="1007"/>
    <d v="2020-11-13T00:00:00"/>
    <m/>
    <s v="RAMEEZ KHAN (STAFF)"/>
    <n v="13000"/>
    <s v="ELIGIBLE"/>
    <s v="SALARY"/>
    <x v="1"/>
  </r>
  <r>
    <x v="1008"/>
    <x v="1008"/>
    <d v="2020-11-13T00:00:00"/>
    <m/>
    <s v="MOHD RIYAZ (STAFF)"/>
    <n v="20000"/>
    <s v="ELIGIBLE"/>
    <s v="SALARY"/>
    <x v="1"/>
  </r>
  <r>
    <x v="1009"/>
    <x v="1009"/>
    <d v="2020-11-13T00:00:00"/>
    <m/>
    <s v="SANJEEV KUMAR SINGH (STAFF)"/>
    <n v="66000"/>
    <s v="ELIGIBLE"/>
    <s v="SALARY"/>
    <x v="1"/>
  </r>
  <r>
    <x v="1010"/>
    <x v="1010"/>
    <d v="2020-12-07T00:00:00"/>
    <m/>
    <s v="HDFC BANK"/>
    <n v="418005.31"/>
    <s v="NOT ELIGIBLE"/>
    <m/>
    <x v="27"/>
  </r>
  <r>
    <x v="1011"/>
    <x v="1011"/>
    <d v="2020-12-07T00:00:00"/>
    <m/>
    <s v="HDFC BANK"/>
    <n v="47420"/>
    <s v="NOT ELIGIBLE"/>
    <m/>
    <x v="27"/>
  </r>
  <r>
    <x v="1012"/>
    <x v="1012"/>
    <d v="2021-01-02T00:00:00"/>
    <m/>
    <s v="HARI PRASAD GOPI KRISHNA SARAF PVT LTD"/>
    <n v="74222"/>
    <s v="NOT ELIGIBLE"/>
    <m/>
    <x v="27"/>
  </r>
  <r>
    <x v="1013"/>
    <x v="1013"/>
    <d v="2021-01-07T00:00:00"/>
    <m/>
    <s v="HDFC BANK"/>
    <n v="413065.86"/>
    <s v="NOT ELIGIBLE"/>
    <m/>
    <x v="27"/>
  </r>
  <r>
    <x v="1014"/>
    <x v="1014"/>
    <d v="2021-01-07T00:00:00"/>
    <m/>
    <s v="HDFC BANK"/>
    <n v="12116.6"/>
    <s v="NOT ELIGIBLE"/>
    <m/>
    <x v="27"/>
  </r>
  <r>
    <x v="1015"/>
    <x v="1015"/>
    <d v="2021-01-08T00:00:00"/>
    <m/>
    <s v="HDFC BANK"/>
    <n v="35303.4"/>
    <s v="NOT ELIGIBLE"/>
    <m/>
    <x v="27"/>
  </r>
  <r>
    <x v="1016"/>
    <x v="1016"/>
    <d v="2021-02-07T00:00:00"/>
    <m/>
    <s v="HDFC BANK"/>
    <n v="408089.98"/>
    <s v="NOT ELIGIBLE"/>
    <m/>
    <x v="27"/>
  </r>
  <r>
    <x v="1017"/>
    <x v="1017"/>
    <d v="2021-02-07T00:00:00"/>
    <m/>
    <s v="HDFC BANK"/>
    <n v="47420"/>
    <s v="NOT ELIGIBLE"/>
    <m/>
    <x v="27"/>
  </r>
  <r>
    <x v="1018"/>
    <x v="1018"/>
    <d v="2021-03-07T00:00:00"/>
    <m/>
    <s v="HDFC BANK"/>
    <n v="403077.41"/>
    <s v="NOT ELIGIBLE"/>
    <m/>
    <x v="27"/>
  </r>
  <r>
    <x v="1019"/>
    <x v="1019"/>
    <d v="2021-03-07T00:00:00"/>
    <m/>
    <s v="HDFC BANK"/>
    <n v="47420"/>
    <s v="NOT ELIGIBLE"/>
    <m/>
    <x v="27"/>
  </r>
  <r>
    <x v="1020"/>
    <x v="1020"/>
    <d v="2021-03-17T00:00:00"/>
    <m/>
    <s v="TOURIST DEPARTMENT"/>
    <n v="8654625"/>
    <s v="NOT ELIGIBLE"/>
    <m/>
    <x v="27"/>
  </r>
  <r>
    <x v="1021"/>
    <x v="1021"/>
    <d v="2021-03-31T00:00:00"/>
    <m/>
    <s v="ANOOP SARAF U/L"/>
    <n v="133944"/>
    <s v="NOT ELIGIBLE"/>
    <m/>
    <x v="27"/>
  </r>
  <r>
    <x v="1022"/>
    <x v="1022"/>
    <d v="2021-03-31T00:00:00"/>
    <m/>
    <s v="HARI PRASAD GOPI KRISHNA SARAF PVT LTD"/>
    <n v="1400484"/>
    <s v="NOT ELIGIBLE"/>
    <m/>
    <x v="27"/>
  </r>
  <r>
    <x v="1023"/>
    <x v="1023"/>
    <d v="2021-03-31T00:00:00"/>
    <m/>
    <s v="KAREN WANG INTERIOR CONSULTANT"/>
    <n v="468898.19"/>
    <s v="ELIGIBLE"/>
    <s v="ARCHITECT"/>
    <x v="22"/>
  </r>
  <r>
    <x v="1024"/>
    <x v="1024"/>
    <d v="2021-03-31T00:00:00"/>
    <m/>
    <s v="SALARY EXPENSES"/>
    <n v="3894067"/>
    <s v="ELIGIBLE"/>
    <s v="SALARY"/>
    <x v="1"/>
  </r>
  <r>
    <x v="1025"/>
    <x v="1025"/>
    <d v="2021-04-01T00:00:00"/>
    <s v="ARG/2028/IN-04"/>
    <s v="KAREN WANG INTERIOR CONSULTANT"/>
    <n v="2262829.48"/>
    <s v="ELIGIBLE"/>
    <s v="ARCHITECT"/>
    <x v="22"/>
  </r>
  <r>
    <x v="1026"/>
    <x v="1026"/>
    <d v="2021-04-06T00:00:00"/>
    <n v="1"/>
    <s v="HARSH TRADERS"/>
    <n v="15932.54"/>
    <s v="ELIGIBLE"/>
    <m/>
    <x v="2"/>
  </r>
  <r>
    <x v="1027"/>
    <x v="1027"/>
    <d v="2021-04-07T00:00:00"/>
    <m/>
    <s v="HDFC BANK"/>
    <n v="388832.01"/>
    <s v="NOT ELIGIBLE"/>
    <m/>
    <x v="27"/>
  </r>
  <r>
    <x v="1028"/>
    <x v="1028"/>
    <d v="2021-04-07T00:00:00"/>
    <m/>
    <s v="HDFC BANK"/>
    <n v="47420"/>
    <s v="NOT ELIGIBLE"/>
    <m/>
    <x v="27"/>
  </r>
  <r>
    <x v="1029"/>
    <x v="1029"/>
    <d v="2021-05-07T00:00:00"/>
    <m/>
    <s v="HDFC BANK"/>
    <n v="47420"/>
    <s v="NOT ELIGIBLE"/>
    <m/>
    <x v="27"/>
  </r>
  <r>
    <x v="1030"/>
    <x v="1030"/>
    <d v="2021-05-07T00:00:00"/>
    <m/>
    <s v="HDFC BANK"/>
    <n v="383793.89"/>
    <s v="NOT ELIGIBLE"/>
    <m/>
    <x v="27"/>
  </r>
  <r>
    <x v="1031"/>
    <x v="1031"/>
    <d v="2021-06-04T00:00:00"/>
    <s v="ARG/2028/IN-05"/>
    <s v="KAREN WANG INTERIOR CONSULTANT"/>
    <n v="2991776.3"/>
    <s v="ELIGIBLE"/>
    <s v="ARCHITECT"/>
    <x v="22"/>
  </r>
  <r>
    <x v="1032"/>
    <x v="1032"/>
    <d v="2021-06-07T00:00:00"/>
    <m/>
    <s v="HDFC BANK"/>
    <n v="378719.46"/>
    <s v="NOT ELIGIBLE"/>
    <m/>
    <x v="27"/>
  </r>
  <r>
    <x v="1033"/>
    <x v="1033"/>
    <d v="2021-06-07T00:00:00"/>
    <m/>
    <s v="HDFC BANK"/>
    <n v="47420"/>
    <s v="NOT ELIGIBLE"/>
    <m/>
    <x v="27"/>
  </r>
  <r>
    <x v="1034"/>
    <x v="1034"/>
    <d v="2021-06-07T00:00:00"/>
    <m/>
    <s v="HDFC BANK"/>
    <n v="47420"/>
    <s v="NOT ELIGIBLE"/>
    <m/>
    <x v="27"/>
  </r>
  <r>
    <x v="1035"/>
    <x v="1035"/>
    <d v="2021-07-07T00:00:00"/>
    <m/>
    <s v="HDFC BANK"/>
    <n v="373248.52"/>
    <s v="NOT ELIGIBLE"/>
    <m/>
    <x v="27"/>
  </r>
  <r>
    <x v="1036"/>
    <x v="1036"/>
    <d v="2021-08-07T00:00:00"/>
    <m/>
    <s v="HDFC BANK"/>
    <n v="357808.94"/>
    <s v="NOT ELIGIBLE"/>
    <m/>
    <x v="27"/>
  </r>
  <r>
    <x v="1037"/>
    <x v="1037"/>
    <d v="2021-08-11T00:00:00"/>
    <m/>
    <s v="HDFC BANK"/>
    <n v="47420"/>
    <s v="NOT ELIGIBLE"/>
    <m/>
    <x v="27"/>
  </r>
  <r>
    <x v="1038"/>
    <x v="1038"/>
    <d v="2021-09-07T00:00:00"/>
    <m/>
    <s v="HDFC BANK"/>
    <n v="445199.13"/>
    <s v="NOT ELIGIBLE"/>
    <m/>
    <x v="27"/>
  </r>
  <r>
    <x v="1039"/>
    <x v="1039"/>
    <d v="2021-09-07T00:00:00"/>
    <m/>
    <s v="HDFC BANK"/>
    <n v="47420"/>
    <s v="NOT ELIGIBLE"/>
    <m/>
    <x v="27"/>
  </r>
  <r>
    <x v="1040"/>
    <x v="1040"/>
    <d v="2021-09-07T00:00:00"/>
    <m/>
    <s v="HDFC BANK"/>
    <n v="9087356"/>
    <s v="NOT ELIGIBLE"/>
    <m/>
    <x v="27"/>
  </r>
  <r>
    <x v="1041"/>
    <x v="1041"/>
    <d v="2021-10-07T00:00:00"/>
    <m/>
    <s v="HDFC BANK"/>
    <n v="47420"/>
    <s v="NOT ELIGIBLE"/>
    <m/>
    <x v="27"/>
  </r>
  <r>
    <x v="1042"/>
    <x v="1042"/>
    <d v="2021-10-07T00:00:00"/>
    <m/>
    <s v="HDFC BANK"/>
    <n v="438816.52"/>
    <s v="NOT ELIGIBLE"/>
    <m/>
    <x v="27"/>
  </r>
  <r>
    <x v="1043"/>
    <x v="1043"/>
    <d v="2021-11-07T00:00:00"/>
    <m/>
    <s v="HDFC BANK"/>
    <n v="432389.24"/>
    <s v="NOT ELIGIBLE"/>
    <m/>
    <x v="27"/>
  </r>
  <r>
    <x v="1044"/>
    <x v="1044"/>
    <d v="2021-11-07T00:00:00"/>
    <m/>
    <s v="HDFC BANK"/>
    <n v="47420"/>
    <s v="NOT ELIGIBLE"/>
    <m/>
    <x v="27"/>
  </r>
  <r>
    <x v="1045"/>
    <x v="1045"/>
    <d v="2021-11-07T00:00:00"/>
    <m/>
    <s v="HDFC BANK"/>
    <n v="425916.96"/>
    <s v="NOT ELIGIBLE"/>
    <m/>
    <x v="27"/>
  </r>
  <r>
    <x v="1046"/>
    <x v="1046"/>
    <d v="2021-11-07T00:00:00"/>
    <m/>
    <s v="HDFC BANK"/>
    <n v="46254"/>
    <s v="NOT ELIGIBLE"/>
    <m/>
    <x v="27"/>
  </r>
  <r>
    <x v="1047"/>
    <x v="1047"/>
    <d v="2021-12-21T00:00:00"/>
    <m/>
    <s v="ALOK KUMAR SINGH"/>
    <n v="200000"/>
    <s v="NOT ELIGIBLE"/>
    <m/>
    <x v="27"/>
  </r>
  <r>
    <x v="1048"/>
    <x v="1048"/>
    <d v="2021-12-25T00:00:00"/>
    <m/>
    <s v="HARI PRASAD GOPI KRISHNA SARAF PVT LTD"/>
    <n v="111333"/>
    <s v="NOT ELIGIBLE"/>
    <m/>
    <x v="27"/>
  </r>
  <r>
    <x v="1049"/>
    <x v="1049"/>
    <d v="2021-12-30T00:00:00"/>
    <m/>
    <s v="HDFC BANK"/>
    <n v="34562"/>
    <s v="NOT ELIGIBLE"/>
    <m/>
    <x v="27"/>
  </r>
  <r>
    <x v="1050"/>
    <x v="1050"/>
    <d v="2022-01-07T00:00:00"/>
    <m/>
    <s v="HDFC BANK"/>
    <n v="419399.38"/>
    <s v="NOT ELIGIBLE"/>
    <m/>
    <x v="27"/>
  </r>
  <r>
    <x v="1051"/>
    <x v="1051"/>
    <d v="2022-01-11T00:00:00"/>
    <m/>
    <s v="TERM LOAN(HDFC)"/>
    <n v="55045"/>
    <s v="NOT ELIGIBLE"/>
    <m/>
    <x v="27"/>
  </r>
  <r>
    <x v="1052"/>
    <x v="1052"/>
    <d v="2022-01-21T00:00:00"/>
    <m/>
    <s v="HDFC BANK LTD LOAN A/C"/>
    <n v="682515"/>
    <s v="NOT ELIGIBLE"/>
    <m/>
    <x v="27"/>
  </r>
  <r>
    <x v="1053"/>
    <x v="1053"/>
    <d v="2022-02-05T00:00:00"/>
    <m/>
    <s v="HDFC BANK LTD LOAN A/C"/>
    <n v="17368"/>
    <s v="NOT ELIGIBLE"/>
    <m/>
    <x v="27"/>
  </r>
  <r>
    <x v="1054"/>
    <x v="1054"/>
    <d v="2022-02-11T00:00:00"/>
    <n v="108"/>
    <s v="ACORE ARCHITECTURAL "/>
    <n v="40000"/>
    <s v="ELIGIBLE"/>
    <s v="ARCHITECT"/>
    <x v="22"/>
  </r>
  <r>
    <x v="1055"/>
    <x v="1055"/>
    <d v="2022-01-26T00:00:00"/>
    <s v="ARG/2028/IN-06"/>
    <s v="KAREN WANG INTERIOR CONSULTANT"/>
    <n v="845384"/>
    <s v="ELIGIBLE"/>
    <s v="ARCHITECT"/>
    <x v="22"/>
  </r>
  <r>
    <x v="1056"/>
    <x v="1056"/>
    <d v="2022-03-07T00:00:00"/>
    <m/>
    <s v="HDFC BANK"/>
    <n v="331249.02"/>
    <s v="NOT ELIGIBLE"/>
    <m/>
    <x v="27"/>
  </r>
  <r>
    <x v="1057"/>
    <x v="1057"/>
    <d v="2022-03-10T00:00:00"/>
    <m/>
    <s v="HDFC BANK LTD LOAN A/C"/>
    <n v="111327"/>
    <s v="NOT ELIGIBLE"/>
    <m/>
    <x v="27"/>
  </r>
  <r>
    <x v="1058"/>
    <x v="1058"/>
    <d v="2022-03-31T00:00:00"/>
    <m/>
    <s v="ATUL SARAF "/>
    <n v="488219"/>
    <s v="NOT ELIGIBLE"/>
    <m/>
    <x v="27"/>
  </r>
  <r>
    <x v="1059"/>
    <x v="1059"/>
    <d v="2022-03-31T00:00:00"/>
    <m/>
    <s v="ANOOP SARAF U/L"/>
    <n v="967298"/>
    <s v="NOT ELIGIBLE"/>
    <m/>
    <x v="27"/>
  </r>
  <r>
    <x v="1060"/>
    <x v="1060"/>
    <d v="2022-03-31T00:00:00"/>
    <m/>
    <s v="HARI PRASAD GOPI KRISHNA SARAF PVT LTD"/>
    <n v="6590649.3600000003"/>
    <s v="NOT ELIGIBLE"/>
    <m/>
    <x v="27"/>
  </r>
  <r>
    <x v="1061"/>
    <x v="1061"/>
    <d v="2022-03-31T00:00:00"/>
    <m/>
    <s v="KK INFRAS"/>
    <n v="1831823.91"/>
    <s v="NOT ELIGIBLE"/>
    <m/>
    <x v="1"/>
  </r>
  <r>
    <x v="1062"/>
    <x v="1062"/>
    <d v="2022-03-31T00:00:00"/>
    <m/>
    <s v="TERM LOAN(HDFC)"/>
    <n v="12952.08"/>
    <s v="NOT ELIGIBLE"/>
    <m/>
    <x v="27"/>
  </r>
  <r>
    <x v="1063"/>
    <x v="1063"/>
    <d v="2022-03-31T00:00:00"/>
    <m/>
    <s v="SALARY EXPENSES"/>
    <n v="3904023"/>
    <s v="ELIGIBLE"/>
    <s v="SALARY"/>
    <x v="1"/>
  </r>
  <r>
    <x v="1064"/>
    <x v="1064"/>
    <d v="2022-03-31T00:00:00"/>
    <m/>
    <s v="FREIGHT EXPS"/>
    <n v="110000"/>
    <s v="ELIGIBLE"/>
    <s v="FREIGHT"/>
    <x v="7"/>
  </r>
  <r>
    <x v="1065"/>
    <x v="1065"/>
    <d v="2022-03-31T00:00:00"/>
    <m/>
    <s v="HAKIULLAH POP WORK"/>
    <n v="5800460"/>
    <s v="ELIGIBLE"/>
    <s v="POP WORK"/>
    <x v="1"/>
  </r>
  <r>
    <x v="1066"/>
    <x v="1066"/>
    <m/>
    <m/>
    <s v="PETTY &amp; CASH EXPS"/>
    <n v="14074790"/>
    <s v="ELIGIBLE"/>
    <m/>
    <x v="1"/>
  </r>
  <r>
    <x v="0"/>
    <x v="1067"/>
    <d v="2022-04-28T00:00:00"/>
    <n v="25"/>
    <s v="HIMANSHU TIBREWAL &amp; ASSOCIATES"/>
    <n v="15000"/>
    <s v="NOT ELIGIBLE"/>
    <s v="Consultancy Services"/>
    <x v="3"/>
  </r>
  <r>
    <x v="1"/>
    <x v="1068"/>
    <d v="2022-05-05T00:00:00"/>
    <n v="14"/>
    <s v="IT SERVICES"/>
    <n v="2000"/>
    <s v="NOT ELIGIBLE"/>
    <s v="Consultancy Services"/>
    <x v="3"/>
  </r>
  <r>
    <x v="2"/>
    <x v="1069"/>
    <d v="2022-05-15T00:00:00"/>
    <s v="VCNS/2022-23/008"/>
    <s v="VCNS GLOBAL"/>
    <n v="120000"/>
    <s v="NOT ELIGIBLE"/>
    <s v="Consultancy Services"/>
    <x v="3"/>
  </r>
  <r>
    <x v="3"/>
    <x v="1070"/>
    <d v="2022-05-15T00:00:00"/>
    <s v="AB/29/21"/>
    <s v="ABITARE ARCHITECT &amp; INTERIOR DESIGNERS"/>
    <n v="150000"/>
    <s v="ELIGIBLE"/>
    <s v="Architect"/>
    <x v="3"/>
  </r>
  <r>
    <x v="4"/>
    <x v="1071"/>
    <d v="2022-06-10T00:00:00"/>
    <n v="135"/>
    <s v="HIMANSHU TIBREWAL &amp; ASSOCIATES"/>
    <n v="10000"/>
    <s v="NOT ELIGIBLE"/>
    <s v="Consultancy Services"/>
    <x v="3"/>
  </r>
  <r>
    <x v="5"/>
    <x v="1072"/>
    <d v="2022-06-18T00:00:00"/>
    <n v="65"/>
    <s v="IT SERVICES"/>
    <n v="1000"/>
    <s v="NOT ELIGIBLE"/>
    <s v="Consultancy Services"/>
    <x v="3"/>
  </r>
  <r>
    <x v="6"/>
    <x v="1073"/>
    <d v="2022-07-20T00:00:00"/>
    <n v="106"/>
    <s v="IT SERVICES"/>
    <n v="4000"/>
    <s v="NOT ELIGIBLE"/>
    <s v="Consultancy Services"/>
    <x v="3"/>
  </r>
  <r>
    <x v="7"/>
    <x v="1074"/>
    <d v="2022-07-28T00:00:00"/>
    <s v="012"/>
    <s v="NARENDRA MUSALE"/>
    <n v="200000"/>
    <s v="NOT ELIGIBLE"/>
    <s v="Consultancy Services"/>
    <x v="3"/>
  </r>
  <r>
    <x v="8"/>
    <x v="1075"/>
    <d v="2022-08-08T00:00:00"/>
    <n v="18"/>
    <s v="SUYASH GOEL &amp; ASSOCIATES"/>
    <n v="70000"/>
    <s v="NOT ELIGIBLE"/>
    <s v="Consultancy Services"/>
    <x v="3"/>
  </r>
  <r>
    <x v="9"/>
    <x v="1076"/>
    <d v="2022-08-22T00:00:00"/>
    <n v="150"/>
    <s v="IT SERVICES"/>
    <n v="1500"/>
    <s v="NOT ELIGIBLE"/>
    <s v="Consultancy Services"/>
    <x v="3"/>
  </r>
  <r>
    <x v="10"/>
    <x v="1077"/>
    <d v="2022-09-06T00:00:00"/>
    <n v="234"/>
    <s v="HIMANSHU TIBREWAL &amp; ASSOCIATES"/>
    <n v="18000"/>
    <s v="NOT ELIGIBLE"/>
    <s v="Consultancy Services"/>
    <x v="3"/>
  </r>
  <r>
    <x v="11"/>
    <x v="1078"/>
    <d v="2022-09-09T00:00:00"/>
    <s v="VCNS/2022-23/040"/>
    <s v="VCNS GLOBAL"/>
    <n v="120000"/>
    <s v="NOT ELIGIBLE"/>
    <s v="Consultancy Services"/>
    <x v="3"/>
  </r>
  <r>
    <x v="12"/>
    <x v="1079"/>
    <d v="2022-10-06T00:00:00"/>
    <s v="IDS/CY/ARS/2022/041"/>
    <s v="VIKAS ASOPA"/>
    <n v="135000"/>
    <s v="NOT ELIGIBLE"/>
    <s v="Consultancy Services"/>
    <x v="3"/>
  </r>
  <r>
    <x v="13"/>
    <x v="1080"/>
    <d v="2022-10-06T00:00:00"/>
    <n v="272"/>
    <s v="HIMANSHU TIBREWAL &amp; ASSOCIATES"/>
    <n v="120000"/>
    <s v="NOT ELIGIBLE"/>
    <s v="Consultancy Services"/>
    <x v="3"/>
  </r>
  <r>
    <x v="14"/>
    <x v="1081"/>
    <d v="2022-10-06T00:00:00"/>
    <n v="273"/>
    <s v="HIMANSHU TIBREWAL &amp; ASSOCIATES"/>
    <n v="120000"/>
    <s v="NOT ELIGIBLE"/>
    <s v="Consultancy Services"/>
    <x v="3"/>
  </r>
  <r>
    <x v="15"/>
    <x v="1082"/>
    <d v="2022-10-27T00:00:00"/>
    <n v="202"/>
    <s v="IT SERVICES"/>
    <n v="2000"/>
    <s v="NOT ELIGIBLE"/>
    <s v="Consultancy Services"/>
    <x v="3"/>
  </r>
  <r>
    <x v="16"/>
    <x v="1083"/>
    <d v="2022-10-27T00:00:00"/>
    <s v="ED/175/CMG/06/22"/>
    <s v="ETHEREAL DESIGN"/>
    <n v="213550"/>
    <s v="NOT ELIGIBLE"/>
    <s v="Consultancy Services"/>
    <x v="3"/>
  </r>
  <r>
    <x v="17"/>
    <x v="1084"/>
    <d v="2022-11-30T00:00:00"/>
    <n v="328"/>
    <s v="HIMANSHU TIBREWAL &amp; ASSOCIATES"/>
    <n v="18000"/>
    <s v="NOT ELIGIBLE"/>
    <s v="Consultancy Services"/>
    <x v="3"/>
  </r>
  <r>
    <x v="18"/>
    <x v="1085"/>
    <d v="2022-11-30T00:00:00"/>
    <s v="IDS/CY/ARS/2021/028"/>
    <s v="SATYENDRA KUMAR (CONSULTANT)"/>
    <n v="100000"/>
    <s v="NOT ELIGIBLE"/>
    <s v="Consultancy Services"/>
    <x v="3"/>
  </r>
  <r>
    <x v="19"/>
    <x v="1086"/>
    <d v="2022-12-31T00:00:00"/>
    <n v="107"/>
    <s v="ACORE ARCHITECTURAL SERVICES PVT LTD"/>
    <n v="40000"/>
    <s v="ELIGIBLE"/>
    <s v="Architect"/>
    <x v="3"/>
  </r>
  <r>
    <x v="20"/>
    <x v="1087"/>
    <d v="2023-01-12T00:00:00"/>
    <n v="580"/>
    <s v="HIMANSHU TIBREWAL &amp; ASSOCIATES"/>
    <n v="18000"/>
    <s v="NOT ELIGIBLE"/>
    <s v="Consultancy Services"/>
    <x v="3"/>
  </r>
  <r>
    <x v="21"/>
    <x v="1088"/>
    <d v="2023-01-28T00:00:00"/>
    <n v="262"/>
    <s v="IT SERVICES"/>
    <n v="2500"/>
    <s v="NOT ELIGIBLE"/>
    <s v="Consultancy Services"/>
    <x v="3"/>
  </r>
  <r>
    <x v="22"/>
    <x v="1089"/>
    <d v="2023-01-28T00:00:00"/>
    <n v="108"/>
    <s v="ACORE ARCHITECTURAL SERVICES PVT LTD"/>
    <n v="40000"/>
    <s v="ELIGIBLE"/>
    <s v="Architect"/>
    <x v="3"/>
  </r>
  <r>
    <x v="23"/>
    <x v="1090"/>
    <d v="2023-02-17T00:00:00"/>
    <n v="110"/>
    <s v="SUYASH GOEL &amp; ASSOCIATES"/>
    <n v="67000"/>
    <s v="NOT ELIGIBLE"/>
    <s v="Consultancy Services"/>
    <x v="3"/>
  </r>
  <r>
    <x v="24"/>
    <x v="1091"/>
    <d v="2023-03-31T00:00:00"/>
    <n v="11"/>
    <s v="AISSHPRA BUILDERS"/>
    <n v="96990"/>
    <s v="ELIGIBLE"/>
    <s v="WORKS COINTRACT"/>
    <x v="28"/>
  </r>
  <r>
    <x v="25"/>
    <x v="1092"/>
    <d v="2023-03-31T00:00:00"/>
    <m/>
    <s v="KARABI ARTWORKS PVT LTD"/>
    <n v="196200"/>
    <s v="ELIGIBLE"/>
    <s v="DISMANTLING EQUIPMENT"/>
    <x v="28"/>
  </r>
  <r>
    <x v="26"/>
    <x v="1093"/>
    <d v="2023-03-31T00:00:00"/>
    <m/>
    <s v="SHRI PRAKASH AGARWAL (CA)"/>
    <n v="28100"/>
    <s v="NOT ELIGIBLE"/>
    <s v="Consultancy Services"/>
    <x v="3"/>
  </r>
  <r>
    <x v="27"/>
    <x v="1094"/>
    <d v="2022-04-28T00:00:00"/>
    <s v="878030302513"/>
    <s v="EEEUDD-1ST"/>
    <n v="113381"/>
    <s v="ELIGIBLE"/>
    <s v="Electricity Bill"/>
    <x v="28"/>
  </r>
  <r>
    <x v="28"/>
    <x v="1095"/>
    <d v="2022-04-30T00:00:00"/>
    <n v="174"/>
    <s v="KISAN SEWA KENDRA"/>
    <n v="19532"/>
    <s v="ELIGIBLE"/>
    <s v="Diesel"/>
    <x v="28"/>
  </r>
  <r>
    <x v="29"/>
    <x v="1096"/>
    <d v="2022-05-26T00:00:00"/>
    <n v="9624"/>
    <s v="EEEUDD-1ST"/>
    <n v="130158"/>
    <s v="ELIGIBLE"/>
    <s v="Electricity Bill"/>
    <x v="28"/>
  </r>
  <r>
    <x v="30"/>
    <x v="1097"/>
    <d v="2022-06-15T00:00:00"/>
    <n v="112"/>
    <s v="EEEUDD-1ST"/>
    <n v="99001"/>
    <s v="ELIGIBLE"/>
    <s v="Electricity Bill"/>
    <x v="28"/>
  </r>
  <r>
    <x v="31"/>
    <x v="1098"/>
    <d v="2022-07-03T00:00:00"/>
    <n v="834"/>
    <s v="KISAN SEWA KENDRA"/>
    <n v="11355"/>
    <s v="ELIGIBLE"/>
    <s v="Diesel"/>
    <x v="28"/>
  </r>
  <r>
    <x v="32"/>
    <x v="1099"/>
    <d v="2022-07-15T00:00:00"/>
    <n v="930"/>
    <s v="EEEUDD-1ST"/>
    <n v="120588"/>
    <s v="ELIGIBLE"/>
    <s v="Electricity Bill"/>
    <x v="28"/>
  </r>
  <r>
    <x v="33"/>
    <x v="1100"/>
    <d v="2022-08-16T00:00:00"/>
    <n v="1304"/>
    <s v="KISAN SEWA KENDRA"/>
    <n v="18118"/>
    <s v="ELIGIBLE"/>
    <s v="Diesel"/>
    <x v="28"/>
  </r>
  <r>
    <x v="34"/>
    <x v="1101"/>
    <d v="2022-08-18T00:00:00"/>
    <s v="878030219198"/>
    <s v="EEEUDD-1ST"/>
    <n v="135749"/>
    <s v="ELIGIBLE"/>
    <s v="Electricity Bill"/>
    <x v="28"/>
  </r>
  <r>
    <x v="35"/>
    <x v="1102"/>
    <d v="2022-09-15T00:00:00"/>
    <s v="878033579470"/>
    <s v="EEEUDD-1ST"/>
    <n v="82399"/>
    <s v="ELIGIBLE"/>
    <s v="Electricity Bill"/>
    <x v="28"/>
  </r>
  <r>
    <x v="36"/>
    <x v="1103"/>
    <d v="2022-09-19T00:00:00"/>
    <n v="1479"/>
    <s v="KISAN SEWA KENDRA"/>
    <n v="36236"/>
    <s v="ELIGIBLE"/>
    <s v="Diesel"/>
    <x v="28"/>
  </r>
  <r>
    <x v="37"/>
    <x v="1104"/>
    <d v="2022-10-13T00:00:00"/>
    <n v="1781"/>
    <s v="KISAN SEWA KENDRA"/>
    <n v="18122"/>
    <s v="ELIGIBLE"/>
    <s v="Diesel"/>
    <x v="28"/>
  </r>
  <r>
    <x v="38"/>
    <x v="1105"/>
    <d v="2022-10-13T00:00:00"/>
    <s v="878032256871"/>
    <s v="EEEUDD-1ST"/>
    <n v="157571"/>
    <s v="ELIGIBLE"/>
    <s v="Electricity Bill"/>
    <x v="28"/>
  </r>
  <r>
    <x v="39"/>
    <x v="1106"/>
    <d v="2022-11-30T00:00:00"/>
    <s v="878038513073"/>
    <s v="EEEUDD-1ST"/>
    <n v="45424"/>
    <s v="ELIGIBLE"/>
    <s v="Electricity Bill"/>
    <x v="28"/>
  </r>
  <r>
    <x v="40"/>
    <x v="1107"/>
    <d v="2022-12-08T00:00:00"/>
    <n v="2339"/>
    <s v="KISAN SEWA KENDRA"/>
    <n v="18080"/>
    <s v="ELIGIBLE"/>
    <s v="Diesel"/>
    <x v="28"/>
  </r>
  <r>
    <x v="41"/>
    <x v="1108"/>
    <d v="2022-12-14T00:00:00"/>
    <n v="2304"/>
    <s v="KISAN SEWA KENDRA"/>
    <n v="18122"/>
    <s v="ELIGIBLE"/>
    <s v="Diesel"/>
    <x v="28"/>
  </r>
  <r>
    <x v="42"/>
    <x v="1109"/>
    <d v="2022-12-15T00:00:00"/>
    <s v="878036843928"/>
    <s v="EEEUDD-1ST"/>
    <n v="104918"/>
    <s v="ELIGIBLE"/>
    <s v="Electricity Bill"/>
    <x v="28"/>
  </r>
  <r>
    <x v="43"/>
    <x v="1110"/>
    <d v="2022-12-23T00:00:00"/>
    <n v="2503"/>
    <s v="KISAN SEWA KENDRA"/>
    <n v="27183"/>
    <s v="ELIGIBLE"/>
    <s v="Diesel"/>
    <x v="28"/>
  </r>
  <r>
    <x v="44"/>
    <x v="1111"/>
    <d v="2023-01-06T00:00:00"/>
    <s v="878584199907"/>
    <s v="EEEUDD-1ST"/>
    <n v="105072"/>
    <s v="ELIGIBLE"/>
    <s v="Electricity Bill"/>
    <x v="28"/>
  </r>
  <r>
    <x v="45"/>
    <x v="1112"/>
    <d v="2023-02-16T00:00:00"/>
    <n v="2931"/>
    <s v="KISAN SEWA KENDRA"/>
    <n v="18122"/>
    <s v="ELIGIBLE"/>
    <s v="Diesel"/>
    <x v="28"/>
  </r>
  <r>
    <x v="46"/>
    <x v="1113"/>
    <d v="2023-02-17T00:00:00"/>
    <s v="878415390175"/>
    <s v="EEEUDD-1ST"/>
    <n v="122694"/>
    <s v="ELIGIBLE"/>
    <s v="Electricity Bill"/>
    <x v="28"/>
  </r>
  <r>
    <x v="47"/>
    <x v="1114"/>
    <d v="2023-03-15T00:00:00"/>
    <s v="878616322647"/>
    <s v="EEEUDD-1ST"/>
    <n v="128348"/>
    <s v="ELIGIBLE"/>
    <s v="Electricity Bill"/>
    <x v="28"/>
  </r>
  <r>
    <x v="48"/>
    <x v="1115"/>
    <d v="2023-03-31T00:00:00"/>
    <n v="3162"/>
    <s v="KISAN SEWA KENDRA"/>
    <n v="18122"/>
    <s v="ELIGIBLE"/>
    <s v="Diesel"/>
    <x v="28"/>
  </r>
  <r>
    <x v="49"/>
    <x v="1116"/>
    <d v="2023-03-31T00:00:00"/>
    <m/>
    <s v="KISAN SEWA KENDRA"/>
    <n v="6741"/>
    <s v="ELIGIBLE"/>
    <s v="Diesel"/>
    <x v="28"/>
  </r>
  <r>
    <x v="50"/>
    <x v="1117"/>
    <d v="2022-06-30T00:00:00"/>
    <n v="107"/>
    <s v="WADHWA ENTERPRISES"/>
    <n v="153221.76000000001"/>
    <s v="ELIGIBLE"/>
    <m/>
    <x v="28"/>
  </r>
  <r>
    <x v="51"/>
    <x v="1118"/>
    <d v="2022-06-30T00:00:00"/>
    <n v="106"/>
    <s v="WADHWA ENTERPRISES"/>
    <n v="201578.63"/>
    <s v="ELIGIBLE"/>
    <m/>
    <x v="28"/>
  </r>
  <r>
    <x v="52"/>
    <x v="1119"/>
    <d v="2022-06-30T00:00:00"/>
    <n v="103"/>
    <s v="WADHWA ENTERPRISES"/>
    <n v="19639.88"/>
    <s v="ELIGIBLE"/>
    <m/>
    <x v="28"/>
  </r>
  <r>
    <x v="53"/>
    <x v="1120"/>
    <d v="2022-07-20T00:00:00"/>
    <n v="148"/>
    <s v="WADHWA ENTERPRISES"/>
    <n v="540948.31999999995"/>
    <s v="ELIGIBLE"/>
    <m/>
    <x v="28"/>
  </r>
  <r>
    <x v="54"/>
    <x v="1121"/>
    <d v="2022-08-18T00:00:00"/>
    <n v="108"/>
    <s v="WADHWA ENTERPRISES"/>
    <n v="430594.1"/>
    <s v="ELIGIBLE"/>
    <m/>
    <x v="28"/>
  </r>
  <r>
    <x v="55"/>
    <x v="1122"/>
    <d v="2022-10-10T00:00:00"/>
    <n v="249"/>
    <s v="WADHWA ENTERPRISES"/>
    <n v="180507.34"/>
    <s v="ELIGIBLE"/>
    <m/>
    <x v="28"/>
  </r>
  <r>
    <x v="56"/>
    <x v="1123"/>
    <d v="2022-10-10T00:00:00"/>
    <n v="248"/>
    <s v="WADHWA ENTERPRISES"/>
    <n v="81187.37"/>
    <s v="ELIGIBLE"/>
    <m/>
    <x v="28"/>
  </r>
  <r>
    <x v="57"/>
    <x v="1124"/>
    <d v="2022-10-10T00:00:00"/>
    <n v="250"/>
    <s v="WADHWA ENTERPRISES"/>
    <n v="518274.78"/>
    <s v="ELIGIBLE"/>
    <m/>
    <x v="28"/>
  </r>
  <r>
    <x v="58"/>
    <x v="1125"/>
    <d v="2022-11-30T00:00:00"/>
    <s v="EW/003485/22-23"/>
    <s v="ELECTRO WORLD"/>
    <n v="17760"/>
    <s v="ELIGIBLE"/>
    <m/>
    <x v="29"/>
  </r>
  <r>
    <x v="59"/>
    <x v="1126"/>
    <d v="2022-11-30T00:00:00"/>
    <n v="287"/>
    <s v="WADHWA ENTERPRISES"/>
    <n v="635927.54"/>
    <s v="ELIGIBLE"/>
    <m/>
    <x v="28"/>
  </r>
  <r>
    <x v="60"/>
    <x v="1127"/>
    <d v="2022-11-30T00:00:00"/>
    <n v="279"/>
    <s v="WADHWA ENTERPRISES"/>
    <n v="25545.5"/>
    <s v="ELIGIBLE"/>
    <m/>
    <x v="28"/>
  </r>
  <r>
    <x v="61"/>
    <x v="1128"/>
    <d v="2022-11-30T00:00:00"/>
    <n v="275"/>
    <s v="WADHWA ENTERPRISES"/>
    <n v="156940.76"/>
    <s v="ELIGIBLE"/>
    <m/>
    <x v="28"/>
  </r>
  <r>
    <x v="62"/>
    <x v="1129"/>
    <d v="2022-11-30T00:00:00"/>
    <n v="477"/>
    <s v="ARYA ALUMUNIUM"/>
    <n v="71051.56"/>
    <s v="ELIGIBLE"/>
    <m/>
    <x v="28"/>
  </r>
  <r>
    <x v="63"/>
    <x v="1130"/>
    <d v="2022-12-12T00:00:00"/>
    <s v="T03063"/>
    <s v="MAHESHWARI ALUMUNIUM"/>
    <n v="35506.49"/>
    <s v="ELIGIBLE"/>
    <m/>
    <x v="28"/>
  </r>
  <r>
    <x v="64"/>
    <x v="1131"/>
    <d v="2022-12-14T00:00:00"/>
    <n v="284"/>
    <s v="WADHWA ENTERPRISES"/>
    <n v="131383.92000000001"/>
    <s v="ELIGIBLE"/>
    <m/>
    <x v="28"/>
  </r>
  <r>
    <x v="65"/>
    <x v="1132"/>
    <d v="2022-12-14T00:00:00"/>
    <n v="323"/>
    <s v="WADHWA ENTERPRISES"/>
    <n v="123086.81"/>
    <s v="ELIGIBLE"/>
    <m/>
    <x v="28"/>
  </r>
  <r>
    <x v="66"/>
    <x v="1133"/>
    <d v="2022-12-19T00:00:00"/>
    <s v="T03063"/>
    <s v="MAHESHWARI ALUMUNIUM"/>
    <n v="41898"/>
    <s v="ELIGIBLE"/>
    <m/>
    <x v="28"/>
  </r>
  <r>
    <x v="67"/>
    <x v="1134"/>
    <d v="2022-12-24T00:00:00"/>
    <n v="342"/>
    <s v="WADHWA ENTERPRISES"/>
    <n v="180230.16"/>
    <s v="ELIGIBLE"/>
    <m/>
    <x v="28"/>
  </r>
  <r>
    <x v="68"/>
    <x v="1135"/>
    <d v="2022-12-24T00:00:00"/>
    <n v="327"/>
    <s v="WADHWA ENTERPRISES"/>
    <n v="213178.89"/>
    <s v="ELIGIBLE"/>
    <m/>
    <x v="28"/>
  </r>
  <r>
    <x v="69"/>
    <x v="1136"/>
    <d v="2022-12-24T00:00:00"/>
    <n v="332"/>
    <s v="WADHWA ENTERPRISES"/>
    <n v="165728.31"/>
    <s v="ELIGIBLE"/>
    <m/>
    <x v="28"/>
  </r>
  <r>
    <x v="70"/>
    <x v="1137"/>
    <d v="2022-12-24T00:00:00"/>
    <n v="331"/>
    <s v="WADHWA ENTERPRISES"/>
    <n v="406288.75"/>
    <s v="ELIGIBLE"/>
    <m/>
    <x v="28"/>
  </r>
  <r>
    <x v="71"/>
    <x v="1138"/>
    <d v="2022-12-31T00:00:00"/>
    <s v="T03406"/>
    <s v="MAHESHWARI ALUMUNIUM"/>
    <n v="25316.29"/>
    <s v="ELIGIBLE"/>
    <m/>
    <x v="28"/>
  </r>
  <r>
    <x v="72"/>
    <x v="1139"/>
    <d v="2022-12-31T00:00:00"/>
    <n v="364"/>
    <s v="WADHWA ENTERPRISES"/>
    <n v="270095.46999999997"/>
    <s v="ELIGIBLE"/>
    <m/>
    <x v="28"/>
  </r>
  <r>
    <x v="73"/>
    <x v="1140"/>
    <d v="2022-12-31T00:00:00"/>
    <n v="203"/>
    <s v="WADHWA ENTERPRISES"/>
    <n v="162253.25"/>
    <s v="ELIGIBLE"/>
    <m/>
    <x v="28"/>
  </r>
  <r>
    <x v="74"/>
    <x v="1141"/>
    <d v="2023-01-28T00:00:00"/>
    <n v="391"/>
    <s v="WADHWA ENTERPRISES"/>
    <n v="48673.8"/>
    <s v="ELIGIBLE"/>
    <m/>
    <x v="28"/>
  </r>
  <r>
    <x v="75"/>
    <x v="1142"/>
    <d v="2023-01-28T00:00:00"/>
    <n v="390"/>
    <s v="WADHWA ENTERPRISES"/>
    <n v="23119.7"/>
    <s v="ELIGIBLE"/>
    <m/>
    <x v="28"/>
  </r>
  <r>
    <x v="76"/>
    <x v="1143"/>
    <d v="2023-01-28T00:00:00"/>
    <n v="392"/>
    <s v="WADHWA ENTERPRISES"/>
    <n v="51439.08"/>
    <s v="ELIGIBLE"/>
    <m/>
    <x v="28"/>
  </r>
  <r>
    <x v="77"/>
    <x v="1144"/>
    <d v="2023-01-31T00:00:00"/>
    <n v="382"/>
    <s v="WADHWA ENTERPRISES"/>
    <n v="266824.59999999998"/>
    <s v="ELIGIBLE"/>
    <m/>
    <x v="28"/>
  </r>
  <r>
    <x v="78"/>
    <x v="1145"/>
    <d v="2023-03-31T00:00:00"/>
    <n v="11"/>
    <s v="AISSHPRA BUILDERS"/>
    <n v="53278.78"/>
    <s v="NOT ELIGIBLE"/>
    <m/>
    <x v="28"/>
  </r>
  <r>
    <x v="79"/>
    <x v="1146"/>
    <d v="2022-04-01T00:00:00"/>
    <n v="3420097394"/>
    <s v="MARRIOT INTERNATIONAL DESIGN &amp; CONSTRUCTION SERVICES"/>
    <n v="2490250"/>
    <s v="ELIGIBLE"/>
    <s v="Consultancy Services"/>
    <x v="30"/>
  </r>
  <r>
    <x v="80"/>
    <x v="1147"/>
    <d v="2022-04-01T00:00:00"/>
    <s v="ARG2028-INV07"/>
    <s v="KAREN WANG INTERIOR CONSULTANT"/>
    <n v="2376087.79"/>
    <s v="ELIGIBLE"/>
    <s v="Consultancy Services"/>
    <x v="30"/>
  </r>
  <r>
    <x v="81"/>
    <x v="1148"/>
    <d v="2022-04-22T00:00:00"/>
    <s v="AASPL/12/04/22"/>
    <s v="ACORE ARCHITECTURAL SERVICES PVT LTD"/>
    <n v="40000"/>
    <s v="ELIGIBLE"/>
    <s v="Architect"/>
    <x v="3"/>
  </r>
  <r>
    <x v="82"/>
    <x v="1149"/>
    <d v="2022-05-17T00:00:00"/>
    <s v="AASPL/19/05/22"/>
    <s v="ACORE ARCHITECTURAL SERVICES PVT LTD"/>
    <n v="40000"/>
    <s v="ELIGIBLE"/>
    <s v="Architect"/>
    <x v="3"/>
  </r>
  <r>
    <x v="83"/>
    <x v="1150"/>
    <d v="2022-07-12T00:00:00"/>
    <s v="AASPL/43/07/22"/>
    <s v="ACORE ARCHITECTURAL SERVICES PVT LTD"/>
    <n v="80000"/>
    <s v="ELIGIBLE"/>
    <s v="Architect"/>
    <x v="3"/>
  </r>
  <r>
    <x v="84"/>
    <x v="1151"/>
    <d v="2022-08-06T00:00:00"/>
    <s v="AASPL/56/08/22"/>
    <s v="ACORE ARCHITECTURAL SERVICES PVT LTD"/>
    <n v="40000"/>
    <s v="ELIGIBLE"/>
    <s v="Architect"/>
    <x v="3"/>
  </r>
  <r>
    <x v="85"/>
    <x v="1152"/>
    <d v="2022-09-15T00:00:00"/>
    <s v="AASPL/75/09/22"/>
    <s v="ACORE ARCHITECTURAL SERVICES PVT LTD"/>
    <n v="40000"/>
    <s v="ELIGIBLE"/>
    <s v="Architect"/>
    <x v="3"/>
  </r>
  <r>
    <x v="86"/>
    <x v="1153"/>
    <d v="2022-10-28T00:00:00"/>
    <s v="AASPL/90/10/22"/>
    <s v="ACORE ARCHITECTURAL SERVICES PVT LTD"/>
    <n v="40000"/>
    <s v="ELIGIBLE"/>
    <s v="Architect"/>
    <x v="3"/>
  </r>
  <r>
    <x v="87"/>
    <x v="1154"/>
    <d v="2022-11-30T00:00:00"/>
    <s v="AASPL/97/11/22"/>
    <s v="ACORE ARCHITECTURAL SERVICES PVT LTD"/>
    <n v="40000"/>
    <s v="ELIGIBLE"/>
    <s v="Architect"/>
    <x v="3"/>
  </r>
  <r>
    <x v="88"/>
    <x v="1155"/>
    <d v="2022-03-15T00:00:00"/>
    <s v="AASPL/121/02/23"/>
    <s v="ACORE ARCHITECTURAL SERVICES PVT LTD"/>
    <n v="40000"/>
    <s v="ELIGIBLE"/>
    <s v="Architect"/>
    <x v="3"/>
  </r>
  <r>
    <x v="89"/>
    <x v="1156"/>
    <d v="2023-03-31T00:00:00"/>
    <s v="AASPL/126/03/23"/>
    <s v="ACORE ARCHITECTURAL SERVICES PVT LTD"/>
    <n v="40000"/>
    <s v="ELIGIBLE"/>
    <s v="Architect"/>
    <x v="3"/>
  </r>
  <r>
    <x v="90"/>
    <x v="1157"/>
    <d v="2022-04-28T00:00:00"/>
    <s v="KEPL/22231120"/>
    <s v="KATARIA ECHO TECH PVT LTD"/>
    <n v="14532"/>
    <s v="ELIGIBLE"/>
    <m/>
    <x v="28"/>
  </r>
  <r>
    <x v="91"/>
    <x v="1158"/>
    <d v="2022-04-28T00:00:00"/>
    <s v="KEPL/22231119"/>
    <s v="KATARIA ECHO TECH PVT LTD"/>
    <n v="113627"/>
    <s v="ELIGIBLE"/>
    <m/>
    <x v="28"/>
  </r>
  <r>
    <x v="92"/>
    <x v="1159"/>
    <d v="2022-04-28T00:00:00"/>
    <n v="36"/>
    <s v="BHARAT BUILDING MATERIAL"/>
    <n v="18000"/>
    <s v="ELIGIBLE"/>
    <m/>
    <x v="28"/>
  </r>
  <r>
    <x v="93"/>
    <x v="1160"/>
    <d v="2022-04-30T00:00:00"/>
    <n v="45"/>
    <s v="BHARAT BUILDING MATERIAL"/>
    <n v="18000"/>
    <s v="ELIGIBLE"/>
    <m/>
    <x v="28"/>
  </r>
  <r>
    <x v="94"/>
    <x v="1161"/>
    <d v="2022-05-15T00:00:00"/>
    <n v="1720"/>
    <s v="KATARIA ECHO TECH PVT LTD"/>
    <n v="14532"/>
    <s v="ELIGIBLE"/>
    <m/>
    <x v="28"/>
  </r>
  <r>
    <x v="95"/>
    <x v="1162"/>
    <d v="2022-05-15T00:00:00"/>
    <s v="KEPL/22231719"/>
    <s v="KATARIA ECHO TECH PVT LTD"/>
    <n v="114996"/>
    <s v="ELIGIBLE"/>
    <m/>
    <x v="28"/>
  </r>
  <r>
    <x v="96"/>
    <x v="1163"/>
    <d v="2022-06-10T00:00:00"/>
    <s v="KEPL/22232102"/>
    <s v="KATARIA ECHO TECH PVT LTD"/>
    <n v="14532"/>
    <s v="ELIGIBLE"/>
    <m/>
    <x v="28"/>
  </r>
  <r>
    <x v="97"/>
    <x v="1164"/>
    <d v="2022-06-10T00:00:00"/>
    <s v="KEPL/22232101"/>
    <s v="KATARIA ECHO TECH PVT LTD"/>
    <n v="116550"/>
    <s v="ELIGIBLE"/>
    <m/>
    <x v="28"/>
  </r>
  <r>
    <x v="98"/>
    <x v="1165"/>
    <d v="2022-06-13T00:00:00"/>
    <n v="50"/>
    <s v="BHARAT BUILDING MATERIAL"/>
    <n v="36000"/>
    <s v="ELIGIBLE"/>
    <m/>
    <x v="28"/>
  </r>
  <r>
    <x v="99"/>
    <x v="1166"/>
    <d v="2022-06-30T00:00:00"/>
    <n v="92"/>
    <s v="BHARAT BUILDING MATERIAL"/>
    <n v="18500"/>
    <s v="ELIGIBLE"/>
    <m/>
    <x v="28"/>
  </r>
  <r>
    <x v="100"/>
    <x v="1167"/>
    <d v="2022-07-28T00:00:00"/>
    <n v="55"/>
    <s v="HARI BRICKS"/>
    <n v="13674"/>
    <s v="ELIGIBLE"/>
    <m/>
    <x v="28"/>
  </r>
  <r>
    <x v="101"/>
    <x v="1168"/>
    <d v="2022-07-31T00:00:00"/>
    <s v="KEPL/22233058"/>
    <s v="KATARIA ECHO TECH PVT LTD"/>
    <n v="112369"/>
    <s v="ELIGIBLE"/>
    <m/>
    <x v="28"/>
  </r>
  <r>
    <x v="102"/>
    <x v="1169"/>
    <d v="2022-07-31T00:00:00"/>
    <s v="KEPL/22233059"/>
    <s v="KATARIA ECHO TECH PVT LTD"/>
    <n v="14532"/>
    <s v="ELIGIBLE"/>
    <m/>
    <x v="28"/>
  </r>
  <r>
    <x v="103"/>
    <x v="1170"/>
    <d v="2022-07-31T00:00:00"/>
    <s v="KEPL/22233068"/>
    <s v="KATARIA ECHO TECH PVT LTD"/>
    <n v="15888"/>
    <s v="ELIGIBLE"/>
    <m/>
    <x v="28"/>
  </r>
  <r>
    <x v="104"/>
    <x v="1171"/>
    <d v="2022-07-31T00:00:00"/>
    <s v="KEPL/22233067"/>
    <s v="KATARIA ECHO TECH PVT LTD"/>
    <n v="113368"/>
    <s v="ELIGIBLE"/>
    <m/>
    <x v="28"/>
  </r>
  <r>
    <x v="105"/>
    <x v="1172"/>
    <d v="2022-09-25T00:00:00"/>
    <n v="106"/>
    <s v="BHARAT BUILDING MATERIAL"/>
    <n v="19000"/>
    <s v="ELIGIBLE"/>
    <m/>
    <x v="28"/>
  </r>
  <r>
    <x v="106"/>
    <x v="1173"/>
    <d v="2022-10-12T00:00:00"/>
    <n v="8"/>
    <s v="BHARAT BUILDING MATERIAL"/>
    <n v="19000"/>
    <s v="ELIGIBLE"/>
    <m/>
    <x v="28"/>
  </r>
  <r>
    <x v="107"/>
    <x v="1174"/>
    <d v="2022-10-15T00:00:00"/>
    <s v="KEPL/22235140"/>
    <s v="KATARIA ECHO TECH PVT LTD"/>
    <n v="114737"/>
    <s v="ELIGIBLE"/>
    <m/>
    <x v="28"/>
  </r>
  <r>
    <x v="108"/>
    <x v="1175"/>
    <d v="2022-10-15T00:00:00"/>
    <s v="KEPL/22235142"/>
    <s v="KATARIA ECHO TECH PVT LTD"/>
    <n v="1355.94"/>
    <s v="ELIGIBLE"/>
    <m/>
    <x v="28"/>
  </r>
  <r>
    <x v="109"/>
    <x v="1176"/>
    <d v="2022-10-19T00:00:00"/>
    <n v="17"/>
    <s v="BHARAT BUILDING MATERIAL"/>
    <n v="19000"/>
    <s v="ELIGIBLE"/>
    <m/>
    <x v="28"/>
  </r>
  <r>
    <x v="110"/>
    <x v="1177"/>
    <d v="2022-11-15T00:00:00"/>
    <s v="KEPL/22235435"/>
    <s v="KATARIA ECHO TECH PVT LTD"/>
    <n v="16608"/>
    <s v="ELIGIBLE"/>
    <m/>
    <x v="28"/>
  </r>
  <r>
    <x v="111"/>
    <x v="1178"/>
    <d v="2022-11-15T00:00:00"/>
    <s v="KEPL/22235434"/>
    <s v="KATARIA ECHO TECH PVT LTD"/>
    <n v="133237"/>
    <s v="ELIGIBLE"/>
    <m/>
    <x v="28"/>
  </r>
  <r>
    <x v="112"/>
    <x v="1179"/>
    <d v="2022-12-24T00:00:00"/>
    <n v="7"/>
    <s v="BHARAT BUILDING MATERIAL"/>
    <n v="19000"/>
    <s v="ELIGIBLE"/>
    <m/>
    <x v="28"/>
  </r>
  <r>
    <x v="113"/>
    <x v="1180"/>
    <d v="2022-12-31T00:00:00"/>
    <s v="KEPL/22236359"/>
    <s v="KATARIA ECHO TECH PVT LTD"/>
    <n v="6228"/>
    <s v="ELIGIBLE"/>
    <m/>
    <x v="28"/>
  </r>
  <r>
    <x v="114"/>
    <x v="1181"/>
    <d v="2022-12-31T00:00:00"/>
    <s v="KEPL/22236358"/>
    <s v="KATARIA ECHO TECH PVT LTD"/>
    <n v="118400"/>
    <s v="ELIGIBLE"/>
    <m/>
    <x v="28"/>
  </r>
  <r>
    <x v="115"/>
    <x v="1182"/>
    <d v="2023-01-16T00:00:00"/>
    <s v="KEPL/22237105"/>
    <s v="KATARIA ECHO TECH PVT LTD"/>
    <n v="131646"/>
    <s v="ELIGIBLE"/>
    <m/>
    <x v="28"/>
  </r>
  <r>
    <x v="116"/>
    <x v="1183"/>
    <d v="2023-01-16T00:00:00"/>
    <s v="KEPL/22237106"/>
    <s v="KATARIA ECHO TECH PVT LTD"/>
    <n v="16608"/>
    <s v="ELIGIBLE"/>
    <m/>
    <x v="28"/>
  </r>
  <r>
    <x v="117"/>
    <x v="1184"/>
    <d v="2023-01-17T00:00:00"/>
    <n v="9"/>
    <s v="BHARAT BUILDING MATERIAL"/>
    <n v="19000"/>
    <s v="ELIGIBLE"/>
    <m/>
    <x v="28"/>
  </r>
  <r>
    <x v="118"/>
    <x v="1185"/>
    <d v="2023-01-28T00:00:00"/>
    <s v="KEPL/22237195"/>
    <s v="KATARIA ECHO TECH PVT LTD"/>
    <n v="112776"/>
    <s v="ELIGIBLE"/>
    <m/>
    <x v="28"/>
  </r>
  <r>
    <x v="119"/>
    <x v="1186"/>
    <d v="2022-05-12T00:00:00"/>
    <n v="1262100290"/>
    <s v="PCI PEST CONTROL PVT LTD"/>
    <n v="170000"/>
    <s v="ELIGIBLE"/>
    <m/>
    <x v="30"/>
  </r>
  <r>
    <x v="120"/>
    <x v="1187"/>
    <d v="2022-09-15T00:00:00"/>
    <n v="1262101286"/>
    <s v="PCI PEST CONTROL PVT LTD"/>
    <n v="170000"/>
    <s v="ELIGIBLE"/>
    <m/>
    <x v="30"/>
  </r>
  <r>
    <x v="121"/>
    <x v="1188"/>
    <d v="2022-10-31T00:00:00"/>
    <n v="4"/>
    <s v="SRS ROOFING SYSTEMS"/>
    <n v="309862.83"/>
    <s v="ELIGIBLE"/>
    <m/>
    <x v="28"/>
  </r>
  <r>
    <x v="122"/>
    <x v="1189"/>
    <d v="2022-11-30T00:00:00"/>
    <n v="1262101176"/>
    <s v="PCI PEST CONTROL PVT LTD"/>
    <n v="110710"/>
    <s v="ELIGIBLE"/>
    <m/>
    <x v="30"/>
  </r>
  <r>
    <x v="123"/>
    <x v="1190"/>
    <d v="2022-11-30T00:00:00"/>
    <s v="PP/25"/>
    <s v="PARADISE POOL"/>
    <n v="341000"/>
    <s v="ELIGIBLE"/>
    <m/>
    <x v="31"/>
  </r>
  <r>
    <x v="124"/>
    <x v="1191"/>
    <d v="2022-11-30T00:00:00"/>
    <n v="916"/>
    <s v="ATLANTA ENTERPRISES"/>
    <n v="1275457.6200000001"/>
    <s v="ELIGIBLE"/>
    <m/>
    <x v="28"/>
  </r>
  <r>
    <x v="125"/>
    <x v="1192"/>
    <d v="2022-12-12T00:00:00"/>
    <s v="PP-22/26"/>
    <s v="PARADISE POOL"/>
    <n v="443124"/>
    <s v="ELIGIBLE"/>
    <m/>
    <x v="31"/>
  </r>
  <r>
    <x v="126"/>
    <x v="1193"/>
    <d v="2023-01-28T00:00:00"/>
    <s v="PP-22/35"/>
    <s v="PARADISE POOL"/>
    <n v="349833.32"/>
    <s v="ELIGIBLE"/>
    <m/>
    <x v="31"/>
  </r>
  <r>
    <x v="127"/>
    <x v="1194"/>
    <d v="2023-03-31T00:00:00"/>
    <n v="36"/>
    <s v="PARADISE POOL"/>
    <n v="32453"/>
    <s v="ELIGIBLE"/>
    <m/>
    <x v="31"/>
  </r>
  <r>
    <x v="128"/>
    <x v="1195"/>
    <d v="2023-03-31T00:00:00"/>
    <s v="27A"/>
    <s v="PARADISE POOL"/>
    <n v="1282187"/>
    <s v="ELIGIBLE"/>
    <m/>
    <x v="31"/>
  </r>
  <r>
    <x v="129"/>
    <x v="1196"/>
    <d v="2023-03-31T00:00:00"/>
    <n v="11"/>
    <s v="AISSHPRA BUILDERS"/>
    <n v="84694"/>
    <s v="ELIGIBLE"/>
    <m/>
    <x v="28"/>
  </r>
  <r>
    <x v="130"/>
    <x v="1197"/>
    <d v="2023-03-31T00:00:00"/>
    <n v="204"/>
    <s v="PRAGYA ENTERPRISES"/>
    <n v="7079.6"/>
    <s v="ELIGIBLE"/>
    <m/>
    <x v="28"/>
  </r>
  <r>
    <x v="131"/>
    <x v="1198"/>
    <d v="2022-08-16T00:00:00"/>
    <n v="10"/>
    <s v="RAJ TRADERS"/>
    <n v="4320594.92"/>
    <s v="ELIGIBLE"/>
    <m/>
    <x v="12"/>
  </r>
  <r>
    <x v="132"/>
    <x v="1199"/>
    <d v="2022-11-30T00:00:00"/>
    <n v="16"/>
    <s v="RAJ TRADERS"/>
    <n v="4407765.25"/>
    <s v="ELIGIBLE"/>
    <m/>
    <x v="12"/>
  </r>
  <r>
    <x v="133"/>
    <x v="1200"/>
    <d v="2022-11-30T00:00:00"/>
    <n v="17"/>
    <s v="RAJ TRADERS"/>
    <n v="2369839"/>
    <s v="ELIGIBLE"/>
    <m/>
    <x v="12"/>
  </r>
  <r>
    <x v="134"/>
    <x v="1201"/>
    <d v="2023-01-09T00:00:00"/>
    <n v="20"/>
    <s v="RAJ TRADERS"/>
    <n v="2339771.19"/>
    <s v="ELIGIBLE"/>
    <m/>
    <x v="12"/>
  </r>
  <r>
    <x v="135"/>
    <x v="1202"/>
    <d v="2022-12-31T00:00:00"/>
    <s v="GST/15190/22-23"/>
    <s v="KAILASH SALES CORPORATION"/>
    <n v="10252.540000000001"/>
    <s v="ELIGIBLE"/>
    <m/>
    <x v="29"/>
  </r>
  <r>
    <x v="136"/>
    <x v="1203"/>
    <d v="2022-09-07T00:00:00"/>
    <n v="8260035790"/>
    <s v="KONE ELEVATOR INDIA PVT LTD"/>
    <n v="18466.080000000002"/>
    <s v="ELIGIBLE"/>
    <m/>
    <x v="28"/>
  </r>
  <r>
    <x v="137"/>
    <x v="1204"/>
    <d v="2022-09-07T00:00:00"/>
    <n v="8260035789"/>
    <s v="KONE ELEVATOR INDIA PVT LTD"/>
    <n v="3177.14"/>
    <s v="ELIGIBLE"/>
    <m/>
    <x v="28"/>
  </r>
  <r>
    <x v="138"/>
    <x v="1205"/>
    <d v="2022-09-07T00:00:00"/>
    <n v="8260035788"/>
    <s v="KONE ELEVATOR INDIA PVT LTD"/>
    <n v="27186.46"/>
    <s v="ELIGIBLE"/>
    <m/>
    <x v="28"/>
  </r>
  <r>
    <x v="139"/>
    <x v="1206"/>
    <d v="2022-09-07T00:00:00"/>
    <n v="8260035787"/>
    <s v="KONE ELEVATOR INDIA PVT LTD"/>
    <n v="11150.34"/>
    <s v="ELIGIBLE"/>
    <m/>
    <x v="28"/>
  </r>
  <r>
    <x v="140"/>
    <x v="1207"/>
    <d v="2022-09-07T00:00:00"/>
    <n v="8260035786"/>
    <s v="KONE ELEVATOR INDIA PVT LTD"/>
    <n v="17353.919999999998"/>
    <s v="ELIGIBLE"/>
    <m/>
    <x v="28"/>
  </r>
  <r>
    <x v="141"/>
    <x v="1208"/>
    <d v="2022-09-07T00:00:00"/>
    <n v="8260035785"/>
    <s v="KONE ELEVATOR INDIA PVT LTD"/>
    <n v="110195.76"/>
    <s v="ELIGIBLE"/>
    <m/>
    <x v="28"/>
  </r>
  <r>
    <x v="142"/>
    <x v="1209"/>
    <d v="2022-09-07T00:00:00"/>
    <n v="8260035784"/>
    <s v="KONE ELEVATOR INDIA PVT LTD"/>
    <n v="92131.36"/>
    <s v="ELIGIBLE"/>
    <m/>
    <x v="28"/>
  </r>
  <r>
    <x v="143"/>
    <x v="1210"/>
    <d v="2022-11-18T00:00:00"/>
    <n v="8260036275"/>
    <s v="KONE ELEVATOR INDIA PVT LTD"/>
    <n v="247589.15"/>
    <s v="ELIGIBLE"/>
    <m/>
    <x v="28"/>
  </r>
  <r>
    <x v="144"/>
    <x v="1211"/>
    <d v="2022-11-18T00:00:00"/>
    <n v="8260036759"/>
    <s v="KONE ELEVATOR INDIA PVT LTD"/>
    <n v="271508.47999999998"/>
    <s v="ELIGIBLE"/>
    <m/>
    <x v="28"/>
  </r>
  <r>
    <x v="145"/>
    <x v="1212"/>
    <d v="2022-11-18T00:00:00"/>
    <n v="8260036766"/>
    <s v="KONE ELEVATOR INDIA PVT LTD"/>
    <n v="229758.3"/>
    <s v="ELIGIBLE"/>
    <m/>
    <x v="28"/>
  </r>
  <r>
    <x v="146"/>
    <x v="1213"/>
    <d v="2022-11-18T00:00:00"/>
    <n v="8260036767"/>
    <s v="KONE ELEVATOR INDIA PVT LTD"/>
    <n v="240813.56"/>
    <s v="ELIGIBLE"/>
    <m/>
    <x v="28"/>
  </r>
  <r>
    <x v="147"/>
    <x v="1214"/>
    <d v="2022-11-18T00:00:00"/>
    <n v="8260036768"/>
    <s v="KONE ELEVATOR INDIA PVT LTD"/>
    <n v="210422.04"/>
    <s v="ELIGIBLE"/>
    <m/>
    <x v="28"/>
  </r>
  <r>
    <x v="148"/>
    <x v="1215"/>
    <d v="2022-11-30T00:00:00"/>
    <n v="8260036930"/>
    <s v="KONE ELEVATOR INDIA PVT LTD"/>
    <n v="631835.34"/>
    <s v="ELIGIBLE"/>
    <m/>
    <x v="28"/>
  </r>
  <r>
    <x v="149"/>
    <x v="1216"/>
    <d v="2022-11-30T00:00:00"/>
    <n v="8260036931"/>
    <s v="KONE ELEVATOR INDIA PVT LTD"/>
    <n v="680870.17"/>
    <s v="ELIGIBLE"/>
    <m/>
    <x v="28"/>
  </r>
  <r>
    <x v="150"/>
    <x v="1217"/>
    <d v="2022-11-30T00:00:00"/>
    <n v="8260036932"/>
    <s v="KONE ELEVATOR INDIA PVT LTD"/>
    <n v="662237.30000000005"/>
    <s v="ELIGIBLE"/>
    <m/>
    <x v="28"/>
  </r>
  <r>
    <x v="151"/>
    <x v="1218"/>
    <d v="2022-11-30T00:00:00"/>
    <n v="8260036933"/>
    <s v="KONE ELEVATOR INDIA PVT LTD"/>
    <n v="578660.6"/>
    <s v="ELIGIBLE"/>
    <m/>
    <x v="28"/>
  </r>
  <r>
    <x v="152"/>
    <x v="1219"/>
    <d v="2022-11-30T00:00:00"/>
    <n v="8260036934"/>
    <s v="KONE ELEVATOR INDIA PVT LTD"/>
    <n v="746648.31"/>
    <s v="ELIGIBLE"/>
    <m/>
    <x v="28"/>
  </r>
  <r>
    <x v="153"/>
    <x v="1220"/>
    <d v="2022-11-30T00:00:00"/>
    <n v="8260036943"/>
    <s v="KONE ELEVATOR INDIA PVT LTD"/>
    <n v="1151807.21"/>
    <s v="ELIGIBLE"/>
    <m/>
    <x v="28"/>
  </r>
  <r>
    <x v="154"/>
    <x v="1221"/>
    <d v="2022-11-30T00:00:00"/>
    <n v="8260036941"/>
    <s v="KONE ELEVATOR INDIA PVT LTD"/>
    <n v="418838.99"/>
    <s v="ELIGIBLE"/>
    <m/>
    <x v="28"/>
  </r>
  <r>
    <x v="155"/>
    <x v="1222"/>
    <d v="2022-11-30T00:00:00"/>
    <n v="8260036942"/>
    <s v="KONE ELEVATOR INDIA PVT LTD"/>
    <n v="414967.8"/>
    <s v="ELIGIBLE"/>
    <m/>
    <x v="28"/>
  </r>
  <r>
    <x v="156"/>
    <x v="1223"/>
    <d v="2022-11-30T00:00:00"/>
    <n v="8260036944"/>
    <s v="KONE ELEVATOR INDIA PVT LTD"/>
    <n v="1141161.44"/>
    <s v="ELIGIBLE"/>
    <m/>
    <x v="28"/>
  </r>
  <r>
    <x v="157"/>
    <x v="1224"/>
    <d v="2022-09-03T00:00:00"/>
    <s v="SSS/TAX/INV/2022-23/186"/>
    <s v="SPARTAN SECURITY SYSTEM"/>
    <n v="215222"/>
    <s v="ELIGIBLE"/>
    <m/>
    <x v="8"/>
  </r>
  <r>
    <x v="158"/>
    <x v="1225"/>
    <d v="2022-07-28T00:00:00"/>
    <s v="SITC/G/22-23/008"/>
    <s v="ZERONE TECHNOLOGIES PVT LTD"/>
    <n v="3800596.8"/>
    <s v="ELIGIBLE"/>
    <m/>
    <x v="8"/>
  </r>
  <r>
    <x v="159"/>
    <x v="1226"/>
    <d v="2022-07-28T00:00:00"/>
    <s v="SITC/G/22-23/010"/>
    <s v="ZERONE TECHNOLOGIES PVT LTD"/>
    <n v="299492.46000000002"/>
    <s v="ELIGIBLE"/>
    <m/>
    <x v="8"/>
  </r>
  <r>
    <x v="160"/>
    <x v="1227"/>
    <d v="2022-09-15T00:00:00"/>
    <s v="SITC/G/22-23/21"/>
    <s v="ZERONE TECHNOLOGIES PVT LTD"/>
    <n v="1451795"/>
    <s v="ELIGIBLE"/>
    <m/>
    <x v="8"/>
  </r>
  <r>
    <x v="161"/>
    <x v="1228"/>
    <d v="2022-09-16T00:00:00"/>
    <s v="SITC/G/22-23/23"/>
    <s v="ZERONE TECHNOLOGIES PVT LTD"/>
    <n v="137605"/>
    <s v="ELIGIBLE"/>
    <m/>
    <x v="8"/>
  </r>
  <r>
    <x v="162"/>
    <x v="1229"/>
    <d v="2022-10-06T00:00:00"/>
    <s v="SITC/G/22-23/022"/>
    <s v="ZERONE TECHNOLOGIES PVT LTD"/>
    <n v="888805.6"/>
    <s v="ELIGIBLE"/>
    <m/>
    <x v="8"/>
  </r>
  <r>
    <x v="163"/>
    <x v="1230"/>
    <d v="2022-10-13T00:00:00"/>
    <s v="SITC/G/22-23/026"/>
    <s v="ZERONE TECHNOLOGIES PVT LTD"/>
    <n v="613632.5"/>
    <s v="ELIGIBLE"/>
    <m/>
    <x v="8"/>
  </r>
  <r>
    <x v="164"/>
    <x v="1231"/>
    <d v="2022-10-27T00:00:00"/>
    <s v="SITC/G/22-23/027"/>
    <s v="ZERONE TECHNOLOGIES PVT LTD"/>
    <n v="128700"/>
    <s v="ELIGIBLE"/>
    <m/>
    <x v="8"/>
  </r>
  <r>
    <x v="165"/>
    <x v="1232"/>
    <d v="2022-11-25T00:00:00"/>
    <s v="SITC/G/22-23/017"/>
    <s v="ZERONE TECHNOLOGIES PVT LTD"/>
    <n v="612036.75"/>
    <s v="ELIGIBLE"/>
    <m/>
    <x v="8"/>
  </r>
  <r>
    <x v="166"/>
    <x v="1233"/>
    <d v="2023-02-08T00:00:00"/>
    <s v="SITC/G/22-23/036"/>
    <s v="ZERONE TECHNOLOGIES PVT LTD"/>
    <n v="246097"/>
    <s v="ELIGIBLE"/>
    <m/>
    <x v="8"/>
  </r>
  <r>
    <x v="167"/>
    <x v="1234"/>
    <d v="2023-02-08T00:00:00"/>
    <s v="SITC/G/22-23/046"/>
    <s v="ZERONE TECHNOLOGIES PVT LTD"/>
    <n v="578340"/>
    <s v="ELIGIBLE"/>
    <m/>
    <x v="8"/>
  </r>
  <r>
    <x v="168"/>
    <x v="1235"/>
    <d v="2023-02-08T00:00:00"/>
    <s v="SITC/G/22-23/061"/>
    <s v="ZERONE TECHNOLOGIES PVT LTD"/>
    <n v="1532500"/>
    <s v="ELIGIBLE"/>
    <m/>
    <x v="8"/>
  </r>
  <r>
    <x v="169"/>
    <x v="1236"/>
    <d v="2022-05-15T00:00:00"/>
    <s v="BC013/2022-23"/>
    <s v="BOMACRETE LLP"/>
    <n v="820500"/>
    <s v="ELIGIBLE"/>
    <m/>
    <x v="28"/>
  </r>
  <r>
    <x v="170"/>
    <x v="1237"/>
    <d v="2022-05-15T00:00:00"/>
    <s v="BC061/2022-23"/>
    <s v="BOMACRETE LLP"/>
    <n v="723400"/>
    <s v="ELIGIBLE"/>
    <m/>
    <x v="28"/>
  </r>
  <r>
    <x v="171"/>
    <x v="1238"/>
    <d v="2022-10-01T00:00:00"/>
    <n v="73"/>
    <s v="BOMACRETE LLP"/>
    <n v="319800.82"/>
    <s v="ELIGIBLE"/>
    <m/>
    <x v="28"/>
  </r>
  <r>
    <x v="172"/>
    <x v="1239"/>
    <d v="2022-11-30T00:00:00"/>
    <s v="SIPL/2022-23/161"/>
    <s v="SAKAR INDIA PVT LTD"/>
    <n v="847700"/>
    <s v="ELIGIBLE"/>
    <m/>
    <x v="32"/>
  </r>
  <r>
    <x v="173"/>
    <x v="1240"/>
    <d v="2022-11-30T00:00:00"/>
    <s v="SIPL/2022-23/160"/>
    <s v="SAKAR INDIA PVT LTD"/>
    <n v="2069500"/>
    <s v="ELIGIBLE"/>
    <m/>
    <x v="32"/>
  </r>
  <r>
    <x v="174"/>
    <x v="1241"/>
    <d v="2022-11-30T00:00:00"/>
    <n v="240"/>
    <s v="SHREE RAM PACKAGING INDUSTRIES"/>
    <n v="20212.5"/>
    <s v="NOT ELIGIBLE"/>
    <s v="FURNITURE"/>
    <x v="28"/>
  </r>
  <r>
    <x v="175"/>
    <x v="1242"/>
    <d v="2022-11-30T00:00:00"/>
    <n v="1519"/>
    <s v="NEMANI PLYWOOD PVT LTD"/>
    <n v="57216"/>
    <s v="ELIGIBLE"/>
    <s v="PLYWOOD"/>
    <x v="28"/>
  </r>
  <r>
    <x v="176"/>
    <x v="1243"/>
    <d v="2022-11-30T00:00:00"/>
    <n v="844"/>
    <s v="COZYAT MUTIFAB ASSOCIATES"/>
    <n v="39672.86"/>
    <s v="NOT ELIGIBLE"/>
    <s v="FURNITURE"/>
    <x v="33"/>
  </r>
  <r>
    <x v="177"/>
    <x v="1244"/>
    <d v="2022-11-30T00:00:00"/>
    <n v="4132"/>
    <s v="RUN RARE BUYING SERVICES"/>
    <n v="922410"/>
    <s v="ELIGIBLE"/>
    <s v="INTERNAL DECORATION"/>
    <x v="28"/>
  </r>
  <r>
    <x v="178"/>
    <x v="1245"/>
    <d v="2022-11-30T00:00:00"/>
    <s v="ICM/0463/21/NOV 22"/>
    <s v="IRAJ CONTRACT MANUFACTURING PVT LTD"/>
    <n v="2452947.87"/>
    <s v="NOT ELIGIBLE"/>
    <s v="FURNITURE"/>
    <x v="33"/>
  </r>
  <r>
    <x v="179"/>
    <x v="1246"/>
    <d v="2022-12-24T00:00:00"/>
    <s v="GST/1720"/>
    <s v="UNIQUE SALES CORPORATION"/>
    <n v="45374.95"/>
    <s v="ELIGIBLE"/>
    <s v="INTERNAL DECORATION"/>
    <x v="28"/>
  </r>
  <r>
    <x v="180"/>
    <x v="1247"/>
    <d v="2022-12-24T00:00:00"/>
    <n v="238"/>
    <s v="SHREE RAM PACKAGING INDUSTRIES"/>
    <n v="20212.5"/>
    <s v="NOT ELIGIBLE"/>
    <s v="FURNITURE"/>
    <x v="28"/>
  </r>
  <r>
    <x v="181"/>
    <x v="1248"/>
    <d v="2022-12-24T00:00:00"/>
    <n v="1572"/>
    <s v="NEMANI PLYWOOD PVT LTD"/>
    <n v="28800"/>
    <s v="NOT ELIGIBLE"/>
    <s v="PLYWOOD"/>
    <x v="33"/>
  </r>
  <r>
    <x v="182"/>
    <x v="1249"/>
    <d v="2022-12-31T00:00:00"/>
    <s v="GST/1847"/>
    <s v="UNIQUE SALES CORPORATION"/>
    <n v="40886.46"/>
    <s v="ELIGIBLE"/>
    <s v="INTERNAL DECORATION"/>
    <x v="28"/>
  </r>
  <r>
    <x v="183"/>
    <x v="1250"/>
    <d v="2022-12-31T00:00:00"/>
    <n v="1709"/>
    <s v="NEMANI PLYWOOD PVT LTD"/>
    <n v="72000"/>
    <s v="ELIGIBLE"/>
    <s v="PLYWOOD"/>
    <x v="28"/>
  </r>
  <r>
    <x v="184"/>
    <x v="1251"/>
    <d v="2022-04-10T00:00:00"/>
    <s v="ACS/22-23/1046"/>
    <s v="AGRAWAL COMMERCIAL SYNDICTE"/>
    <n v="11440.68"/>
    <s v="ELIGIBLE"/>
    <m/>
    <x v="28"/>
  </r>
  <r>
    <x v="185"/>
    <x v="1252"/>
    <d v="2022-06-18T00:00:00"/>
    <s v="ACS/22-23/0855"/>
    <s v="AGRAWAL COMMERCIAL SYNDICTE"/>
    <n v="30800"/>
    <s v="ELIGIBLE"/>
    <m/>
    <x v="28"/>
  </r>
  <r>
    <x v="186"/>
    <x v="1253"/>
    <d v="2022-12-30T00:00:00"/>
    <n v="269"/>
    <s v="HOUSE ARCH"/>
    <n v="71550"/>
    <s v="ELIGIBLE"/>
    <m/>
    <x v="28"/>
  </r>
  <r>
    <x v="187"/>
    <x v="1254"/>
    <d v="2023-01-06T00:00:00"/>
    <n v="3343"/>
    <s v="AGRAWAL COMMERCIAL SYNDICTE"/>
    <n v="17568.990000000002"/>
    <s v="ELIGIBLE"/>
    <m/>
    <x v="28"/>
  </r>
  <r>
    <x v="188"/>
    <x v="1255"/>
    <d v="2023-01-16T00:00:00"/>
    <n v="4175"/>
    <s v="RUN RARE BUYING SERVICES"/>
    <n v="942590"/>
    <s v="NOT ELIGIBLE"/>
    <m/>
    <x v="33"/>
  </r>
  <r>
    <x v="189"/>
    <x v="1256"/>
    <d v="2023-01-16T00:00:00"/>
    <n v="381"/>
    <s v="WADHWA ENTERPRISES"/>
    <n v="195569.32"/>
    <s v="ELIGIBLE"/>
    <m/>
    <x v="28"/>
  </r>
  <r>
    <x v="190"/>
    <x v="1257"/>
    <d v="2023-02-08T00:00:00"/>
    <n v="305"/>
    <s v="SHREE RAM PACKAGING INDUSTRIES"/>
    <n v="21333.27"/>
    <s v="ELIGIBLE"/>
    <m/>
    <x v="28"/>
  </r>
  <r>
    <x v="191"/>
    <x v="1258"/>
    <d v="2023-02-17T00:00:00"/>
    <s v="ACS/22-23/3530"/>
    <s v="AGRAWAL COMMERCIAL SYNDICTE"/>
    <n v="42681"/>
    <s v="ELIGIBLE"/>
    <m/>
    <x v="28"/>
  </r>
  <r>
    <x v="192"/>
    <x v="1259"/>
    <d v="2023-02-17T00:00:00"/>
    <s v="CE/22-23/163"/>
    <s v="CE ARTS AND CROFT PVT LTD"/>
    <n v="31910"/>
    <s v="ELIGIBLE"/>
    <m/>
    <x v="28"/>
  </r>
  <r>
    <x v="193"/>
    <x v="1260"/>
    <d v="2023-03-02T00:00:00"/>
    <s v="RTIN/22-23/46"/>
    <s v="RT CARPET INDIA 2017 PVT LTD"/>
    <n v="5802548.96"/>
    <s v="NOT ELIGIBLE"/>
    <m/>
    <x v="33"/>
  </r>
  <r>
    <x v="194"/>
    <x v="1261"/>
    <d v="2023-03-02T00:00:00"/>
    <n v="377"/>
    <s v="SHREE RAM PACKAGING INDUSTRIES"/>
    <n v="37681.339999999997"/>
    <s v="ELIGIBLE"/>
    <m/>
    <x v="28"/>
  </r>
  <r>
    <x v="195"/>
    <x v="1262"/>
    <d v="2023-03-31T00:00:00"/>
    <n v="396"/>
    <s v="SHREE RAM PACKAGING INDUSTRIES"/>
    <n v="34091.75"/>
    <s v="ELIGIBLE"/>
    <m/>
    <x v="28"/>
  </r>
  <r>
    <x v="196"/>
    <x v="1263"/>
    <d v="2023-03-31T00:00:00"/>
    <n v="12"/>
    <s v="AISSHPRA BUILDERS"/>
    <n v="238398.24"/>
    <s v="ELIGIBLE"/>
    <m/>
    <x v="28"/>
  </r>
  <r>
    <x v="197"/>
    <x v="1264"/>
    <d v="2023-03-31T00:00:00"/>
    <n v="19"/>
    <s v="CHHANAV HOME DÉCOR SOLUTIONS PVT LTD"/>
    <n v="249375"/>
    <s v="ELIGIBLE"/>
    <m/>
    <x v="28"/>
  </r>
  <r>
    <x v="198"/>
    <x v="1265"/>
    <d v="2023-03-31T00:00:00"/>
    <n v="20"/>
    <s v="CHHANAV HOME DÉCOR SOLUTIONS PVT LTD"/>
    <n v="249375"/>
    <s v="ELIGIBLE"/>
    <m/>
    <x v="28"/>
  </r>
  <r>
    <x v="199"/>
    <x v="1266"/>
    <d v="2023-03-31T00:00:00"/>
    <n v="11"/>
    <s v="AISSHPRA BUILDERS"/>
    <n v="655065.62"/>
    <s v="ELIGIBLE"/>
    <m/>
    <x v="28"/>
  </r>
  <r>
    <x v="200"/>
    <x v="1267"/>
    <d v="2022-05-31T00:00:00"/>
    <n v="1"/>
    <s v="KBS ENTERPRISES"/>
    <n v="52000"/>
    <s v="ELIGIBLE"/>
    <m/>
    <x v="28"/>
  </r>
  <r>
    <x v="201"/>
    <x v="1268"/>
    <d v="2022-06-10T00:00:00"/>
    <s v="122211328869791"/>
    <s v="HARI OM ENTERIOR"/>
    <n v="8436939.2699999996"/>
    <s v="ELIGIBLE"/>
    <m/>
    <x v="28"/>
  </r>
  <r>
    <x v="202"/>
    <x v="1269"/>
    <d v="2022-09-15T00:00:00"/>
    <s v="HOI/UP/22-23/06"/>
    <s v="HARI OM ENTERIOR"/>
    <n v="1479472"/>
    <s v="ELIGIBLE"/>
    <m/>
    <x v="28"/>
  </r>
  <r>
    <x v="203"/>
    <x v="1270"/>
    <d v="2022-09-16T00:00:00"/>
    <n v="36"/>
    <s v="HAKIULLAH POP WORK"/>
    <n v="508480"/>
    <s v="ELIGIBLE"/>
    <m/>
    <x v="28"/>
  </r>
  <r>
    <x v="204"/>
    <x v="1271"/>
    <d v="2022-10-11T00:00:00"/>
    <s v="HOI/UP/22-23/07"/>
    <s v="HARI OM ENTERIOR"/>
    <n v="2220658"/>
    <s v="ELIGIBLE"/>
    <m/>
    <x v="28"/>
  </r>
  <r>
    <x v="205"/>
    <x v="1272"/>
    <d v="2022-10-11T00:00:00"/>
    <s v="HOI/UP/22-23/03"/>
    <s v="HARI OM ENTERIOR"/>
    <n v="1700862"/>
    <s v="ELIGIBLE"/>
    <m/>
    <x v="28"/>
  </r>
  <r>
    <x v="206"/>
    <x v="1273"/>
    <d v="2022-10-27T00:00:00"/>
    <s v="HOI/UP/22-23/08"/>
    <s v="HARI OM ENTERIOR"/>
    <n v="5667240"/>
    <s v="ELIGIBLE"/>
    <m/>
    <x v="28"/>
  </r>
  <r>
    <x v="207"/>
    <x v="1274"/>
    <d v="2022-10-31T00:00:00"/>
    <s v="HOI/UP/22-23/02"/>
    <s v="HARI OM ENTERIOR"/>
    <n v="4557208"/>
    <s v="ELIGIBLE"/>
    <m/>
    <x v="28"/>
  </r>
  <r>
    <x v="208"/>
    <x v="1275"/>
    <d v="2022-11-10T00:00:00"/>
    <n v="46"/>
    <s v="HAKIULLAH POP WORK"/>
    <n v="391840"/>
    <s v="ELIGIBLE"/>
    <m/>
    <x v="28"/>
  </r>
  <r>
    <x v="209"/>
    <x v="1276"/>
    <d v="2022-11-10T00:00:00"/>
    <n v="47"/>
    <s v="HAKIULLAH POP WORK"/>
    <n v="1360232"/>
    <s v="ELIGIBLE"/>
    <m/>
    <x v="28"/>
  </r>
  <r>
    <x v="210"/>
    <x v="1277"/>
    <d v="2022-11-30T00:00:00"/>
    <n v="3"/>
    <s v="KBS ENTERPRISES"/>
    <n v="24703.39"/>
    <s v="ELIGIBLE"/>
    <m/>
    <x v="28"/>
  </r>
  <r>
    <x v="211"/>
    <x v="1278"/>
    <d v="2022-11-30T00:00:00"/>
    <n v="2"/>
    <s v="KBS ENTERPRISES"/>
    <n v="228144"/>
    <s v="ELIGIBLE"/>
    <m/>
    <x v="28"/>
  </r>
  <r>
    <x v="212"/>
    <x v="1279"/>
    <d v="2022-12-31T00:00:00"/>
    <n v="3077"/>
    <s v="AGRAWAL COMMERCIAL SYNDICTE"/>
    <n v="1694.9"/>
    <s v="ELIGIBLE"/>
    <m/>
    <x v="28"/>
  </r>
  <r>
    <x v="213"/>
    <x v="1280"/>
    <d v="2022-12-31T00:00:00"/>
    <n v="3179"/>
    <s v="AGRAWAL COMMERCIAL SYNDICTE"/>
    <n v="5898.3"/>
    <s v="ELIGIBLE"/>
    <m/>
    <x v="28"/>
  </r>
  <r>
    <x v="214"/>
    <x v="1281"/>
    <d v="2023-01-06T00:00:00"/>
    <n v="291"/>
    <s v="SHREE RAM PACKAGING INDUSTRIES"/>
    <n v="20347"/>
    <s v="ELIGIBLE"/>
    <m/>
    <x v="28"/>
  </r>
  <r>
    <x v="215"/>
    <x v="1282"/>
    <d v="2023-01-07T00:00:00"/>
    <s v="IGST/22-23/300"/>
    <s v="ASHISH INTERNATIONAL"/>
    <n v="286625"/>
    <s v="ELIGIBLE"/>
    <m/>
    <x v="29"/>
  </r>
  <r>
    <x v="216"/>
    <x v="1283"/>
    <d v="2023-01-07T00:00:00"/>
    <s v="HA/22-23/312"/>
    <s v="HOUSE ARCH"/>
    <n v="124480"/>
    <s v="ELIGIBLE"/>
    <m/>
    <x v="28"/>
  </r>
  <r>
    <x v="217"/>
    <x v="1284"/>
    <d v="2023-01-15T00:00:00"/>
    <s v="GRA/1491"/>
    <s v="AGRAWAL MARBLES"/>
    <n v="62711.86"/>
    <s v="ELIGIBLE"/>
    <m/>
    <x v="28"/>
  </r>
  <r>
    <x v="218"/>
    <x v="1285"/>
    <d v="2023-01-15T00:00:00"/>
    <s v="GRA/1488"/>
    <s v="AGRAWAL MARBLES"/>
    <n v="62923.72"/>
    <s v="ELIGIBLE"/>
    <m/>
    <x v="28"/>
  </r>
  <r>
    <x v="219"/>
    <x v="1286"/>
    <d v="2023-01-15T00:00:00"/>
    <s v="GRA/1490"/>
    <s v="AGRAWAL MARBLES"/>
    <n v="62711.86"/>
    <s v="ELIGIBLE"/>
    <m/>
    <x v="28"/>
  </r>
  <r>
    <x v="220"/>
    <x v="1287"/>
    <d v="2023-01-15T00:00:00"/>
    <s v="GRA/1489"/>
    <s v="AGRAWAL MARBLES"/>
    <n v="62923.72"/>
    <s v="ELIGIBLE"/>
    <m/>
    <x v="28"/>
  </r>
  <r>
    <x v="221"/>
    <x v="1288"/>
    <d v="2023-01-22T00:00:00"/>
    <n v="66"/>
    <s v="HAKIULLAH POP WORK"/>
    <n v="1782552"/>
    <s v="ELIGIBLE"/>
    <m/>
    <x v="28"/>
  </r>
  <r>
    <x v="222"/>
    <x v="1289"/>
    <d v="2023-01-22T00:00:00"/>
    <n v="64"/>
    <s v="HAKIULLAH POP WORK"/>
    <n v="127118.75"/>
    <s v="ELIGIBLE"/>
    <m/>
    <x v="28"/>
  </r>
  <r>
    <x v="223"/>
    <x v="1290"/>
    <d v="2023-01-22T00:00:00"/>
    <n v="23"/>
    <s v="HAKIULLAH POP WORK"/>
    <n v="271062"/>
    <s v="ELIGIBLE"/>
    <m/>
    <x v="28"/>
  </r>
  <r>
    <x v="224"/>
    <x v="1291"/>
    <d v="2023-01-22T00:00:00"/>
    <n v="13"/>
    <s v="HAKIULLAH POP WORK"/>
    <n v="445577"/>
    <s v="ELIGIBLE"/>
    <m/>
    <x v="28"/>
  </r>
  <r>
    <x v="225"/>
    <x v="1292"/>
    <d v="2023-01-22T00:00:00"/>
    <n v="15"/>
    <s v="HAKIULLAH POP WORK"/>
    <n v="114442"/>
    <s v="ELIGIBLE"/>
    <m/>
    <x v="28"/>
  </r>
  <r>
    <x v="226"/>
    <x v="1293"/>
    <d v="2023-01-22T00:00:00"/>
    <n v="16"/>
    <s v="HAKIULLAH POP WORK"/>
    <n v="744950"/>
    <s v="ELIGIBLE"/>
    <m/>
    <x v="28"/>
  </r>
  <r>
    <x v="227"/>
    <x v="1294"/>
    <d v="2023-01-25T00:00:00"/>
    <n v="60"/>
    <s v="HAKIULLAH POP WORK"/>
    <n v="1694928"/>
    <s v="ELIGIBLE"/>
    <m/>
    <x v="28"/>
  </r>
  <r>
    <x v="228"/>
    <x v="1295"/>
    <d v="2023-01-25T00:00:00"/>
    <n v="59"/>
    <s v="HAKIULLAH POP WORK"/>
    <n v="678039"/>
    <s v="ELIGIBLE"/>
    <m/>
    <x v="28"/>
  </r>
  <r>
    <x v="229"/>
    <x v="1296"/>
    <d v="2023-01-25T00:00:00"/>
    <n v="6"/>
    <s v="KBS ENTERPRISES"/>
    <n v="222380.51"/>
    <s v="ELIGIBLE"/>
    <m/>
    <x v="28"/>
  </r>
  <r>
    <x v="230"/>
    <x v="1297"/>
    <d v="2023-01-28T00:00:00"/>
    <n v="5"/>
    <s v="SIDDHIVINAYAK INTERIOR"/>
    <n v="794339"/>
    <s v="ELIGIBLE"/>
    <m/>
    <x v="28"/>
  </r>
  <r>
    <x v="231"/>
    <x v="1298"/>
    <d v="2023-02-02T00:00:00"/>
    <n v="8"/>
    <s v="KBS ENTERPRISES"/>
    <n v="588000"/>
    <s v="ELIGIBLE"/>
    <m/>
    <x v="28"/>
  </r>
  <r>
    <x v="232"/>
    <x v="1299"/>
    <d v="2023-03-31T00:00:00"/>
    <s v="ICMUP/01"/>
    <s v="IRAJ CONTRACT MANUFACTURING PVT LTD"/>
    <n v="9924258"/>
    <s v="NOT ELIGIBLE"/>
    <m/>
    <x v="33"/>
  </r>
  <r>
    <x v="233"/>
    <x v="1300"/>
    <d v="2023-03-31T00:00:00"/>
    <n v="11"/>
    <s v="AISSHPRA BUILDERS"/>
    <n v="6338427.9400000004"/>
    <s v="ELIGIBLE"/>
    <m/>
    <x v="28"/>
  </r>
  <r>
    <x v="234"/>
    <x v="1301"/>
    <d v="2023-03-31T00:00:00"/>
    <m/>
    <s v="LUXMI AND RATI RAM NISAD (PAPPU FURNITURE)"/>
    <n v="93000"/>
    <s v="ELIGIBLE"/>
    <m/>
    <x v="30"/>
  </r>
  <r>
    <x v="235"/>
    <x v="1302"/>
    <d v="2023-03-31T00:00:00"/>
    <m/>
    <s v="BRIJESH SINGH FOR EQUIPMENT SERVICE WORK"/>
    <n v="26000"/>
    <s v="ELIGIBLE"/>
    <m/>
    <x v="30"/>
  </r>
  <r>
    <x v="236"/>
    <x v="1303"/>
    <d v="2022-04-23T00:00:00"/>
    <s v="STEEL/002254"/>
    <s v="GALLANT ISPAT LTD"/>
    <n v="824469.5"/>
    <s v="ELIGIBLE"/>
    <m/>
    <x v="28"/>
  </r>
  <r>
    <x v="237"/>
    <x v="1304"/>
    <d v="2022-06-01T00:00:00"/>
    <n v="1"/>
    <s v="KANHA ENTERPRISES"/>
    <n v="178000"/>
    <s v="ELIGIBLE"/>
    <m/>
    <x v="29"/>
  </r>
  <r>
    <x v="238"/>
    <x v="1305"/>
    <d v="2022-07-12T00:00:00"/>
    <s v="GST/0754"/>
    <s v="KHANDELWAL LOHA PVT LTD"/>
    <n v="129550.84"/>
    <s v="ELIGIBLE"/>
    <m/>
    <x v="28"/>
  </r>
  <r>
    <x v="239"/>
    <x v="1306"/>
    <d v="2022-07-12T00:00:00"/>
    <s v="GST/0793"/>
    <s v="KHANDELWAL LOHA PVT LTD"/>
    <n v="19044.88"/>
    <s v="ELIGIBLE"/>
    <m/>
    <x v="28"/>
  </r>
  <r>
    <x v="240"/>
    <x v="1307"/>
    <d v="2022-07-12T00:00:00"/>
    <s v="GST/0756"/>
    <s v="KHANDELWAL LOHA PVT LTD"/>
    <n v="533561.81999999995"/>
    <s v="ELIGIBLE"/>
    <m/>
    <x v="28"/>
  </r>
  <r>
    <x v="241"/>
    <x v="1308"/>
    <d v="2022-07-28T00:00:00"/>
    <s v="UPSTEEL/001826"/>
    <s v="GALLANT ISPAT LTD"/>
    <n v="344773.22"/>
    <s v="ELIGIBLE"/>
    <m/>
    <x v="28"/>
  </r>
  <r>
    <x v="242"/>
    <x v="1309"/>
    <d v="2022-09-09T00:00:00"/>
    <s v="UPSTEEL/008274"/>
    <s v="GALLANT ISPAT LTD"/>
    <n v="397436.94"/>
    <s v="ELIGIBLE"/>
    <m/>
    <x v="28"/>
  </r>
  <r>
    <x v="243"/>
    <x v="1310"/>
    <d v="2022-09-20T00:00:00"/>
    <s v="GST-01447"/>
    <s v="KHANDELWAL LOHA PVT LTD"/>
    <n v="285762.68"/>
    <s v="ELIGIBLE"/>
    <m/>
    <x v="28"/>
  </r>
  <r>
    <x v="244"/>
    <x v="1311"/>
    <d v="2022-11-30T00:00:00"/>
    <n v="1547"/>
    <s v="BHUSHAN AGENCIES"/>
    <n v="18652.52"/>
    <s v="ELIGIBLE"/>
    <m/>
    <x v="29"/>
  </r>
  <r>
    <x v="245"/>
    <x v="1312"/>
    <d v="2022-12-14T00:00:00"/>
    <s v="UPSTEEL/017638"/>
    <s v="GALLANT ISPAT LTD"/>
    <n v="300808.42"/>
    <s v="ELIGIBLE"/>
    <m/>
    <x v="28"/>
  </r>
  <r>
    <x v="246"/>
    <x v="1313"/>
    <d v="2022-12-24T00:00:00"/>
    <s v="GST/02249"/>
    <s v="KHANDELWAL LOHA PVT LTD"/>
    <n v="52938.92"/>
    <s v="ELIGIBLE"/>
    <m/>
    <x v="28"/>
  </r>
  <r>
    <x v="247"/>
    <x v="1314"/>
    <d v="2022-12-24T00:00:00"/>
    <n v="569"/>
    <s v="MANGALDEEP STEELS"/>
    <n v="13304"/>
    <s v="ELIGIBLE"/>
    <m/>
    <x v="28"/>
  </r>
  <r>
    <x v="248"/>
    <x v="1315"/>
    <d v="2023-01-28T00:00:00"/>
    <s v="GST/02507"/>
    <s v="KHANDELWAL LOHA PVT LTD"/>
    <n v="16201"/>
    <s v="ELIGIBLE"/>
    <m/>
    <x v="28"/>
  </r>
  <r>
    <x v="249"/>
    <x v="1316"/>
    <d v="2023-03-31T00:00:00"/>
    <n v="11"/>
    <s v="AISSHPRA BUILDERS"/>
    <n v="63282"/>
    <s v="ELIGIBLE"/>
    <m/>
    <x v="28"/>
  </r>
  <r>
    <x v="250"/>
    <x v="1317"/>
    <d v="2022-05-12T00:00:00"/>
    <s v="22-23/645"/>
    <s v="A-CLASS MARBLE INDIA PVT LTD"/>
    <n v="336654"/>
    <s v="ELIGIBLE"/>
    <m/>
    <x v="28"/>
  </r>
  <r>
    <x v="251"/>
    <x v="1318"/>
    <d v="2022-08-22T00:00:00"/>
    <s v="RTIN/22-23/15"/>
    <s v="RT CARPET INDIA 2017 PVT LTD"/>
    <n v="2600500"/>
    <s v="NOT ELIGIBLE"/>
    <m/>
    <x v="33"/>
  </r>
  <r>
    <x v="252"/>
    <x v="1319"/>
    <d v="2022-10-06T00:00:00"/>
    <n v="209"/>
    <s v="SAPTAGIRI INTERNATIONAL PVT LTD"/>
    <n v="96209.600000000006"/>
    <s v="ELIGIBLE"/>
    <m/>
    <x v="29"/>
  </r>
  <r>
    <x v="253"/>
    <x v="1320"/>
    <d v="2022-10-06T00:00:00"/>
    <s v="22-23/730"/>
    <s v="A-CLASS MARBLE INDIA PVT LTD"/>
    <n v="414604.3"/>
    <s v="ELIGIBLE"/>
    <m/>
    <x v="28"/>
  </r>
  <r>
    <x v="254"/>
    <x v="1321"/>
    <d v="2022-11-30T00:00:00"/>
    <n v="103"/>
    <s v="INEX FAÇADE AND INTERIOR"/>
    <n v="8060"/>
    <s v="ELIGIBLE"/>
    <m/>
    <x v="28"/>
  </r>
  <r>
    <x v="255"/>
    <x v="1322"/>
    <d v="2022-11-30T00:00:00"/>
    <s v="22-23/817"/>
    <s v="A-CLASS MARBLE INDIA PVT LTD"/>
    <n v="1605663.1"/>
    <s v="ELIGIBLE"/>
    <m/>
    <x v="28"/>
  </r>
  <r>
    <x v="256"/>
    <x v="1323"/>
    <d v="2022-12-12T00:00:00"/>
    <s v="22-23/992"/>
    <s v="A-CLASS MARBLE INDIA PVT LTD"/>
    <n v="2856397.1"/>
    <s v="ELIGIBLE"/>
    <m/>
    <x v="28"/>
  </r>
  <r>
    <x v="257"/>
    <x v="1324"/>
    <d v="2023-01-28T00:00:00"/>
    <n v="320"/>
    <s v="SHREE RAM PACKAGING INDUSTRIES"/>
    <n v="27354.25"/>
    <s v="ELIGIBLE"/>
    <m/>
    <x v="28"/>
  </r>
  <r>
    <x v="258"/>
    <x v="1325"/>
    <d v="2023-01-28T00:00:00"/>
    <n v="319"/>
    <s v="SHREE RAM PACKAGING INDUSTRIES"/>
    <n v="26950"/>
    <s v="ELIGIBLE"/>
    <m/>
    <x v="28"/>
  </r>
  <r>
    <x v="259"/>
    <x v="1326"/>
    <d v="2023-02-02T00:00:00"/>
    <s v="GST/1252/2021-22"/>
    <s v="A-CLASS MARBLE INDIA PVT LTD"/>
    <n v="25800"/>
    <s v="ELIGIBLE"/>
    <m/>
    <x v="28"/>
  </r>
  <r>
    <x v="260"/>
    <x v="1327"/>
    <d v="2023-03-31T00:00:00"/>
    <n v="11"/>
    <s v="AISSHPRA BUILDERS"/>
    <n v="1895861.94"/>
    <s v="ELIGIBLE"/>
    <m/>
    <x v="28"/>
  </r>
  <r>
    <x v="261"/>
    <x v="1328"/>
    <d v="2022-04-01T00:00:00"/>
    <s v="SEPL/2021-22/004"/>
    <s v="SERVOTECH ELECTRICAL PVT LTD"/>
    <n v="3180189"/>
    <s v="ELIGIBLE"/>
    <m/>
    <x v="29"/>
  </r>
  <r>
    <x v="262"/>
    <x v="1329"/>
    <d v="2022-04-23T00:00:00"/>
    <s v="GST/01122/22-23"/>
    <s v="KAILASH SALES CORPORATION"/>
    <n v="3711.86"/>
    <s v="ELIGIBLE"/>
    <m/>
    <x v="29"/>
  </r>
  <r>
    <x v="263"/>
    <x v="1330"/>
    <d v="2022-04-28T00:00:00"/>
    <s v="GST/00225/22-23"/>
    <s v="KAILASH SALES CORPORATION"/>
    <n v="2264.9"/>
    <s v="ELIGIBLE"/>
    <m/>
    <x v="29"/>
  </r>
  <r>
    <x v="264"/>
    <x v="1331"/>
    <d v="2022-04-28T00:00:00"/>
    <s v="GST/00140/22-23"/>
    <s v="KAILASH SALES CORPORATION"/>
    <n v="261018.73"/>
    <s v="ELIGIBLE"/>
    <m/>
    <x v="29"/>
  </r>
  <r>
    <x v="265"/>
    <x v="1332"/>
    <d v="2022-04-28T00:00:00"/>
    <s v="GST/00058/22-23"/>
    <s v="KAILASH SALES CORPORATION"/>
    <n v="133495.07999999999"/>
    <s v="ELIGIBLE"/>
    <m/>
    <x v="29"/>
  </r>
  <r>
    <x v="266"/>
    <x v="1333"/>
    <d v="2022-06-05T00:00:00"/>
    <s v="SEPL/2223/DEL/009"/>
    <s v="SERVOTECH ELECTRICAL PVT LTD"/>
    <n v="8230792.04"/>
    <s v="ELIGIBLE"/>
    <m/>
    <x v="29"/>
  </r>
  <r>
    <x v="267"/>
    <x v="1334"/>
    <d v="2022-06-18T00:00:00"/>
    <s v="DEL013"/>
    <s v="SERVOTECH ELECTRICAL PVT LTD"/>
    <n v="3963697.71"/>
    <s v="ELIGIBLE"/>
    <m/>
    <x v="29"/>
  </r>
  <r>
    <x v="268"/>
    <x v="1335"/>
    <d v="2022-06-30T00:00:00"/>
    <s v="GST/04127/22-23"/>
    <s v="KAILASH SALES CORPORATION"/>
    <n v="24623.74"/>
    <s v="ELIGIBLE"/>
    <m/>
    <x v="29"/>
  </r>
  <r>
    <x v="269"/>
    <x v="1336"/>
    <d v="2022-06-30T00:00:00"/>
    <s v="GST/03306/22-23"/>
    <s v="KAILASH SALES CORPORATION"/>
    <n v="145826"/>
    <s v="ELIGIBLE"/>
    <m/>
    <x v="29"/>
  </r>
  <r>
    <x v="270"/>
    <x v="1337"/>
    <d v="2022-07-01T00:00:00"/>
    <s v="HC/2022-23/03"/>
    <s v="HYDROSPHERE CORPORATION"/>
    <n v="1292455.4099999999"/>
    <s v="ELIGIBLE"/>
    <m/>
    <x v="34"/>
  </r>
  <r>
    <x v="271"/>
    <x v="1338"/>
    <d v="2022-07-01T00:00:00"/>
    <s v="ATX/2022-23/0045"/>
    <s v="RIPARIAN IRRIGATION AND POOL PVT LTD"/>
    <n v="74700"/>
    <s v="ELIGIBLE"/>
    <m/>
    <x v="35"/>
  </r>
  <r>
    <x v="272"/>
    <x v="1339"/>
    <d v="2022-07-20T00:00:00"/>
    <n v="6007"/>
    <s v="CORONATION MERCANTILE"/>
    <n v="64000"/>
    <s v="ELIGIBLE"/>
    <m/>
    <x v="32"/>
  </r>
  <r>
    <x v="273"/>
    <x v="1340"/>
    <d v="2022-07-20T00:00:00"/>
    <n v="5332"/>
    <s v="CORONATION MERCANTILE"/>
    <n v="181564.4"/>
    <s v="ELIGIBLE"/>
    <m/>
    <x v="32"/>
  </r>
  <r>
    <x v="274"/>
    <x v="1341"/>
    <d v="2022-07-20T00:00:00"/>
    <s v="GST/03856/22-23"/>
    <s v="KAILASH SALES CORPORATION"/>
    <n v="17527.98"/>
    <s v="ELIGIBLE"/>
    <m/>
    <x v="29"/>
  </r>
  <r>
    <x v="275"/>
    <x v="1342"/>
    <d v="2022-07-20T00:00:00"/>
    <s v="GST/01583/22-23"/>
    <s v="KAILASH SALES CORPORATION"/>
    <n v="3262.72"/>
    <s v="ELIGIBLE"/>
    <m/>
    <x v="29"/>
  </r>
  <r>
    <x v="276"/>
    <x v="1343"/>
    <d v="2022-07-28T00:00:00"/>
    <s v="GST/06709/22-23"/>
    <s v="KAILASH SALES CORPORATION"/>
    <n v="3805.08"/>
    <s v="ELIGIBLE"/>
    <m/>
    <x v="29"/>
  </r>
  <r>
    <x v="277"/>
    <x v="1344"/>
    <d v="2022-07-28T00:00:00"/>
    <s v="OMT/P/12/22-23"/>
    <s v="OMT PLUMBERING ENGINEERING PVT LTD"/>
    <n v="652915"/>
    <s v="ELIGIBLE"/>
    <m/>
    <x v="32"/>
  </r>
  <r>
    <x v="278"/>
    <x v="1345"/>
    <d v="2022-07-28T00:00:00"/>
    <s v="OMT/P/44/21-22"/>
    <s v="OMT PLUMBERING ENGINEERING PVT LTD"/>
    <n v="1017163"/>
    <s v="ELIGIBLE"/>
    <m/>
    <x v="32"/>
  </r>
  <r>
    <x v="279"/>
    <x v="1346"/>
    <d v="2022-07-30T00:00:00"/>
    <n v="281"/>
    <s v="AMIT ENGINEERING COMPANY"/>
    <n v="1448599"/>
    <s v="ELIGIBLE"/>
    <m/>
    <x v="36"/>
  </r>
  <r>
    <x v="280"/>
    <x v="1347"/>
    <d v="2022-07-30T00:00:00"/>
    <n v="280"/>
    <s v="AMIT ENGINEERING COMPANY"/>
    <n v="1448599"/>
    <s v="ELIGIBLE"/>
    <m/>
    <x v="36"/>
  </r>
  <r>
    <x v="281"/>
    <x v="1348"/>
    <d v="2022-07-30T00:00:00"/>
    <n v="867"/>
    <s v="ATLANTA ENTERPRISES"/>
    <n v="933898.3"/>
    <s v="ELIGIBLE"/>
    <m/>
    <x v="28"/>
  </r>
  <r>
    <x v="282"/>
    <x v="1349"/>
    <d v="2022-07-31T00:00:00"/>
    <n v="179"/>
    <s v="AMIT ENGINEERING COMPANY"/>
    <n v="4322034"/>
    <s v="ELIGIBLE"/>
    <m/>
    <x v="36"/>
  </r>
  <r>
    <x v="283"/>
    <x v="1350"/>
    <d v="2022-08-18T00:00:00"/>
    <s v="RV0922006195"/>
    <s v="GAINWELL COMMOSALES PVT LTD"/>
    <n v="12255.02"/>
    <s v="ELIGIBLE"/>
    <m/>
    <x v="32"/>
  </r>
  <r>
    <x v="284"/>
    <x v="1351"/>
    <d v="2022-08-18T00:00:00"/>
    <s v="TA/1654"/>
    <s v="AGRAWAL MARBLES"/>
    <n v="103097.62"/>
    <s v="ELIGIBLE"/>
    <m/>
    <x v="28"/>
  </r>
  <r>
    <x v="285"/>
    <x v="1352"/>
    <d v="2022-08-18T00:00:00"/>
    <s v="TA/1713"/>
    <s v="AGRAWAL MARBLES"/>
    <n v="2076.2800000000002"/>
    <s v="ELIGIBLE"/>
    <m/>
    <x v="28"/>
  </r>
  <r>
    <x v="286"/>
    <x v="1353"/>
    <d v="2022-08-22T00:00:00"/>
    <s v="TA/1781"/>
    <s v="AGRAWAL MARBLES"/>
    <n v="99618.62"/>
    <s v="ELIGIBLE"/>
    <m/>
    <x v="28"/>
  </r>
  <r>
    <x v="287"/>
    <x v="1354"/>
    <d v="2022-08-31T00:00:00"/>
    <s v="TA/1610"/>
    <s v="AGRAWAL MARBLES"/>
    <n v="104916.9"/>
    <s v="ELIGIBLE"/>
    <m/>
    <x v="28"/>
  </r>
  <r>
    <x v="288"/>
    <x v="1355"/>
    <d v="2022-08-31T00:00:00"/>
    <s v="GRA/731"/>
    <s v="AGRAWAL MARBLES"/>
    <n v="325881.36"/>
    <s v="ELIGIBLE"/>
    <m/>
    <x v="28"/>
  </r>
  <r>
    <x v="289"/>
    <x v="1356"/>
    <d v="2022-09-04T00:00:00"/>
    <s v="GRA/720"/>
    <s v="AGRAWAL MARBLES"/>
    <n v="225466.66"/>
    <s v="ELIGIBLE"/>
    <m/>
    <x v="28"/>
  </r>
  <r>
    <x v="290"/>
    <x v="1357"/>
    <d v="2022-09-16T00:00:00"/>
    <s v="SITC/G/22-23/020"/>
    <s v="ZERONE TECHNOLOGIES PVT LTD"/>
    <n v="2385732.2999999998"/>
    <s v="ELIGIBLE"/>
    <m/>
    <x v="8"/>
  </r>
  <r>
    <x v="291"/>
    <x v="1358"/>
    <d v="2022-09-16T00:00:00"/>
    <s v="SITC/G/22-23/024"/>
    <s v="ZERONE TECHNOLOGIES PVT LTD"/>
    <n v="2337868.1"/>
    <s v="ELIGIBLE"/>
    <m/>
    <x v="8"/>
  </r>
  <r>
    <x v="292"/>
    <x v="1359"/>
    <d v="2022-10-06T00:00:00"/>
    <s v="TA/2237"/>
    <s v="AGRAWAL MARBLES"/>
    <n v="93452.96"/>
    <s v="ELIGIBLE"/>
    <m/>
    <x v="28"/>
  </r>
  <r>
    <x v="293"/>
    <x v="1360"/>
    <d v="2022-10-06T00:00:00"/>
    <s v="TA/2266"/>
    <s v="AGRAWAL MARBLES"/>
    <n v="6161.7"/>
    <s v="ELIGIBLE"/>
    <m/>
    <x v="28"/>
  </r>
  <r>
    <x v="294"/>
    <x v="1361"/>
    <d v="2022-10-11T00:00:00"/>
    <s v="HR/TIG/2223/1180"/>
    <s v="TRUFROST COOLING PVT LTD"/>
    <n v="2296213"/>
    <s v="ELIGIBLE"/>
    <m/>
    <x v="32"/>
  </r>
  <r>
    <x v="295"/>
    <x v="1362"/>
    <d v="2022-10-11T00:00:00"/>
    <s v="HR/TIG/2223/1179"/>
    <s v="TRUFROST COOLING PVT LTD"/>
    <n v="1700879"/>
    <s v="ELIGIBLE"/>
    <m/>
    <x v="32"/>
  </r>
  <r>
    <x v="296"/>
    <x v="1363"/>
    <d v="2022-10-11T00:00:00"/>
    <s v="TA/2405"/>
    <s v="AGRAWAL MARBLES"/>
    <n v="98951.76"/>
    <s v="ELIGIBLE"/>
    <m/>
    <x v="28"/>
  </r>
  <r>
    <x v="297"/>
    <x v="1364"/>
    <d v="2022-10-11T00:00:00"/>
    <s v="GRA/916"/>
    <s v="AGRAWAL MARBLES"/>
    <n v="526493.56000000006"/>
    <s v="ELIGIBLE"/>
    <m/>
    <x v="28"/>
  </r>
  <r>
    <x v="298"/>
    <x v="1365"/>
    <d v="2022-10-11T00:00:00"/>
    <s v="GRA/903"/>
    <s v="AGRAWAL MARBLES"/>
    <n v="512134.95"/>
    <s v="ELIGIBLE"/>
    <m/>
    <x v="28"/>
  </r>
  <r>
    <x v="299"/>
    <x v="1366"/>
    <d v="2022-10-11T00:00:00"/>
    <n v="4418"/>
    <s v="ANAND TRADING CORPORATION"/>
    <n v="8093.03"/>
    <s v="ELIGIBLE"/>
    <m/>
    <x v="23"/>
  </r>
  <r>
    <x v="300"/>
    <x v="1367"/>
    <d v="2022-10-11T00:00:00"/>
    <n v="4523"/>
    <s v="ANAND TRADING CORPORATION"/>
    <n v="4474.5600000000004"/>
    <s v="ELIGIBLE"/>
    <m/>
    <x v="23"/>
  </r>
  <r>
    <x v="301"/>
    <x v="1368"/>
    <d v="2022-10-11T00:00:00"/>
    <s v="ATC/HO-3475"/>
    <s v="ANAND TRADING CORPORATION"/>
    <n v="13983.1"/>
    <s v="ELIGIBLE"/>
    <m/>
    <x v="23"/>
  </r>
  <r>
    <x v="302"/>
    <x v="1369"/>
    <d v="2022-10-11T00:00:00"/>
    <n v="4685"/>
    <s v="ANAND TRADING CORPORATION"/>
    <n v="2033.88"/>
    <s v="ELIGIBLE"/>
    <m/>
    <x v="23"/>
  </r>
  <r>
    <x v="303"/>
    <x v="1370"/>
    <d v="2022-10-11T00:00:00"/>
    <n v="4889"/>
    <s v="ANAND TRADING CORPORATION"/>
    <n v="7041.69"/>
    <s v="ELIGIBLE"/>
    <m/>
    <x v="23"/>
  </r>
  <r>
    <x v="304"/>
    <x v="1371"/>
    <d v="2022-10-13T00:00:00"/>
    <s v="GST/09846/22-23"/>
    <s v="KAILASH SALES CORPORATION"/>
    <n v="5254.24"/>
    <s v="ELIGIBLE"/>
    <m/>
    <x v="29"/>
  </r>
  <r>
    <x v="305"/>
    <x v="1372"/>
    <d v="2022-10-13T00:00:00"/>
    <s v="GST/10950/22-23"/>
    <s v="KAILASH SALES CORPORATION"/>
    <n v="30255.919999999998"/>
    <s v="ELIGIBLE"/>
    <m/>
    <x v="29"/>
  </r>
  <r>
    <x v="306"/>
    <x v="1373"/>
    <d v="2022-10-13T00:00:00"/>
    <n v="243"/>
    <s v="ANNAPURNA ASSOCIATES"/>
    <n v="39907.35"/>
    <s v="ELIGIBLE"/>
    <m/>
    <x v="1"/>
  </r>
  <r>
    <x v="307"/>
    <x v="1374"/>
    <d v="2022-10-27T00:00:00"/>
    <n v="2"/>
    <s v="OSMANI AIRCRAFT"/>
    <n v="340169"/>
    <s v="ELIGIBLE"/>
    <m/>
    <x v="37"/>
  </r>
  <r>
    <x v="308"/>
    <x v="1375"/>
    <d v="2022-10-27T00:00:00"/>
    <n v="138"/>
    <s v="FINE ART SOLUTION"/>
    <n v="83118"/>
    <s v="ELIGIBLE"/>
    <m/>
    <x v="17"/>
  </r>
  <r>
    <x v="309"/>
    <x v="1376"/>
    <d v="2022-11-10T00:00:00"/>
    <n v="511"/>
    <s v="AMIT ENGINEERING COMPANY"/>
    <n v="611226"/>
    <s v="ELIGIBLE"/>
    <m/>
    <x v="36"/>
  </r>
  <r>
    <x v="310"/>
    <x v="1377"/>
    <d v="2022-11-25T00:00:00"/>
    <s v="SITC/G/22-23/032"/>
    <s v="ZERONE TECHNOLOGIES PVT LTD"/>
    <n v="215906.6"/>
    <s v="ELIGIBLE"/>
    <m/>
    <x v="8"/>
  </r>
  <r>
    <x v="311"/>
    <x v="1378"/>
    <d v="2022-11-26T00:00:00"/>
    <s v="TA/2644"/>
    <s v="AGRAWAL MARBLES"/>
    <n v="5296.6"/>
    <s v="ELIGIBLE"/>
    <m/>
    <x v="28"/>
  </r>
  <r>
    <x v="312"/>
    <x v="1379"/>
    <d v="2022-11-26T00:00:00"/>
    <s v="GRA/998"/>
    <s v="AGRAWAL MARBLES"/>
    <n v="46610.16"/>
    <s v="ELIGIBLE"/>
    <m/>
    <x v="28"/>
  </r>
  <r>
    <x v="313"/>
    <x v="1380"/>
    <d v="2022-11-26T00:00:00"/>
    <n v="999"/>
    <s v="AGRAWAL MARBLES"/>
    <n v="46610.16"/>
    <s v="ELIGIBLE"/>
    <m/>
    <x v="28"/>
  </r>
  <r>
    <x v="314"/>
    <x v="1381"/>
    <d v="2022-11-26T00:00:00"/>
    <n v="5083"/>
    <s v="ANAND TRADING CORPORATION"/>
    <n v="9150.82"/>
    <s v="ELIGIBLE"/>
    <m/>
    <x v="23"/>
  </r>
  <r>
    <x v="315"/>
    <x v="1382"/>
    <d v="2022-11-26T00:00:00"/>
    <s v="GST/11455/22-23"/>
    <s v="KAILASH SALES CORPORATION"/>
    <n v="79451.7"/>
    <s v="ELIGIBLE"/>
    <m/>
    <x v="29"/>
  </r>
  <r>
    <x v="316"/>
    <x v="1383"/>
    <d v="2022-11-30T00:00:00"/>
    <n v="4551"/>
    <s v="VINOD INDUSTRIAL CORPORATION"/>
    <n v="19045"/>
    <s v="ELIGIBLE"/>
    <m/>
    <x v="32"/>
  </r>
  <r>
    <x v="317"/>
    <x v="1384"/>
    <d v="2022-11-30T00:00:00"/>
    <s v="GST/11658/22-23"/>
    <s v="KAILASH SALES CORPORATION"/>
    <n v="42330.5"/>
    <s v="ELIGIBLE"/>
    <m/>
    <x v="29"/>
  </r>
  <r>
    <x v="318"/>
    <x v="1385"/>
    <d v="2022-11-30T00:00:00"/>
    <s v="TA/2900"/>
    <s v="AGRAWAL MARBLES"/>
    <n v="60127.14"/>
    <s v="ELIGIBLE"/>
    <m/>
    <x v="28"/>
  </r>
  <r>
    <x v="319"/>
    <x v="1386"/>
    <d v="2022-11-30T00:00:00"/>
    <s v="TA/2899"/>
    <s v="AGRAWAL MARBLES"/>
    <n v="60127.14"/>
    <s v="ELIGIBLE"/>
    <m/>
    <x v="28"/>
  </r>
  <r>
    <x v="320"/>
    <x v="1387"/>
    <d v="2022-11-30T00:00:00"/>
    <s v="TA/2815"/>
    <s v="AGRAWAL MARBLES"/>
    <n v="7603.74"/>
    <s v="ELIGIBLE"/>
    <m/>
    <x v="28"/>
  </r>
  <r>
    <x v="321"/>
    <x v="1388"/>
    <d v="2022-11-30T00:00:00"/>
    <s v="GRA/1023"/>
    <s v="AGRAWAL MARBLES"/>
    <n v="49788.14"/>
    <s v="ELIGIBLE"/>
    <m/>
    <x v="28"/>
  </r>
  <r>
    <x v="322"/>
    <x v="1389"/>
    <d v="2022-11-30T00:00:00"/>
    <s v="GRA/1022"/>
    <s v="AGRAWAL MARBLES"/>
    <n v="49788.14"/>
    <s v="ELIGIBLE"/>
    <m/>
    <x v="28"/>
  </r>
  <r>
    <x v="323"/>
    <x v="1390"/>
    <d v="2022-11-30T00:00:00"/>
    <n v="300"/>
    <s v="ANNAPURNA ASSOCIATES"/>
    <n v="6570.11"/>
    <s v="ELIGIBLE"/>
    <m/>
    <x v="1"/>
  </r>
  <r>
    <x v="324"/>
    <x v="1391"/>
    <d v="2022-11-30T00:00:00"/>
    <n v="5504"/>
    <s v="ANAND TRADING CORPORATION"/>
    <n v="6271.18"/>
    <s v="ELIGIBLE"/>
    <m/>
    <x v="23"/>
  </r>
  <r>
    <x v="325"/>
    <x v="1392"/>
    <d v="2022-11-30T00:00:00"/>
    <n v="5497"/>
    <s v="ANAND TRADING CORPORATION"/>
    <n v="10635.56"/>
    <s v="ELIGIBLE"/>
    <m/>
    <x v="23"/>
  </r>
  <r>
    <x v="326"/>
    <x v="1393"/>
    <d v="2022-11-30T00:00:00"/>
    <s v="ACS/22-23/2495"/>
    <s v="AGRAWAL COMMERCIAL SYNDICTE"/>
    <n v="3467"/>
    <s v="ELIGIBLE"/>
    <m/>
    <x v="28"/>
  </r>
  <r>
    <x v="327"/>
    <x v="1394"/>
    <d v="2022-11-30T00:00:00"/>
    <n v="3469"/>
    <s v="MAA BHARAVI LUNCH BHANDAR"/>
    <n v="15837.26"/>
    <s v="ELIGIBLE"/>
    <m/>
    <x v="38"/>
  </r>
  <r>
    <x v="328"/>
    <x v="1395"/>
    <d v="2022-11-30T00:00:00"/>
    <n v="12"/>
    <s v="AK ELECTRICAL"/>
    <n v="340900"/>
    <s v="ELIGIBLE"/>
    <m/>
    <x v="29"/>
  </r>
  <r>
    <x v="329"/>
    <x v="1396"/>
    <d v="2022-11-30T00:00:00"/>
    <s v="ATX/2022-23/0098"/>
    <s v="RIPARIAN IRRIGATION AND POOL PVT LTD"/>
    <n v="52200"/>
    <s v="ELIGIBLE"/>
    <m/>
    <x v="35"/>
  </r>
  <r>
    <x v="330"/>
    <x v="1397"/>
    <d v="2022-11-30T00:00:00"/>
    <s v="SEPL/2223/DEL/041"/>
    <s v="SERVOTECH ELECTRICAL PVT LTD"/>
    <n v="1271186.44"/>
    <s v="ELIGIBLE"/>
    <m/>
    <x v="29"/>
  </r>
  <r>
    <x v="331"/>
    <x v="1398"/>
    <d v="2022-11-30T00:00:00"/>
    <s v="SEPL/2223/DEL/036"/>
    <s v="SERVOTECH ELECTRICAL PVT LTD"/>
    <n v="2841823"/>
    <s v="ELIGIBLE"/>
    <m/>
    <x v="29"/>
  </r>
  <r>
    <x v="332"/>
    <x v="1399"/>
    <d v="2022-11-30T00:00:00"/>
    <s v="SEPL/2223/DEL/040"/>
    <s v="SERVOTECH ELECTRICAL PVT LTD"/>
    <n v="3970121.93"/>
    <s v="ELIGIBLE"/>
    <m/>
    <x v="29"/>
  </r>
  <r>
    <x v="333"/>
    <x v="1400"/>
    <d v="2022-11-30T00:00:00"/>
    <n v="60"/>
    <s v="MANISH TRADERS"/>
    <n v="1695000"/>
    <s v="ELIGIBLE"/>
    <m/>
    <x v="29"/>
  </r>
  <r>
    <x v="334"/>
    <x v="1401"/>
    <d v="2022-11-30T00:00:00"/>
    <n v="13"/>
    <s v="AK ELECTRICAL"/>
    <n v="306600"/>
    <s v="ELIGIBLE"/>
    <m/>
    <x v="29"/>
  </r>
  <r>
    <x v="335"/>
    <x v="1402"/>
    <d v="2022-12-12T00:00:00"/>
    <s v="HR/TI/22-23/054"/>
    <s v="ZERONE TECHNOLOGIES PVT LTD"/>
    <n v="2754450"/>
    <s v="ELIGIBLE"/>
    <m/>
    <x v="8"/>
  </r>
  <r>
    <x v="336"/>
    <x v="1403"/>
    <d v="2022-12-12T00:00:00"/>
    <s v="HR/TI/22-23/053"/>
    <s v="ZERONE TECHNOLOGIES PVT LTD"/>
    <n v="1094689"/>
    <s v="ELIGIBLE"/>
    <m/>
    <x v="8"/>
  </r>
  <r>
    <x v="337"/>
    <x v="1404"/>
    <d v="2022-12-12T00:00:00"/>
    <s v="GRA/1056"/>
    <s v="AGRAWAL MARBLES"/>
    <n v="277423.71999999997"/>
    <s v="ELIGIBLE"/>
    <m/>
    <x v="28"/>
  </r>
  <r>
    <x v="338"/>
    <x v="1405"/>
    <d v="2022-12-12T00:00:00"/>
    <s v="GRA/1132"/>
    <s v="AGRAWAL MARBLES"/>
    <n v="33659.9"/>
    <s v="ELIGIBLE"/>
    <m/>
    <x v="28"/>
  </r>
  <r>
    <x v="339"/>
    <x v="1406"/>
    <d v="2022-12-12T00:00:00"/>
    <s v="GRA/1139"/>
    <s v="AGRAWAL MARBLES"/>
    <n v="32067.119999999999"/>
    <s v="ELIGIBLE"/>
    <m/>
    <x v="28"/>
  </r>
  <r>
    <x v="340"/>
    <x v="1407"/>
    <d v="2022-12-12T00:00:00"/>
    <s v="GRA/1144"/>
    <s v="AGRAWAL MARBLES"/>
    <n v="13640.5"/>
    <s v="ELIGIBLE"/>
    <m/>
    <x v="28"/>
  </r>
  <r>
    <x v="341"/>
    <x v="1408"/>
    <d v="2022-12-12T00:00:00"/>
    <n v="916"/>
    <s v="VITALY INDIA PVT LTD"/>
    <n v="193005.44"/>
    <s v="ELIGIBLE"/>
    <m/>
    <x v="32"/>
  </r>
  <r>
    <x v="342"/>
    <x v="1409"/>
    <d v="2022-12-12T00:00:00"/>
    <n v="5357"/>
    <s v="VINOD INDUSTRIAL CORPORATION"/>
    <n v="6100"/>
    <s v="ELIGIBLE"/>
    <m/>
    <x v="32"/>
  </r>
  <r>
    <x v="343"/>
    <x v="1410"/>
    <d v="2022-12-12T00:00:00"/>
    <n v="165"/>
    <s v="FINE ART SOLUTION"/>
    <n v="42000"/>
    <s v="ELIGIBLE"/>
    <m/>
    <x v="17"/>
  </r>
  <r>
    <x v="344"/>
    <x v="1411"/>
    <d v="2022-12-12T00:00:00"/>
    <s v="VSS/0973/22-23"/>
    <s v="VITALY INDIA PVT LTD"/>
    <n v="7838"/>
    <s v="ELIGIBLE"/>
    <m/>
    <x v="32"/>
  </r>
  <r>
    <x v="345"/>
    <x v="1412"/>
    <d v="2022-12-24T00:00:00"/>
    <s v="TA/3451"/>
    <s v="AGRAWAL MARBLES"/>
    <n v="152831.85999999999"/>
    <s v="ELIGIBLE"/>
    <m/>
    <x v="28"/>
  </r>
  <r>
    <x v="346"/>
    <x v="1413"/>
    <d v="2022-12-24T00:00:00"/>
    <n v="15"/>
    <s v="AK ELECTRICAL"/>
    <n v="234246"/>
    <s v="ELIGIBLE"/>
    <m/>
    <x v="29"/>
  </r>
  <r>
    <x v="347"/>
    <x v="1414"/>
    <d v="2022-12-24T00:00:00"/>
    <n v="580"/>
    <s v="AMIT ENGINEERING COMPANY"/>
    <n v="1803883"/>
    <s v="ELIGIBLE"/>
    <m/>
    <x v="36"/>
  </r>
  <r>
    <x v="348"/>
    <x v="1415"/>
    <d v="2022-12-24T00:00:00"/>
    <s v="GST/14264/22-23"/>
    <s v="KAILASH SALES CORPORATION"/>
    <n v="13111.18"/>
    <s v="ELIGIBLE"/>
    <m/>
    <x v="29"/>
  </r>
  <r>
    <x v="349"/>
    <x v="1416"/>
    <d v="2022-12-24T00:00:00"/>
    <s v="GST/13605/22-23"/>
    <s v="KAILASH SALES CORPORATION"/>
    <n v="16101.7"/>
    <s v="ELIGIBLE"/>
    <m/>
    <x v="29"/>
  </r>
  <r>
    <x v="350"/>
    <x v="1417"/>
    <d v="2022-12-24T00:00:00"/>
    <s v="13732/22-23"/>
    <s v="KAILASH SALES CORPORATION"/>
    <n v="28983.06"/>
    <s v="ELIGIBLE"/>
    <m/>
    <x v="29"/>
  </r>
  <r>
    <x v="351"/>
    <x v="1418"/>
    <d v="2022-12-24T00:00:00"/>
    <s v="GST/13711/22-23"/>
    <s v="KAILASH SALES CORPORATION"/>
    <n v="3220.34"/>
    <s v="ELIGIBLE"/>
    <m/>
    <x v="29"/>
  </r>
  <r>
    <x v="352"/>
    <x v="1419"/>
    <d v="2022-12-24T00:00:00"/>
    <s v="ACS/22-23/2922"/>
    <s v="AGRAWAL COMMERCIAL SYNDICTE"/>
    <n v="4152.54"/>
    <s v="ELIGIBLE"/>
    <m/>
    <x v="28"/>
  </r>
  <r>
    <x v="353"/>
    <x v="1420"/>
    <d v="2022-12-24T00:00:00"/>
    <s v="ACS/22-23/2956"/>
    <s v="AGRAWAL COMMERCIAL SYNDICTE"/>
    <n v="4915.12"/>
    <s v="ELIGIBLE"/>
    <m/>
    <x v="28"/>
  </r>
  <r>
    <x v="354"/>
    <x v="1421"/>
    <d v="2022-12-24T00:00:00"/>
    <s v="ACS/22-23/2970"/>
    <s v="AGRAWAL COMMERCIAL SYNDICTE"/>
    <n v="5898.36"/>
    <s v="ELIGIBLE"/>
    <m/>
    <x v="28"/>
  </r>
  <r>
    <x v="355"/>
    <x v="1422"/>
    <d v="2022-12-24T00:00:00"/>
    <s v="ACS/22-23/2814"/>
    <s v="AGRAWAL COMMERCIAL SYNDICTE"/>
    <n v="2033"/>
    <s v="ELIGIBLE"/>
    <m/>
    <x v="28"/>
  </r>
  <r>
    <x v="356"/>
    <x v="1423"/>
    <d v="2022-12-24T00:00:00"/>
    <s v="ACS/22-23/2697"/>
    <s v="AGRAWAL COMMERCIAL SYNDICTE"/>
    <n v="9533.9"/>
    <s v="ELIGIBLE"/>
    <m/>
    <x v="28"/>
  </r>
  <r>
    <x v="357"/>
    <x v="1424"/>
    <d v="2022-12-24T00:00:00"/>
    <s v="GST/13966/22-23"/>
    <s v="KAILASH SALES CORPORATION"/>
    <n v="5080.5"/>
    <s v="ELIGIBLE"/>
    <m/>
    <x v="29"/>
  </r>
  <r>
    <x v="358"/>
    <x v="1425"/>
    <d v="2022-12-24T00:00:00"/>
    <s v="GST/13211/22-23"/>
    <s v="KAILASH SALES CORPORATION"/>
    <n v="13432.2"/>
    <s v="ELIGIBLE"/>
    <m/>
    <x v="29"/>
  </r>
  <r>
    <x v="359"/>
    <x v="1426"/>
    <d v="2022-12-31T00:00:00"/>
    <s v="TA/3510"/>
    <s v="AGRAWAL MARBLES"/>
    <n v="32881.360000000001"/>
    <s v="ELIGIBLE"/>
    <m/>
    <x v="28"/>
  </r>
  <r>
    <x v="360"/>
    <x v="1427"/>
    <d v="2022-12-31T00:00:00"/>
    <s v="TA/3389"/>
    <s v="AGRAWAL MARBLES"/>
    <n v="28940.68"/>
    <s v="ELIGIBLE"/>
    <m/>
    <x v="28"/>
  </r>
  <r>
    <x v="361"/>
    <x v="1428"/>
    <d v="2022-12-31T00:00:00"/>
    <s v="TA/3334"/>
    <s v="AGRAWAL MARBLES"/>
    <n v="387849.56"/>
    <s v="ELIGIBLE"/>
    <m/>
    <x v="28"/>
  </r>
  <r>
    <x v="362"/>
    <x v="1429"/>
    <d v="2022-12-31T00:00:00"/>
    <n v="22230132"/>
    <s v="JV LIQUITECH"/>
    <n v="22000"/>
    <s v="ELIGIBLE"/>
    <m/>
    <x v="32"/>
  </r>
  <r>
    <x v="363"/>
    <x v="1430"/>
    <d v="2022-12-31T00:00:00"/>
    <s v="VSS/0974/22-23"/>
    <s v="VITALY INDIA PVT LTD"/>
    <n v="15547.8"/>
    <s v="ELIGIBLE"/>
    <m/>
    <x v="32"/>
  </r>
  <r>
    <x v="364"/>
    <x v="1431"/>
    <d v="2023-01-06T00:00:00"/>
    <s v="TA/3627"/>
    <s v="AGRAWAL MARBLES"/>
    <n v="141779.68"/>
    <s v="ELIGIBLE"/>
    <m/>
    <x v="28"/>
  </r>
  <r>
    <x v="365"/>
    <x v="1432"/>
    <d v="2023-01-06T00:00:00"/>
    <s v="TA/3607"/>
    <s v="AGRAWAL MARBLES"/>
    <n v="73728.820000000007"/>
    <s v="ELIGIBLE"/>
    <m/>
    <x v="28"/>
  </r>
  <r>
    <x v="366"/>
    <x v="1433"/>
    <d v="2023-01-06T00:00:00"/>
    <s v="TA/3599"/>
    <s v="AGRAWAL MARBLES"/>
    <n v="135630.51999999999"/>
    <s v="ELIGIBLE"/>
    <m/>
    <x v="28"/>
  </r>
  <r>
    <x v="367"/>
    <x v="1434"/>
    <d v="2023-01-06T00:00:00"/>
    <n v="676"/>
    <s v="AMIT ENGINEERING COMPANY"/>
    <n v="508133"/>
    <s v="ELIGIBLE"/>
    <m/>
    <x v="36"/>
  </r>
  <r>
    <x v="368"/>
    <x v="1435"/>
    <d v="2023-01-06T00:00:00"/>
    <s v="SITC/G/22-23/038"/>
    <s v="ZERONE TECHNOLOGIES PVT LTD"/>
    <n v="544635"/>
    <s v="ELIGIBLE"/>
    <m/>
    <x v="8"/>
  </r>
  <r>
    <x v="369"/>
    <x v="1436"/>
    <d v="2023-01-06T00:00:00"/>
    <n v="18"/>
    <s v="AK ELECTRICAL"/>
    <n v="30000"/>
    <s v="ELIGIBLE"/>
    <m/>
    <x v="29"/>
  </r>
  <r>
    <x v="370"/>
    <x v="1437"/>
    <d v="2023-01-06T00:00:00"/>
    <n v="13294"/>
    <s v="CORONATION MERCANTILE"/>
    <n v="23548"/>
    <s v="ELIGIBLE"/>
    <m/>
    <x v="32"/>
  </r>
  <r>
    <x v="371"/>
    <x v="1438"/>
    <d v="2023-01-07T00:00:00"/>
    <s v="TA/3637"/>
    <s v="AGRAWAL MARBLES"/>
    <n v="261795"/>
    <s v="ELIGIBLE"/>
    <m/>
    <x v="28"/>
  </r>
  <r>
    <x v="372"/>
    <x v="1439"/>
    <d v="2023-01-07T00:00:00"/>
    <s v="TA/3686"/>
    <s v="AGRAWAL MARBLES"/>
    <n v="242211.44"/>
    <s v="ELIGIBLE"/>
    <m/>
    <x v="28"/>
  </r>
  <r>
    <x v="373"/>
    <x v="1440"/>
    <d v="2023-01-07T00:00:00"/>
    <n v="22231978"/>
    <s v="LEGERO LIGHTING INDIA PVT LTD"/>
    <n v="4593501.62"/>
    <s v="ELIGIBLE"/>
    <m/>
    <x v="14"/>
  </r>
  <r>
    <x v="374"/>
    <x v="1441"/>
    <d v="2023-01-07T00:00:00"/>
    <n v="22231979"/>
    <s v="LEGERO LIGHTING INDIA PVT LTD"/>
    <n v="431815"/>
    <s v="ELIGIBLE"/>
    <m/>
    <x v="14"/>
  </r>
  <r>
    <x v="375"/>
    <x v="1442"/>
    <d v="2023-01-07T00:00:00"/>
    <n v="222314996"/>
    <s v="LEGERO LIGHTING INDIA PVT LTD"/>
    <n v="1008658"/>
    <s v="ELIGIBLE"/>
    <m/>
    <x v="14"/>
  </r>
  <r>
    <x v="376"/>
    <x v="1443"/>
    <d v="2023-01-15T00:00:00"/>
    <s v="TA/3709"/>
    <s v="AGRAWAL MARBLES"/>
    <n v="74517.2"/>
    <s v="ELIGIBLE"/>
    <m/>
    <x v="28"/>
  </r>
  <r>
    <x v="377"/>
    <x v="1444"/>
    <d v="2023-01-16T00:00:00"/>
    <n v="1347"/>
    <s v="M S AGENCIES"/>
    <n v="1734515.1"/>
    <s v="ELIGIBLE"/>
    <m/>
    <x v="23"/>
  </r>
  <r>
    <x v="378"/>
    <x v="1445"/>
    <d v="2023-01-16T00:00:00"/>
    <n v="1303"/>
    <s v="M S AGENCIES"/>
    <n v="74703.5"/>
    <s v="ELIGIBLE"/>
    <m/>
    <x v="23"/>
  </r>
  <r>
    <x v="379"/>
    <x v="1446"/>
    <d v="2023-01-16T00:00:00"/>
    <s v="TA/3747"/>
    <s v="AGRAWAL MARBLES"/>
    <n v="188575"/>
    <s v="ELIGIBLE"/>
    <m/>
    <x v="28"/>
  </r>
  <r>
    <x v="380"/>
    <x v="1447"/>
    <d v="2023-01-28T00:00:00"/>
    <s v="NAPL/22-23/772"/>
    <s v="NEPTUNE AUTOMATIC PVT LTD"/>
    <n v="375448"/>
    <s v="ELIGIBLE"/>
    <m/>
    <x v="16"/>
  </r>
  <r>
    <x v="381"/>
    <x v="1448"/>
    <d v="2023-01-28T00:00:00"/>
    <s v="GST/16320/22-23"/>
    <s v="KAILASH SALES CORPORATION"/>
    <n v="86877.46"/>
    <s v="ELIGIBLE"/>
    <m/>
    <x v="29"/>
  </r>
  <r>
    <x v="382"/>
    <x v="1449"/>
    <d v="2023-01-28T00:00:00"/>
    <s v="GST/16394/22-23"/>
    <s v="KAILASH SALES CORPORATION"/>
    <n v="17372.88"/>
    <s v="ELIGIBLE"/>
    <m/>
    <x v="29"/>
  </r>
  <r>
    <x v="383"/>
    <x v="1450"/>
    <d v="2023-01-28T00:00:00"/>
    <n v="13997"/>
    <s v="CORONATION MERCANTILE"/>
    <n v="370989.45"/>
    <s v="ELIGIBLE"/>
    <m/>
    <x v="32"/>
  </r>
  <r>
    <x v="384"/>
    <x v="1451"/>
    <d v="2023-02-08T00:00:00"/>
    <n v="35"/>
    <s v="ZERONE TECHNOLOGIES PVT LTD"/>
    <n v="112481"/>
    <s v="ELIGIBLE"/>
    <m/>
    <x v="8"/>
  </r>
  <r>
    <x v="385"/>
    <x v="1452"/>
    <d v="2023-02-08T00:00:00"/>
    <n v="42"/>
    <s v="ZERONE TECHNOLOGIES PVT LTD"/>
    <n v="264550"/>
    <s v="ELIGIBLE"/>
    <m/>
    <x v="8"/>
  </r>
  <r>
    <x v="386"/>
    <x v="1453"/>
    <d v="2023-02-15T00:00:00"/>
    <s v="TA/3902"/>
    <s v="AGRAWAL MARBLES"/>
    <n v="151311.35999999999"/>
    <s v="ELIGIBLE"/>
    <m/>
    <x v="28"/>
  </r>
  <r>
    <x v="387"/>
    <x v="1454"/>
    <d v="2023-02-17T00:00:00"/>
    <n v="14149"/>
    <s v="CORONATION MERCANTILE"/>
    <n v="22938.53"/>
    <s v="ELIGIBLE"/>
    <m/>
    <x v="32"/>
  </r>
  <r>
    <x v="388"/>
    <x v="1455"/>
    <d v="2023-02-17T00:00:00"/>
    <s v="GST/16887/22-23"/>
    <s v="KAILASH SALES CORPORATION"/>
    <n v="10088"/>
    <s v="ELIGIBLE"/>
    <m/>
    <x v="29"/>
  </r>
  <r>
    <x v="389"/>
    <x v="1456"/>
    <d v="2023-02-17T00:00:00"/>
    <n v="760"/>
    <s v="AMIT ENGINEERING COMPANY"/>
    <n v="1120033"/>
    <s v="ELIGIBLE"/>
    <m/>
    <x v="36"/>
  </r>
  <r>
    <x v="390"/>
    <x v="1457"/>
    <d v="2023-02-17T00:00:00"/>
    <n v="761"/>
    <s v="KAILASH SALES CORPORATION"/>
    <n v="27830"/>
    <s v="ELIGIBLE"/>
    <m/>
    <x v="29"/>
  </r>
  <r>
    <x v="391"/>
    <x v="1458"/>
    <d v="2023-02-17T00:00:00"/>
    <s v="ACS/22-23/3724"/>
    <s v="KAILASH SALES CORPORATION"/>
    <n v="30508"/>
    <s v="ELIGIBLE"/>
    <m/>
    <x v="29"/>
  </r>
  <r>
    <x v="392"/>
    <x v="1459"/>
    <d v="2023-02-17T00:00:00"/>
    <s v="GST/17638/22-23"/>
    <s v="KAILASH SALES CORPORATION"/>
    <n v="5338"/>
    <s v="ELIGIBLE"/>
    <m/>
    <x v="29"/>
  </r>
  <r>
    <x v="393"/>
    <x v="1460"/>
    <d v="2023-02-17T00:00:00"/>
    <n v="193"/>
    <s v="LIGHTTON"/>
    <n v="7200"/>
    <s v="ELIGIBLE"/>
    <m/>
    <x v="23"/>
  </r>
  <r>
    <x v="394"/>
    <x v="1461"/>
    <d v="2023-03-01T00:00:00"/>
    <s v="SITC/G/22-23/048"/>
    <s v="ZERONE TECHNOLOGIES PVT LTD"/>
    <n v="88816"/>
    <s v="ELIGIBLE"/>
    <m/>
    <x v="8"/>
  </r>
  <r>
    <x v="395"/>
    <x v="1462"/>
    <d v="2023-03-01T00:00:00"/>
    <s v="SITC/G/22-23/047"/>
    <s v="ZERONE TECHNOLOGIES PVT LTD"/>
    <n v="323161"/>
    <s v="ELIGIBLE"/>
    <m/>
    <x v="8"/>
  </r>
  <r>
    <x v="396"/>
    <x v="1463"/>
    <d v="2023-03-01T00:00:00"/>
    <s v="SITC/G/22-23/050"/>
    <s v="ZERONE TECHNOLOGIES PVT LTD"/>
    <n v="202661"/>
    <s v="ELIGIBLE"/>
    <m/>
    <x v="8"/>
  </r>
  <r>
    <x v="397"/>
    <x v="1464"/>
    <d v="2023-03-01T00:00:00"/>
    <s v="SP/116"/>
    <s v="SPACE SOLUTIONS"/>
    <n v="270616"/>
    <s v="ELIGIBLE"/>
    <m/>
    <x v="23"/>
  </r>
  <r>
    <x v="398"/>
    <x v="1465"/>
    <d v="2023-03-02T00:00:00"/>
    <n v="855"/>
    <s v="AMIT ENGINEERING COMPANY"/>
    <n v="566551"/>
    <s v="ELIGIBLE"/>
    <m/>
    <x v="36"/>
  </r>
  <r>
    <x v="399"/>
    <x v="1466"/>
    <d v="2023-03-02T00:00:00"/>
    <s v="SIPL/2022-23/278"/>
    <s v="SAKAR INDIA PVT LTD"/>
    <n v="55500"/>
    <s v="ELIGIBLE"/>
    <m/>
    <x v="32"/>
  </r>
  <r>
    <x v="400"/>
    <x v="1467"/>
    <d v="2023-03-02T00:00:00"/>
    <n v="1415"/>
    <s v="M S AGENCIES"/>
    <n v="2630814"/>
    <s v="ELIGIBLE"/>
    <m/>
    <x v="23"/>
  </r>
  <r>
    <x v="401"/>
    <x v="1468"/>
    <d v="2023-03-02T00:00:00"/>
    <n v="1472"/>
    <s v="M S AGENCIES"/>
    <n v="3627641.6"/>
    <s v="ELIGIBLE"/>
    <m/>
    <x v="23"/>
  </r>
  <r>
    <x v="402"/>
    <x v="1469"/>
    <d v="2023-03-02T00:00:00"/>
    <s v="SP/136"/>
    <s v="SPACE SOLUTIONS"/>
    <n v="454731"/>
    <s v="ELIGIBLE"/>
    <m/>
    <x v="23"/>
  </r>
  <r>
    <x v="403"/>
    <x v="1470"/>
    <d v="2023-03-31T00:00:00"/>
    <n v="43"/>
    <s v="ISHAN INFRA TECH"/>
    <n v="198980"/>
    <s v="ELIGIBLE"/>
    <m/>
    <x v="29"/>
  </r>
  <r>
    <x v="404"/>
    <x v="1471"/>
    <d v="2023-03-31T00:00:00"/>
    <s v="SITC/G/22-23/057"/>
    <s v="ZERONE TECHNOLOGIES PVT LTD"/>
    <n v="2915263"/>
    <s v="ELIGIBLE"/>
    <m/>
    <x v="8"/>
  </r>
  <r>
    <x v="405"/>
    <x v="1472"/>
    <d v="2023-03-31T00:00:00"/>
    <n v="16494"/>
    <s v="KAILASH SALES CORPORATION"/>
    <n v="24935.84"/>
    <s v="ELIGIBLE"/>
    <m/>
    <x v="29"/>
  </r>
  <r>
    <x v="406"/>
    <x v="1473"/>
    <d v="2023-03-31T00:00:00"/>
    <n v="16095"/>
    <s v="KAILASH SALES CORPORATION"/>
    <n v="100228.04"/>
    <s v="ELIGIBLE"/>
    <m/>
    <x v="29"/>
  </r>
  <r>
    <x v="407"/>
    <x v="1474"/>
    <d v="2023-03-31T00:00:00"/>
    <n v="124"/>
    <s v="SWASTIK ENGINEERS"/>
    <n v="2679269"/>
    <s v="ELIGIBLE"/>
    <m/>
    <x v="12"/>
  </r>
  <r>
    <x v="408"/>
    <x v="1475"/>
    <d v="2023-03-31T00:00:00"/>
    <s v="FASQM/220/22-23"/>
    <s v="FINE ART SOLUTION"/>
    <n v="638261.65"/>
    <s v="ELIGIBLE"/>
    <m/>
    <x v="17"/>
  </r>
  <r>
    <x v="409"/>
    <x v="1476"/>
    <d v="2023-03-31T00:00:00"/>
    <n v="12"/>
    <s v="AISSHPRA BUILDERS"/>
    <n v="247584.2"/>
    <s v="ELIGIBLE"/>
    <m/>
    <x v="28"/>
  </r>
  <r>
    <x v="410"/>
    <x v="1477"/>
    <d v="2023-03-31T00:00:00"/>
    <n v="7"/>
    <s v="OSMANI AIRCRAFT"/>
    <n v="1469062.5"/>
    <s v="ELIGIBLE"/>
    <m/>
    <x v="37"/>
  </r>
  <r>
    <x v="411"/>
    <x v="1478"/>
    <d v="2023-03-31T00:00:00"/>
    <n v="7722"/>
    <s v="AGRAWAL ELECTRIC COMPANY"/>
    <n v="81487.5"/>
    <s v="ELIGIBLE"/>
    <m/>
    <x v="29"/>
  </r>
  <r>
    <x v="412"/>
    <x v="1479"/>
    <d v="2023-03-31T00:00:00"/>
    <n v="11"/>
    <s v="AISSHPRA BUILDERS"/>
    <n v="2242064.94"/>
    <s v="ELIGIBLE"/>
    <m/>
    <x v="28"/>
  </r>
  <r>
    <x v="413"/>
    <x v="1480"/>
    <d v="2023-03-31T00:00:00"/>
    <n v="4018"/>
    <s v="AGRAWAL COMMERCIAL SYNDICTE"/>
    <n v="1130"/>
    <s v="ELIGIBLE"/>
    <m/>
    <x v="28"/>
  </r>
  <r>
    <x v="414"/>
    <x v="1481"/>
    <d v="2023-03-31T00:00:00"/>
    <m/>
    <s v="RAKESH KUMAR RAY (RAKESH ELECTRICAL)"/>
    <n v="85000"/>
    <s v="ELIGIBLE"/>
    <m/>
    <x v="30"/>
  </r>
  <r>
    <x v="415"/>
    <x v="1482"/>
    <d v="2023-03-31T00:00:00"/>
    <m/>
    <s v="GIRISH PAL"/>
    <n v="60939"/>
    <s v="ELIGIBLE"/>
    <m/>
    <x v="30"/>
  </r>
  <r>
    <x v="416"/>
    <x v="1483"/>
    <d v="2022-07-12T00:00:00"/>
    <s v="B2-0496"/>
    <s v="SHRI NAV DURGA TRADING CO."/>
    <n v="145818.1"/>
    <s v="ELIGIBLE"/>
    <m/>
    <x v="28"/>
  </r>
  <r>
    <x v="417"/>
    <x v="1484"/>
    <d v="2022-09-09T00:00:00"/>
    <s v="B2-2027"/>
    <s v="SHRI NAV DURGA TRADING CO."/>
    <n v="26131.72"/>
    <s v="ELIGIBLE"/>
    <m/>
    <x v="28"/>
  </r>
  <r>
    <x v="418"/>
    <x v="1485"/>
    <d v="2022-09-15T00:00:00"/>
    <n v="96"/>
    <s v="MANGALAM MARBLES &amp; GRANITES"/>
    <n v="12472.94"/>
    <s v="ELIGIBLE"/>
    <m/>
    <x v="28"/>
  </r>
  <r>
    <x v="419"/>
    <x v="1486"/>
    <d v="2022-10-06T00:00:00"/>
    <n v="8439"/>
    <s v="CORONATION MERCANTILE"/>
    <n v="3403.92"/>
    <s v="ELIGIBLE"/>
    <m/>
    <x v="32"/>
  </r>
  <r>
    <x v="420"/>
    <x v="1487"/>
    <d v="2022-10-06T00:00:00"/>
    <n v="9518"/>
    <s v="CORONATION MERCANTILE"/>
    <n v="19556.16"/>
    <s v="ELIGIBLE"/>
    <m/>
    <x v="32"/>
  </r>
  <r>
    <x v="421"/>
    <x v="1488"/>
    <d v="2022-10-06T00:00:00"/>
    <n v="8338"/>
    <s v="CORONATION MERCANTILE"/>
    <n v="10905"/>
    <s v="ELIGIBLE"/>
    <m/>
    <x v="32"/>
  </r>
  <r>
    <x v="422"/>
    <x v="1489"/>
    <d v="2022-10-06T00:00:00"/>
    <n v="8114"/>
    <s v="CORONATION MERCANTILE"/>
    <n v="880809.88"/>
    <s v="ELIGIBLE"/>
    <m/>
    <x v="32"/>
  </r>
  <r>
    <x v="423"/>
    <x v="1490"/>
    <d v="2022-10-08T00:00:00"/>
    <s v="B2-2338"/>
    <s v="SHRI NAV DURGA TRADING CO."/>
    <n v="64710.27"/>
    <s v="ELIGIBLE"/>
    <m/>
    <x v="28"/>
  </r>
  <r>
    <x v="424"/>
    <x v="1491"/>
    <d v="2022-10-11T00:00:00"/>
    <n v="9143"/>
    <s v="CORONATION MERCANTILE"/>
    <n v="3550.56"/>
    <s v="ELIGIBLE"/>
    <m/>
    <x v="32"/>
  </r>
  <r>
    <x v="425"/>
    <x v="1492"/>
    <d v="2022-11-26T00:00:00"/>
    <n v="11628"/>
    <s v="CORONATION MERCANTILE"/>
    <n v="9360"/>
    <s v="ELIGIBLE"/>
    <m/>
    <x v="32"/>
  </r>
  <r>
    <x v="426"/>
    <x v="1493"/>
    <d v="2022-12-24T00:00:00"/>
    <s v="B1-4553"/>
    <s v="SHRI NAV DURGA TRADING CO."/>
    <n v="6271.19"/>
    <s v="ELIGIBLE"/>
    <m/>
    <x v="28"/>
  </r>
  <r>
    <x v="427"/>
    <x v="1494"/>
    <d v="2022-12-24T00:00:00"/>
    <s v="B2-2847"/>
    <s v="SHRI NAV DURGA TRADING CO."/>
    <n v="85101.8"/>
    <s v="ELIGIBLE"/>
    <m/>
    <x v="28"/>
  </r>
  <r>
    <x v="428"/>
    <x v="1495"/>
    <d v="2022-12-24T00:00:00"/>
    <s v="B1-4553"/>
    <s v="SHRI NAV DURGA TRADING CO."/>
    <n v="31757.62"/>
    <s v="ELIGIBLE"/>
    <m/>
    <x v="28"/>
  </r>
  <r>
    <x v="429"/>
    <x v="1496"/>
    <d v="2022-06-15T00:00:00"/>
    <n v="21"/>
    <s v="ADARSH RAI (ADARSH ENTERPRISES)"/>
    <n v="419225"/>
    <s v="ELIGIBLE"/>
    <m/>
    <x v="32"/>
  </r>
  <r>
    <x v="430"/>
    <x v="1497"/>
    <d v="2022-07-30T00:00:00"/>
    <n v="52"/>
    <s v="ADARSH RAI (ADARSH ENTERPRISES)"/>
    <n v="161459.22"/>
    <s v="ELIGIBLE"/>
    <m/>
    <x v="32"/>
  </r>
  <r>
    <x v="431"/>
    <x v="1498"/>
    <d v="2022-08-18T00:00:00"/>
    <n v="5"/>
    <s v="ADARSH RAI (ADARSH ENTERPRISES)"/>
    <n v="335311"/>
    <s v="ELIGIBLE"/>
    <m/>
    <x v="32"/>
  </r>
  <r>
    <x v="432"/>
    <x v="1499"/>
    <d v="2022-09-12T00:00:00"/>
    <n v="4"/>
    <s v="ADARSH RAI (ADARSH ENTERPRISES)"/>
    <n v="72560"/>
    <s v="ELIGIBLE"/>
    <m/>
    <x v="32"/>
  </r>
  <r>
    <x v="433"/>
    <x v="1500"/>
    <d v="2022-09-12T00:00:00"/>
    <n v="3"/>
    <s v="ADARSH RAI (ADARSH ENTERPRISES)"/>
    <n v="37725"/>
    <s v="ELIGIBLE"/>
    <m/>
    <x v="32"/>
  </r>
  <r>
    <x v="434"/>
    <x v="1501"/>
    <d v="2022-09-16T00:00:00"/>
    <n v="6"/>
    <s v="ADARSH RAI (ADARSH ENTERPRISES)"/>
    <n v="537449"/>
    <s v="ELIGIBLE"/>
    <m/>
    <x v="32"/>
  </r>
  <r>
    <x v="435"/>
    <x v="1502"/>
    <d v="2022-11-10T00:00:00"/>
    <n v="7"/>
    <s v="ADARSH RAI (ADARSH ENTERPRISES)"/>
    <n v="66650"/>
    <s v="ELIGIBLE"/>
    <m/>
    <x v="32"/>
  </r>
  <r>
    <x v="436"/>
    <x v="1503"/>
    <d v="2022-11-25T00:00:00"/>
    <n v="9"/>
    <s v="ADARSH RAI (ADARSH ENTERPRISES)"/>
    <n v="86700"/>
    <s v="ELIGIBLE"/>
    <m/>
    <x v="32"/>
  </r>
  <r>
    <x v="437"/>
    <x v="1504"/>
    <d v="2022-11-25T00:00:00"/>
    <n v="10"/>
    <s v="ADARSH RAI (ADARSH ENTERPRISES)"/>
    <n v="253150"/>
    <s v="ELIGIBLE"/>
    <m/>
    <x v="32"/>
  </r>
  <r>
    <x v="438"/>
    <x v="1505"/>
    <d v="2022-11-30T00:00:00"/>
    <n v="8"/>
    <s v="ADARSH RAI (ADARSH ENTERPRISES)"/>
    <n v="22750"/>
    <s v="ELIGIBLE"/>
    <m/>
    <x v="32"/>
  </r>
  <r>
    <x v="439"/>
    <x v="1506"/>
    <d v="2022-12-07T00:00:00"/>
    <n v="12"/>
    <s v="ADARSH RAI (ADARSH ENTERPRISES)"/>
    <n v="300000"/>
    <s v="ELIGIBLE"/>
    <m/>
    <x v="32"/>
  </r>
  <r>
    <x v="440"/>
    <x v="1507"/>
    <d v="2022-12-24T00:00:00"/>
    <n v="14"/>
    <s v="ADARSH RAI (ADARSH ENTERPRISES)"/>
    <n v="100000"/>
    <s v="ELIGIBLE"/>
    <m/>
    <x v="32"/>
  </r>
  <r>
    <x v="441"/>
    <x v="1508"/>
    <d v="2022-12-24T00:00:00"/>
    <n v="13"/>
    <s v="ADARSH RAI (ADARSH ENTERPRISES)"/>
    <n v="156000"/>
    <s v="ELIGIBLE"/>
    <m/>
    <x v="32"/>
  </r>
  <r>
    <x v="442"/>
    <x v="1509"/>
    <d v="2023-01-09T00:00:00"/>
    <n v="15"/>
    <s v="ADARSH RAI (ADARSH ENTERPRISES)"/>
    <n v="26250"/>
    <s v="ELIGIBLE"/>
    <m/>
    <x v="32"/>
  </r>
  <r>
    <x v="443"/>
    <x v="1510"/>
    <d v="2023-01-12T00:00:00"/>
    <n v="16"/>
    <s v="ADARSH RAI (ADARSH ENTERPRISES)"/>
    <n v="400000"/>
    <s v="ELIGIBLE"/>
    <m/>
    <x v="32"/>
  </r>
  <r>
    <x v="444"/>
    <x v="1511"/>
    <d v="2023-02-02T00:00:00"/>
    <n v="20"/>
    <s v="ADARSH RAI (ADARSH ENTERPRISES)"/>
    <n v="310000"/>
    <s v="ELIGIBLE"/>
    <m/>
    <x v="32"/>
  </r>
  <r>
    <x v="445"/>
    <x v="1512"/>
    <d v="2023-03-01T00:00:00"/>
    <n v="21"/>
    <s v="ADARSH RAI (ADARSH ENTERPRISES)"/>
    <n v="13888"/>
    <s v="ELIGIBLE"/>
    <m/>
    <x v="32"/>
  </r>
  <r>
    <x v="446"/>
    <x v="1513"/>
    <d v="2023-03-31T00:00:00"/>
    <n v="11"/>
    <s v="AISSHPRA BUILDERS"/>
    <n v="164426.14000000001"/>
    <s v="ELIGIBLE"/>
    <m/>
    <x v="28"/>
  </r>
  <r>
    <x v="447"/>
    <x v="1514"/>
    <d v="2022-04-03T00:00:00"/>
    <m/>
    <s v="BHARAT BUILDING MATERIAL"/>
    <n v="3800"/>
    <s v="ELIGIBLE"/>
    <m/>
    <x v="28"/>
  </r>
  <r>
    <x v="448"/>
    <x v="1515"/>
    <d v="2022-04-03T00:00:00"/>
    <m/>
    <s v="BHARAT BUILDING MATERIAL"/>
    <n v="8800"/>
    <s v="ELIGIBLE"/>
    <m/>
    <x v="28"/>
  </r>
  <r>
    <x v="449"/>
    <x v="1516"/>
    <d v="2022-04-30T00:00:00"/>
    <n v="43"/>
    <s v="BHARAT BUILDING MATERIAL"/>
    <n v="5880"/>
    <s v="ELIGIBLE"/>
    <m/>
    <x v="28"/>
  </r>
  <r>
    <x v="450"/>
    <x v="1517"/>
    <d v="2022-04-30T00:00:00"/>
    <n v="42"/>
    <s v="BHARAT BUILDING MATERIAL"/>
    <n v="2100"/>
    <s v="ELIGIBLE"/>
    <m/>
    <x v="28"/>
  </r>
  <r>
    <x v="451"/>
    <x v="1518"/>
    <d v="2022-04-30T00:00:00"/>
    <n v="39"/>
    <s v="BHARAT BUILDING MATERIAL"/>
    <n v="3000"/>
    <s v="ELIGIBLE"/>
    <m/>
    <x v="28"/>
  </r>
  <r>
    <x v="452"/>
    <x v="1519"/>
    <d v="2022-04-30T00:00:00"/>
    <n v="38"/>
    <s v="BHARAT BUILDING MATERIAL"/>
    <n v="8500"/>
    <s v="ELIGIBLE"/>
    <m/>
    <x v="28"/>
  </r>
  <r>
    <x v="453"/>
    <x v="1520"/>
    <d v="2022-04-30T00:00:00"/>
    <n v="40"/>
    <s v="BHARAT BUILDING MATERIAL"/>
    <n v="2100"/>
    <s v="ELIGIBLE"/>
    <m/>
    <x v="28"/>
  </r>
  <r>
    <x v="454"/>
    <x v="1521"/>
    <d v="2022-04-30T00:00:00"/>
    <n v="41"/>
    <s v="BHARAT BUILDING MATERIAL"/>
    <n v="2100"/>
    <s v="ELIGIBLE"/>
    <m/>
    <x v="28"/>
  </r>
  <r>
    <x v="455"/>
    <x v="1522"/>
    <d v="2022-06-06T00:00:00"/>
    <n v="48"/>
    <s v="BHARAT BUILDING MATERIAL"/>
    <n v="9200"/>
    <s v="ELIGIBLE"/>
    <m/>
    <x v="28"/>
  </r>
  <r>
    <x v="456"/>
    <x v="1523"/>
    <d v="2022-06-13T00:00:00"/>
    <n v="46"/>
    <s v="BHARAT BUILDING MATERIAL"/>
    <n v="6160"/>
    <s v="ELIGIBLE"/>
    <m/>
    <x v="28"/>
  </r>
  <r>
    <x v="457"/>
    <x v="1524"/>
    <d v="2022-07-28T00:00:00"/>
    <n v="192"/>
    <s v="BHARAT BUILDING MATERIAL"/>
    <n v="16800"/>
    <s v="ELIGIBLE"/>
    <m/>
    <x v="28"/>
  </r>
  <r>
    <x v="458"/>
    <x v="1525"/>
    <d v="2022-07-28T00:00:00"/>
    <n v="191"/>
    <s v="BHARAT BUILDING MATERIAL"/>
    <n v="10200"/>
    <s v="ELIGIBLE"/>
    <m/>
    <x v="28"/>
  </r>
  <r>
    <x v="459"/>
    <x v="1526"/>
    <d v="2022-07-28T00:00:00"/>
    <n v="105"/>
    <s v="BHARAT BUILDING MATERIAL"/>
    <n v="9800"/>
    <s v="ELIGIBLE"/>
    <m/>
    <x v="28"/>
  </r>
  <r>
    <x v="460"/>
    <x v="1527"/>
    <d v="2022-08-10T00:00:00"/>
    <n v="162"/>
    <s v="BHARAT BUILDING MATERIAL"/>
    <n v="9500"/>
    <s v="ELIGIBLE"/>
    <m/>
    <x v="28"/>
  </r>
  <r>
    <x v="461"/>
    <x v="1528"/>
    <d v="2022-08-18T00:00:00"/>
    <n v="51"/>
    <s v="BHARAT BUILDING MATERIAL"/>
    <n v="8800"/>
    <s v="ELIGIBLE"/>
    <m/>
    <x v="28"/>
  </r>
  <r>
    <x v="462"/>
    <x v="1529"/>
    <d v="2022-08-18T00:00:00"/>
    <n v="53"/>
    <s v="BHARAT BUILDING MATERIAL"/>
    <n v="3500"/>
    <s v="ELIGIBLE"/>
    <m/>
    <x v="28"/>
  </r>
  <r>
    <x v="463"/>
    <x v="1530"/>
    <d v="2022-09-04T00:00:00"/>
    <s v="65,66"/>
    <s v="BHARAT BUILDING MATERIAL"/>
    <n v="12400"/>
    <s v="ELIGIBLE"/>
    <m/>
    <x v="28"/>
  </r>
  <r>
    <x v="464"/>
    <x v="1531"/>
    <d v="2022-09-07T00:00:00"/>
    <n v="67"/>
    <s v="BHARAT BUILDING MATERIAL"/>
    <n v="15800"/>
    <s v="ELIGIBLE"/>
    <m/>
    <x v="28"/>
  </r>
  <r>
    <x v="465"/>
    <x v="1532"/>
    <d v="2022-09-25T00:00:00"/>
    <n v="106107"/>
    <s v="BHARAT BUILDING MATERIAL"/>
    <n v="8500"/>
    <s v="ELIGIBLE"/>
    <m/>
    <x v="28"/>
  </r>
  <r>
    <x v="466"/>
    <x v="1533"/>
    <d v="2022-10-06T00:00:00"/>
    <m/>
    <s v="BHARAT BUILDING MATERIAL"/>
    <n v="19100"/>
    <s v="ELIGIBLE"/>
    <m/>
    <x v="28"/>
  </r>
  <r>
    <x v="467"/>
    <x v="1534"/>
    <d v="2022-10-19T00:00:00"/>
    <n v="18"/>
    <s v="BHARAT BUILDING MATERIAL"/>
    <n v="17000"/>
    <s v="ELIGIBLE"/>
    <m/>
    <x v="28"/>
  </r>
  <r>
    <x v="468"/>
    <x v="1535"/>
    <d v="2022-11-02T00:00:00"/>
    <s v="37,38,39,20&amp;41"/>
    <s v="BHARAT BUILDING MATERIAL"/>
    <n v="24830"/>
    <s v="ELIGIBLE"/>
    <m/>
    <x v="28"/>
  </r>
  <r>
    <x v="469"/>
    <x v="1536"/>
    <d v="2022-11-02T00:00:00"/>
    <s v="22,26,29,30,31"/>
    <s v="BHARAT BUILDING MATERIAL"/>
    <n v="28100"/>
    <s v="ELIGIBLE"/>
    <m/>
    <x v="28"/>
  </r>
  <r>
    <x v="470"/>
    <x v="1537"/>
    <d v="2022-11-09T00:00:00"/>
    <m/>
    <s v="BHARAT BUILDING MATERIAL"/>
    <n v="8500"/>
    <s v="ELIGIBLE"/>
    <m/>
    <x v="28"/>
  </r>
  <r>
    <x v="471"/>
    <x v="1538"/>
    <d v="2022-11-30T00:00:00"/>
    <n v="91"/>
    <s v="BHARAT BUILDING MATERIAL"/>
    <n v="8500"/>
    <s v="ELIGIBLE"/>
    <m/>
    <x v="28"/>
  </r>
  <r>
    <x v="472"/>
    <x v="1539"/>
    <d v="2022-12-24T00:00:00"/>
    <n v="99"/>
    <s v="BHARAT BUILDING MATERIAL"/>
    <n v="3600"/>
    <s v="ELIGIBLE"/>
    <m/>
    <x v="28"/>
  </r>
  <r>
    <x v="473"/>
    <x v="1540"/>
    <d v="2022-12-24T00:00:00"/>
    <s v="7,8,11,88,89"/>
    <s v="BHARAT BUILDING MATERIAL"/>
    <n v="39140"/>
    <s v="ELIGIBLE"/>
    <m/>
    <x v="28"/>
  </r>
  <r>
    <x v="474"/>
    <x v="1541"/>
    <d v="2022-12-24T00:00:00"/>
    <n v="28"/>
    <s v="BHARAT BUILDING MATERIAL"/>
    <n v="9000"/>
    <s v="ELIGIBLE"/>
    <m/>
    <x v="28"/>
  </r>
  <r>
    <x v="475"/>
    <x v="1542"/>
    <d v="2023-01-06T00:00:00"/>
    <n v="30"/>
    <s v="BHARAT BUILDING MATERIAL"/>
    <n v="6300"/>
    <s v="ELIGIBLE"/>
    <m/>
    <x v="28"/>
  </r>
  <r>
    <x v="476"/>
    <x v="1543"/>
    <d v="2023-01-17T00:00:00"/>
    <s v="9,8,11,6,5"/>
    <s v="BHARAT BUILDING MATERIAL"/>
    <n v="18690"/>
    <s v="ELIGIBLE"/>
    <m/>
    <x v="28"/>
  </r>
  <r>
    <x v="477"/>
    <x v="1544"/>
    <d v="2023-01-28T00:00:00"/>
    <s v="11,12,13,14"/>
    <s v="BHARAT BUILDING MATERIAL"/>
    <n v="16250"/>
    <s v="ELIGIBLE"/>
    <m/>
    <x v="28"/>
  </r>
  <r>
    <x v="478"/>
    <x v="1545"/>
    <d v="2022-04-01T00:00:00"/>
    <n v="430530642"/>
    <s v="HAFELE INDIA PVT LTD"/>
    <n v="1836"/>
    <s v="ELIGIBLE"/>
    <m/>
    <x v="28"/>
  </r>
  <r>
    <x v="479"/>
    <x v="1546"/>
    <d v="2022-04-04T00:00:00"/>
    <s v="AIS/ELE/0422/001"/>
    <s v="HELLA INFRA MARKET PVT LTD"/>
    <n v="24232"/>
    <s v="ELIGIBLE"/>
    <m/>
    <x v="23"/>
  </r>
  <r>
    <x v="480"/>
    <x v="1547"/>
    <d v="2022-04-23T00:00:00"/>
    <n v="430530560"/>
    <s v="HAFELE INDIA PVT LTD"/>
    <n v="10564"/>
    <s v="ELIGIBLE"/>
    <m/>
    <x v="28"/>
  </r>
  <r>
    <x v="481"/>
    <x v="1548"/>
    <d v="2022-04-23T00:00:00"/>
    <s v="B1-0380"/>
    <s v="SHRI NAV DURGA TRADING CO."/>
    <n v="47105.07"/>
    <s v="ELIGIBLE"/>
    <m/>
    <x v="28"/>
  </r>
  <r>
    <x v="482"/>
    <x v="1549"/>
    <d v="2022-04-23T00:00:00"/>
    <s v="TA/294"/>
    <s v="AGRAWAL MARBLES"/>
    <n v="32767.84"/>
    <s v="ELIGIBLE"/>
    <m/>
    <x v="28"/>
  </r>
  <r>
    <x v="483"/>
    <x v="1550"/>
    <d v="2022-04-23T00:00:00"/>
    <s v="TA/399"/>
    <s v="AGRAWAL MARBLES"/>
    <n v="70655.92"/>
    <s v="ELIGIBLE"/>
    <m/>
    <x v="28"/>
  </r>
  <r>
    <x v="484"/>
    <x v="1551"/>
    <d v="2022-04-23T00:00:00"/>
    <s v="TA/400"/>
    <s v="AGRAWAL MARBLES"/>
    <n v="70655.92"/>
    <s v="ELIGIBLE"/>
    <m/>
    <x v="28"/>
  </r>
  <r>
    <x v="485"/>
    <x v="1552"/>
    <d v="2022-04-28T00:00:00"/>
    <n v="430529077"/>
    <s v="HAFELE INDIA PVT LTD"/>
    <n v="15642"/>
    <s v="ELIGIBLE"/>
    <m/>
    <x v="28"/>
  </r>
  <r>
    <x v="486"/>
    <x v="1553"/>
    <d v="2022-04-28T00:00:00"/>
    <n v="2"/>
    <s v="WADHWA ENTERPRISES"/>
    <n v="45831.18"/>
    <s v="ELIGIBLE"/>
    <m/>
    <x v="28"/>
  </r>
  <r>
    <x v="487"/>
    <x v="1554"/>
    <d v="2022-04-28T00:00:00"/>
    <s v="VIPL/0048/22-23"/>
    <s v="VITALY INDIA PVT LTD"/>
    <n v="134692.07999999999"/>
    <s v="ELIGIBLE"/>
    <m/>
    <x v="32"/>
  </r>
  <r>
    <x v="488"/>
    <x v="1555"/>
    <d v="2022-04-30T00:00:00"/>
    <s v="TA/404"/>
    <s v="AGRAWAL MARBLES"/>
    <n v="70655.92"/>
    <s v="ELIGIBLE"/>
    <m/>
    <x v="28"/>
  </r>
  <r>
    <x v="489"/>
    <x v="1556"/>
    <d v="2022-04-30T00:00:00"/>
    <n v="2218200728"/>
    <s v="R A K CERAMICS INDIA PVT LTD"/>
    <n v="868455.35"/>
    <s v="ELIGIBLE"/>
    <m/>
    <x v="28"/>
  </r>
  <r>
    <x v="490"/>
    <x v="1557"/>
    <d v="2022-05-01T00:00:00"/>
    <n v="430529231"/>
    <s v="HAFELE INDIA PVT LTD"/>
    <n v="265857"/>
    <s v="ELIGIBLE"/>
    <m/>
    <x v="28"/>
  </r>
  <r>
    <x v="491"/>
    <x v="1558"/>
    <d v="2022-05-01T00:00:00"/>
    <n v="368"/>
    <s v="HAFELE INDIA PVT LTD"/>
    <n v="175872"/>
    <s v="ELIGIBLE"/>
    <m/>
    <x v="28"/>
  </r>
  <r>
    <x v="492"/>
    <x v="1559"/>
    <d v="2022-05-02T00:00:00"/>
    <n v="2218200875"/>
    <s v="R A K CERAMICS INDIA PVT LTD"/>
    <n v="618607.43999999994"/>
    <s v="ELIGIBLE"/>
    <m/>
    <x v="28"/>
  </r>
  <r>
    <x v="493"/>
    <x v="1560"/>
    <d v="2022-05-15T00:00:00"/>
    <s v="TA/462"/>
    <s v="AGRAWAL MARBLES"/>
    <n v="60118.66"/>
    <s v="ELIGIBLE"/>
    <m/>
    <x v="28"/>
  </r>
  <r>
    <x v="494"/>
    <x v="1561"/>
    <d v="2022-05-15T00:00:00"/>
    <s v="TA/463"/>
    <s v="AGRAWAL MARBLES"/>
    <n v="27201.7"/>
    <s v="ELIGIBLE"/>
    <m/>
    <x v="28"/>
  </r>
  <r>
    <x v="495"/>
    <x v="1562"/>
    <d v="2022-05-15T00:00:00"/>
    <n v="28"/>
    <s v="WADHWA ENTERPRISES"/>
    <n v="168592.94"/>
    <s v="ELIGIBLE"/>
    <m/>
    <x v="28"/>
  </r>
  <r>
    <x v="496"/>
    <x v="1563"/>
    <d v="2022-05-25T00:00:00"/>
    <s v="VIPL/4736/21-22"/>
    <s v="VITALY INDIA PVT LTD"/>
    <n v="389476"/>
    <s v="ELIGIBLE"/>
    <m/>
    <x v="32"/>
  </r>
  <r>
    <x v="497"/>
    <x v="1564"/>
    <d v="2022-05-26T00:00:00"/>
    <n v="12"/>
    <s v="MAA VAISHNO TRADERS"/>
    <n v="17815"/>
    <s v="ELIGIBLE"/>
    <m/>
    <x v="32"/>
  </r>
  <r>
    <x v="498"/>
    <x v="1565"/>
    <d v="2022-05-26T00:00:00"/>
    <n v="11"/>
    <s v="MAA VAISHNO TRADERS"/>
    <n v="448356.21"/>
    <s v="ELIGIBLE"/>
    <m/>
    <x v="32"/>
  </r>
  <r>
    <x v="499"/>
    <x v="1566"/>
    <d v="2022-05-31T00:00:00"/>
    <s v="22-23/00223"/>
    <s v="SACCHIDANAND INSULATIONS"/>
    <n v="479160"/>
    <s v="ELIGIBLE"/>
    <m/>
    <x v="30"/>
  </r>
  <r>
    <x v="500"/>
    <x v="1567"/>
    <d v="2022-06-13T00:00:00"/>
    <n v="15"/>
    <s v="MAA VAISHNO TRADERS"/>
    <n v="168926.6"/>
    <s v="ELIGIBLE"/>
    <m/>
    <x v="32"/>
  </r>
  <r>
    <x v="501"/>
    <x v="1568"/>
    <d v="2022-06-14T00:00:00"/>
    <s v="2022-2023/0003"/>
    <s v="LUXMI LAMINATIONS (STELLAR STRUCTURE)"/>
    <n v="650000"/>
    <s v="ELIGIBLE"/>
    <m/>
    <x v="28"/>
  </r>
  <r>
    <x v="502"/>
    <x v="1569"/>
    <d v="2022-06-15T00:00:00"/>
    <s v="B2-0448"/>
    <s v="SHRI NAV DURGA TRADING CO."/>
    <n v="110747.74"/>
    <s v="ELIGIBLE"/>
    <m/>
    <x v="28"/>
  </r>
  <r>
    <x v="503"/>
    <x v="1570"/>
    <d v="2022-06-16T00:00:00"/>
    <n v="43"/>
    <s v="FINE ART SOLUTION"/>
    <n v="254936"/>
    <s v="ELIGIBLE"/>
    <m/>
    <x v="17"/>
  </r>
  <r>
    <x v="504"/>
    <x v="1571"/>
    <d v="2022-06-18T00:00:00"/>
    <s v="TA/1020"/>
    <s v="AGRAWAL MARBLES"/>
    <n v="27648.3"/>
    <s v="ELIGIBLE"/>
    <m/>
    <x v="28"/>
  </r>
  <r>
    <x v="505"/>
    <x v="1572"/>
    <d v="2022-06-30T00:00:00"/>
    <s v="B11662"/>
    <s v="SHRI NAV DURGA TRADING CO."/>
    <n v="3334.9"/>
    <s v="ELIGIBLE"/>
    <m/>
    <x v="28"/>
  </r>
  <r>
    <x v="506"/>
    <x v="1573"/>
    <d v="2022-06-30T00:00:00"/>
    <n v="2606"/>
    <s v="ANAND TRADING CORPORATION"/>
    <n v="40068.92"/>
    <s v="ELIGIBLE"/>
    <m/>
    <x v="23"/>
  </r>
  <r>
    <x v="507"/>
    <x v="1574"/>
    <d v="2022-06-30T00:00:00"/>
    <n v="2517"/>
    <s v="ANAND TRADING CORPORATION"/>
    <n v="111478.08"/>
    <s v="ELIGIBLE"/>
    <m/>
    <x v="23"/>
  </r>
  <r>
    <x v="508"/>
    <x v="1575"/>
    <d v="2022-06-30T00:00:00"/>
    <n v="2627"/>
    <s v="ANAND TRADING CORPORATION"/>
    <n v="9730.64"/>
    <s v="ELIGIBLE"/>
    <m/>
    <x v="23"/>
  </r>
  <r>
    <x v="509"/>
    <x v="1576"/>
    <d v="2022-07-01T00:00:00"/>
    <n v="1261102213"/>
    <s v="PCI PEST CONTROL PVT LTD"/>
    <n v="4721"/>
    <s v="ELIGIBLE"/>
    <m/>
    <x v="30"/>
  </r>
  <r>
    <x v="510"/>
    <x v="1577"/>
    <d v="2022-07-20T00:00:00"/>
    <s v="TA/1430"/>
    <s v="AGRAWAL MARBLES"/>
    <n v="111343.56"/>
    <s v="ELIGIBLE"/>
    <m/>
    <x v="28"/>
  </r>
  <r>
    <x v="511"/>
    <x v="1578"/>
    <d v="2022-07-20T00:00:00"/>
    <s v="TA/1319"/>
    <s v="AGRAWAL MARBLES"/>
    <n v="77126.960000000006"/>
    <s v="ELIGIBLE"/>
    <m/>
    <x v="28"/>
  </r>
  <r>
    <x v="512"/>
    <x v="1579"/>
    <d v="2022-07-20T00:00:00"/>
    <s v="TA/1210"/>
    <s v="AGRAWAL MARBLES"/>
    <n v="18683.060000000001"/>
    <s v="ELIGIBLE"/>
    <m/>
    <x v="28"/>
  </r>
  <r>
    <x v="513"/>
    <x v="1580"/>
    <d v="2022-07-20T00:00:00"/>
    <s v="GRA/334"/>
    <s v="AGRAWAL MARBLES"/>
    <n v="18767.8"/>
    <s v="ELIGIBLE"/>
    <m/>
    <x v="28"/>
  </r>
  <r>
    <x v="514"/>
    <x v="1581"/>
    <d v="2022-07-30T00:00:00"/>
    <n v="2114211233"/>
    <s v="R A K CERAMICS INDIA PVT LTD"/>
    <n v="868455.35"/>
    <s v="ELIGIBLE"/>
    <m/>
    <x v="28"/>
  </r>
  <r>
    <x v="515"/>
    <x v="1582"/>
    <d v="2022-07-30T00:00:00"/>
    <n v="21"/>
    <s v="JAGDAMBA TECHNICAL &amp; TOOLS"/>
    <n v="177618"/>
    <s v="ELIGIBLE"/>
    <m/>
    <x v="28"/>
  </r>
  <r>
    <x v="516"/>
    <x v="1583"/>
    <d v="2022-08-16T00:00:00"/>
    <s v="22-23/1857"/>
    <s v="USHA WIRE NETTING"/>
    <n v="34725"/>
    <s v="ELIGIBLE"/>
    <m/>
    <x v="28"/>
  </r>
  <r>
    <x v="517"/>
    <x v="1584"/>
    <d v="2022-08-18T00:00:00"/>
    <s v="GST/995"/>
    <s v="UNIQUE SALES CORPORATION"/>
    <n v="435668"/>
    <s v="ELIGIBLE"/>
    <m/>
    <x v="28"/>
  </r>
  <r>
    <x v="518"/>
    <x v="1585"/>
    <d v="2022-08-31T00:00:00"/>
    <n v="322"/>
    <s v="MANGALDEEP STEELS"/>
    <n v="196708"/>
    <s v="ELIGIBLE"/>
    <m/>
    <x v="28"/>
  </r>
  <r>
    <x v="519"/>
    <x v="1586"/>
    <d v="2022-08-31T00:00:00"/>
    <n v="320"/>
    <s v="MANGALDEEP STEELS"/>
    <n v="336104.36"/>
    <s v="ELIGIBLE"/>
    <m/>
    <x v="28"/>
  </r>
  <r>
    <x v="520"/>
    <x v="1587"/>
    <d v="2022-09-10T00:00:00"/>
    <s v="AIS/ELE/0822/001"/>
    <s v="HELLA INFRA MARKET PVT LTD"/>
    <n v="160003.46"/>
    <s v="ELIGIBLE"/>
    <m/>
    <x v="23"/>
  </r>
  <r>
    <x v="521"/>
    <x v="1588"/>
    <d v="2022-09-10T00:00:00"/>
    <s v="2022/23/613"/>
    <s v="GOEL SONS"/>
    <n v="27000"/>
    <s v="ELIGIBLE"/>
    <m/>
    <x v="28"/>
  </r>
  <r>
    <x v="522"/>
    <x v="1589"/>
    <d v="2022-09-10T00:00:00"/>
    <n v="340"/>
    <s v="MANGALDEEP STEELS"/>
    <n v="292770.5"/>
    <s v="ELIGIBLE"/>
    <m/>
    <x v="28"/>
  </r>
  <r>
    <x v="523"/>
    <x v="1590"/>
    <d v="2022-09-10T00:00:00"/>
    <n v="354"/>
    <s v="AMIT ENGINEERING COMPANY"/>
    <n v="1805745.72"/>
    <s v="ELIGIBLE"/>
    <m/>
    <x v="36"/>
  </r>
  <r>
    <x v="524"/>
    <x v="1591"/>
    <d v="2022-09-10T00:00:00"/>
    <n v="422"/>
    <s v="AMIT ENGINEERING COMPANY"/>
    <n v="1632466"/>
    <s v="ELIGIBLE"/>
    <m/>
    <x v="36"/>
  </r>
  <r>
    <x v="525"/>
    <x v="1592"/>
    <d v="2022-10-06T00:00:00"/>
    <s v="A00076"/>
    <s v="JANKI ENTERPRISES"/>
    <n v="132300"/>
    <s v="ELIGIBLE"/>
    <m/>
    <x v="36"/>
  </r>
  <r>
    <x v="526"/>
    <x v="1593"/>
    <d v="2022-10-06T00:00:00"/>
    <n v="442"/>
    <s v="AMIT ENGINEERING COMPANY"/>
    <n v="1649121"/>
    <s v="ELIGIBLE"/>
    <m/>
    <x v="36"/>
  </r>
  <r>
    <x v="527"/>
    <x v="1594"/>
    <d v="2022-11-30T00:00:00"/>
    <n v="770"/>
    <s v="HIMALAYA SPUN PIPE CO."/>
    <n v="77000"/>
    <s v="ELIGIBLE"/>
    <m/>
    <x v="34"/>
  </r>
  <r>
    <x v="528"/>
    <x v="1595"/>
    <d v="2022-11-30T00:00:00"/>
    <n v="485"/>
    <s v="MANGALDEEP STEELS"/>
    <n v="68499.199999999997"/>
    <s v="ELIGIBLE"/>
    <m/>
    <x v="28"/>
  </r>
  <r>
    <x v="529"/>
    <x v="1596"/>
    <d v="2022-11-30T00:00:00"/>
    <n v="430607744"/>
    <s v="HAFELE INDIA PVT LTD"/>
    <n v="2736182"/>
    <s v="ELIGIBLE"/>
    <m/>
    <x v="28"/>
  </r>
  <r>
    <x v="530"/>
    <x v="1597"/>
    <d v="2022-11-30T00:00:00"/>
    <n v="4"/>
    <s v="HAFELE INDIA PVT LTD"/>
    <n v="650000"/>
    <s v="ELIGIBLE"/>
    <m/>
    <x v="28"/>
  </r>
  <r>
    <x v="531"/>
    <x v="1598"/>
    <d v="2022-12-31T00:00:00"/>
    <s v="VSS/1025/22-23"/>
    <s v="VITALY INDIA PVT LTD"/>
    <n v="8580.51"/>
    <s v="ELIGIBLE"/>
    <m/>
    <x v="32"/>
  </r>
  <r>
    <x v="532"/>
    <x v="1599"/>
    <d v="2023-01-16T00:00:00"/>
    <n v="2079"/>
    <s v="UNIQUE SALES CORPORATION"/>
    <n v="67574"/>
    <s v="ELIGIBLE"/>
    <m/>
    <x v="28"/>
  </r>
  <r>
    <x v="533"/>
    <x v="1600"/>
    <d v="2023-01-28T00:00:00"/>
    <s v="VSS/1176/22-23"/>
    <s v="VITALY INDIA PVT LTD"/>
    <n v="8580.5"/>
    <s v="ELIGIBLE"/>
    <m/>
    <x v="32"/>
  </r>
  <r>
    <x v="534"/>
    <x v="1601"/>
    <d v="2023-02-17T00:00:00"/>
    <s v="GST-2269"/>
    <s v="UNIQUE SALES CORPORATION"/>
    <n v="57825"/>
    <s v="ELIGIBLE"/>
    <m/>
    <x v="28"/>
  </r>
  <r>
    <x v="535"/>
    <x v="1602"/>
    <d v="2023-03-23T00:00:00"/>
    <s v="GST-1896"/>
    <s v="UNIQUE SALES CORPORATION"/>
    <n v="8993.24"/>
    <s v="ELIGIBLE"/>
    <m/>
    <x v="28"/>
  </r>
  <r>
    <x v="536"/>
    <x v="1603"/>
    <d v="2023-03-31T00:00:00"/>
    <n v="1275"/>
    <s v="VITALY INDIA PVT LTD"/>
    <n v="29491.52"/>
    <s v="ELIGIBLE"/>
    <m/>
    <x v="32"/>
  </r>
  <r>
    <x v="537"/>
    <x v="1604"/>
    <d v="2023-03-31T00:00:00"/>
    <n v="1274"/>
    <s v="VITALY INDIA PVT LTD"/>
    <n v="234660.25"/>
    <s v="ELIGIBLE"/>
    <m/>
    <x v="32"/>
  </r>
  <r>
    <x v="538"/>
    <x v="1605"/>
    <d v="2023-03-31T00:00:00"/>
    <n v="930"/>
    <s v="VITALY INDIA PVT LTD"/>
    <n v="515645.29"/>
    <s v="ELIGIBLE"/>
    <m/>
    <x v="32"/>
  </r>
  <r>
    <x v="539"/>
    <x v="1606"/>
    <d v="2023-03-31T00:00:00"/>
    <n v="928"/>
    <s v="VITALY INDIA PVT LTD"/>
    <n v="364930.52"/>
    <s v="ELIGIBLE"/>
    <m/>
    <x v="32"/>
  </r>
  <r>
    <x v="540"/>
    <x v="1607"/>
    <d v="2023-03-31T00:00:00"/>
    <n v="918"/>
    <s v="VITALY INDIA PVT LTD"/>
    <n v="6655.36"/>
    <s v="ELIGIBLE"/>
    <m/>
    <x v="32"/>
  </r>
  <r>
    <x v="541"/>
    <x v="1608"/>
    <d v="2023-03-31T00:00:00"/>
    <n v="917"/>
    <s v="VITALY INDIA PVT LTD"/>
    <n v="39932.160000000003"/>
    <s v="ELIGIBLE"/>
    <m/>
    <x v="32"/>
  </r>
  <r>
    <x v="542"/>
    <x v="1609"/>
    <d v="2023-03-31T00:00:00"/>
    <n v="595"/>
    <s v="VITALY INDIA PVT LTD"/>
    <n v="24025.41"/>
    <s v="ELIGIBLE"/>
    <m/>
    <x v="32"/>
  </r>
  <r>
    <x v="543"/>
    <x v="1610"/>
    <d v="2023-03-31T00:00:00"/>
    <n v="207"/>
    <s v="VITALY INDIA PVT LTD"/>
    <n v="8392.3799999999992"/>
    <s v="ELIGIBLE"/>
    <m/>
    <x v="32"/>
  </r>
  <r>
    <x v="544"/>
    <x v="1611"/>
    <d v="2022-11-30T00:00:00"/>
    <s v="HC/2022-23/10"/>
    <s v="HYDROSPHERE CORPORATION"/>
    <n v="2598000"/>
    <s v="ELIGIBLE"/>
    <m/>
    <x v="34"/>
  </r>
  <r>
    <x v="545"/>
    <x v="1612"/>
    <d v="2022-04-03T00:00:00"/>
    <n v="48"/>
    <s v="BHARAT BUILDING MATERIAL"/>
    <n v="8800"/>
    <s v="ELIGIBLE"/>
    <m/>
    <x v="28"/>
  </r>
  <r>
    <x v="546"/>
    <x v="1613"/>
    <d v="2022-04-30T00:00:00"/>
    <n v="44"/>
    <s v="BHARAT BUILDING MATERIAL"/>
    <n v="6580"/>
    <s v="ELIGIBLE"/>
    <m/>
    <x v="28"/>
  </r>
  <r>
    <x v="547"/>
    <x v="1614"/>
    <d v="2022-04-30T00:00:00"/>
    <n v="37"/>
    <s v="BHARAT BUILDING MATERIAL"/>
    <n v="9400"/>
    <s v="ELIGIBLE"/>
    <m/>
    <x v="28"/>
  </r>
  <r>
    <x v="548"/>
    <x v="1615"/>
    <d v="2022-06-06T00:00:00"/>
    <n v="49"/>
    <s v="BHARAT BUILDING MATERIAL"/>
    <n v="9500"/>
    <s v="ELIGIBLE"/>
    <m/>
    <x v="28"/>
  </r>
  <r>
    <x v="549"/>
    <x v="1616"/>
    <d v="2022-06-13T00:00:00"/>
    <n v="51"/>
    <s v="BHARAT BUILDING MATERIAL"/>
    <n v="10200"/>
    <s v="ELIGIBLE"/>
    <m/>
    <x v="28"/>
  </r>
  <r>
    <x v="550"/>
    <x v="1617"/>
    <d v="2022-06-13T00:00:00"/>
    <n v="47"/>
    <s v="BHARAT BUILDING MATERIAL"/>
    <n v="9500"/>
    <s v="ELIGIBLE"/>
    <m/>
    <x v="28"/>
  </r>
  <r>
    <x v="551"/>
    <x v="1618"/>
    <d v="2022-06-30T00:00:00"/>
    <n v="91"/>
    <s v="BHARAT BUILDING MATERIAL"/>
    <n v="10500"/>
    <s v="ELIGIBLE"/>
    <m/>
    <x v="28"/>
  </r>
  <r>
    <x v="552"/>
    <x v="1619"/>
    <d v="2022-07-28T00:00:00"/>
    <n v="105104"/>
    <s v="BHARAT BUILDING MATERIAL"/>
    <n v="10200"/>
    <s v="ELIGIBLE"/>
    <m/>
    <x v="28"/>
  </r>
  <r>
    <x v="553"/>
    <x v="1620"/>
    <d v="2022-08-18T00:00:00"/>
    <n v="52"/>
    <s v="BHARAT BUILDING MATERIAL"/>
    <n v="9200"/>
    <s v="ELIGIBLE"/>
    <m/>
    <x v="28"/>
  </r>
  <r>
    <x v="554"/>
    <x v="1621"/>
    <d v="2022-08-18T00:00:00"/>
    <n v="54"/>
    <s v="BHARAT BUILDING MATERIAL"/>
    <n v="8000"/>
    <s v="ELIGIBLE"/>
    <m/>
    <x v="28"/>
  </r>
  <r>
    <x v="555"/>
    <x v="1622"/>
    <d v="2022-09-15T00:00:00"/>
    <n v="98"/>
    <s v="BHARAT BUILDING MATERIAL"/>
    <n v="9000"/>
    <s v="ELIGIBLE"/>
    <m/>
    <x v="28"/>
  </r>
  <r>
    <x v="556"/>
    <x v="1623"/>
    <d v="2022-11-02T00:00:00"/>
    <s v="37,38,39,40,41"/>
    <s v="BHARAT BUILDING MATERIAL"/>
    <n v="9000"/>
    <s v="ELIGIBLE"/>
    <m/>
    <x v="28"/>
  </r>
  <r>
    <x v="557"/>
    <x v="1624"/>
    <d v="2022-11-02T00:00:00"/>
    <s v="22,26,29,30,31"/>
    <s v="BHARAT BUILDING MATERIAL"/>
    <n v="14180"/>
    <s v="ELIGIBLE"/>
    <m/>
    <x v="28"/>
  </r>
  <r>
    <x v="558"/>
    <x v="1625"/>
    <d v="2022-11-30T00:00:00"/>
    <n v="11"/>
    <s v="BHARAT BUILDING MATERIAL"/>
    <n v="18400"/>
    <s v="ELIGIBLE"/>
    <m/>
    <x v="28"/>
  </r>
  <r>
    <x v="559"/>
    <x v="1626"/>
    <d v="2023-01-06T00:00:00"/>
    <n v="31"/>
    <s v="BHARAT BUILDING MATERIAL"/>
    <n v="6300"/>
    <s v="ELIGIBLE"/>
    <m/>
    <x v="28"/>
  </r>
  <r>
    <x v="560"/>
    <x v="1627"/>
    <d v="2023-01-12T00:00:00"/>
    <n v="23"/>
    <s v="BHARAT BUILDING MATERIAL"/>
    <n v="5110"/>
    <s v="ELIGIBLE"/>
    <m/>
    <x v="28"/>
  </r>
  <r>
    <x v="561"/>
    <x v="1628"/>
    <d v="2023-01-17T00:00:00"/>
    <s v="5,6,8,9,11"/>
    <s v="BHARAT BUILDING MATERIAL"/>
    <n v="6300"/>
    <s v="ELIGIBLE"/>
    <m/>
    <x v="28"/>
  </r>
  <r>
    <x v="562"/>
    <x v="1629"/>
    <d v="2022-07-12T00:00:00"/>
    <s v="RF/2022-23/04"/>
    <s v="R-FORZA TECHNOLOGIES LIP"/>
    <n v="10683000"/>
    <s v="ELIGIBLE"/>
    <m/>
    <x v="23"/>
  </r>
  <r>
    <x v="563"/>
    <x v="1630"/>
    <d v="2022-11-30T00:00:00"/>
    <n v="13003"/>
    <s v="HILTI INDIA PVT LTD"/>
    <n v="15262"/>
    <s v="ELIGIBLE"/>
    <m/>
    <x v="28"/>
  </r>
  <r>
    <x v="564"/>
    <x v="1631"/>
    <d v="2022-11-30T00:00:00"/>
    <s v="22-23/259"/>
    <s v="PACIFIC PRODUCT &amp; SOLUTIONS"/>
    <n v="184542"/>
    <s v="ELIGIBLE"/>
    <m/>
    <x v="28"/>
  </r>
  <r>
    <x v="565"/>
    <x v="1632"/>
    <d v="2022-07-20T00:00:00"/>
    <n v="5332"/>
    <s v="CORONATION MERCANTILE"/>
    <n v="8000"/>
    <s v="ELIGIBLE"/>
    <m/>
    <x v="32"/>
  </r>
  <r>
    <x v="566"/>
    <x v="1633"/>
    <d v="2022-10-27T00:00:00"/>
    <n v="187"/>
    <s v="GOVIND SINGH (PRADEEP TRANSPORT CO.)"/>
    <n v="29000"/>
    <s v="NOT ELIGIBLE"/>
    <s v="FREIGHT"/>
    <x v="39"/>
  </r>
  <r>
    <x v="567"/>
    <x v="1634"/>
    <d v="2023-03-31T00:00:00"/>
    <m/>
    <s v="SHRI SHREE MAHAVEER DESIGN SERVICE PVT LTD"/>
    <n v="70000"/>
    <s v="ELIGIBLE"/>
    <m/>
    <x v="39"/>
  </r>
  <r>
    <x v="568"/>
    <x v="1635"/>
    <d v="2023-03-31T00:00:00"/>
    <m/>
    <s v="LAXMAN DAS"/>
    <n v="48135"/>
    <s v="ELIGIBLE"/>
    <m/>
    <x v="28"/>
  </r>
  <r>
    <x v="569"/>
    <x v="1636"/>
    <d v="2022-08-18T00:00:00"/>
    <n v="36"/>
    <s v="JAI KISAN NURSERY"/>
    <n v="291550"/>
    <s v="ELIGIBLE"/>
    <m/>
    <x v="38"/>
  </r>
  <r>
    <x v="570"/>
    <x v="1637"/>
    <d v="2022-08-18T00:00:00"/>
    <n v="37"/>
    <s v="JAI KISAN NURSERY"/>
    <n v="98640"/>
    <s v="ELIGIBLE"/>
    <m/>
    <x v="38"/>
  </r>
  <r>
    <x v="571"/>
    <x v="1638"/>
    <d v="2022-08-18T00:00:00"/>
    <n v="38"/>
    <s v="JAI KISAN NURSERY"/>
    <n v="151400"/>
    <s v="ELIGIBLE"/>
    <m/>
    <x v="38"/>
  </r>
  <r>
    <x v="572"/>
    <x v="1639"/>
    <d v="2022-05-15T00:00:00"/>
    <s v="TVT/2022-23/22"/>
    <s v="THE VISHWAKARMA TUBEWELLS"/>
    <n v="764654"/>
    <s v="ELIGIBLE"/>
    <m/>
    <x v="32"/>
  </r>
  <r>
    <x v="573"/>
    <x v="1640"/>
    <d v="2022-05-26T00:00:00"/>
    <n v="22230020"/>
    <s v="JV LIQUITECH"/>
    <n v="1243500"/>
    <s v="ELIGIBLE"/>
    <m/>
    <x v="32"/>
  </r>
  <r>
    <x v="574"/>
    <x v="1641"/>
    <d v="2022-10-01T00:00:00"/>
    <n v="107"/>
    <s v="THE VISHWAKARMA TUBEWELLS"/>
    <n v="143422.48000000001"/>
    <s v="ELIGIBLE"/>
    <m/>
    <x v="32"/>
  </r>
  <r>
    <x v="575"/>
    <x v="1642"/>
    <d v="2022-07-20T00:00:00"/>
    <n v="450"/>
    <s v="GOEL BROTHERS"/>
    <n v="366102.84"/>
    <s v="ELIGIBLE"/>
    <m/>
    <x v="28"/>
  </r>
  <r>
    <x v="576"/>
    <x v="1643"/>
    <d v="2022-07-20T00:00:00"/>
    <n v="433"/>
    <s v="GOEL BROTHERS"/>
    <n v="530848.41"/>
    <s v="ELIGIBLE"/>
    <m/>
    <x v="28"/>
  </r>
  <r>
    <x v="577"/>
    <x v="1644"/>
    <d v="2022-09-10T00:00:00"/>
    <n v="566"/>
    <s v="GOEL BROTHERS"/>
    <n v="9830"/>
    <s v="ELIGIBLE"/>
    <m/>
    <x v="28"/>
  </r>
  <r>
    <x v="578"/>
    <x v="1645"/>
    <d v="2022-09-15T00:00:00"/>
    <n v="611"/>
    <s v="GOEL BROTHERS"/>
    <n v="14745.76"/>
    <s v="ELIGIBLE"/>
    <m/>
    <x v="28"/>
  </r>
  <r>
    <x v="579"/>
    <x v="1646"/>
    <d v="2022-11-30T00:00:00"/>
    <n v="730"/>
    <s v="GOEL BROTHERS"/>
    <n v="40466"/>
    <s v="ELIGIBLE"/>
    <m/>
    <x v="28"/>
  </r>
  <r>
    <x v="580"/>
    <x v="1647"/>
    <d v="2022-11-30T00:00:00"/>
    <n v="758"/>
    <s v="GOEL BROTHERS"/>
    <n v="24576"/>
    <s v="ELIGIBLE"/>
    <m/>
    <x v="28"/>
  </r>
  <r>
    <x v="581"/>
    <x v="1648"/>
    <d v="2022-11-30T00:00:00"/>
    <n v="723"/>
    <s v="GOEL BROTHERS"/>
    <n v="14745.75"/>
    <s v="ELIGIBLE"/>
    <m/>
    <x v="28"/>
  </r>
  <r>
    <x v="582"/>
    <x v="1649"/>
    <d v="2022-12-24T00:00:00"/>
    <s v="TI/2022-23/0235"/>
    <s v="GOOD RICH GLOBAL INDIA FURNISHING PVT LTD"/>
    <n v="4550800"/>
    <s v="ELIGIBLE"/>
    <m/>
    <x v="28"/>
  </r>
  <r>
    <x v="583"/>
    <x v="1650"/>
    <d v="2023-03-31T00:00:00"/>
    <n v="909"/>
    <s v="GOEL BROTHERS"/>
    <n v="2542.4"/>
    <s v="ELIGIBLE"/>
    <m/>
    <x v="28"/>
  </r>
  <r>
    <x v="1066"/>
    <x v="1651"/>
    <d v="2023-03-31T00:00:00"/>
    <m/>
    <s v="Bank Gurantee Charges"/>
    <n v="74222"/>
    <s v="NOT ELIGIBLE"/>
    <s v="Preoperative Exp"/>
    <x v="40"/>
  </r>
  <r>
    <x v="1066"/>
    <x v="1652"/>
    <d v="2023-03-31T00:00:00"/>
    <m/>
    <s v="Concession Fees"/>
    <n v="9541724"/>
    <s v="ELIGIBLE"/>
    <s v="Preoperative Exp"/>
    <x v="40"/>
  </r>
  <r>
    <x v="1066"/>
    <x v="1653"/>
    <d v="2023-03-31T00:00:00"/>
    <m/>
    <s v="Consultancy Fees"/>
    <n v="43500"/>
    <s v="NOT ELIGIBLE"/>
    <s v="Preoperative Exp"/>
    <x v="40"/>
  </r>
  <r>
    <x v="1066"/>
    <x v="1654"/>
    <d v="2023-03-31T00:00:00"/>
    <m/>
    <s v="Insurance Charges"/>
    <n v="336000"/>
    <s v="NOT ELIGIBLE"/>
    <s v="Preoperative Exp"/>
    <x v="40"/>
  </r>
  <r>
    <x v="1066"/>
    <x v="1655"/>
    <d v="2023-03-31T00:00:00"/>
    <m/>
    <s v="Insurance Charges"/>
    <n v="2625"/>
    <s v="NOT ELIGIBLE"/>
    <s v="Preoperative Exp"/>
    <x v="40"/>
  </r>
  <r>
    <x v="1066"/>
    <x v="1656"/>
    <d v="2023-03-31T00:00:00"/>
    <m/>
    <s v="Insurance Charges"/>
    <n v="233956"/>
    <s v="NOT ELIGIBLE"/>
    <s v="Preoperative Exp"/>
    <x v="40"/>
  </r>
  <r>
    <x v="1066"/>
    <x v="1657"/>
    <d v="2023-03-31T00:00:00"/>
    <m/>
    <s v="Interest on term loan"/>
    <n v="16746034.199999999"/>
    <s v="NOT ELIGIBLE"/>
    <s v="Preoperative Exp"/>
    <x v="40"/>
  </r>
  <r>
    <x v="1066"/>
    <x v="1658"/>
    <d v="2023-03-31T00:00:00"/>
    <m/>
    <s v="Interest on Unsecured Loan"/>
    <n v="23323657.579999998"/>
    <s v="NOT ELIGIBLE"/>
    <s v="Preoperative Exp"/>
    <x v="40"/>
  </r>
  <r>
    <x v="1066"/>
    <x v="1659"/>
    <d v="2023-03-31T00:00:00"/>
    <m/>
    <s v="Salary on The Project"/>
    <n v="4449705"/>
    <s v="ELIGIBLE"/>
    <s v="Preoperative Exp"/>
    <x v="40"/>
  </r>
  <r>
    <x v="1066"/>
    <x v="1660"/>
    <d v="2023-03-31T00:00:00"/>
    <m/>
    <s v="Kitchen Work"/>
    <n v="3101044"/>
    <s v="NOT ELIGIBLE"/>
    <s v="Preoperative Exp"/>
    <x v="40"/>
  </r>
  <r>
    <x v="1066"/>
    <x v="1661"/>
    <d v="2023-03-31T00:00:00"/>
    <m/>
    <s v="Kitchen Work"/>
    <n v="663700"/>
    <s v="NOT ELIGIBLE"/>
    <s v="Preoperative Exp"/>
    <x v="40"/>
  </r>
  <r>
    <x v="1066"/>
    <x v="1662"/>
    <d v="2023-03-31T00:00:00"/>
    <m/>
    <s v="Plumbing Work"/>
    <n v="2620271"/>
    <s v="ELIGIBLE"/>
    <s v="Preoperative Exp"/>
    <x v="40"/>
  </r>
  <r>
    <x v="1067"/>
    <x v="1663"/>
    <d v="2023-04-15T00:00:00"/>
    <s v="17,18"/>
    <s v="HIMANSHU TIBREWAL &amp; ASSOCIATES"/>
    <n v="138000"/>
    <s v="NOT ELIGIBLE"/>
    <s v="Consultancy Fees"/>
    <x v="3"/>
  </r>
  <r>
    <x v="1"/>
    <x v="1664"/>
    <d v="2023-04-17T00:00:00"/>
    <s v="ALA/23-24/P02"/>
    <s v="QUINTESSENCE"/>
    <n v="325000"/>
    <s v="NOT ELIGIBLE"/>
    <s v="Design Consultancy Fees"/>
    <x v="3"/>
  </r>
  <r>
    <x v="2"/>
    <x v="1665"/>
    <d v="2023-05-31T00:00:00"/>
    <n v="35"/>
    <s v="IT SERVICES"/>
    <n v="4000"/>
    <s v="NOT ELIGIBLE"/>
    <s v="Consultancy Fees"/>
    <x v="3"/>
  </r>
  <r>
    <x v="3"/>
    <x v="1666"/>
    <d v="2023-05-31T00:00:00"/>
    <s v="IDS/CY/ARS2021028"/>
    <s v="SATYENDRA KUMAR (CONSULTANT)"/>
    <n v="12500"/>
    <s v="NOT ELIGIBLE"/>
    <s v="Consultancy Fees"/>
    <x v="3"/>
  </r>
  <r>
    <x v="4"/>
    <x v="1667"/>
    <d v="2023-06-12T00:00:00"/>
    <s v="IDS/CY/ARS2021-28"/>
    <s v="SATYENDRA KUMAR (CONSULTANT)"/>
    <n v="25000"/>
    <s v="NOT ELIGIBLE"/>
    <s v="Consultancy Fees"/>
    <x v="3"/>
  </r>
  <r>
    <x v="5"/>
    <x v="1668"/>
    <d v="2023-07-11T00:00:00"/>
    <s v="IDS/CY/ARS2021/28"/>
    <s v="SATYENDRA KUMAR (CONSULTANT)"/>
    <n v="12000"/>
    <s v="NOT ELIGIBLE"/>
    <s v="Consultancy Fees"/>
    <x v="3"/>
  </r>
  <r>
    <x v="6"/>
    <x v="1669"/>
    <d v="2023-07-12T00:00:00"/>
    <n v="125"/>
    <s v="HIMANSHU TIBREWAL &amp; ASSOCIATES"/>
    <n v="18000"/>
    <s v="NOT ELIGIBLE"/>
    <s v="Consultancy Fees"/>
    <x v="3"/>
  </r>
  <r>
    <x v="7"/>
    <x v="1670"/>
    <d v="2023-07-31T00:00:00"/>
    <n v="6000"/>
    <s v="BIRCH STREET SYSTEMS LIC"/>
    <n v="502350.14"/>
    <s v="ELIGIBLE"/>
    <s v="Software"/>
    <x v="13"/>
  </r>
  <r>
    <x v="8"/>
    <x v="1671"/>
    <d v="2023-08-03T00:00:00"/>
    <n v="127"/>
    <s v="IT SERVICES"/>
    <n v="2000"/>
    <s v="NOT ELIGIBLE"/>
    <s v="Consultancy Fees"/>
    <x v="3"/>
  </r>
  <r>
    <x v="9"/>
    <x v="1672"/>
    <d v="2023-08-18T00:00:00"/>
    <n v="133"/>
    <s v="IT SERVICES"/>
    <n v="2000"/>
    <s v="NOT ELIGIBLE"/>
    <s v="Consultancy Fees"/>
    <x v="3"/>
  </r>
  <r>
    <x v="10"/>
    <x v="1673"/>
    <d v="2023-09-07T00:00:00"/>
    <s v="VCNS/2023/24/036"/>
    <s v="VCNS GLOBAL"/>
    <n v="60000"/>
    <s v="NOT ELIGIBLE"/>
    <s v="Consultancy Fees"/>
    <x v="3"/>
  </r>
  <r>
    <x v="11"/>
    <x v="1674"/>
    <d v="2023-09-14T00:00:00"/>
    <n v="23240709008"/>
    <s v="BLACK OLIVE VENTURES PVT LTD"/>
    <n v="55000"/>
    <s v="NOT ELIGIBLE"/>
    <s v="Consultancy Fees"/>
    <x v="3"/>
  </r>
  <r>
    <x v="12"/>
    <x v="1675"/>
    <d v="2023-09-17T00:00:00"/>
    <n v="140"/>
    <s v="IT SERVICES"/>
    <n v="2500"/>
    <s v="NOT ELIGIBLE"/>
    <s v="Consultancy Fees"/>
    <x v="3"/>
  </r>
  <r>
    <x v="13"/>
    <x v="1676"/>
    <d v="2023-09-17T00:00:00"/>
    <n v="1"/>
    <s v="SUYANSH GOEL &amp; ASSOCIATES"/>
    <n v="65000"/>
    <s v="NOT ELIGIBLE"/>
    <s v="Consultancy Fees"/>
    <x v="3"/>
  </r>
  <r>
    <x v="14"/>
    <x v="1677"/>
    <d v="2023-10-15T00:00:00"/>
    <n v="228"/>
    <s v="HIMANSHU TIBREWAL &amp; ASSOCIATES"/>
    <n v="18000"/>
    <s v="NOT ELIGIBLE"/>
    <s v="Consultancy Fees"/>
    <x v="3"/>
  </r>
  <r>
    <x v="15"/>
    <x v="1678"/>
    <d v="2023-10-15T00:00:00"/>
    <n v="244"/>
    <s v="HIMANSHU TIBREWAL &amp; ASSOCIATES"/>
    <n v="40000"/>
    <s v="NOT ELIGIBLE"/>
    <s v="Consultancy Fees"/>
    <x v="3"/>
  </r>
  <r>
    <x v="16"/>
    <x v="1679"/>
    <d v="2023-10-24T00:00:00"/>
    <n v="193"/>
    <s v="IT SERVICES"/>
    <n v="8000"/>
    <s v="NOT ELIGIBLE"/>
    <s v="Consultancy Fees"/>
    <x v="3"/>
  </r>
  <r>
    <x v="17"/>
    <x v="1680"/>
    <d v="2023-11-20T00:00:00"/>
    <n v="53"/>
    <s v="ACORE ARCHITECTURAL SERVICE PVT LTD"/>
    <n v="40000"/>
    <s v="ELIGIBLE"/>
    <s v="Architectural"/>
    <x v="3"/>
  </r>
  <r>
    <x v="18"/>
    <x v="1681"/>
    <d v="2023-11-20T00:00:00"/>
    <n v="2"/>
    <s v="GAURAV MEHTA &amp; ASSOCIATES"/>
    <n v="72700"/>
    <s v="NOT ELIGIBLE"/>
    <s v="Consultancy Fees"/>
    <x v="3"/>
  </r>
  <r>
    <x v="19"/>
    <x v="1682"/>
    <d v="2023-12-31T00:00:00"/>
    <s v="RCC/077/23-24"/>
    <s v="RUCHI CHAUDHARY &amp; CO"/>
    <n v="29500"/>
    <s v="NOT ELIGIBLE"/>
    <s v="Consultancy Fees"/>
    <x v="3"/>
  </r>
  <r>
    <x v="20"/>
    <x v="1683"/>
    <d v="2023-04-17T00:00:00"/>
    <n v="273"/>
    <s v="KISAN SEWA KENDRA"/>
    <n v="45195"/>
    <s v="ELIGIBLE"/>
    <s v="Diesel"/>
    <x v="28"/>
  </r>
  <r>
    <x v="21"/>
    <x v="1684"/>
    <d v="2023-05-18T00:00:00"/>
    <s v="87852142564"/>
    <s v="EEEUDD 1ST"/>
    <n v="162364"/>
    <s v="ELIGIBLE"/>
    <s v="Electricity"/>
    <x v="28"/>
  </r>
  <r>
    <x v="22"/>
    <x v="1685"/>
    <d v="2023-05-31T00:00:00"/>
    <s v="87801834194"/>
    <s v="EEEUDD 1ST"/>
    <n v="159213"/>
    <s v="ELIGIBLE"/>
    <s v="Electricity"/>
    <x v="28"/>
  </r>
  <r>
    <x v="23"/>
    <x v="1686"/>
    <d v="2023-05-31T00:00:00"/>
    <n v="82"/>
    <s v="KISAN SEWA KENDRA"/>
    <n v="18122"/>
    <s v="ELIGIBLE"/>
    <s v="Diesel"/>
    <x v="41"/>
  </r>
  <r>
    <x v="24"/>
    <x v="1687"/>
    <d v="2023-06-17T00:00:00"/>
    <n v="931"/>
    <s v="KISAN SEWA KENDRA"/>
    <n v="25370"/>
    <s v="ELIGIBLE"/>
    <s v="Diesel"/>
    <x v="41"/>
  </r>
  <r>
    <x v="25"/>
    <x v="1688"/>
    <d v="2023-06-17T00:00:00"/>
    <n v="904"/>
    <s v="KISAN SEWA KENDRA"/>
    <n v="18122"/>
    <s v="ELIGIBLE"/>
    <s v="Diesel"/>
    <x v="41"/>
  </r>
  <r>
    <x v="26"/>
    <x v="1689"/>
    <d v="2023-06-17T00:00:00"/>
    <s v="878765460749"/>
    <s v="EEEUDD 1ST"/>
    <n v="162074"/>
    <s v="ELIGIBLE"/>
    <s v="Electricity"/>
    <x v="28"/>
  </r>
  <r>
    <x v="27"/>
    <x v="1690"/>
    <d v="2023-07-11T00:00:00"/>
    <n v="1066"/>
    <s v="KISAN SEWA KENDRA"/>
    <n v="47906"/>
    <s v="ELIGIBLE"/>
    <s v="Diesel"/>
    <x v="28"/>
  </r>
  <r>
    <x v="28"/>
    <x v="1691"/>
    <d v="2023-07-11T00:00:00"/>
    <s v="878407839499"/>
    <s v="EEEUDD 1ST"/>
    <n v="16787"/>
    <s v="ELIGIBLE"/>
    <s v="Electricity"/>
    <x v="28"/>
  </r>
  <r>
    <x v="29"/>
    <x v="1692"/>
    <d v="2023-07-12T00:00:00"/>
    <n v="1126"/>
    <s v="KISAN SEWA KENDRA"/>
    <n v="45195"/>
    <s v="ELIGIBLE"/>
    <s v="Diesel"/>
    <x v="28"/>
  </r>
  <r>
    <x v="30"/>
    <x v="1693"/>
    <d v="2023-07-17T00:00:00"/>
    <n v="1197"/>
    <s v="KISAN SEWA KENDRA"/>
    <n v="117507"/>
    <s v="ELIGIBLE"/>
    <s v="Diesel"/>
    <x v="28"/>
  </r>
  <r>
    <x v="31"/>
    <x v="1694"/>
    <d v="2023-07-30T00:00:00"/>
    <s v="1410, 1343, 1353"/>
    <s v="KISAN SEWA KENDRA"/>
    <n v="127938"/>
    <s v="ELIGIBLE"/>
    <s v="Diesel"/>
    <x v="28"/>
  </r>
  <r>
    <x v="32"/>
    <x v="1695"/>
    <d v="2023-08-03T00:00:00"/>
    <n v="228"/>
    <s v="MIRANDA AUTO SERVICES"/>
    <n v="74258"/>
    <s v="ELIGIBLE"/>
    <s v="Diesel"/>
    <x v="28"/>
  </r>
  <r>
    <x v="33"/>
    <x v="1696"/>
    <d v="2023-08-03T00:00:00"/>
    <n v="229"/>
    <s v="MIRANDA AUTO SERVICES"/>
    <n v="44104"/>
    <s v="ELIGIBLE"/>
    <s v="Diesel"/>
    <x v="28"/>
  </r>
  <r>
    <x v="34"/>
    <x v="1697"/>
    <d v="2023-08-03T00:00:00"/>
    <n v="1383"/>
    <s v="KISAN SEWA KENDRA"/>
    <n v="43387"/>
    <s v="ELIGIBLE"/>
    <s v="Diesel"/>
    <x v="28"/>
  </r>
  <r>
    <x v="35"/>
    <x v="1698"/>
    <d v="2023-08-06T00:00:00"/>
    <n v="1429"/>
    <s v="KISAN SEWA KENDRA"/>
    <n v="45195"/>
    <s v="ELIGIBLE"/>
    <s v="Diesel"/>
    <x v="28"/>
  </r>
  <r>
    <x v="36"/>
    <x v="1699"/>
    <d v="2023-08-13T00:00:00"/>
    <n v="1515"/>
    <s v="KISAN SEWA KENDRA"/>
    <n v="112083"/>
    <s v="ELIGIBLE"/>
    <s v="Diesel"/>
    <x v="28"/>
  </r>
  <r>
    <x v="37"/>
    <x v="1700"/>
    <d v="2023-08-13T00:00:00"/>
    <s v="878340024905"/>
    <s v="EEEUDD 1ST"/>
    <n v="191826"/>
    <s v="ELIGIBLE"/>
    <s v="Electricity"/>
    <x v="28"/>
  </r>
  <r>
    <x v="38"/>
    <x v="1701"/>
    <d v="2023-08-18T00:00:00"/>
    <n v="292"/>
    <s v="MIRANDA AUTO SERVICES"/>
    <n v="20395"/>
    <s v="ELIGIBLE"/>
    <s v="Diesel"/>
    <x v="28"/>
  </r>
  <r>
    <x v="39"/>
    <x v="1702"/>
    <d v="2023-08-21T00:00:00"/>
    <n v="1725"/>
    <s v="KISAN SEWA KENDRA"/>
    <n v="324157"/>
    <s v="ELIGIBLE"/>
    <s v="Diesel"/>
    <x v="28"/>
  </r>
  <r>
    <x v="40"/>
    <x v="1703"/>
    <d v="2023-08-26T00:00:00"/>
    <n v="1459"/>
    <s v="KISAN SEWA KENDRA"/>
    <n v="263625"/>
    <s v="ELIGIBLE"/>
    <s v="Diesel"/>
    <x v="28"/>
  </r>
  <r>
    <x v="41"/>
    <x v="1704"/>
    <d v="2023-09-04T00:00:00"/>
    <n v="1783"/>
    <s v="KISAN SEWA KENDRA"/>
    <n v="514351.99"/>
    <s v="ELIGIBLE"/>
    <s v="Diesel"/>
    <x v="28"/>
  </r>
  <r>
    <x v="42"/>
    <x v="1705"/>
    <d v="2023-09-10T00:00:00"/>
    <n v="1820"/>
    <s v="KISAN SEWA KENDRA"/>
    <n v="297536"/>
    <s v="ELIGIBLE"/>
    <s v="Diesel"/>
    <x v="28"/>
  </r>
  <r>
    <x v="43"/>
    <x v="1706"/>
    <d v="2023-09-14T00:00:00"/>
    <s v="878383969583"/>
    <s v="EEEUDD 1ST"/>
    <n v="239247"/>
    <s v="ELIGIBLE"/>
    <s v="Electricity"/>
    <x v="28"/>
  </r>
  <r>
    <x v="44"/>
    <x v="1707"/>
    <d v="2023-09-14T00:00:00"/>
    <n v="1834"/>
    <s v="KISAN SEWA KENDRA"/>
    <n v="51227"/>
    <s v="ELIGIBLE"/>
    <s v="Diesel"/>
    <x v="28"/>
  </r>
  <r>
    <x v="45"/>
    <x v="1708"/>
    <d v="2023-09-17T00:00:00"/>
    <n v="9583"/>
    <s v="EEEUDD 1ST"/>
    <n v="239247"/>
    <s v="ELIGIBLE"/>
    <s v="Electricity"/>
    <x v="28"/>
  </r>
  <r>
    <x v="46"/>
    <x v="1709"/>
    <d v="2023-09-17T00:00:00"/>
    <n v="1823"/>
    <s v="KISAN SEWA KENDRA"/>
    <n v="134563"/>
    <s v="ELIGIBLE"/>
    <s v="Diesel"/>
    <x v="28"/>
  </r>
  <r>
    <x v="47"/>
    <x v="1710"/>
    <d v="2023-09-30T00:00:00"/>
    <s v="PAY THROUGH DEMAND"/>
    <s v="EEEUDD 1ST"/>
    <n v="915978"/>
    <s v="ELIGIBLE"/>
    <s v="Electricity"/>
    <x v="28"/>
  </r>
  <r>
    <x v="48"/>
    <x v="1711"/>
    <d v="2023-10-19T00:00:00"/>
    <n v="70000049901"/>
    <s v="TORRENT GAS PVT LTD"/>
    <n v="67996"/>
    <s v="ELIGIBLE"/>
    <s v="Gas pipeline"/>
    <x v="28"/>
  </r>
  <r>
    <x v="49"/>
    <x v="1712"/>
    <d v="2023-10-19T00:00:00"/>
    <n v="1980"/>
    <s v="KISAN SEWA KENDRA"/>
    <n v="5700"/>
    <s v="ELIGIBLE"/>
    <s v="Diesel"/>
    <x v="28"/>
  </r>
  <r>
    <x v="50"/>
    <x v="1713"/>
    <d v="2023-10-20T00:00:00"/>
    <n v="2017"/>
    <s v="KISAN SEWA KENDRA"/>
    <n v="29943"/>
    <s v="ELIGIBLE"/>
    <s v="Diesel"/>
    <x v="28"/>
  </r>
  <r>
    <x v="51"/>
    <x v="1714"/>
    <d v="2023-10-20T00:00:00"/>
    <n v="9617"/>
    <s v="EEEUDD 1ST"/>
    <n v="111834"/>
    <s v="ELIGIBLE"/>
    <s v="Electricity"/>
    <x v="28"/>
  </r>
  <r>
    <x v="52"/>
    <x v="1715"/>
    <d v="2023-10-24T00:00:00"/>
    <s v="PAY THROUGH DEMAND"/>
    <s v="EEEUDD 1ST"/>
    <n v="1386028"/>
    <s v="ELIGIBLE"/>
    <s v="Electricity"/>
    <x v="28"/>
  </r>
  <r>
    <x v="53"/>
    <x v="1716"/>
    <d v="2023-11-08T00:00:00"/>
    <n v="2152"/>
    <s v="KISAN SEWA KENDRA"/>
    <n v="33370"/>
    <s v="ELIGIBLE"/>
    <s v="Diesel"/>
    <x v="28"/>
  </r>
  <r>
    <x v="54"/>
    <x v="1717"/>
    <d v="2023-11-09T00:00:00"/>
    <m/>
    <s v="EEEUDD 1ST"/>
    <n v="133636"/>
    <s v="ELIGIBLE"/>
    <s v="Electricity"/>
    <x v="28"/>
  </r>
  <r>
    <x v="55"/>
    <x v="1718"/>
    <d v="2023-11-16T00:00:00"/>
    <s v="700012511360"/>
    <s v="TORRENT GAS PVT LTD"/>
    <n v="67424.5"/>
    <s v="ELIGIBLE"/>
    <s v="Gas pipeline"/>
    <x v="28"/>
  </r>
  <r>
    <x v="56"/>
    <x v="1719"/>
    <d v="2023-11-16T00:00:00"/>
    <s v="700037523205"/>
    <s v="TORRENT GAS PVT LTD"/>
    <n v="31010.92"/>
    <s v="ELIGIBLE"/>
    <s v="Gas pipeline"/>
    <x v="28"/>
  </r>
  <r>
    <x v="57"/>
    <x v="1720"/>
    <d v="2023-12-31T00:00:00"/>
    <n v="2334"/>
    <s v="KISAN SEWA KENDRA"/>
    <n v="23629"/>
    <s v="ELIGIBLE"/>
    <s v="Diesel"/>
    <x v="28"/>
  </r>
  <r>
    <x v="58"/>
    <x v="1721"/>
    <d v="2023-12-31T00:00:00"/>
    <n v="2285"/>
    <s v="KISAN SEWA KENDRA"/>
    <n v="24988"/>
    <s v="ELIGIBLE"/>
    <s v="Diesel"/>
    <x v="28"/>
  </r>
  <r>
    <x v="59"/>
    <x v="1722"/>
    <d v="2023-11-08T00:00:00"/>
    <s v="1011231919340"/>
    <s v="ICICI LOMBARD GENERAL INSURANCE CO LTD"/>
    <n v="804996"/>
    <s v="NOT ELIGIBLE"/>
    <s v="INSURANCE"/>
    <x v="20"/>
  </r>
  <r>
    <x v="60"/>
    <x v="1723"/>
    <d v="2023-12-10T00:00:00"/>
    <n v="11"/>
    <s v="TATA AIG GENERAL INSURANCE CO."/>
    <n v="155947"/>
    <s v="NOT ELIGIBLE"/>
    <s v="INSURANCE"/>
    <x v="42"/>
  </r>
  <r>
    <x v="61"/>
    <x v="1724"/>
    <d v="2023-12-27T00:00:00"/>
    <s v="1012232240366"/>
    <s v="ICICI LOMBARD GENERAL INSURANCE CO LTD"/>
    <n v="847"/>
    <s v="NOT ELIGIBLE"/>
    <s v="INSURANCE"/>
    <x v="20"/>
  </r>
  <r>
    <x v="62"/>
    <x v="1725"/>
    <d v="2023-12-27T00:00:00"/>
    <s v="1012232240364"/>
    <s v="ICICI LOMBARD GENERAL INSURANCE CO LTD"/>
    <n v="847"/>
    <s v="NOT ELIGIBLE"/>
    <s v="INSURANCE"/>
    <x v="20"/>
  </r>
  <r>
    <x v="63"/>
    <x v="1726"/>
    <d v="2023-09-17T00:00:00"/>
    <s v="ESS/079/23-24"/>
    <s v="ESSENSE"/>
    <n v="25000"/>
    <s v="NOT ELIGIBLE"/>
    <s v="MARKETING"/>
    <x v="20"/>
  </r>
  <r>
    <x v="64"/>
    <x v="1727"/>
    <d v="2023-12-27T00:00:00"/>
    <s v="ESS0238/23-24"/>
    <s v="ESSENSE"/>
    <n v="29000"/>
    <s v="NOT ELIGIBLE"/>
    <s v="MARKETING"/>
    <x v="20"/>
  </r>
  <r>
    <x v="65"/>
    <x v="1728"/>
    <d v="2023-12-27T00:00:00"/>
    <s v="ESS0232/23-24"/>
    <s v="ESSENSE"/>
    <n v="21000"/>
    <s v="NOT ELIGIBLE"/>
    <s v="MARKETING"/>
    <x v="20"/>
  </r>
  <r>
    <x v="66"/>
    <x v="1729"/>
    <d v="2023-12-27T00:00:00"/>
    <s v="19/23-24"/>
    <s v="SHIVAJI ADVERTISER &amp; PRINTER"/>
    <n v="433164"/>
    <s v="ELIGIBLE"/>
    <m/>
    <x v="41"/>
  </r>
  <r>
    <x v="67"/>
    <x v="1730"/>
    <d v="2023-12-27T00:00:00"/>
    <n v="1804097319"/>
    <s v="HINDUSTAN MEDIA VENTURES LTD"/>
    <n v="80000"/>
    <s v="ELIGIBLE"/>
    <m/>
    <x v="41"/>
  </r>
  <r>
    <x v="68"/>
    <x v="1731"/>
    <d v="2023-12-27T00:00:00"/>
    <s v="2324/201645"/>
    <s v="AMAR UJALA LTD"/>
    <n v="165000"/>
    <s v="ELIGIBLE"/>
    <m/>
    <x v="41"/>
  </r>
  <r>
    <x v="69"/>
    <x v="1732"/>
    <d v="2023-12-27T00:00:00"/>
    <n v="638"/>
    <s v="R K ADVERTISING"/>
    <n v="165000"/>
    <s v="ELIGIBLE"/>
    <m/>
    <x v="41"/>
  </r>
  <r>
    <x v="70"/>
    <x v="1733"/>
    <d v="2023-12-27T00:00:00"/>
    <n v="33"/>
    <s v="HASH N SOLUTION"/>
    <n v="20000"/>
    <s v="NOT ELIGIBLE"/>
    <m/>
    <x v="43"/>
  </r>
  <r>
    <x v="71"/>
    <x v="1734"/>
    <d v="2023-12-27T00:00:00"/>
    <n v="264"/>
    <s v="SURYA ADVERTISING"/>
    <n v="23000"/>
    <s v="ELIGIBLE"/>
    <m/>
    <x v="41"/>
  </r>
  <r>
    <x v="72"/>
    <x v="1735"/>
    <d v="2023-12-31T00:00:00"/>
    <n v="580"/>
    <s v="R K ADVERTISING"/>
    <n v="165000"/>
    <s v="ELIGIBLE"/>
    <m/>
    <x v="41"/>
  </r>
  <r>
    <x v="73"/>
    <x v="1736"/>
    <d v="2023-12-10T00:00:00"/>
    <n v="212"/>
    <s v="WADHWA ENTERPRISES"/>
    <n v="469268.8"/>
    <s v="ELIGIBLE"/>
    <m/>
    <x v="28"/>
  </r>
  <r>
    <x v="74"/>
    <x v="1737"/>
    <d v="2023-12-10T00:00:00"/>
    <n v="94"/>
    <s v="WADHWA ENTERPRISES"/>
    <n v="153898.25"/>
    <s v="ELIGIBLE"/>
    <m/>
    <x v="28"/>
  </r>
  <r>
    <x v="75"/>
    <x v="1738"/>
    <d v="2023-12-10T00:00:00"/>
    <n v="454"/>
    <s v="WADHWA ENTERPRISES"/>
    <n v="32953.040000000001"/>
    <s v="ELIGIBLE"/>
    <m/>
    <x v="28"/>
  </r>
  <r>
    <x v="76"/>
    <x v="1739"/>
    <d v="2023-12-31T00:00:00"/>
    <n v="513"/>
    <s v="ARYA ALLUMUNIUM"/>
    <n v="32488.77"/>
    <s v="ELIGIBLE"/>
    <m/>
    <x v="28"/>
  </r>
  <r>
    <x v="77"/>
    <x v="1740"/>
    <d v="2023-06-01T00:00:00"/>
    <s v="AASPL/12/05/23"/>
    <s v="ACORE ARCHITECTURAL SERVICE PVT LTD"/>
    <n v="40000"/>
    <s v="ELIGIBLE"/>
    <s v="Architectural"/>
    <x v="3"/>
  </r>
  <r>
    <x v="78"/>
    <x v="1741"/>
    <d v="2023-06-01T00:00:00"/>
    <s v="AASPL/02/04/23"/>
    <s v="ACORE ARCHITECTURAL SERVICE PVT LTD"/>
    <n v="40000"/>
    <s v="ELIGIBLE"/>
    <s v="Architectural"/>
    <x v="3"/>
  </r>
  <r>
    <x v="79"/>
    <x v="1742"/>
    <d v="2023-06-12T00:00:00"/>
    <s v="AASPL/26/06/23"/>
    <s v="ACORE ARCHITECTURAL SERVICE PVT LTD"/>
    <n v="40000"/>
    <s v="ELIGIBLE"/>
    <s v="Architectural"/>
    <x v="3"/>
  </r>
  <r>
    <x v="80"/>
    <x v="1743"/>
    <d v="2023-07-31T00:00:00"/>
    <s v="AASPL/32/07/23"/>
    <s v="ACORE ARCHITECTURAL SERVICE PVT LTD"/>
    <n v="40000"/>
    <s v="ELIGIBLE"/>
    <s v="Architectural"/>
    <x v="3"/>
  </r>
  <r>
    <x v="81"/>
    <x v="1744"/>
    <d v="2023-08-05T00:00:00"/>
    <m/>
    <s v="MARRIOT INTERNATIONAL DESIGN &amp; CONSTRUCTION SERVICES"/>
    <n v="3251040.04"/>
    <s v="ELIGIBLE"/>
    <s v="Architectural"/>
    <x v="9"/>
  </r>
  <r>
    <x v="82"/>
    <x v="1745"/>
    <d v="2023-09-23T00:00:00"/>
    <n v="46"/>
    <s v="ACORE ARCHITECTURAL SERVICE PVT LTD"/>
    <n v="40000"/>
    <s v="ELIGIBLE"/>
    <s v="Architectural"/>
    <x v="3"/>
  </r>
  <r>
    <x v="83"/>
    <x v="1746"/>
    <d v="2023-09-23T00:00:00"/>
    <n v="39"/>
    <s v="ACORE ARCHITECTURAL SERVICE PVT LTD"/>
    <n v="40000"/>
    <s v="ELIGIBLE"/>
    <s v="Architectural"/>
    <x v="3"/>
  </r>
  <r>
    <x v="84"/>
    <x v="1747"/>
    <d v="2023-12-16T00:00:00"/>
    <m/>
    <s v="MARRIOT INTERNATIONAL DESIGN &amp; CONSTRUCTION SERVICES"/>
    <n v="1680654"/>
    <s v="ELIGIBLE"/>
    <s v="Architectural"/>
    <x v="9"/>
  </r>
  <r>
    <x v="85"/>
    <x v="1748"/>
    <d v="2023-04-17T00:00:00"/>
    <n v="18"/>
    <s v="BHARAT BUILDING MATERIAL"/>
    <n v="19500"/>
    <s v="ELIGIBLE"/>
    <m/>
    <x v="28"/>
  </r>
  <r>
    <x v="86"/>
    <x v="1749"/>
    <d v="2023-05-31T00:00:00"/>
    <n v="16"/>
    <s v="BHARAT BUILDING MATERIAL"/>
    <n v="19000"/>
    <s v="ELIGIBLE"/>
    <m/>
    <x v="28"/>
  </r>
  <r>
    <x v="87"/>
    <x v="1750"/>
    <d v="2023-08-06T00:00:00"/>
    <n v="58"/>
    <s v="BHARAT BUILDING MATERIAL"/>
    <n v="19000"/>
    <s v="ELIGIBLE"/>
    <m/>
    <x v="28"/>
  </r>
  <r>
    <x v="88"/>
    <x v="1751"/>
    <d v="2023-08-13T00:00:00"/>
    <n v="138"/>
    <s v="BHARAT BUILDING MATERIAL"/>
    <n v="4200"/>
    <s v="ELIGIBLE"/>
    <m/>
    <x v="28"/>
  </r>
  <r>
    <x v="89"/>
    <x v="1752"/>
    <d v="2023-04-17T00:00:00"/>
    <n v="248"/>
    <s v="VINOD INDUSTRIAL COROPORATION"/>
    <n v="3901"/>
    <s v="ELIGIBLE"/>
    <m/>
    <x v="32"/>
  </r>
  <r>
    <x v="90"/>
    <x v="1753"/>
    <d v="2023-06-17T00:00:00"/>
    <n v="8"/>
    <s v="BHARAT BUILDING MATERIAL"/>
    <n v="6860"/>
    <s v="ELIGIBLE"/>
    <m/>
    <x v="28"/>
  </r>
  <r>
    <x v="91"/>
    <x v="1754"/>
    <d v="2023-09-27T00:00:00"/>
    <n v="710"/>
    <s v="VINAYAK STEEL"/>
    <n v="21186.400000000001"/>
    <s v="ELIGIBLE"/>
    <m/>
    <x v="28"/>
  </r>
  <r>
    <x v="92"/>
    <x v="1755"/>
    <d v="2023-11-16T00:00:00"/>
    <n v="173"/>
    <s v="AHMAD METAL WORKS"/>
    <n v="15100"/>
    <s v="ELIGIBLE"/>
    <m/>
    <x v="28"/>
  </r>
  <r>
    <x v="93"/>
    <x v="1756"/>
    <d v="2023-12-01T00:00:00"/>
    <n v="1049"/>
    <s v="ATLANTA ENTERPRISES"/>
    <n v="847457.62"/>
    <s v="ELIGIBLE"/>
    <m/>
    <x v="28"/>
  </r>
  <r>
    <x v="94"/>
    <x v="1757"/>
    <d v="2023-12-31T00:00:00"/>
    <n v="5585"/>
    <s v="VINOD INDUSTRIAL COROPORATION"/>
    <n v="3483.8"/>
    <s v="ELIGIBLE"/>
    <m/>
    <x v="32"/>
  </r>
  <r>
    <x v="95"/>
    <x v="1758"/>
    <d v="2023-07-17T00:00:00"/>
    <n v="8260041943"/>
    <s v="KONE ELEVATOR INDIA PVT LTD"/>
    <n v="141234.29"/>
    <s v="ELIGIBLE"/>
    <m/>
    <x v="28"/>
  </r>
  <r>
    <x v="96"/>
    <x v="1759"/>
    <d v="2023-12-31T00:00:00"/>
    <n v="8260046152"/>
    <s v="KONE ELEVATOR INDIA PVT LTD"/>
    <n v="23644.880000000001"/>
    <s v="ELIGIBLE"/>
    <m/>
    <x v="28"/>
  </r>
  <r>
    <x v="97"/>
    <x v="1760"/>
    <d v="2023-12-31T00:00:00"/>
    <n v="8260046153"/>
    <s v="KONE ELEVATOR INDIA PVT LTD"/>
    <n v="15492.34"/>
    <s v="ELIGIBLE"/>
    <m/>
    <x v="28"/>
  </r>
  <r>
    <x v="98"/>
    <x v="1761"/>
    <d v="2023-12-31T00:00:00"/>
    <n v="8260045769"/>
    <s v="KONE ELEVATOR INDIA PVT LTD"/>
    <n v="8322"/>
    <s v="ELIGIBLE"/>
    <m/>
    <x v="28"/>
  </r>
  <r>
    <x v="99"/>
    <x v="1762"/>
    <d v="2023-12-31T00:00:00"/>
    <n v="8260045770"/>
    <s v="KONE ELEVATOR INDIA PVT LTD"/>
    <n v="9058"/>
    <s v="ELIGIBLE"/>
    <m/>
    <x v="28"/>
  </r>
  <r>
    <x v="100"/>
    <x v="1763"/>
    <d v="2023-12-31T00:00:00"/>
    <n v="8260045771"/>
    <s v="KONE ELEVATOR INDIA PVT LTD"/>
    <n v="8242"/>
    <s v="ELIGIBLE"/>
    <m/>
    <x v="28"/>
  </r>
  <r>
    <x v="101"/>
    <x v="1764"/>
    <d v="2023-12-31T00:00:00"/>
    <n v="8260045772"/>
    <s v="KONE ELEVATOR INDIA PVT LTD"/>
    <n v="23644.880000000001"/>
    <s v="ELIGIBLE"/>
    <m/>
    <x v="28"/>
  </r>
  <r>
    <x v="102"/>
    <x v="1765"/>
    <d v="2023-12-31T00:00:00"/>
    <n v="8260045773"/>
    <s v="KONE ELEVATOR INDIA PVT LTD"/>
    <n v="8706"/>
    <s v="ELIGIBLE"/>
    <m/>
    <x v="28"/>
  </r>
  <r>
    <x v="103"/>
    <x v="1766"/>
    <d v="2023-12-31T00:00:00"/>
    <n v="8260045774"/>
    <s v="KONE ELEVATOR INDIA PVT LTD"/>
    <n v="12640"/>
    <s v="ELIGIBLE"/>
    <m/>
    <x v="28"/>
  </r>
  <r>
    <x v="104"/>
    <x v="1767"/>
    <d v="2023-12-31T00:00:00"/>
    <n v="8260045775"/>
    <s v="KONE ELEVATOR INDIA PVT LTD"/>
    <n v="12640"/>
    <s v="ELIGIBLE"/>
    <m/>
    <x v="28"/>
  </r>
  <r>
    <x v="105"/>
    <x v="1768"/>
    <d v="2023-12-27T00:00:00"/>
    <s v="GST/887"/>
    <s v="SHREE SHYAM PLYWOOD"/>
    <n v="9284.74"/>
    <s v="ELIGIBLE"/>
    <s v="Ply Wood"/>
    <x v="28"/>
  </r>
  <r>
    <x v="106"/>
    <x v="1769"/>
    <d v="2023-12-31T00:00:00"/>
    <s v="INPR/23/10419"/>
    <s v="AH INTERNATIONAL PVT LTD"/>
    <n v="120528"/>
    <s v="NOT ELIGIBLE"/>
    <s v="KITCHEN"/>
    <x v="33"/>
  </r>
  <r>
    <x v="107"/>
    <x v="1770"/>
    <m/>
    <s v="INPRCH-23-50028"/>
    <s v="AH INTERNATIONAL PVT LTD"/>
    <n v="7576"/>
    <s v="NOT ELIGIBLE"/>
    <s v="KITCHEN"/>
    <x v="33"/>
  </r>
  <r>
    <x v="108"/>
    <x v="1771"/>
    <m/>
    <s v="INPR/23/10408"/>
    <s v="AH INTERNATIONAL PVT LTD"/>
    <n v="704700"/>
    <s v="NOT ELIGIBLE"/>
    <s v="KITCHEN"/>
    <x v="33"/>
  </r>
  <r>
    <x v="109"/>
    <x v="1772"/>
    <m/>
    <s v="INPR/23/10412"/>
    <s v="AH INTERNATIONAL PVT LTD"/>
    <n v="1428"/>
    <s v="NOT ELIGIBLE"/>
    <s v="KITCHEN"/>
    <x v="33"/>
  </r>
  <r>
    <x v="110"/>
    <x v="1773"/>
    <m/>
    <s v="INPR/23/10410"/>
    <s v="AH INTERNATIONAL PVT LTD"/>
    <n v="60441"/>
    <s v="NOT ELIGIBLE"/>
    <s v="KITCHEN"/>
    <x v="33"/>
  </r>
  <r>
    <x v="111"/>
    <x v="1774"/>
    <m/>
    <s v="INPR/87014"/>
    <s v="AH INTERNATIONAL PVT LTD"/>
    <n v="864682"/>
    <s v="NOT ELIGIBLE"/>
    <s v="KITCHEN"/>
    <x v="33"/>
  </r>
  <r>
    <x v="112"/>
    <x v="1775"/>
    <m/>
    <s v="INPR-23-10488"/>
    <s v="AH INTERNATIONAL PVT LTD"/>
    <n v="195728"/>
    <s v="NOT ELIGIBLE"/>
    <s v="KITCHEN"/>
    <x v="33"/>
  </r>
  <r>
    <x v="113"/>
    <x v="1776"/>
    <m/>
    <s v="INPR-23-10255"/>
    <s v="AH INTERNATIONAL PVT LTD"/>
    <n v="135523"/>
    <s v="NOT ELIGIBLE"/>
    <s v="KITCHEN"/>
    <x v="33"/>
  </r>
  <r>
    <x v="114"/>
    <x v="1777"/>
    <m/>
    <s v="INPR-23-10314"/>
    <s v="AH INTERNATIONAL PVT LTD"/>
    <n v="35892"/>
    <s v="NOT ELIGIBLE"/>
    <s v="KITCHEN"/>
    <x v="33"/>
  </r>
  <r>
    <x v="115"/>
    <x v="1778"/>
    <m/>
    <s v="INPRCH-23-50036"/>
    <s v="AH INTERNATIONAL PVT LTD"/>
    <n v="5586"/>
    <s v="NOT ELIGIBLE"/>
    <s v="KITCHEN"/>
    <x v="33"/>
  </r>
  <r>
    <x v="116"/>
    <x v="1779"/>
    <m/>
    <s v="INPR-23-10484"/>
    <s v="AH INTERNATIONAL PVT LTD"/>
    <n v="64900"/>
    <s v="NOT ELIGIBLE"/>
    <s v="KITCHEN"/>
    <x v="33"/>
  </r>
  <r>
    <x v="117"/>
    <x v="1780"/>
    <m/>
    <s v="INPR-23-10486"/>
    <s v="AH INTERNATIONAL PVT LTD"/>
    <n v="157863"/>
    <s v="NOT ELIGIBLE"/>
    <s v="KITCHEN"/>
    <x v="33"/>
  </r>
  <r>
    <x v="118"/>
    <x v="1781"/>
    <m/>
    <s v="INPR-23-10486"/>
    <s v="AH INTERNATIONAL PVT LTD"/>
    <n v="464875"/>
    <s v="NOT ELIGIBLE"/>
    <s v="KITCHEN"/>
    <x v="33"/>
  </r>
  <r>
    <x v="119"/>
    <x v="1782"/>
    <m/>
    <s v="INPR-23-10312"/>
    <s v="AH INTERNATIONAL PVT LTD"/>
    <n v="32779"/>
    <s v="NOT ELIGIBLE"/>
    <s v="KITCHEN"/>
    <x v="33"/>
  </r>
  <r>
    <x v="120"/>
    <x v="1783"/>
    <m/>
    <s v="INPR-23-10310"/>
    <s v="AH INTERNATIONAL PVT LTD"/>
    <n v="265866"/>
    <s v="NOT ELIGIBLE"/>
    <s v="KITCHEN"/>
    <x v="33"/>
  </r>
  <r>
    <x v="121"/>
    <x v="1784"/>
    <m/>
    <s v="INPR-23-10317"/>
    <s v="AH INTERNATIONAL PVT LTD"/>
    <n v="46897"/>
    <s v="NOT ELIGIBLE"/>
    <s v="KITCHEN"/>
    <x v="33"/>
  </r>
  <r>
    <x v="122"/>
    <x v="1785"/>
    <m/>
    <s v="INPR-23-10308"/>
    <s v="AH INTERNATIONAL PVT LTD"/>
    <n v="2032211"/>
    <s v="NOT ELIGIBLE"/>
    <s v="KITCHEN"/>
    <x v="33"/>
  </r>
  <r>
    <x v="123"/>
    <x v="1786"/>
    <m/>
    <s v="INPR-23-10487"/>
    <s v="AH INTERNATIONAL PVT LTD"/>
    <n v="330927"/>
    <s v="NOT ELIGIBLE"/>
    <s v="KITCHEN"/>
    <x v="33"/>
  </r>
  <r>
    <x v="124"/>
    <x v="1787"/>
    <m/>
    <s v="INPR-23-10261"/>
    <s v="AH INTERNATIONAL PVT LTD"/>
    <n v="16540"/>
    <s v="NOT ELIGIBLE"/>
    <s v="KITCHEN"/>
    <x v="33"/>
  </r>
  <r>
    <x v="125"/>
    <x v="1788"/>
    <m/>
    <s v="INPR-23-10411"/>
    <s v="AH INTERNATIONAL PVT LTD"/>
    <n v="26408"/>
    <s v="NOT ELIGIBLE"/>
    <s v="KITCHEN"/>
    <x v="33"/>
  </r>
  <r>
    <x v="126"/>
    <x v="1789"/>
    <m/>
    <s v="INPR-23-10260"/>
    <s v="AH INTERNATIONAL PVT LTD"/>
    <n v="234852"/>
    <s v="NOT ELIGIBLE"/>
    <s v="KITCHEN"/>
    <x v="33"/>
  </r>
  <r>
    <x v="127"/>
    <x v="1790"/>
    <m/>
    <s v="INPR-23-10251"/>
    <s v="AH INTERNATIONAL PVT LTD"/>
    <n v="1136647"/>
    <s v="NOT ELIGIBLE"/>
    <s v="KITCHEN"/>
    <x v="33"/>
  </r>
  <r>
    <x v="128"/>
    <x v="1791"/>
    <m/>
    <s v="INPR-23-10485"/>
    <s v="AH INTERNATIONAL PVT LTD"/>
    <n v="13074"/>
    <s v="NOT ELIGIBLE"/>
    <s v="KITCHEN"/>
    <x v="33"/>
  </r>
  <r>
    <x v="129"/>
    <x v="1792"/>
    <m/>
    <s v="INPR-23-10318"/>
    <s v="AH INTERNATIONAL PVT LTD"/>
    <n v="21025"/>
    <s v="NOT ELIGIBLE"/>
    <s v="KITCHEN"/>
    <x v="33"/>
  </r>
  <r>
    <x v="130"/>
    <x v="1793"/>
    <m/>
    <s v="INPR-23-10481"/>
    <s v="AH INTERNATIONAL PVT LTD"/>
    <n v="338104"/>
    <s v="NOT ELIGIBLE"/>
    <s v="KITCHEN"/>
    <x v="33"/>
  </r>
  <r>
    <x v="131"/>
    <x v="1794"/>
    <m/>
    <s v="INPR-23-10243"/>
    <s v="AH INTERNATIONAL PVT LTD"/>
    <n v="164606"/>
    <s v="NOT ELIGIBLE"/>
    <s v="KITCHEN"/>
    <x v="33"/>
  </r>
  <r>
    <x v="132"/>
    <x v="1795"/>
    <m/>
    <s v="INPR-23-10316"/>
    <s v="AH INTERNATIONAL PVT LTD"/>
    <n v="503180"/>
    <s v="NOT ELIGIBLE"/>
    <s v="KITCHEN"/>
    <x v="33"/>
  </r>
  <r>
    <x v="133"/>
    <x v="1796"/>
    <m/>
    <s v="INPR-23-10483"/>
    <s v="AH INTERNATIONAL PVT LTD"/>
    <n v="255584"/>
    <s v="NOT ELIGIBLE"/>
    <s v="KITCHEN"/>
    <x v="33"/>
  </r>
  <r>
    <x v="134"/>
    <x v="1797"/>
    <m/>
    <s v="INPR-23-10479"/>
    <s v="AH INTERNATIONAL PVT LTD"/>
    <n v="542538"/>
    <s v="NOT ELIGIBLE"/>
    <s v="KITCHEN"/>
    <x v="33"/>
  </r>
  <r>
    <x v="135"/>
    <x v="1798"/>
    <m/>
    <s v="INPR-23-10401"/>
    <s v="AH INTERNATIONAL PVT LTD"/>
    <n v="498572"/>
    <s v="NOT ELIGIBLE"/>
    <s v="KITCHEN"/>
    <x v="33"/>
  </r>
  <r>
    <x v="136"/>
    <x v="1799"/>
    <m/>
    <s v="INPR-23-10242"/>
    <s v="AH INTERNATIONAL PVT LTD"/>
    <n v="87975"/>
    <s v="NOT ELIGIBLE"/>
    <s v="KITCHEN"/>
    <x v="33"/>
  </r>
  <r>
    <x v="137"/>
    <x v="1800"/>
    <m/>
    <s v="INPR-23-10313"/>
    <s v="AH INTERNATIONAL PVT LTD"/>
    <n v="155830"/>
    <s v="NOT ELIGIBLE"/>
    <s v="KITCHEN"/>
    <x v="33"/>
  </r>
  <r>
    <x v="138"/>
    <x v="1801"/>
    <m/>
    <s v="INPR-23-10482"/>
    <s v="AH INTERNATIONAL PVT LTD"/>
    <n v="156283"/>
    <s v="NOT ELIGIBLE"/>
    <s v="KITCHEN"/>
    <x v="33"/>
  </r>
  <r>
    <x v="139"/>
    <x v="1802"/>
    <m/>
    <s v="INPR-23-10480"/>
    <s v="AH INTERNATIONAL PVT LTD"/>
    <n v="145581"/>
    <s v="NOT ELIGIBLE"/>
    <s v="KITCHEN"/>
    <x v="33"/>
  </r>
  <r>
    <x v="140"/>
    <x v="1803"/>
    <m/>
    <s v="INPR-23-10254"/>
    <s v="AH INTERNATIONAL PVT LTD"/>
    <n v="185397"/>
    <s v="NOT ELIGIBLE"/>
    <s v="KITCHEN"/>
    <x v="33"/>
  </r>
  <r>
    <x v="141"/>
    <x v="1804"/>
    <m/>
    <s v="INPR-23-10258"/>
    <s v="AH INTERNATIONAL PVT LTD"/>
    <n v="1632"/>
    <s v="NOT ELIGIBLE"/>
    <s v="KITCHEN"/>
    <x v="33"/>
  </r>
  <r>
    <x v="142"/>
    <x v="1805"/>
    <m/>
    <s v="INPR-23-10311"/>
    <s v="AH INTERNATIONAL PVT LTD"/>
    <n v="496477"/>
    <s v="NOT ELIGIBLE"/>
    <s v="KITCHEN"/>
    <x v="33"/>
  </r>
  <r>
    <x v="143"/>
    <x v="1806"/>
    <m/>
    <s v="INPR-23-10493"/>
    <s v="AH INTERNATIONAL PVT LTD"/>
    <n v="2246"/>
    <s v="NOT ELIGIBLE"/>
    <s v="KITCHEN"/>
    <x v="33"/>
  </r>
  <r>
    <x v="144"/>
    <x v="1807"/>
    <m/>
    <s v="INPR-23-10192"/>
    <s v="AH INTERNATIONAL PVT LTD"/>
    <n v="161615"/>
    <s v="NOT ELIGIBLE"/>
    <s v="KITCHEN"/>
    <x v="33"/>
  </r>
  <r>
    <x v="145"/>
    <x v="1808"/>
    <m/>
    <s v="INPR-23-10491"/>
    <s v="AH INTERNATIONAL PVT LTD"/>
    <n v="15950"/>
    <s v="NOT ELIGIBLE"/>
    <s v="KITCHEN"/>
    <x v="33"/>
  </r>
  <r>
    <x v="146"/>
    <x v="1809"/>
    <m/>
    <s v="INPR-23-10489"/>
    <s v="AH INTERNATIONAL PVT LTD"/>
    <n v="5784"/>
    <s v="NOT ELIGIBLE"/>
    <s v="KITCHEN"/>
    <x v="33"/>
  </r>
  <r>
    <x v="147"/>
    <x v="1810"/>
    <m/>
    <s v="INPR-23-10490"/>
    <s v="AH INTERNATIONAL PVT LTD"/>
    <n v="97320"/>
    <s v="NOT ELIGIBLE"/>
    <s v="KITCHEN"/>
    <x v="33"/>
  </r>
  <r>
    <x v="148"/>
    <x v="1811"/>
    <m/>
    <s v="INPR-23-10B7013"/>
    <s v="AH INTERNATIONAL PVT LTD"/>
    <n v="439297"/>
    <s v="NOT ELIGIBLE"/>
    <s v="KITCHEN"/>
    <x v="33"/>
  </r>
  <r>
    <x v="149"/>
    <x v="1812"/>
    <m/>
    <s v="INPR-23-10B7012"/>
    <s v="AH INTERNATIONAL PVT LTD"/>
    <n v="202164"/>
    <s v="NOT ELIGIBLE"/>
    <s v="KITCHEN"/>
    <x v="33"/>
  </r>
  <r>
    <x v="150"/>
    <x v="1813"/>
    <m/>
    <s v="INPR-23-10402"/>
    <s v="AH INTERNATIONAL PVT LTD"/>
    <n v="538581"/>
    <s v="NOT ELIGIBLE"/>
    <s v="KITCHEN"/>
    <x v="33"/>
  </r>
  <r>
    <x v="151"/>
    <x v="1814"/>
    <m/>
    <s v="INPR-23-10478"/>
    <s v="AH INTERNATIONAL PVT LTD"/>
    <n v="1626652"/>
    <s v="NOT ELIGIBLE"/>
    <s v="KITCHEN"/>
    <x v="33"/>
  </r>
  <r>
    <x v="152"/>
    <x v="1815"/>
    <m/>
    <s v="INPR-23-10256"/>
    <s v="AH INTERNATIONAL PVT LTD"/>
    <n v="2001349"/>
    <s v="NOT ELIGIBLE"/>
    <s v="KITCHEN"/>
    <x v="33"/>
  </r>
  <r>
    <x v="153"/>
    <x v="1816"/>
    <m/>
    <s v="INPR-23-10259"/>
    <s v="AH INTERNATIONAL PVT LTD"/>
    <n v="23130"/>
    <s v="NOT ELIGIBLE"/>
    <s v="KITCHEN"/>
    <x v="33"/>
  </r>
  <r>
    <x v="154"/>
    <x v="1817"/>
    <m/>
    <s v="INPR-23-1043"/>
    <s v="AH INTERNATIONAL PVT LTD"/>
    <n v="124966"/>
    <s v="NOT ELIGIBLE"/>
    <s v="KITCHEN"/>
    <x v="33"/>
  </r>
  <r>
    <x v="155"/>
    <x v="1818"/>
    <m/>
    <s v="INPR-23-10407"/>
    <s v="AH INTERNATIONAL PVT LTD"/>
    <n v="270870"/>
    <s v="NOT ELIGIBLE"/>
    <s v="KITCHEN"/>
    <x v="33"/>
  </r>
  <r>
    <x v="156"/>
    <x v="1819"/>
    <m/>
    <s v="INPR-23-10242"/>
    <s v="AH INTERNATIONAL PVT LTD"/>
    <n v="87975"/>
    <s v="NOT ELIGIBLE"/>
    <s v="KITCHEN"/>
    <x v="33"/>
  </r>
  <r>
    <x v="157"/>
    <x v="1820"/>
    <m/>
    <s v="INPR-23-10592"/>
    <s v="AH INTERNATIONAL PVT LTD"/>
    <n v="693993"/>
    <s v="NOT ELIGIBLE"/>
    <s v="KITCHEN"/>
    <x v="33"/>
  </r>
  <r>
    <x v="158"/>
    <x v="1821"/>
    <m/>
    <s v="INPR-23-10309"/>
    <s v="AH INTERNATIONAL PVT LTD"/>
    <n v="1774512"/>
    <s v="NOT ELIGIBLE"/>
    <s v="KITCHEN"/>
    <x v="33"/>
  </r>
  <r>
    <x v="159"/>
    <x v="1822"/>
    <d v="2023-11-07T00:00:00"/>
    <m/>
    <s v="HDFC BANK"/>
    <n v="1008900"/>
    <s v="NOT ELIGIBLE"/>
    <s v="BANK"/>
    <x v="44"/>
  </r>
  <r>
    <x v="160"/>
    <x v="1823"/>
    <d v="2023-12-12T00:00:00"/>
    <m/>
    <s v="HDFC BANK"/>
    <n v="156576"/>
    <s v="NOT ELIGIBLE"/>
    <s v="BANK"/>
    <x v="44"/>
  </r>
  <r>
    <x v="161"/>
    <x v="1824"/>
    <d v="2023-04-01T00:00:00"/>
    <s v="ICM-328"/>
    <s v="IRAJ CONTRACT MANUFACTURING PVT LTD"/>
    <n v="288767.82"/>
    <s v="NOT ELIGIBLE"/>
    <s v="FURNITURE"/>
    <x v="33"/>
  </r>
  <r>
    <x v="162"/>
    <x v="1825"/>
    <d v="2023-04-01T00:00:00"/>
    <n v="33"/>
    <s v="CE AARTS AND CROFT PVT LTD"/>
    <n v="298240"/>
    <s v="ELIGIBLE"/>
    <m/>
    <x v="28"/>
  </r>
  <r>
    <x v="163"/>
    <x v="1826"/>
    <d v="2023-05-31T00:00:00"/>
    <s v="A000245"/>
    <s v="GOEL BROTHERS"/>
    <n v="14745.75"/>
    <s v="ELIGIBLE"/>
    <m/>
    <x v="28"/>
  </r>
  <r>
    <x v="164"/>
    <x v="1827"/>
    <d v="2023-05-31T00:00:00"/>
    <s v="A000180"/>
    <s v="GOEL BROTHERS"/>
    <n v="508.4"/>
    <s v="ELIGIBLE"/>
    <m/>
    <x v="28"/>
  </r>
  <r>
    <x v="165"/>
    <x v="1828"/>
    <d v="2023-05-31T00:00:00"/>
    <s v="ICM-775/13"/>
    <s v="IRAJ CONTRACT MANUFACTURING PVT LTD"/>
    <n v="230800"/>
    <s v="NOT ELIGIBLE"/>
    <s v="FURNITURE"/>
    <x v="33"/>
  </r>
  <r>
    <x v="166"/>
    <x v="1829"/>
    <d v="2023-05-31T00:00:00"/>
    <s v="ICM-774"/>
    <s v="IRAJ CONTRACT MANUFACTURING PVT LTD"/>
    <n v="104835.55"/>
    <s v="NOT ELIGIBLE"/>
    <s v="FURNITURE"/>
    <x v="33"/>
  </r>
  <r>
    <x v="167"/>
    <x v="1830"/>
    <d v="2023-07-11T00:00:00"/>
    <s v="A000371"/>
    <s v="GOEL BROTHERS"/>
    <n v="36610"/>
    <s v="ELIGIBLE"/>
    <m/>
    <x v="28"/>
  </r>
  <r>
    <x v="168"/>
    <x v="1831"/>
    <d v="2023-07-12T00:00:00"/>
    <s v="ICM2324-210"/>
    <s v="IRAJ CONTRACT MANUFACTURING PVT LTD"/>
    <n v="403760"/>
    <s v="NOT ELIGIBLE"/>
    <s v="FURNITURE"/>
    <x v="33"/>
  </r>
  <r>
    <x v="169"/>
    <x v="1832"/>
    <d v="2023-07-12T00:00:00"/>
    <s v="A000358"/>
    <s v="GOEL BROTHERS"/>
    <n v="9152.56"/>
    <s v="ELIGIBLE"/>
    <m/>
    <x v="28"/>
  </r>
  <r>
    <x v="170"/>
    <x v="1833"/>
    <d v="2023-07-17T00:00:00"/>
    <s v="CE2324/038"/>
    <s v="CE AARTS AND CROFT PVT LTD"/>
    <n v="171520"/>
    <s v="ELIGIBLE"/>
    <m/>
    <x v="28"/>
  </r>
  <r>
    <x v="171"/>
    <x v="1834"/>
    <d v="2023-07-31T00:00:00"/>
    <s v="ACS/23-24/1593"/>
    <s v="AGRAWAL COMMERCIAL SYNDICATE"/>
    <n v="19015.03"/>
    <s v="ELIGIBLE"/>
    <m/>
    <x v="28"/>
  </r>
  <r>
    <x v="172"/>
    <x v="1835"/>
    <d v="2023-08-03T00:00:00"/>
    <s v="T01540"/>
    <s v="MAHESHWARI ALLUMUNIUM"/>
    <n v="46573.88"/>
    <s v="ELIGIBLE"/>
    <m/>
    <x v="28"/>
  </r>
  <r>
    <x v="173"/>
    <x v="1836"/>
    <d v="2023-08-08T00:00:00"/>
    <s v="GRA/1559"/>
    <s v="AGRAWAL MARBLES"/>
    <n v="34427.120000000003"/>
    <s v="ELIGIBLE"/>
    <m/>
    <x v="28"/>
  </r>
  <r>
    <x v="174"/>
    <x v="1837"/>
    <d v="2023-08-08T00:00:00"/>
    <s v="GRA/1558"/>
    <s v="AGRAWAL MARBLES"/>
    <n v="35146.44"/>
    <s v="ELIGIBLE"/>
    <m/>
    <x v="28"/>
  </r>
  <r>
    <x v="175"/>
    <x v="1838"/>
    <d v="2023-08-08T00:00:00"/>
    <s v="GRA/1556"/>
    <s v="AGRAWAL MARBLES"/>
    <n v="34084.74"/>
    <s v="ELIGIBLE"/>
    <m/>
    <x v="28"/>
  </r>
  <r>
    <x v="176"/>
    <x v="1839"/>
    <d v="2023-08-08T00:00:00"/>
    <s v="TA/3722"/>
    <s v="AGRAWAL MARBLES"/>
    <n v="65254.22"/>
    <s v="ELIGIBLE"/>
    <m/>
    <x v="28"/>
  </r>
  <r>
    <x v="177"/>
    <x v="1840"/>
    <d v="2023-08-08T00:00:00"/>
    <s v="GRA/1555"/>
    <s v="AGRAWAL MARBLES"/>
    <n v="33429.839999999997"/>
    <s v="ELIGIBLE"/>
    <m/>
    <x v="28"/>
  </r>
  <r>
    <x v="178"/>
    <x v="1841"/>
    <d v="2023-08-08T00:00:00"/>
    <s v="TA/3724"/>
    <s v="AGRAWAL MARBLES"/>
    <n v="86591.6"/>
    <s v="ELIGIBLE"/>
    <m/>
    <x v="28"/>
  </r>
  <r>
    <x v="179"/>
    <x v="1842"/>
    <d v="2023-08-28T00:00:00"/>
    <s v="RTIN/23-24/JW/26"/>
    <s v="RT CARPET INDIA 2017 PVT LTD"/>
    <n v="189852.96"/>
    <s v="NOT ELIGIBLE"/>
    <m/>
    <x v="33"/>
  </r>
  <r>
    <x v="180"/>
    <x v="1843"/>
    <d v="2023-08-28T00:00:00"/>
    <n v="2445"/>
    <s v="SAJAWAT"/>
    <n v="74642.460000000006"/>
    <s v="ELIGIBLE"/>
    <m/>
    <x v="28"/>
  </r>
  <r>
    <x v="181"/>
    <x v="1844"/>
    <d v="2023-08-28T00:00:00"/>
    <n v="239601149"/>
    <s v="REAL INNNERSPRING TECHNOLOGIES"/>
    <n v="791769"/>
    <s v="NOT ELIGIBLE"/>
    <m/>
    <x v="4"/>
  </r>
  <r>
    <x v="182"/>
    <x v="1845"/>
    <d v="2023-08-28T00:00:00"/>
    <n v="239601122"/>
    <s v="REAL INNNERSPRING TECHNOLOGIES"/>
    <n v="815762"/>
    <s v="NOT ELIGIBLE"/>
    <m/>
    <x v="4"/>
  </r>
  <r>
    <x v="183"/>
    <x v="1846"/>
    <d v="2023-08-28T00:00:00"/>
    <s v="SD/VEQU/20/23-24"/>
    <s v="WANG HOSPITALITY EQUIPMENT PVT LTD"/>
    <n v="1260000"/>
    <s v="ELIGIBLE"/>
    <s v="DOOR LOCKER"/>
    <x v="28"/>
  </r>
  <r>
    <x v="184"/>
    <x v="1847"/>
    <d v="2023-08-28T00:00:00"/>
    <s v="SD/VSP /197/23-24"/>
    <s v="WANG HOSPITALITY EQUIPMENT PVT LTD"/>
    <n v="50860"/>
    <s v="ELIGIBLE"/>
    <s v="DOOR LOCKER"/>
    <x v="28"/>
  </r>
  <r>
    <x v="185"/>
    <x v="1848"/>
    <d v="2023-08-28T00:00:00"/>
    <s v="SD/VSP /188/23-24"/>
    <s v="WANG HOSPITALITY EQUIPMENT PVT LTD"/>
    <n v="550"/>
    <s v="ELIGIBLE"/>
    <s v="DOOR LOCKER"/>
    <x v="28"/>
  </r>
  <r>
    <x v="186"/>
    <x v="1849"/>
    <d v="2023-08-28T00:00:00"/>
    <n v="104"/>
    <s v="MUSLIN"/>
    <n v="593092.5"/>
    <s v="NOT ELIGIBLE"/>
    <s v="FURNITURE"/>
    <x v="33"/>
  </r>
  <r>
    <x v="187"/>
    <x v="1850"/>
    <d v="2023-08-28T00:00:00"/>
    <n v="105"/>
    <s v="MUSLIN"/>
    <n v="416947.9"/>
    <s v="NOT ELIGIBLE"/>
    <s v="FURNITURE"/>
    <x v="33"/>
  </r>
  <r>
    <x v="188"/>
    <x v="1851"/>
    <d v="2023-08-28T00:00:00"/>
    <n v="106"/>
    <s v="MUSLIN"/>
    <n v="88060"/>
    <s v="NOT ELIGIBLE"/>
    <s v="FURNITURE"/>
    <x v="33"/>
  </r>
  <r>
    <x v="189"/>
    <x v="1852"/>
    <d v="2023-09-17T00:00:00"/>
    <s v="GST/1077"/>
    <s v="UNIQUE SALE CORPORATION"/>
    <n v="39590"/>
    <s v="ELIGIBLE"/>
    <m/>
    <x v="28"/>
  </r>
  <r>
    <x v="190"/>
    <x v="1853"/>
    <d v="2023-09-17T00:00:00"/>
    <n v="188"/>
    <s v="BALA JI DECORATORS"/>
    <n v="86438.399999999994"/>
    <s v="ELIGIBLE"/>
    <m/>
    <x v="28"/>
  </r>
  <r>
    <x v="191"/>
    <x v="1854"/>
    <d v="2023-09-17T00:00:00"/>
    <n v="184"/>
    <s v="BALA JI DECORATORS"/>
    <n v="169995.51999999999"/>
    <s v="ELIGIBLE"/>
    <m/>
    <x v="28"/>
  </r>
  <r>
    <x v="192"/>
    <x v="1855"/>
    <d v="2023-09-17T00:00:00"/>
    <n v="191"/>
    <s v="BALA JI DECORATORS"/>
    <n v="66989.759999999995"/>
    <s v="ELIGIBLE"/>
    <m/>
    <x v="28"/>
  </r>
  <r>
    <x v="193"/>
    <x v="1856"/>
    <d v="2023-09-17T00:00:00"/>
    <n v="181"/>
    <s v="BALA JI DECORATORS"/>
    <n v="74373.039999999994"/>
    <s v="ELIGIBLE"/>
    <m/>
    <x v="28"/>
  </r>
  <r>
    <x v="194"/>
    <x v="1857"/>
    <d v="2023-09-27T00:00:00"/>
    <n v="125"/>
    <s v="JAGDAMBA CHEMICALS &amp; TOOLS"/>
    <n v="41100"/>
    <s v="ELIGIBLE"/>
    <m/>
    <x v="28"/>
  </r>
  <r>
    <x v="195"/>
    <x v="1858"/>
    <d v="2023-10-19T00:00:00"/>
    <s v="ACS/23-24/2689"/>
    <s v="AGRAWAL COMMERCIAL SYNDICATE"/>
    <n v="12076.27"/>
    <s v="ELIGIBLE"/>
    <m/>
    <x v="28"/>
  </r>
  <r>
    <x v="196"/>
    <x v="1859"/>
    <d v="2023-10-20T00:00:00"/>
    <n v="210"/>
    <s v="AYAAN OVERSEAS"/>
    <n v="1085740"/>
    <s v="NOT ELIGIBLE"/>
    <m/>
    <x v="33"/>
  </r>
  <r>
    <x v="197"/>
    <x v="1860"/>
    <d v="2023-10-20T00:00:00"/>
    <s v="1106/23-24/AUG"/>
    <s v="TVISHI SERVICE PVT LTD"/>
    <n v="78193.16"/>
    <s v="ELIGIBLE"/>
    <m/>
    <x v="30"/>
  </r>
  <r>
    <x v="198"/>
    <x v="1861"/>
    <d v="2023-10-20T00:00:00"/>
    <s v="UP/1294/23-24/SEP"/>
    <s v="TVISHI SERVICE PVT LTD"/>
    <n v="93060.13"/>
    <s v="ELIGIBLE"/>
    <m/>
    <x v="30"/>
  </r>
  <r>
    <x v="199"/>
    <x v="1862"/>
    <d v="2023-10-20T00:00:00"/>
    <s v="UP/1295/23-24/SEP"/>
    <s v="TVISHI SERVICE PVT LTD"/>
    <n v="9943.7999999999993"/>
    <s v="ELIGIBLE"/>
    <m/>
    <x v="30"/>
  </r>
  <r>
    <x v="200"/>
    <x v="1863"/>
    <d v="2023-10-24T00:00:00"/>
    <n v="1023"/>
    <s v="SP INTERNATIONAL"/>
    <n v="84915"/>
    <s v="ELIGIBLE"/>
    <m/>
    <x v="28"/>
  </r>
  <r>
    <x v="201"/>
    <x v="1864"/>
    <d v="2023-11-02T00:00:00"/>
    <s v="RTIN/23-24/JW/39"/>
    <s v="RT CARPET INDIA 2017 PVT LTD"/>
    <n v="152187.75"/>
    <s v="NOT ELIGIBLE"/>
    <m/>
    <x v="33"/>
  </r>
  <r>
    <x v="202"/>
    <x v="1865"/>
    <d v="2023-11-02T00:00:00"/>
    <n v="169"/>
    <s v="SAJAWAT"/>
    <n v="75000"/>
    <s v="ELIGIBLE"/>
    <m/>
    <x v="28"/>
  </r>
  <r>
    <x v="203"/>
    <x v="1866"/>
    <d v="2023-11-08T00:00:00"/>
    <s v="gra/1085"/>
    <s v="AGRAWAL MARBLES"/>
    <n v="41014.239999999998"/>
    <s v="ELIGIBLE"/>
    <m/>
    <x v="28"/>
  </r>
  <r>
    <x v="204"/>
    <x v="1867"/>
    <d v="2023-11-16T00:00:00"/>
    <n v="878"/>
    <s v="GYMPAC VENTURES"/>
    <n v="3375"/>
    <s v="ELIGIBLE"/>
    <m/>
    <x v="45"/>
  </r>
  <r>
    <x v="205"/>
    <x v="1868"/>
    <d v="2023-11-16T00:00:00"/>
    <n v="40098"/>
    <s v="KARDHER ELECTRICALS PVT LTD"/>
    <n v="55508"/>
    <s v="ELIGIBLE"/>
    <m/>
    <x v="46"/>
  </r>
  <r>
    <x v="206"/>
    <x v="1869"/>
    <d v="2023-11-16T00:00:00"/>
    <n v="2024147908"/>
    <s v="KIMIRICA HUNTER INTERNATIONAL LIP"/>
    <n v="7686.36"/>
    <s v="ELIGIBLE"/>
    <m/>
    <x v="25"/>
  </r>
  <r>
    <x v="207"/>
    <x v="1870"/>
    <d v="2023-11-16T00:00:00"/>
    <n v="2024145386"/>
    <s v="KIMIRICA HUNTER INTERNATIONAL LIP"/>
    <n v="302450.76"/>
    <s v="ELIGIBLE"/>
    <m/>
    <x v="25"/>
  </r>
  <r>
    <x v="208"/>
    <x v="1871"/>
    <d v="2023-11-20T00:00:00"/>
    <n v="155"/>
    <s v="MUSLIN"/>
    <n v="383385"/>
    <s v="NOT ELIGIBLE"/>
    <s v="FURNITURE"/>
    <x v="33"/>
  </r>
  <r>
    <x v="209"/>
    <x v="1872"/>
    <d v="2023-11-20T00:00:00"/>
    <n v="239602197"/>
    <s v="REAL INNNERSPRING TECHNOLOGIES"/>
    <n v="540006"/>
    <s v="NOT ELIGIBLE"/>
    <m/>
    <x v="4"/>
  </r>
  <r>
    <x v="210"/>
    <x v="1873"/>
    <d v="2023-11-20T00:00:00"/>
    <n v="3645"/>
    <s v="KARDHER ELECTRICALS PVT LTD"/>
    <n v="75000"/>
    <s v="ELIGIBLE"/>
    <m/>
    <x v="46"/>
  </r>
  <r>
    <x v="211"/>
    <x v="1874"/>
    <d v="2023-12-04T00:00:00"/>
    <n v="215"/>
    <s v="BALA JI DECORATORS"/>
    <n v="7761.45"/>
    <s v="ELIGIBLE"/>
    <m/>
    <x v="28"/>
  </r>
  <r>
    <x v="212"/>
    <x v="1875"/>
    <d v="2023-12-04T00:00:00"/>
    <n v="219"/>
    <s v="BALA JI DECORATORS"/>
    <n v="109860.64"/>
    <s v="ELIGIBLE"/>
    <m/>
    <x v="28"/>
  </r>
  <r>
    <x v="213"/>
    <x v="1876"/>
    <d v="2023-12-04T00:00:00"/>
    <n v="132"/>
    <s v="BALA JI DECORATORS"/>
    <n v="41778.559999999998"/>
    <s v="ELIGIBLE"/>
    <m/>
    <x v="28"/>
  </r>
  <r>
    <x v="214"/>
    <x v="1877"/>
    <d v="2023-12-04T00:00:00"/>
    <n v="196"/>
    <s v="BALA JI DECORATORS"/>
    <n v="40337.919999999998"/>
    <s v="ELIGIBLE"/>
    <m/>
    <x v="28"/>
  </r>
  <r>
    <x v="215"/>
    <x v="1878"/>
    <d v="2023-12-07T00:00:00"/>
    <n v="2159"/>
    <s v="FURNTIURE MART"/>
    <n v="32000"/>
    <s v="NOT ELIGIBLE"/>
    <s v="FURNITURE"/>
    <x v="33"/>
  </r>
  <r>
    <x v="216"/>
    <x v="1879"/>
    <d v="2023-12-07T00:00:00"/>
    <n v="2152"/>
    <s v="FURNTIURE MART"/>
    <n v="32000"/>
    <s v="NOT ELIGIBLE"/>
    <s v="FURNITURE"/>
    <x v="33"/>
  </r>
  <r>
    <x v="217"/>
    <x v="1880"/>
    <d v="2023-12-10T00:00:00"/>
    <n v="141"/>
    <s v="BALA JI DECORATORS"/>
    <n v="28560.18"/>
    <s v="ELIGIBLE"/>
    <m/>
    <x v="28"/>
  </r>
  <r>
    <x v="218"/>
    <x v="1881"/>
    <d v="2023-12-18T00:00:00"/>
    <s v="ICMUP/2324/03"/>
    <s v="IRAJ CONTRACT MANUFACTURING PVT LTD"/>
    <n v="149520"/>
    <s v="NOT ELIGIBLE"/>
    <s v="FURNITURE"/>
    <x v="33"/>
  </r>
  <r>
    <x v="219"/>
    <x v="1882"/>
    <d v="2023-12-18T00:00:00"/>
    <s v="ICMUP/2324/08"/>
    <s v="IRAJ CONTRACT MANUFACTURING PVT LTD"/>
    <n v="24000"/>
    <s v="NOT ELIGIBLE"/>
    <s v="FURNITURE"/>
    <x v="33"/>
  </r>
  <r>
    <x v="220"/>
    <x v="1883"/>
    <d v="2023-12-18T00:00:00"/>
    <s v="ICMUP/2324/07"/>
    <s v="IRAJ CONTRACT MANUFACTURING PVT LTD"/>
    <n v="200000"/>
    <s v="NOT ELIGIBLE"/>
    <s v="FURNITURE"/>
    <x v="33"/>
  </r>
  <r>
    <x v="221"/>
    <x v="1884"/>
    <d v="2023-12-18T00:00:00"/>
    <s v="ICMUP/2324/06"/>
    <s v="IRAJ CONTRACT MANUFACTURING PVT LTD"/>
    <n v="273704.36"/>
    <s v="NOT ELIGIBLE"/>
    <s v="FURNITURE"/>
    <x v="33"/>
  </r>
  <r>
    <x v="222"/>
    <x v="1885"/>
    <d v="2023-12-18T00:00:00"/>
    <n v="5071006149"/>
    <s v="R A K CERAMICS INDI PVT LTD"/>
    <n v="227134.48"/>
    <s v="ELIGIBLE"/>
    <m/>
    <x v="28"/>
  </r>
  <r>
    <x v="223"/>
    <x v="1886"/>
    <d v="2023-12-18T00:00:00"/>
    <n v="5071006148"/>
    <s v="R A K CERAMICS INDI PVT LTD"/>
    <n v="601238.31999999995"/>
    <s v="ELIGIBLE"/>
    <m/>
    <x v="28"/>
  </r>
  <r>
    <x v="224"/>
    <x v="1887"/>
    <d v="2023-12-20T00:00:00"/>
    <s v="AB/23-24/05"/>
    <s v="AISSHPRA BUILDERS"/>
    <n v="4383.6899999999996"/>
    <s v="ELIGIBLE"/>
    <m/>
    <x v="28"/>
  </r>
  <r>
    <x v="225"/>
    <x v="1888"/>
    <d v="2023-12-20T00:00:00"/>
    <s v="AB/23-24/04"/>
    <s v="AISSHPRA BUILDERS"/>
    <n v="2855605.02"/>
    <s v="ELIGIBLE"/>
    <m/>
    <x v="28"/>
  </r>
  <r>
    <x v="226"/>
    <x v="1889"/>
    <d v="2023-12-27T00:00:00"/>
    <n v="4999"/>
    <s v="SAJAWAT"/>
    <n v="599.99"/>
    <s v="ELIGIBLE"/>
    <m/>
    <x v="28"/>
  </r>
  <r>
    <x v="227"/>
    <x v="1890"/>
    <d v="2023-12-27T00:00:00"/>
    <n v="4795"/>
    <s v="SAJAWAT"/>
    <n v="10592.5"/>
    <s v="ELIGIBLE"/>
    <m/>
    <x v="28"/>
  </r>
  <r>
    <x v="228"/>
    <x v="1891"/>
    <d v="2023-12-27T00:00:00"/>
    <n v="4470"/>
    <s v="SAJAWAT"/>
    <n v="1369.02"/>
    <s v="ELIGIBLE"/>
    <m/>
    <x v="28"/>
  </r>
  <r>
    <x v="229"/>
    <x v="1892"/>
    <d v="2023-12-27T00:00:00"/>
    <s v="GST-1613"/>
    <s v="UNIQUE SALE CORPORATION"/>
    <n v="8338.98"/>
    <s v="ELIGIBLE"/>
    <m/>
    <x v="28"/>
  </r>
  <r>
    <x v="230"/>
    <x v="1893"/>
    <d v="2023-12-27T00:00:00"/>
    <s v="GST-1611"/>
    <s v="UNIQUE SALE CORPORATION"/>
    <n v="27576.28"/>
    <s v="ELIGIBLE"/>
    <m/>
    <x v="28"/>
  </r>
  <r>
    <x v="231"/>
    <x v="1894"/>
    <d v="2023-12-27T00:00:00"/>
    <s v="GST-15393-23-24"/>
    <s v="UNIQUE SALE CORPORATION"/>
    <n v="525.41999999999996"/>
    <s v="ELIGIBLE"/>
    <m/>
    <x v="28"/>
  </r>
  <r>
    <x v="232"/>
    <x v="1895"/>
    <d v="2023-12-27T00:00:00"/>
    <s v="GST-15392-23-24"/>
    <s v="UNIQUE SALE CORPORATION"/>
    <n v="1322.04"/>
    <s v="ELIGIBLE"/>
    <m/>
    <x v="28"/>
  </r>
  <r>
    <x v="233"/>
    <x v="1896"/>
    <d v="2023-12-27T00:00:00"/>
    <s v="GST-15312-23-24"/>
    <s v="UNIQUE SALE CORPORATION"/>
    <n v="1056.78"/>
    <s v="ELIGIBLE"/>
    <m/>
    <x v="28"/>
  </r>
  <r>
    <x v="234"/>
    <x v="1897"/>
    <d v="2023-12-27T00:00:00"/>
    <n v="2270"/>
    <s v="FURNTIURE MART"/>
    <n v="148760"/>
    <s v="NOT ELIGIBLE"/>
    <s v="FURNITURE"/>
    <x v="33"/>
  </r>
  <r>
    <x v="235"/>
    <x v="1898"/>
    <d v="2023-12-27T00:00:00"/>
    <n v="2152"/>
    <s v="FURNTIURE MART"/>
    <n v="32000"/>
    <s v="NOT ELIGIBLE"/>
    <s v="FURNITURE"/>
    <x v="33"/>
  </r>
  <r>
    <x v="236"/>
    <x v="1899"/>
    <d v="2023-12-27T00:00:00"/>
    <n v="2159"/>
    <s v="FURNTIURE MART"/>
    <n v="32000"/>
    <s v="NOT ELIGIBLE"/>
    <s v="FURNITURE"/>
    <x v="33"/>
  </r>
  <r>
    <x v="237"/>
    <x v="1900"/>
    <d v="2023-12-27T00:00:00"/>
    <n v="2206"/>
    <s v="FURNTIURE MART"/>
    <n v="113560"/>
    <s v="NOT ELIGIBLE"/>
    <s v="FURNITURE"/>
    <x v="33"/>
  </r>
  <r>
    <x v="238"/>
    <x v="1901"/>
    <d v="2023-12-27T00:00:00"/>
    <n v="2232"/>
    <s v="FURNTIURE MART"/>
    <n v="125460"/>
    <s v="NOT ELIGIBLE"/>
    <s v="FURNITURE"/>
    <x v="33"/>
  </r>
  <r>
    <x v="239"/>
    <x v="1902"/>
    <d v="2023-12-27T00:00:00"/>
    <n v="2198"/>
    <s v="FURNTIURE MART"/>
    <n v="253470"/>
    <s v="NOT ELIGIBLE"/>
    <s v="FURNITURE"/>
    <x v="33"/>
  </r>
  <r>
    <x v="240"/>
    <x v="1903"/>
    <d v="2023-12-27T00:00:00"/>
    <n v="2194"/>
    <s v="FURNTIURE MART"/>
    <n v="253470"/>
    <s v="NOT ELIGIBLE"/>
    <s v="FURNITURE"/>
    <x v="33"/>
  </r>
  <r>
    <x v="241"/>
    <x v="1904"/>
    <d v="2023-12-31T00:00:00"/>
    <n v="5407"/>
    <s v="LORD KRISHNA"/>
    <n v="9004"/>
    <s v="ELIGIBLE"/>
    <m/>
    <x v="29"/>
  </r>
  <r>
    <x v="242"/>
    <x v="1905"/>
    <d v="2023-12-31T00:00:00"/>
    <n v="347"/>
    <s v="AYAAN OVERSEAS"/>
    <n v="295601"/>
    <s v="NOT ELIGIBLE"/>
    <m/>
    <x v="33"/>
  </r>
  <r>
    <x v="243"/>
    <x v="1906"/>
    <d v="2023-12-31T00:00:00"/>
    <n v="16"/>
    <s v="RT CARPET INDIA 2017 PVT LTD"/>
    <n v="2023160"/>
    <s v="NOT ELIGIBLE"/>
    <m/>
    <x v="33"/>
  </r>
  <r>
    <x v="244"/>
    <x v="1907"/>
    <d v="2023-12-31T00:00:00"/>
    <n v="79"/>
    <s v="WANG HOSPITALITY EQUIPMENT PVT LTD"/>
    <n v="117500"/>
    <s v="ELIGIBLE"/>
    <s v="DOOR LOCKER"/>
    <x v="28"/>
  </r>
  <r>
    <x v="245"/>
    <x v="1908"/>
    <d v="2023-12-31T00:00:00"/>
    <n v="5897"/>
    <s v="VINOD INDUSTRIAL COROPORATION"/>
    <n v="6293.69"/>
    <s v="NOT ELIGIBLE"/>
    <m/>
    <x v="32"/>
  </r>
  <r>
    <x v="246"/>
    <x v="1909"/>
    <d v="2023-12-31T00:00:00"/>
    <n v="5724"/>
    <s v="VINOD INDUSTRIAL COROPORATION"/>
    <n v="5435"/>
    <s v="NOT ELIGIBLE"/>
    <m/>
    <x v="32"/>
  </r>
  <r>
    <x v="247"/>
    <x v="1910"/>
    <d v="2023-12-31T00:00:00"/>
    <s v="ACS/23-24/3462"/>
    <s v="AGRAWAL COMMERCIAL SYNDICATE"/>
    <n v="5000"/>
    <s v="NOT ELIGIBLE"/>
    <m/>
    <x v="28"/>
  </r>
  <r>
    <x v="248"/>
    <x v="1911"/>
    <d v="2023-12-31T00:00:00"/>
    <s v="A001051"/>
    <s v="GOEL BROTHERS"/>
    <n v="32392.31"/>
    <s v="ELIGIBLE"/>
    <m/>
    <x v="28"/>
  </r>
  <r>
    <x v="249"/>
    <x v="1912"/>
    <d v="2023-12-31T00:00:00"/>
    <s v="A001037"/>
    <s v="GOEL BROTHERS"/>
    <n v="9152.56"/>
    <s v="ELIGIBLE"/>
    <m/>
    <x v="28"/>
  </r>
  <r>
    <x v="250"/>
    <x v="1913"/>
    <d v="2023-12-31T00:00:00"/>
    <s v="A001031"/>
    <s v="GOEL BROTHERS"/>
    <n v="9152.56"/>
    <s v="ELIGIBLE"/>
    <m/>
    <x v="28"/>
  </r>
  <r>
    <x v="251"/>
    <x v="1914"/>
    <d v="2023-12-31T00:00:00"/>
    <s v="GST/1570"/>
    <s v="UNIQUE SALE CORPORATION"/>
    <n v="10955.92"/>
    <s v="ELIGIBLE"/>
    <m/>
    <x v="28"/>
  </r>
  <r>
    <x v="252"/>
    <x v="1915"/>
    <d v="2023-12-31T00:00:00"/>
    <s v="GST/1537"/>
    <s v="UNIQUE SALE CORPORATION"/>
    <n v="3762.72"/>
    <s v="ELIGIBLE"/>
    <m/>
    <x v="28"/>
  </r>
  <r>
    <x v="253"/>
    <x v="1916"/>
    <d v="2023-12-31T00:00:00"/>
    <s v="GST/1571"/>
    <s v="UNIQUE SALE CORPORATION"/>
    <n v="45986.44"/>
    <s v="ELIGIBLE"/>
    <m/>
    <x v="28"/>
  </r>
  <r>
    <x v="254"/>
    <x v="1917"/>
    <d v="2023-12-31T00:00:00"/>
    <s v="GST/1563"/>
    <s v="UNIQUE SALE CORPORATION"/>
    <n v="10200"/>
    <s v="ELIGIBLE"/>
    <m/>
    <x v="28"/>
  </r>
  <r>
    <x v="255"/>
    <x v="1918"/>
    <d v="2023-12-31T00:00:00"/>
    <s v="GST/1589"/>
    <s v="UNIQUE SALE CORPORATION"/>
    <n v="1222.02"/>
    <s v="ELIGIBLE"/>
    <m/>
    <x v="28"/>
  </r>
  <r>
    <x v="256"/>
    <x v="1919"/>
    <d v="2023-12-31T00:00:00"/>
    <s v="GST/1573"/>
    <s v="UNIQUE SALE CORPORATION"/>
    <n v="31978.82"/>
    <s v="ELIGIBLE"/>
    <m/>
    <x v="28"/>
  </r>
  <r>
    <x v="257"/>
    <x v="1920"/>
    <d v="2023-12-31T00:00:00"/>
    <s v="GST/1574"/>
    <s v="UNIQUE SALE CORPORATION"/>
    <n v="10980.5"/>
    <s v="ELIGIBLE"/>
    <m/>
    <x v="28"/>
  </r>
  <r>
    <x v="258"/>
    <x v="1921"/>
    <d v="2023-12-31T00:00:00"/>
    <s v="GST/1538"/>
    <s v="UNIQUE SALE CORPORATION"/>
    <n v="8008.48"/>
    <s v="ELIGIBLE"/>
    <m/>
    <x v="28"/>
  </r>
  <r>
    <x v="259"/>
    <x v="1922"/>
    <d v="2023-12-31T00:00:00"/>
    <n v="457"/>
    <s v="LIENE AND THINGS"/>
    <n v="236500"/>
    <s v="NOT ELIGIBLE"/>
    <m/>
    <x v="33"/>
  </r>
  <r>
    <x v="260"/>
    <x v="1923"/>
    <d v="2023-12-31T00:00:00"/>
    <s v="KLIN2403610"/>
    <s v="KARDHER ELECTRICALS PVT LTD"/>
    <n v="1386180"/>
    <s v="ELIGIBLE"/>
    <m/>
    <x v="46"/>
  </r>
  <r>
    <x v="261"/>
    <x v="1924"/>
    <d v="2023-12-31T00:00:00"/>
    <s v="KLIN2404860"/>
    <s v="KARDHER ELECTRICALS PVT LTD"/>
    <n v="92500"/>
    <s v="ELIGIBLE"/>
    <m/>
    <x v="46"/>
  </r>
  <r>
    <x v="262"/>
    <x v="1925"/>
    <d v="2023-12-31T00:00:00"/>
    <s v="KLIN2404887"/>
    <s v="KARDHER ELECTRICALS PVT LTD"/>
    <n v="500"/>
    <s v="ELIGIBLE"/>
    <m/>
    <x v="46"/>
  </r>
  <r>
    <x v="263"/>
    <x v="1926"/>
    <d v="2023-12-31T00:00:00"/>
    <s v="GST/1490"/>
    <s v="UNIQUE SALE CORPORATION"/>
    <n v="3006"/>
    <s v="ELIGIBLE"/>
    <m/>
    <x v="28"/>
  </r>
  <r>
    <x v="264"/>
    <x v="1927"/>
    <d v="2023-12-31T00:00:00"/>
    <s v="GST/887"/>
    <s v="SHREE SHYAM PLYWOOD"/>
    <n v="9284.74"/>
    <s v="ELIGIBLE"/>
    <s v="Ply Wood"/>
    <x v="28"/>
  </r>
  <r>
    <x v="265"/>
    <x v="1928"/>
    <d v="2023-12-31T00:00:00"/>
    <s v="KLIN2404871"/>
    <s v="KARDHER ELECTRICALS PVT LTD"/>
    <n v="35750"/>
    <s v="ELIGIBLE"/>
    <m/>
    <x v="46"/>
  </r>
  <r>
    <x v="266"/>
    <x v="1929"/>
    <d v="2023-04-17T00:00:00"/>
    <s v="ICMUP2324-01"/>
    <s v="IRAJ CONTRACT MANUFACTURING PVT LTD"/>
    <n v="7917121"/>
    <s v="NOT ELIGIBLE"/>
    <s v="FURNITURE"/>
    <x v="33"/>
  </r>
  <r>
    <x v="267"/>
    <x v="1930"/>
    <d v="2023-06-30T00:00:00"/>
    <s v="ICMUP2324-02"/>
    <s v="IRAJ CONTRACT MANUFACTURING PVT LTD"/>
    <n v="7299763"/>
    <s v="NOT ELIGIBLE"/>
    <s v="FURNITURE"/>
    <x v="33"/>
  </r>
  <r>
    <x v="268"/>
    <x v="1931"/>
    <d v="2023-07-17T00:00:00"/>
    <n v="29"/>
    <s v="3H PRODUCT INTERIO"/>
    <n v="710000"/>
    <s v="ELIGIBLE"/>
    <m/>
    <x v="47"/>
  </r>
  <r>
    <x v="269"/>
    <x v="1932"/>
    <d v="2023-08-03T00:00:00"/>
    <n v="2069"/>
    <s v="FURNTIURE MART"/>
    <n v="168480"/>
    <s v="NOT ELIGIBLE"/>
    <s v="FURNITURE"/>
    <x v="33"/>
  </r>
  <r>
    <x v="270"/>
    <x v="1933"/>
    <d v="2023-08-28T00:00:00"/>
    <n v="9"/>
    <s v="RUNA CORPORATION"/>
    <n v="80000"/>
    <s v="ELIGIBLE"/>
    <m/>
    <x v="28"/>
  </r>
  <r>
    <x v="271"/>
    <x v="1934"/>
    <d v="2023-08-28T00:00:00"/>
    <n v="2445"/>
    <s v="SAJAWAT"/>
    <n v="4200"/>
    <s v="ELIGIBLE"/>
    <m/>
    <x v="28"/>
  </r>
  <r>
    <x v="272"/>
    <x v="1935"/>
    <d v="2023-09-04T00:00:00"/>
    <m/>
    <s v="ASHOK KUMAR YADAV"/>
    <n v="325000"/>
    <s v="ELIGIBLE"/>
    <m/>
    <x v="28"/>
  </r>
  <r>
    <x v="273"/>
    <x v="1936"/>
    <d v="2023-09-17T00:00:00"/>
    <s v="A0000632"/>
    <s v="GOEL BROTHERS"/>
    <n v="32711.9"/>
    <s v="ELIGIBLE"/>
    <m/>
    <x v="28"/>
  </r>
  <r>
    <x v="274"/>
    <x v="1937"/>
    <d v="2023-09-18T00:00:00"/>
    <s v="HC/SL/55"/>
    <s v="HOME CLEANING SOLUTION"/>
    <n v="66388"/>
    <s v="ELIGIBLE"/>
    <m/>
    <x v="30"/>
  </r>
  <r>
    <x v="275"/>
    <x v="1938"/>
    <d v="2023-10-20T00:00:00"/>
    <s v="JW/35"/>
    <s v="RT CARPET INDIA 2017 PVT LTD"/>
    <n v="112264.84"/>
    <s v="NOT ELIGIBLE"/>
    <m/>
    <x v="33"/>
  </r>
  <r>
    <x v="276"/>
    <x v="1939"/>
    <d v="2023-10-21T00:00:00"/>
    <s v="HC/SL/60"/>
    <s v="HOME CLEANING SOLUTION"/>
    <n v="38681"/>
    <s v="ELIGIBLE"/>
    <m/>
    <x v="30"/>
  </r>
  <r>
    <x v="277"/>
    <x v="1940"/>
    <d v="2023-10-21T00:00:00"/>
    <s v="2023-24/376"/>
    <s v="AVADH BILIGIRI"/>
    <n v="30000"/>
    <s v="ELIGIBLE"/>
    <m/>
    <x v="30"/>
  </r>
  <r>
    <x v="278"/>
    <x v="1941"/>
    <d v="2023-11-16T00:00:00"/>
    <s v="GST/783"/>
    <s v="SHREE SHYAM PLYWOOD"/>
    <n v="4642.38"/>
    <s v="ELIGIBLE"/>
    <s v="Ply Wood"/>
    <x v="28"/>
  </r>
  <r>
    <x v="279"/>
    <x v="1942"/>
    <d v="2023-11-20T00:00:00"/>
    <n v="917"/>
    <s v="SHANTI METAL INDUSTRIES"/>
    <n v="182000"/>
    <s v="ELIGIBLE"/>
    <m/>
    <x v="28"/>
  </r>
  <r>
    <x v="280"/>
    <x v="1943"/>
    <d v="2023-12-04T00:00:00"/>
    <n v="194"/>
    <s v="BALA JI DECORATORS"/>
    <n v="41778.559999999998"/>
    <s v="ELIGIBLE"/>
    <s v="INTERNAL DECORATION"/>
    <x v="28"/>
  </r>
  <r>
    <x v="281"/>
    <x v="1944"/>
    <d v="2023-12-04T00:00:00"/>
    <n v="179"/>
    <s v="BALA JI DECORATORS"/>
    <n v="179359.68"/>
    <s v="ELIGIBLE"/>
    <s v="INTERNAL DECORATION"/>
    <x v="28"/>
  </r>
  <r>
    <x v="282"/>
    <x v="1945"/>
    <d v="2023-12-07T00:00:00"/>
    <n v="66"/>
    <s v="HAKIULLAH POP WORK"/>
    <n v="436035.59"/>
    <s v="ELIGIBLE"/>
    <m/>
    <x v="28"/>
  </r>
  <r>
    <x v="283"/>
    <x v="1946"/>
    <d v="2023-12-07T00:00:00"/>
    <n v="153"/>
    <s v="KEY STONE SIGN STUDIO"/>
    <n v="1086500"/>
    <s v="ELIGIBLE"/>
    <m/>
    <x v="41"/>
  </r>
  <r>
    <x v="284"/>
    <x v="1947"/>
    <d v="2023-12-07T00:00:00"/>
    <s v="PCS-59/2024"/>
    <s v="PACIFIC CHEMICAL SOLUTION"/>
    <n v="509937.29"/>
    <s v="ELIGIBLE"/>
    <m/>
    <x v="28"/>
  </r>
  <r>
    <x v="285"/>
    <x v="1948"/>
    <d v="2023-12-10T00:00:00"/>
    <n v="4"/>
    <s v="S.S INTERIOR"/>
    <n v="370994"/>
    <s v="ELIGIBLE"/>
    <m/>
    <x v="28"/>
  </r>
  <r>
    <x v="286"/>
    <x v="1949"/>
    <d v="2023-12-10T00:00:00"/>
    <n v="402"/>
    <s v="WADHWA ENTERPRISES"/>
    <n v="1138876"/>
    <s v="ELIGIBLE"/>
    <m/>
    <x v="28"/>
  </r>
  <r>
    <x v="287"/>
    <x v="1950"/>
    <d v="2023-12-18T00:00:00"/>
    <n v="160"/>
    <s v="MUSLIN"/>
    <n v="358328.8"/>
    <s v="NOT ELIGIBLE"/>
    <s v="FURNITURE"/>
    <x v="33"/>
  </r>
  <r>
    <x v="288"/>
    <x v="1951"/>
    <d v="2023-12-18T00:00:00"/>
    <n v="159"/>
    <s v="MUSLIN"/>
    <n v="32555"/>
    <s v="NOT ELIGIBLE"/>
    <s v="FURNITURE"/>
    <x v="33"/>
  </r>
  <r>
    <x v="289"/>
    <x v="1952"/>
    <d v="2023-12-18T00:00:00"/>
    <s v="ICM-2324-210"/>
    <s v="IRAJ CONTRACT MANUFACTURING PVT LTD"/>
    <n v="403760"/>
    <s v="NOT ELIGIBLE"/>
    <s v="FURNITURE"/>
    <x v="33"/>
  </r>
  <r>
    <x v="290"/>
    <x v="1953"/>
    <d v="2023-12-18T00:00:00"/>
    <s v="ICMUP-2324-004"/>
    <s v="IRAJ CONTRACT MANUFACTURING PVT LTD"/>
    <n v="260930"/>
    <s v="NOT ELIGIBLE"/>
    <s v="FURNITURE"/>
    <x v="33"/>
  </r>
  <r>
    <x v="291"/>
    <x v="1954"/>
    <d v="2023-12-20T00:00:00"/>
    <s v="AB/23-24/01"/>
    <s v="AISSHPRA BUILDERS"/>
    <n v="2370925.2000000002"/>
    <s v="ELIGIBLE"/>
    <m/>
    <x v="28"/>
  </r>
  <r>
    <x v="292"/>
    <x v="1955"/>
    <d v="2023-12-21T00:00:00"/>
    <n v="81"/>
    <s v="WADHWA ENTERPRISES"/>
    <n v="251414"/>
    <s v="ELIGIBLE"/>
    <m/>
    <x v="28"/>
  </r>
  <r>
    <x v="293"/>
    <x v="1956"/>
    <d v="2023-12-27T00:00:00"/>
    <n v="4143"/>
    <s v="SAJAWAT"/>
    <n v="63570"/>
    <s v="ELIGIBLE"/>
    <m/>
    <x v="28"/>
  </r>
  <r>
    <x v="294"/>
    <x v="1957"/>
    <d v="2023-12-27T00:00:00"/>
    <n v="5000"/>
    <s v="SAJAWAT"/>
    <n v="12711"/>
    <s v="ELIGIBLE"/>
    <m/>
    <x v="28"/>
  </r>
  <r>
    <x v="295"/>
    <x v="1958"/>
    <d v="2023-12-27T00:00:00"/>
    <n v="4999"/>
    <s v="SAJAWAT"/>
    <n v="5769.03"/>
    <s v="ELIGIBLE"/>
    <m/>
    <x v="28"/>
  </r>
  <r>
    <x v="296"/>
    <x v="1959"/>
    <d v="2023-12-27T00:00:00"/>
    <n v="4470"/>
    <s v="SAJAWAT"/>
    <n v="549.98"/>
    <s v="ELIGIBLE"/>
    <m/>
    <x v="28"/>
  </r>
  <r>
    <x v="297"/>
    <x v="1960"/>
    <d v="2023-12-27T00:00:00"/>
    <n v="13"/>
    <s v="KBS ENTERPRISES"/>
    <n v="247080"/>
    <s v="ELIGIBLE"/>
    <m/>
    <x v="28"/>
  </r>
  <r>
    <x v="298"/>
    <x v="1961"/>
    <d v="2023-05-22T00:00:00"/>
    <n v="218"/>
    <s v="KHANDELWAL STEEL"/>
    <n v="135488.29999999999"/>
    <s v="ELIGIBLE"/>
    <m/>
    <x v="28"/>
  </r>
  <r>
    <x v="299"/>
    <x v="1962"/>
    <d v="2023-11-02T00:00:00"/>
    <n v="631"/>
    <s v="MANGALDEEP STEELS"/>
    <n v="335521"/>
    <s v="ELIGIBLE"/>
    <m/>
    <x v="28"/>
  </r>
  <r>
    <x v="300"/>
    <x v="1963"/>
    <d v="2023-11-02T00:00:00"/>
    <n v="622"/>
    <s v="MANGALDEEP STEELS"/>
    <n v="319616.8"/>
    <s v="ELIGIBLE"/>
    <m/>
    <x v="28"/>
  </r>
  <r>
    <x v="301"/>
    <x v="1964"/>
    <d v="2023-12-31T00:00:00"/>
    <n v="728"/>
    <s v="MANGALDEEP STEELS"/>
    <n v="57033.9"/>
    <s v="ELIGIBLE"/>
    <m/>
    <x v="28"/>
  </r>
  <r>
    <x v="302"/>
    <x v="1965"/>
    <d v="2023-12-27T00:00:00"/>
    <s v="GST-1613"/>
    <s v="UNIQUE SALE CORPORATION"/>
    <n v="300"/>
    <s v="ELIGIBLE"/>
    <m/>
    <x v="28"/>
  </r>
  <r>
    <x v="303"/>
    <x v="1966"/>
    <d v="2023-12-27T00:00:00"/>
    <s v="GST-1611"/>
    <s v="UNIQUE SALE CORPORATION"/>
    <n v="300"/>
    <s v="ELIGIBLE"/>
    <m/>
    <x v="28"/>
  </r>
  <r>
    <x v="304"/>
    <x v="1967"/>
    <d v="2023-12-27T00:00:00"/>
    <s v="GST-887"/>
    <s v="SHREE SHYAM PLYWOOD"/>
    <n v="200"/>
    <s v="ELIGIBLE"/>
    <m/>
    <x v="28"/>
  </r>
  <r>
    <x v="305"/>
    <x v="1968"/>
    <d v="2023-06-17T00:00:00"/>
    <s v="DS/SB/110/23-24"/>
    <s v="BABA SUPER MINERALS PVT LTD"/>
    <n v="1640124.75"/>
    <s v="ELIGIBLE"/>
    <m/>
    <x v="28"/>
  </r>
  <r>
    <x v="306"/>
    <x v="1969"/>
    <d v="2023-12-31T00:00:00"/>
    <s v="23-24/688"/>
    <s v="A-CLASS MARBLE INDIA PVT LTD"/>
    <n v="142200"/>
    <s v="ELIGIBLE"/>
    <m/>
    <x v="28"/>
  </r>
  <r>
    <x v="307"/>
    <x v="1970"/>
    <d v="2023-04-17T00:00:00"/>
    <s v="GST/00787"/>
    <s v="KAILASH SALES CORPORATION"/>
    <n v="49815"/>
    <s v="ELIGIBLE"/>
    <m/>
    <x v="29"/>
  </r>
  <r>
    <x v="308"/>
    <x v="1971"/>
    <d v="2023-04-17T00:00:00"/>
    <n v="191"/>
    <s v="CORONATION MERCANTILE"/>
    <n v="56810"/>
    <s v="ELIGIBLE"/>
    <m/>
    <x v="32"/>
  </r>
  <r>
    <x v="309"/>
    <x v="1972"/>
    <d v="2023-05-22T00:00:00"/>
    <n v="145"/>
    <s v="AMIT ENGINEERING COMPANY"/>
    <n v="35000"/>
    <s v="ELIGIBLE"/>
    <m/>
    <x v="36"/>
  </r>
  <r>
    <x v="310"/>
    <x v="1973"/>
    <d v="2023-05-22T00:00:00"/>
    <n v="144"/>
    <s v="AMIT ENGINEERING COMPANY"/>
    <n v="64214"/>
    <s v="ELIGIBLE"/>
    <m/>
    <x v="36"/>
  </r>
  <r>
    <x v="311"/>
    <x v="1974"/>
    <d v="2023-05-30T00:00:00"/>
    <n v="320"/>
    <s v="UNIQUE SALE CORPORATION"/>
    <n v="68347.44"/>
    <s v="ELIGIBLE"/>
    <m/>
    <x v="28"/>
  </r>
  <r>
    <x v="312"/>
    <x v="1975"/>
    <d v="2023-05-30T00:00:00"/>
    <n v="22231585"/>
    <s v="LEGERO LIGHTING INDIA PVT LTD"/>
    <n v="84048"/>
    <s v="ELIGIBLE"/>
    <m/>
    <x v="14"/>
  </r>
  <r>
    <x v="313"/>
    <x v="1976"/>
    <d v="2023-06-17T00:00:00"/>
    <n v="2892"/>
    <s v="GAINWELL COMMOSALES PVT LTD"/>
    <n v="5920.67"/>
    <s v="ELIGIBLE"/>
    <m/>
    <x v="32"/>
  </r>
  <r>
    <x v="314"/>
    <x v="1977"/>
    <d v="2023-06-17T00:00:00"/>
    <s v="FASQM/30/23-24"/>
    <s v="FINE ART SOLUTION"/>
    <n v="935113.2"/>
    <s v="ELIGIBLE"/>
    <m/>
    <x v="17"/>
  </r>
  <r>
    <x v="315"/>
    <x v="1978"/>
    <d v="2023-06-30T00:00:00"/>
    <s v="GST/04971/23-24"/>
    <s v="KAILASH SALES CORPORATION"/>
    <n v="1484.74"/>
    <s v="ELIGIBLE"/>
    <m/>
    <x v="29"/>
  </r>
  <r>
    <x v="316"/>
    <x v="1979"/>
    <d v="2023-07-11T00:00:00"/>
    <n v="232411198"/>
    <s v="LEGERO LIGHTING INDIA PVT LTD"/>
    <n v="100043"/>
    <s v="ELIGIBLE"/>
    <m/>
    <x v="14"/>
  </r>
  <r>
    <x v="317"/>
    <x v="1980"/>
    <d v="2023-07-11T00:00:00"/>
    <n v="232411196"/>
    <s v="LEGERO LIGHTING INDIA PVT LTD"/>
    <n v="55800"/>
    <s v="ELIGIBLE"/>
    <m/>
    <x v="14"/>
  </r>
  <r>
    <x v="318"/>
    <x v="1981"/>
    <d v="2023-07-11T00:00:00"/>
    <n v="232411197"/>
    <s v="LEGERO LIGHTING INDIA PVT LTD"/>
    <n v="252317"/>
    <s v="ELIGIBLE"/>
    <m/>
    <x v="14"/>
  </r>
  <r>
    <x v="319"/>
    <x v="1982"/>
    <d v="2023-07-11T00:00:00"/>
    <n v="232410994"/>
    <s v="LEGERO LIGHTING INDIA PVT LTD"/>
    <n v="144230"/>
    <s v="ELIGIBLE"/>
    <m/>
    <x v="14"/>
  </r>
  <r>
    <x v="320"/>
    <x v="1983"/>
    <d v="2023-07-11T00:00:00"/>
    <n v="232410993"/>
    <s v="LEGERO LIGHTING INDIA PVT LTD"/>
    <n v="68820"/>
    <s v="ELIGIBLE"/>
    <m/>
    <x v="14"/>
  </r>
  <r>
    <x v="321"/>
    <x v="1984"/>
    <d v="2023-07-11T00:00:00"/>
    <s v="FASQM/54/23-24"/>
    <s v="FINE ART SOLUTION"/>
    <n v="952977.1"/>
    <s v="ELIGIBLE"/>
    <m/>
    <x v="17"/>
  </r>
  <r>
    <x v="322"/>
    <x v="1985"/>
    <d v="2023-07-11T00:00:00"/>
    <s v="ACS/23-24/1313"/>
    <s v="AGRAWAL COMMERCIAL SYNDICATE"/>
    <n v="6898.29"/>
    <s v="ELIGIBLE"/>
    <m/>
    <x v="28"/>
  </r>
  <r>
    <x v="323"/>
    <x v="1986"/>
    <d v="2023-07-11T00:00:00"/>
    <n v="767"/>
    <s v="AGRAWAL ELECTRIC COMPANY"/>
    <n v="176708.7"/>
    <s v="ELIGIBLE"/>
    <m/>
    <x v="29"/>
  </r>
  <r>
    <x v="324"/>
    <x v="1987"/>
    <d v="2023-07-12T00:00:00"/>
    <s v="VSS/0267/23-24"/>
    <s v="VITALY INDIA PVT LTD"/>
    <n v="1493.23"/>
    <s v="ELIGIBLE"/>
    <m/>
    <x v="32"/>
  </r>
  <r>
    <x v="325"/>
    <x v="1988"/>
    <d v="2023-07-12T00:00:00"/>
    <s v="VSS/0266/23-24"/>
    <s v="VITALY INDIA PVT LTD"/>
    <n v="17756.59"/>
    <s v="ELIGIBLE"/>
    <m/>
    <x v="32"/>
  </r>
  <r>
    <x v="326"/>
    <x v="1989"/>
    <d v="2023-07-12T00:00:00"/>
    <s v="VSS/0265/23-24"/>
    <s v="VITALY INDIA PVT LTD"/>
    <n v="2010.18"/>
    <s v="ELIGIBLE"/>
    <m/>
    <x v="32"/>
  </r>
  <r>
    <x v="327"/>
    <x v="1990"/>
    <d v="2023-07-12T00:00:00"/>
    <s v="VSS/0264/23-24"/>
    <s v="VITALY INDIA PVT LTD"/>
    <n v="145689.89000000001"/>
    <s v="ELIGIBLE"/>
    <m/>
    <x v="32"/>
  </r>
  <r>
    <x v="328"/>
    <x v="1991"/>
    <d v="2023-07-12T00:00:00"/>
    <s v="VSS/0263/23-24"/>
    <s v="VITALY INDIA PVT LTD"/>
    <n v="25919.88"/>
    <s v="ELIGIBLE"/>
    <m/>
    <x v="32"/>
  </r>
  <r>
    <x v="329"/>
    <x v="1992"/>
    <d v="2023-07-12T00:00:00"/>
    <s v="VSS/0262/23-24"/>
    <s v="VITALY INDIA PVT LTD"/>
    <n v="2509.29"/>
    <s v="ELIGIBLE"/>
    <m/>
    <x v="32"/>
  </r>
  <r>
    <x v="330"/>
    <x v="1993"/>
    <d v="2023-07-12T00:00:00"/>
    <s v="VSS/0095/23-24"/>
    <s v="VITALY INDIA PVT LTD"/>
    <n v="38644.269999999997"/>
    <s v="ELIGIBLE"/>
    <m/>
    <x v="32"/>
  </r>
  <r>
    <x v="331"/>
    <x v="1994"/>
    <d v="2023-07-12T00:00:00"/>
    <s v="VSS/0088/23-24"/>
    <s v="VITALY INDIA PVT LTD"/>
    <n v="49107.47"/>
    <s v="ELIGIBLE"/>
    <m/>
    <x v="32"/>
  </r>
  <r>
    <x v="332"/>
    <x v="1995"/>
    <d v="2023-07-17T00:00:00"/>
    <s v="GST/06396/23-24"/>
    <s v="KAILASH SALES CORPORATION"/>
    <n v="3898.3"/>
    <s v="ELIGIBLE"/>
    <m/>
    <x v="29"/>
  </r>
  <r>
    <x v="333"/>
    <x v="1996"/>
    <d v="2023-07-17T00:00:00"/>
    <s v="GST/06395/23-24"/>
    <s v="KAILASH SALES CORPORATION"/>
    <n v="1118.6400000000001"/>
    <s v="ELIGIBLE"/>
    <m/>
    <x v="29"/>
  </r>
  <r>
    <x v="334"/>
    <x v="1997"/>
    <d v="2023-07-17T00:00:00"/>
    <s v="GST/06094/23-24"/>
    <s v="KAILASH SALES CORPORATION"/>
    <n v="15635.6"/>
    <s v="ELIGIBLE"/>
    <m/>
    <x v="29"/>
  </r>
  <r>
    <x v="335"/>
    <x v="1998"/>
    <d v="2023-07-31T00:00:00"/>
    <n v="459"/>
    <s v="CAPITAL ENTERPRISES"/>
    <n v="112385"/>
    <s v="ELIGIBLE"/>
    <m/>
    <x v="29"/>
  </r>
  <r>
    <x v="336"/>
    <x v="1999"/>
    <d v="2023-07-31T00:00:00"/>
    <n v="58"/>
    <s v="MANGALAM MARBLE &amp; GRANITES"/>
    <n v="74219.520000000004"/>
    <s v="ELIGIBLE"/>
    <m/>
    <x v="28"/>
  </r>
  <r>
    <x v="337"/>
    <x v="2000"/>
    <d v="2023-07-31T00:00:00"/>
    <s v="GST/06662/23-24"/>
    <s v="KAILASH SALES CORPORATION"/>
    <n v="7148.3"/>
    <s v="ELIGIBLE"/>
    <m/>
    <x v="29"/>
  </r>
  <r>
    <x v="338"/>
    <x v="2001"/>
    <d v="2023-07-31T00:00:00"/>
    <s v="GST/06673/23-24"/>
    <s v="KAILASH SALES CORPORATION"/>
    <n v="46906.78"/>
    <s v="ELIGIBLE"/>
    <m/>
    <x v="29"/>
  </r>
  <r>
    <x v="339"/>
    <x v="2002"/>
    <d v="2023-07-31T00:00:00"/>
    <s v="GST/06834/23-24"/>
    <s v="KAILASH SALES CORPORATION"/>
    <n v="563.20000000000005"/>
    <s v="ELIGIBLE"/>
    <m/>
    <x v="29"/>
  </r>
  <r>
    <x v="340"/>
    <x v="2003"/>
    <d v="2023-07-31T00:00:00"/>
    <s v="GST/06804/23-24"/>
    <s v="KAILASH SALES CORPORATION"/>
    <n v="1847.46"/>
    <s v="ELIGIBLE"/>
    <m/>
    <x v="29"/>
  </r>
  <r>
    <x v="341"/>
    <x v="2004"/>
    <d v="2023-07-31T00:00:00"/>
    <s v="GST/06992/23-24"/>
    <s v="KAILASH SALES CORPORATION"/>
    <n v="41179.32"/>
    <s v="ELIGIBLE"/>
    <m/>
    <x v="29"/>
  </r>
  <r>
    <x v="342"/>
    <x v="2005"/>
    <d v="2023-07-31T00:00:00"/>
    <n v="199"/>
    <s v="NAVEEN TRADING COMPANY"/>
    <n v="31333"/>
    <s v="ELIGIBLE"/>
    <m/>
    <x v="28"/>
  </r>
  <r>
    <x v="343"/>
    <x v="2006"/>
    <d v="2023-08-03T00:00:00"/>
    <s v="GST/07499/23-24"/>
    <s v="KAILASH SALES CORPORATION"/>
    <n v="62703.38"/>
    <s v="ELIGIBLE"/>
    <m/>
    <x v="29"/>
  </r>
  <r>
    <x v="344"/>
    <x v="2007"/>
    <d v="2023-08-03T00:00:00"/>
    <s v="EW/002140/23-24"/>
    <s v="ELECTRO WORLD"/>
    <n v="103125"/>
    <s v="ELIGIBLE"/>
    <m/>
    <x v="29"/>
  </r>
  <r>
    <x v="345"/>
    <x v="2008"/>
    <d v="2023-08-03T00:00:00"/>
    <s v="B1-2661"/>
    <s v="SHRI NAV DURGA TRADING CO."/>
    <n v="2915.28"/>
    <s v="ELIGIBLE"/>
    <m/>
    <x v="28"/>
  </r>
  <r>
    <x v="346"/>
    <x v="2009"/>
    <d v="2023-08-18T00:00:00"/>
    <s v="GST/08142/23-24"/>
    <s v="KAILASH SALES CORPORATION"/>
    <n v="4159.32"/>
    <s v="ELIGIBLE"/>
    <m/>
    <x v="29"/>
  </r>
  <r>
    <x v="347"/>
    <x v="2010"/>
    <d v="2023-08-18T00:00:00"/>
    <n v="416"/>
    <s v="MANGALDEEP STEELS"/>
    <n v="15024.66"/>
    <s v="ELIGIBLE"/>
    <m/>
    <x v="28"/>
  </r>
  <r>
    <x v="348"/>
    <x v="2011"/>
    <d v="2023-08-20T00:00:00"/>
    <s v="GST/08437/23-24"/>
    <s v="KAILASH SALES CORPORATION"/>
    <n v="57627.12"/>
    <s v="ELIGIBLE"/>
    <m/>
    <x v="29"/>
  </r>
  <r>
    <x v="349"/>
    <x v="2012"/>
    <d v="2023-08-20T00:00:00"/>
    <n v="229"/>
    <s v="NAVEEN TRADING COMPANY"/>
    <n v="23288.5"/>
    <s v="ELIGIBLE"/>
    <m/>
    <x v="28"/>
  </r>
  <r>
    <x v="350"/>
    <x v="2013"/>
    <d v="2023-08-20T00:00:00"/>
    <n v="58"/>
    <s v="RM BATT &amp; CO"/>
    <n v="15625"/>
    <s v="ELIGIBLE"/>
    <m/>
    <x v="28"/>
  </r>
  <r>
    <x v="351"/>
    <x v="2014"/>
    <d v="2023-08-28T00:00:00"/>
    <s v="MIS/23-24/186"/>
    <s v="MAC INFO SOLUTIONS"/>
    <n v="7638"/>
    <s v="ELIGIBLE"/>
    <m/>
    <x v="48"/>
  </r>
  <r>
    <x v="352"/>
    <x v="2015"/>
    <d v="2023-08-28T00:00:00"/>
    <s v="DPS/23-24/77"/>
    <s v="SPACE SOLUTIONS"/>
    <n v="444072"/>
    <s v="ELIGIBLE"/>
    <m/>
    <x v="23"/>
  </r>
  <r>
    <x v="353"/>
    <x v="2016"/>
    <d v="2023-08-28T00:00:00"/>
    <s v="PRJE/64/23-24"/>
    <s v="VISION HIRE ENTERTAINMENTS PVT LTD"/>
    <n v="324000"/>
    <s v="ELIGIBLE"/>
    <m/>
    <x v="8"/>
  </r>
  <r>
    <x v="354"/>
    <x v="2017"/>
    <d v="2023-08-28T00:00:00"/>
    <s v="SEPL/2223/DEL/071"/>
    <s v="SERVOTECH ELECTRICAL PVT LTD"/>
    <n v="2278636.85"/>
    <s v="ELIGIBLE"/>
    <m/>
    <x v="29"/>
  </r>
  <r>
    <x v="355"/>
    <x v="2018"/>
    <d v="2023-08-28T00:00:00"/>
    <s v="SEPL/2223/DEL/076"/>
    <s v="SERVOTECH ELECTRICAL PVT LTD"/>
    <n v="2118644.0699999998"/>
    <s v="ELIGIBLE"/>
    <m/>
    <x v="29"/>
  </r>
  <r>
    <x v="356"/>
    <x v="2019"/>
    <d v="2023-08-28T00:00:00"/>
    <n v="2603"/>
    <s v="LORD KRISHNA"/>
    <n v="12076.8"/>
    <s v="ELIGIBLE"/>
    <m/>
    <x v="29"/>
  </r>
  <r>
    <x v="357"/>
    <x v="2020"/>
    <d v="2023-08-28T00:00:00"/>
    <s v="EW/002331/23-24"/>
    <s v="ELECTRO WORLD"/>
    <n v="9203.48"/>
    <s v="ELIGIBLE"/>
    <m/>
    <x v="29"/>
  </r>
  <r>
    <x v="358"/>
    <x v="2021"/>
    <d v="2023-08-28T00:00:00"/>
    <n v="2728"/>
    <s v="LORD KRISHNA"/>
    <n v="3672"/>
    <s v="ELIGIBLE"/>
    <m/>
    <x v="29"/>
  </r>
  <r>
    <x v="359"/>
    <x v="2022"/>
    <d v="2023-08-28T00:00:00"/>
    <n v="2602"/>
    <s v="LORD KRISHNA"/>
    <n v="1836"/>
    <s v="ELIGIBLE"/>
    <m/>
    <x v="29"/>
  </r>
  <r>
    <x v="360"/>
    <x v="2023"/>
    <d v="2023-08-28T00:00:00"/>
    <n v="2604"/>
    <s v="LORD KRISHNA"/>
    <n v="26130.5"/>
    <s v="ELIGIBLE"/>
    <m/>
    <x v="29"/>
  </r>
  <r>
    <x v="361"/>
    <x v="2024"/>
    <d v="2023-08-28T00:00:00"/>
    <n v="2608"/>
    <s v="LORD KRISHNA"/>
    <n v="10593"/>
    <s v="ELIGIBLE"/>
    <m/>
    <x v="29"/>
  </r>
  <r>
    <x v="362"/>
    <x v="2025"/>
    <d v="2023-08-28T00:00:00"/>
    <n v="2609"/>
    <s v="LORD KRISHNA"/>
    <n v="6630"/>
    <s v="ELIGIBLE"/>
    <m/>
    <x v="29"/>
  </r>
  <r>
    <x v="363"/>
    <x v="2026"/>
    <d v="2023-08-28T00:00:00"/>
    <n v="2610"/>
    <s v="LORD KRISHNA"/>
    <n v="2652"/>
    <s v="ELIGIBLE"/>
    <m/>
    <x v="29"/>
  </r>
  <r>
    <x v="364"/>
    <x v="2027"/>
    <d v="2023-09-14T00:00:00"/>
    <n v="2652"/>
    <s v="ELECTRO WORLD"/>
    <n v="52762.5"/>
    <s v="ELIGIBLE"/>
    <m/>
    <x v="29"/>
  </r>
  <r>
    <x v="365"/>
    <x v="2028"/>
    <d v="2023-09-14T00:00:00"/>
    <n v="2601"/>
    <s v="ELECTRO WORLD"/>
    <n v="9339.07"/>
    <s v="ELIGIBLE"/>
    <m/>
    <x v="29"/>
  </r>
  <r>
    <x v="366"/>
    <x v="2029"/>
    <d v="2023-09-14T00:00:00"/>
    <n v="2540"/>
    <s v="ELECTRO WORLD"/>
    <n v="52762.400000000001"/>
    <s v="ELIGIBLE"/>
    <m/>
    <x v="29"/>
  </r>
  <r>
    <x v="367"/>
    <x v="2030"/>
    <d v="2023-09-14T00:00:00"/>
    <s v="GST/10195/23-24"/>
    <s v="KAILASH SALES CORPORATION"/>
    <n v="10989.84"/>
    <s v="ELIGIBLE"/>
    <m/>
    <x v="29"/>
  </r>
  <r>
    <x v="368"/>
    <x v="2031"/>
    <d v="2023-09-17T00:00:00"/>
    <n v="7445"/>
    <s v="CORONATION MERCANTILE"/>
    <n v="61186.44"/>
    <s v="ELIGIBLE"/>
    <m/>
    <x v="32"/>
  </r>
  <r>
    <x v="369"/>
    <x v="2032"/>
    <d v="2023-09-17T00:00:00"/>
    <n v="7168"/>
    <s v="CORONATION MERCANTILE"/>
    <n v="86830.46"/>
    <s v="ELIGIBLE"/>
    <m/>
    <x v="32"/>
  </r>
  <r>
    <x v="370"/>
    <x v="2033"/>
    <d v="2023-09-17T00:00:00"/>
    <n v="275"/>
    <s v="NAVEEN TRADING COMPANY"/>
    <n v="19360"/>
    <s v="ELIGIBLE"/>
    <m/>
    <x v="28"/>
  </r>
  <r>
    <x v="371"/>
    <x v="2034"/>
    <d v="2023-09-17T00:00:00"/>
    <n v="73"/>
    <s v="UP TRADING COMPANY"/>
    <n v="13000"/>
    <s v="ELIGIBLE"/>
    <m/>
    <x v="41"/>
  </r>
  <r>
    <x v="372"/>
    <x v="2035"/>
    <d v="2023-09-17T00:00:00"/>
    <s v="TA/2164"/>
    <s v="AGRAWAL MARBLES"/>
    <n v="140148.28"/>
    <s v="ELIGIBLE"/>
    <m/>
    <x v="28"/>
  </r>
  <r>
    <x v="373"/>
    <x v="2036"/>
    <d v="2023-09-17T00:00:00"/>
    <s v="TA/2165"/>
    <s v="AGRAWAL MARBLES"/>
    <n v="46822.04"/>
    <s v="ELIGIBLE"/>
    <m/>
    <x v="28"/>
  </r>
  <r>
    <x v="374"/>
    <x v="2037"/>
    <d v="2023-09-17T00:00:00"/>
    <s v="GST/09476/23-24"/>
    <s v="KAILASH SALES CORPORATION"/>
    <n v="11525.44"/>
    <s v="ELIGIBLE"/>
    <m/>
    <x v="29"/>
  </r>
  <r>
    <x v="375"/>
    <x v="2038"/>
    <d v="2023-09-17T00:00:00"/>
    <s v="GST/09742/23-24"/>
    <s v="KAILASH SALES CORPORATION"/>
    <n v="18749.16"/>
    <s v="ELIGIBLE"/>
    <m/>
    <x v="29"/>
  </r>
  <r>
    <x v="376"/>
    <x v="2039"/>
    <d v="2023-09-17T00:00:00"/>
    <n v="623"/>
    <s v="KAILASH SALES CORPORATION"/>
    <n v="5880"/>
    <s v="ELIGIBLE"/>
    <m/>
    <x v="29"/>
  </r>
  <r>
    <x v="377"/>
    <x v="2040"/>
    <d v="2023-09-17T00:00:00"/>
    <s v="GST/09626"/>
    <s v="KAILASH SALES CORPORATION"/>
    <n v="13559.32"/>
    <s v="ELIGIBLE"/>
    <m/>
    <x v="29"/>
  </r>
  <r>
    <x v="378"/>
    <x v="2041"/>
    <d v="2023-09-17T00:00:00"/>
    <s v="GST/09644/23-24"/>
    <s v="KAILASH SALES CORPORATION"/>
    <n v="4228.4399999999996"/>
    <s v="ELIGIBLE"/>
    <m/>
    <x v="29"/>
  </r>
  <r>
    <x v="379"/>
    <x v="2042"/>
    <d v="2023-09-17T00:00:00"/>
    <s v="GST/09650/23-24"/>
    <s v="KAILASH SALES CORPORATION"/>
    <n v="3661.02"/>
    <s v="ELIGIBLE"/>
    <m/>
    <x v="29"/>
  </r>
  <r>
    <x v="380"/>
    <x v="2043"/>
    <d v="2023-09-17T00:00:00"/>
    <s v="GST/09662/23-24"/>
    <s v="KAILASH SALES CORPORATION"/>
    <n v="1525.42"/>
    <s v="ELIGIBLE"/>
    <m/>
    <x v="29"/>
  </r>
  <r>
    <x v="381"/>
    <x v="2044"/>
    <d v="2023-09-23T00:00:00"/>
    <n v="12"/>
    <s v="AK ELECTRICAL"/>
    <n v="42373"/>
    <s v="ELIGIBLE"/>
    <m/>
    <x v="29"/>
  </r>
  <r>
    <x v="382"/>
    <x v="2045"/>
    <d v="2023-09-25T00:00:00"/>
    <s v="GST/10715/23-24"/>
    <s v="KAILASH SALES CORPORATION"/>
    <n v="2288.14"/>
    <s v="ELIGIBLE"/>
    <m/>
    <x v="29"/>
  </r>
  <r>
    <x v="383"/>
    <x v="2046"/>
    <d v="2023-09-30T00:00:00"/>
    <s v="ACS/23-24/2196"/>
    <s v="AGRAWAL COMMERCIAL SYNDICATE"/>
    <n v="1627.08"/>
    <s v="ELIGIBLE"/>
    <m/>
    <x v="28"/>
  </r>
  <r>
    <x v="384"/>
    <x v="2047"/>
    <d v="2023-10-01T00:00:00"/>
    <n v="3724"/>
    <s v="AGRAWAL COMMERCIAL SYNDICATE"/>
    <n v="30508.48"/>
    <s v="ELIGIBLE"/>
    <m/>
    <x v="28"/>
  </r>
  <r>
    <x v="385"/>
    <x v="2048"/>
    <d v="2023-10-19T00:00:00"/>
    <s v="t0057"/>
    <s v="SRI GURU ENTERPRISES"/>
    <n v="15607"/>
    <s v="ELIGIBLE"/>
    <m/>
    <x v="8"/>
  </r>
  <r>
    <x v="386"/>
    <x v="2049"/>
    <d v="2023-10-19T00:00:00"/>
    <n v="73"/>
    <s v="SRI GURU ENTERPRISES"/>
    <n v="8500"/>
    <s v="ELIGIBLE"/>
    <m/>
    <x v="8"/>
  </r>
  <r>
    <x v="387"/>
    <x v="2050"/>
    <d v="2023-10-19T00:00:00"/>
    <n v="719"/>
    <s v="CAPITAL ENTERPRISES"/>
    <n v="28190"/>
    <s v="ELIGIBLE"/>
    <m/>
    <x v="29"/>
  </r>
  <r>
    <x v="388"/>
    <x v="2051"/>
    <d v="2023-10-19T00:00:00"/>
    <n v="3697"/>
    <s v="LORD KRISHNA"/>
    <n v="4627.34"/>
    <s v="ELIGIBLE"/>
    <m/>
    <x v="29"/>
  </r>
  <r>
    <x v="389"/>
    <x v="2052"/>
    <d v="2023-10-19T00:00:00"/>
    <n v="3693"/>
    <s v="LORD KRISHNA"/>
    <n v="6775.65"/>
    <s v="ELIGIBLE"/>
    <m/>
    <x v="29"/>
  </r>
  <r>
    <x v="390"/>
    <x v="2053"/>
    <d v="2023-10-19T00:00:00"/>
    <n v="3691"/>
    <s v="LORD KRISHNA"/>
    <n v="28223.5"/>
    <s v="ELIGIBLE"/>
    <m/>
    <x v="29"/>
  </r>
  <r>
    <x v="391"/>
    <x v="2054"/>
    <d v="2023-10-19T00:00:00"/>
    <n v="3800"/>
    <s v="LORD KRISHNA"/>
    <n v="102473.1"/>
    <s v="ELIGIBLE"/>
    <m/>
    <x v="29"/>
  </r>
  <r>
    <x v="392"/>
    <x v="2055"/>
    <d v="2023-10-19T00:00:00"/>
    <n v="3680"/>
    <s v="LORD KRISHNA"/>
    <n v="27966"/>
    <s v="ELIGIBLE"/>
    <m/>
    <x v="29"/>
  </r>
  <r>
    <x v="393"/>
    <x v="2056"/>
    <d v="2023-10-19T00:00:00"/>
    <n v="16"/>
    <s v="AK ELECTRICAL"/>
    <n v="23800"/>
    <s v="ELIGIBLE"/>
    <m/>
    <x v="29"/>
  </r>
  <r>
    <x v="394"/>
    <x v="2057"/>
    <d v="2023-10-19T00:00:00"/>
    <s v="GST-536"/>
    <s v="SANKALP ENTERPRISES"/>
    <n v="177281"/>
    <s v="ELIGIBLE"/>
    <m/>
    <x v="12"/>
  </r>
  <r>
    <x v="395"/>
    <x v="2058"/>
    <d v="2023-10-19T00:00:00"/>
    <s v="HC/23-24/026"/>
    <s v="HYDROSPHERE CORPORATION"/>
    <n v="22500"/>
    <s v="ELIGIBLE"/>
    <m/>
    <x v="34"/>
  </r>
  <r>
    <x v="396"/>
    <x v="2059"/>
    <d v="2023-10-19T00:00:00"/>
    <s v="36SID /23-24/347"/>
    <s v="ECIL RAPISCAN LIMITED"/>
    <n v="1790000"/>
    <s v="ELIGIBLE"/>
    <m/>
    <x v="8"/>
  </r>
  <r>
    <x v="397"/>
    <x v="2060"/>
    <d v="2023-10-20T00:00:00"/>
    <n v="142"/>
    <s v="ROHIT TRADERS"/>
    <n v="6500"/>
    <s v="ELIGIBLE"/>
    <m/>
    <x v="28"/>
  </r>
  <r>
    <x v="398"/>
    <x v="2061"/>
    <d v="2023-10-20T00:00:00"/>
    <n v="793"/>
    <s v="CAPITAL ENTERPRISES"/>
    <n v="76079.5"/>
    <s v="ELIGIBLE"/>
    <m/>
    <x v="29"/>
  </r>
  <r>
    <x v="399"/>
    <x v="2062"/>
    <d v="2023-10-24T00:00:00"/>
    <n v="1010"/>
    <s v="SP INTERNATIONAL"/>
    <n v="125462"/>
    <s v="ELIGIBLE"/>
    <m/>
    <x v="28"/>
  </r>
  <r>
    <x v="400"/>
    <x v="2063"/>
    <d v="2023-10-24T00:00:00"/>
    <n v="3871"/>
    <s v="LORD KRISHNA"/>
    <n v="32584.9"/>
    <s v="ELIGIBLE"/>
    <m/>
    <x v="29"/>
  </r>
  <r>
    <x v="401"/>
    <x v="2064"/>
    <d v="2023-10-24T00:00:00"/>
    <n v="3929"/>
    <s v="LORD KRISHNA"/>
    <n v="7712.1"/>
    <s v="ELIGIBLE"/>
    <m/>
    <x v="29"/>
  </r>
  <r>
    <x v="402"/>
    <x v="2065"/>
    <d v="2023-10-24T00:00:00"/>
    <n v="663"/>
    <s v="VITALY INDIA PVT LTD"/>
    <n v="14515.25"/>
    <s v="ELIGIBLE"/>
    <m/>
    <x v="32"/>
  </r>
  <r>
    <x v="403"/>
    <x v="2066"/>
    <d v="2023-11-02T00:00:00"/>
    <s v="B1-4423"/>
    <s v="SHRI NAV DURGA TRADING CO."/>
    <n v="87680.41"/>
    <s v="ELIGIBLE"/>
    <m/>
    <x v="28"/>
  </r>
  <r>
    <x v="404"/>
    <x v="2067"/>
    <d v="2023-11-02T00:00:00"/>
    <s v="091/PI/23-24"/>
    <s v="SENDHAMARAI TOOLS PVT LTD"/>
    <n v="266836"/>
    <s v="ELIGIBLE"/>
    <m/>
    <x v="28"/>
  </r>
  <r>
    <x v="405"/>
    <x v="2068"/>
    <d v="2023-11-02T00:00:00"/>
    <n v="828"/>
    <s v="CAPITAL ENTERPRISES"/>
    <n v="20727"/>
    <s v="ELIGIBLE"/>
    <m/>
    <x v="29"/>
  </r>
  <r>
    <x v="406"/>
    <x v="2069"/>
    <d v="2023-11-02T00:00:00"/>
    <n v="386"/>
    <s v="NAVEEN TRADING COMPANY"/>
    <n v="11522.6"/>
    <s v="ELIGIBLE"/>
    <m/>
    <x v="28"/>
  </r>
  <r>
    <x v="407"/>
    <x v="2070"/>
    <d v="2023-11-02T00:00:00"/>
    <s v="GST/12867"/>
    <s v="KAILASH SALES CORPORATION"/>
    <n v="7258.82"/>
    <s v="ELIGIBLE"/>
    <m/>
    <x v="29"/>
  </r>
  <r>
    <x v="408"/>
    <x v="2071"/>
    <d v="2023-11-02T00:00:00"/>
    <s v="GST/12737/23-24"/>
    <s v="KAILASH SALES CORPORATION"/>
    <n v="20099"/>
    <s v="ELIGIBLE"/>
    <m/>
    <x v="29"/>
  </r>
  <r>
    <x v="409"/>
    <x v="2072"/>
    <d v="2023-11-02T00:00:00"/>
    <s v="GST/12802/23-24"/>
    <s v="KAILASH SALES CORPORATION"/>
    <n v="39279.660000000003"/>
    <s v="ELIGIBLE"/>
    <m/>
    <x v="29"/>
  </r>
  <r>
    <x v="410"/>
    <x v="2073"/>
    <d v="2023-11-02T00:00:00"/>
    <n v="4214"/>
    <s v="LORD KRISHNA"/>
    <n v="13347.7"/>
    <s v="ELIGIBLE"/>
    <m/>
    <x v="29"/>
  </r>
  <r>
    <x v="411"/>
    <x v="2074"/>
    <d v="2023-11-02T00:00:00"/>
    <n v="4318"/>
    <s v="LORD KRISHNA"/>
    <n v="10381.700000000001"/>
    <s v="ELIGIBLE"/>
    <m/>
    <x v="29"/>
  </r>
  <r>
    <x v="412"/>
    <x v="2075"/>
    <d v="2023-11-03T00:00:00"/>
    <s v="BM/HPD/2023/1103"/>
    <s v="BMERAKII DESIGN &amp; SERVICES PVT LTD"/>
    <n v="151600"/>
    <s v="ELIGIBLE"/>
    <m/>
    <x v="9"/>
  </r>
  <r>
    <x v="413"/>
    <x v="2076"/>
    <d v="2023-11-03T00:00:00"/>
    <s v="MFW/23-24/157"/>
    <s v="SUNRISE ENGITECH PVT LTD"/>
    <n v="1199160"/>
    <s v="ELIGIBLE"/>
    <m/>
    <x v="9"/>
  </r>
  <r>
    <x v="414"/>
    <x v="2077"/>
    <d v="2023-11-08T00:00:00"/>
    <n v="402"/>
    <s v="NAVEEN TRADING COMPANY"/>
    <n v="1600"/>
    <s v="ELIGIBLE"/>
    <m/>
    <x v="28"/>
  </r>
  <r>
    <x v="415"/>
    <x v="2078"/>
    <d v="2023-11-08T00:00:00"/>
    <s v="GST/13249/23-24"/>
    <s v="KAILASH SALES CORPORATION"/>
    <n v="18338.98"/>
    <s v="ELIGIBLE"/>
    <m/>
    <x v="29"/>
  </r>
  <r>
    <x v="416"/>
    <x v="2079"/>
    <d v="2023-11-08T00:00:00"/>
    <s v="GST/13372/23-24"/>
    <s v="KAILASH SALES CORPORATION"/>
    <n v="1728.82"/>
    <s v="ELIGIBLE"/>
    <m/>
    <x v="29"/>
  </r>
  <r>
    <x v="417"/>
    <x v="2080"/>
    <d v="2023-11-08T00:00:00"/>
    <s v="UP/344/23-24"/>
    <s v="ARBUDA AGROCHEMICALS PVT LTD"/>
    <n v="13968"/>
    <s v="ELIGIBLE"/>
    <m/>
    <x v="28"/>
  </r>
  <r>
    <x v="418"/>
    <x v="2081"/>
    <d v="2023-11-08T00:00:00"/>
    <s v="UP/345/23-24"/>
    <s v="ARBUDA AGROCHEMICALS PVT LTD"/>
    <n v="95251.199999999997"/>
    <s v="ELIGIBLE"/>
    <m/>
    <x v="28"/>
  </r>
  <r>
    <x v="419"/>
    <x v="2082"/>
    <d v="2023-11-08T00:00:00"/>
    <n v="840"/>
    <s v="CAPITAL ENTERPRISES"/>
    <n v="48729"/>
    <s v="ELIGIBLE"/>
    <m/>
    <x v="29"/>
  </r>
  <r>
    <x v="420"/>
    <x v="2083"/>
    <d v="2023-11-08T00:00:00"/>
    <s v="UP1488/2324/OCT"/>
    <s v="TVISHI SERVICE PVT LTD"/>
    <n v="121918"/>
    <s v="ELIGIBLE"/>
    <m/>
    <x v="30"/>
  </r>
  <r>
    <x v="421"/>
    <x v="2084"/>
    <d v="2023-11-08T00:00:00"/>
    <s v="UP1489/2324/OCT"/>
    <s v="TVISHI SERVICE PVT LTD"/>
    <n v="84468.84"/>
    <s v="ELIGIBLE"/>
    <m/>
    <x v="30"/>
  </r>
  <r>
    <x v="422"/>
    <x v="2085"/>
    <d v="2023-11-08T00:00:00"/>
    <s v="GST/11549/23-24"/>
    <s v="KAILASH SALES CORPORATION"/>
    <n v="1996.62"/>
    <s v="ELIGIBLE"/>
    <m/>
    <x v="29"/>
  </r>
  <r>
    <x v="423"/>
    <x v="2086"/>
    <d v="2023-11-08T00:00:00"/>
    <s v="GST/11279/23-24"/>
    <s v="KAILASH SALES CORPORATION"/>
    <n v="16551.59"/>
    <s v="ELIGIBLE"/>
    <m/>
    <x v="29"/>
  </r>
  <r>
    <x v="424"/>
    <x v="2087"/>
    <d v="2023-11-08T00:00:00"/>
    <s v="GST/12482/23-24"/>
    <s v="KAILASH SALES CORPORATION"/>
    <n v="14266.94"/>
    <s v="ELIGIBLE"/>
    <m/>
    <x v="29"/>
  </r>
  <r>
    <x v="425"/>
    <x v="2088"/>
    <d v="2023-11-09T00:00:00"/>
    <s v="GST/12278/23-24"/>
    <s v="KAILASH SALES CORPORATION"/>
    <n v="1500"/>
    <s v="ELIGIBLE"/>
    <m/>
    <x v="29"/>
  </r>
  <r>
    <x v="426"/>
    <x v="2089"/>
    <d v="2023-11-09T00:00:00"/>
    <s v="GST/11926/23-24"/>
    <s v="KAILASH SALES CORPORATION"/>
    <n v="4746.8900000000003"/>
    <s v="ELIGIBLE"/>
    <m/>
    <x v="29"/>
  </r>
  <r>
    <x v="427"/>
    <x v="2090"/>
    <d v="2023-11-09T00:00:00"/>
    <s v="GST/1081/23-24"/>
    <s v="KAILASH SALES CORPORATION"/>
    <n v="1050"/>
    <s v="ELIGIBLE"/>
    <m/>
    <x v="29"/>
  </r>
  <r>
    <x v="428"/>
    <x v="2091"/>
    <d v="2023-11-09T00:00:00"/>
    <n v="1063"/>
    <s v="SP INTERNATIONAL"/>
    <n v="24720"/>
    <s v="ELIGIBLE"/>
    <m/>
    <x v="28"/>
  </r>
  <r>
    <x v="429"/>
    <x v="2092"/>
    <d v="2023-11-16T00:00:00"/>
    <s v="GST15/11/2023"/>
    <s v="KAILASH SALES CORPORATION"/>
    <n v="4711.8599999999997"/>
    <s v="ELIGIBLE"/>
    <m/>
    <x v="29"/>
  </r>
  <r>
    <x v="430"/>
    <x v="2093"/>
    <d v="2023-11-16T00:00:00"/>
    <n v="863"/>
    <s v="CAPITAL ENTERPRISES"/>
    <n v="57942.5"/>
    <s v="ELIGIBLE"/>
    <m/>
    <x v="29"/>
  </r>
  <r>
    <x v="431"/>
    <x v="2094"/>
    <d v="2023-11-16T00:00:00"/>
    <s v="GIPS23-24/44"/>
    <s v="GREEN INDIA INSULATION PRODUCTS AND SERVICES"/>
    <n v="48960"/>
    <s v="ELIGIBLE"/>
    <m/>
    <x v="28"/>
  </r>
  <r>
    <x v="432"/>
    <x v="2095"/>
    <d v="2023-11-16T00:00:00"/>
    <n v="10434"/>
    <s v="CORONATION MERCANTILE"/>
    <n v="299569.5"/>
    <s v="ELIGIBLE"/>
    <m/>
    <x v="32"/>
  </r>
  <r>
    <x v="433"/>
    <x v="2096"/>
    <d v="2023-11-16T00:00:00"/>
    <s v="CVSA/2324/11/01"/>
    <s v="CVSA GOURMENT PVT LTD"/>
    <n v="70200"/>
    <s v="ELIGIBLE"/>
    <s v="PLUMBING"/>
    <x v="28"/>
  </r>
  <r>
    <x v="434"/>
    <x v="2097"/>
    <d v="2023-11-20T00:00:00"/>
    <n v="232412531"/>
    <s v="LEGERO LIGHTING INDIA PVT LTD"/>
    <n v="198320"/>
    <s v="ELIGIBLE"/>
    <m/>
    <x v="14"/>
  </r>
  <r>
    <x v="435"/>
    <x v="2098"/>
    <d v="2023-11-20T00:00:00"/>
    <n v="1010"/>
    <s v="SP INTERNATIONAL"/>
    <n v="125462"/>
    <s v="ELIGIBLE"/>
    <m/>
    <x v="28"/>
  </r>
  <r>
    <x v="436"/>
    <x v="2099"/>
    <d v="2023-11-20T00:00:00"/>
    <n v="539"/>
    <s v="AMIT ENGINEERING COMPANY"/>
    <n v="155440"/>
    <s v="ELIGIBLE"/>
    <m/>
    <x v="36"/>
  </r>
  <r>
    <x v="437"/>
    <x v="2100"/>
    <d v="2023-11-20T00:00:00"/>
    <n v="2024146339"/>
    <s v="KIMIRICA HUNTER INTERNATIONAL LIP"/>
    <n v="30263"/>
    <s v="ELIGIBLE"/>
    <m/>
    <x v="25"/>
  </r>
  <r>
    <x v="438"/>
    <x v="2101"/>
    <d v="2023-11-20T00:00:00"/>
    <s v="KT/23-24/TI/1479"/>
    <s v="KIMIRICA HUNTER INTERNATIONAL LIP"/>
    <n v="150100"/>
    <s v="ELIGIBLE"/>
    <m/>
    <x v="25"/>
  </r>
  <r>
    <x v="439"/>
    <x v="2102"/>
    <d v="2023-11-20T00:00:00"/>
    <n v="1063"/>
    <s v="SP INTERNATIONAL"/>
    <n v="24720"/>
    <s v="ELIGIBLE"/>
    <m/>
    <x v="28"/>
  </r>
  <r>
    <x v="440"/>
    <x v="2103"/>
    <d v="2023-11-20T00:00:00"/>
    <n v="410"/>
    <s v="BEE GEE ENGINEERS"/>
    <n v="127000"/>
    <s v="ELIGIBLE"/>
    <m/>
    <x v="13"/>
  </r>
  <r>
    <x v="441"/>
    <x v="2104"/>
    <d v="2023-11-20T00:00:00"/>
    <n v="3208"/>
    <s v="ASES SECURITY PVT LTD"/>
    <n v="56897.5"/>
    <s v="ELIGIBLE"/>
    <s v="SECURITY"/>
    <x v="8"/>
  </r>
  <r>
    <x v="442"/>
    <x v="2105"/>
    <d v="2023-11-20T00:00:00"/>
    <n v="3384"/>
    <s v="ASES SECURITY PVT LTD"/>
    <n v="19600"/>
    <s v="ELIGIBLE"/>
    <s v="SECURITY"/>
    <x v="8"/>
  </r>
  <r>
    <x v="443"/>
    <x v="2106"/>
    <d v="2023-11-20T00:00:00"/>
    <n v="128"/>
    <s v="FINE ART SOLUTION"/>
    <n v="123394.8"/>
    <s v="ELIGIBLE"/>
    <m/>
    <x v="17"/>
  </r>
  <r>
    <x v="444"/>
    <x v="2107"/>
    <d v="2023-11-20T00:00:00"/>
    <n v="117"/>
    <s v="FINE ART SOLUTION"/>
    <n v="99971.199999999997"/>
    <s v="ELIGIBLE"/>
    <m/>
    <x v="17"/>
  </r>
  <r>
    <x v="445"/>
    <x v="2108"/>
    <d v="2023-11-20T00:00:00"/>
    <n v="232412337"/>
    <s v="LEGERO LIGHTING INDIA PVT LTD"/>
    <n v="296390"/>
    <s v="ELIGIBLE"/>
    <m/>
    <x v="14"/>
  </r>
  <r>
    <x v="446"/>
    <x v="2109"/>
    <d v="2023-11-20T00:00:00"/>
    <n v="232412421"/>
    <s v="LEGERO LIGHTING INDIA PVT LTD"/>
    <n v="9800"/>
    <s v="ELIGIBLE"/>
    <m/>
    <x v="14"/>
  </r>
  <r>
    <x v="447"/>
    <x v="2110"/>
    <d v="2023-11-20T00:00:00"/>
    <n v="9548"/>
    <s v="CORONATION MERCANTILE"/>
    <n v="1230.52"/>
    <s v="ELIGIBLE"/>
    <m/>
    <x v="32"/>
  </r>
  <r>
    <x v="448"/>
    <x v="2111"/>
    <d v="2023-11-20T00:00:00"/>
    <n v="9213"/>
    <s v="CORONATION MERCANTILE"/>
    <n v="4963"/>
    <s v="ELIGIBLE"/>
    <m/>
    <x v="32"/>
  </r>
  <r>
    <x v="449"/>
    <x v="2112"/>
    <d v="2023-11-20T00:00:00"/>
    <n v="9546"/>
    <s v="CORONATION MERCANTILE"/>
    <n v="155800"/>
    <s v="ELIGIBLE"/>
    <m/>
    <x v="32"/>
  </r>
  <r>
    <x v="450"/>
    <x v="2113"/>
    <d v="2023-12-07T00:00:00"/>
    <n v="44"/>
    <s v="SPACE SOLUTIONS"/>
    <n v="444072"/>
    <s v="ELIGIBLE"/>
    <m/>
    <x v="23"/>
  </r>
  <r>
    <x v="451"/>
    <x v="2114"/>
    <d v="2023-12-07T00:00:00"/>
    <n v="54"/>
    <s v="SPACE SOLUTIONS"/>
    <n v="427121"/>
    <s v="ELIGIBLE"/>
    <m/>
    <x v="23"/>
  </r>
  <r>
    <x v="452"/>
    <x v="2115"/>
    <d v="2023-12-07T00:00:00"/>
    <n v="638"/>
    <s v="NEPTUNE AUTOMATIC PVT LTD"/>
    <n v="18500"/>
    <s v="ELIGIBLE"/>
    <m/>
    <x v="16"/>
  </r>
  <r>
    <x v="453"/>
    <x v="2116"/>
    <d v="2023-12-07T00:00:00"/>
    <n v="9"/>
    <s v="FINE ART SOLUTION"/>
    <n v="239594.7"/>
    <s v="ELIGIBLE"/>
    <m/>
    <x v="17"/>
  </r>
  <r>
    <x v="454"/>
    <x v="2117"/>
    <d v="2023-12-07T00:00:00"/>
    <n v="149"/>
    <s v="FINE ART SOLUTION"/>
    <n v="83289.5"/>
    <s v="ELIGIBLE"/>
    <m/>
    <x v="17"/>
  </r>
  <r>
    <x v="455"/>
    <x v="2118"/>
    <d v="2023-12-07T00:00:00"/>
    <n v="173"/>
    <s v="FINE ART SOLUTION"/>
    <n v="249868.5"/>
    <s v="ELIGIBLE"/>
    <m/>
    <x v="17"/>
  </r>
  <r>
    <x v="456"/>
    <x v="2119"/>
    <d v="2023-12-07T00:00:00"/>
    <n v="204"/>
    <s v="FINE ART SOLUTION"/>
    <n v="2441572"/>
    <s v="ELIGIBLE"/>
    <m/>
    <x v="17"/>
  </r>
  <r>
    <x v="457"/>
    <x v="2120"/>
    <d v="2023-12-07T00:00:00"/>
    <n v="95"/>
    <s v="FINE ART SOLUTION"/>
    <n v="30120"/>
    <s v="ELIGIBLE"/>
    <m/>
    <x v="17"/>
  </r>
  <r>
    <x v="458"/>
    <x v="2121"/>
    <d v="2023-12-07T00:00:00"/>
    <n v="50"/>
    <s v="THE ONE LIGHTING"/>
    <n v="565500"/>
    <s v="ELIGIBLE"/>
    <m/>
    <x v="46"/>
  </r>
  <r>
    <x v="459"/>
    <x v="2122"/>
    <d v="2023-12-10T00:00:00"/>
    <n v="5"/>
    <s v="ZERONE TECHNOLOGIES PVT LTD"/>
    <n v="3032885.5"/>
    <s v="ELIGIBLE"/>
    <m/>
    <x v="8"/>
  </r>
  <r>
    <x v="460"/>
    <x v="2123"/>
    <d v="2023-12-10T00:00:00"/>
    <n v="49"/>
    <s v="ZERONE TECHNOLOGIES PVT LTD"/>
    <n v="162300"/>
    <s v="ELIGIBLE"/>
    <m/>
    <x v="8"/>
  </r>
  <r>
    <x v="461"/>
    <x v="2124"/>
    <d v="2023-12-10T00:00:00"/>
    <n v="230"/>
    <s v="SAKAR INDIA PVT LTD"/>
    <n v="899582.5"/>
    <s v="ELIGIBLE"/>
    <m/>
    <x v="32"/>
  </r>
  <r>
    <x v="462"/>
    <x v="2125"/>
    <d v="2023-12-10T00:00:00"/>
    <n v="231"/>
    <s v="SAKAR INDIA PVT LTD"/>
    <n v="30858"/>
    <s v="ELIGIBLE"/>
    <m/>
    <x v="32"/>
  </r>
  <r>
    <x v="463"/>
    <x v="2126"/>
    <d v="2023-12-10T00:00:00"/>
    <n v="232"/>
    <s v="SAKAR INDIA PVT LTD"/>
    <n v="69375"/>
    <s v="ELIGIBLE"/>
    <m/>
    <x v="32"/>
  </r>
  <r>
    <x v="464"/>
    <x v="2127"/>
    <d v="2023-12-10T00:00:00"/>
    <n v="258"/>
    <s v="SAKAR INDIA PVT LTD"/>
    <n v="205500"/>
    <s v="ELIGIBLE"/>
    <m/>
    <x v="32"/>
  </r>
  <r>
    <x v="465"/>
    <x v="2128"/>
    <d v="2023-12-10T00:00:00"/>
    <n v="233"/>
    <s v="SAKAR INDIA PVT LTD"/>
    <n v="748050"/>
    <s v="ELIGIBLE"/>
    <m/>
    <x v="32"/>
  </r>
  <r>
    <x v="466"/>
    <x v="2129"/>
    <d v="2023-12-11T00:00:00"/>
    <n v="232412338"/>
    <s v="LEGERO LIGHTING INDIA PVT LTD"/>
    <n v="225273"/>
    <s v="ELIGIBLE"/>
    <m/>
    <x v="14"/>
  </r>
  <r>
    <x v="467"/>
    <x v="2130"/>
    <d v="2023-12-16T00:00:00"/>
    <n v="1079"/>
    <s v="CAPITAL ENTERPRISES"/>
    <n v="5039.66"/>
    <s v="ELIGIBLE"/>
    <m/>
    <x v="29"/>
  </r>
  <r>
    <x v="468"/>
    <x v="2131"/>
    <d v="2023-12-16T00:00:00"/>
    <n v="998"/>
    <s v="CAPITAL ENTERPRISES"/>
    <n v="13584"/>
    <s v="ELIGIBLE"/>
    <m/>
    <x v="29"/>
  </r>
  <r>
    <x v="469"/>
    <x v="2132"/>
    <d v="2023-12-16T00:00:00"/>
    <n v="925"/>
    <s v="CAPITAL ENTERPRISES"/>
    <n v="72921.600000000006"/>
    <s v="ELIGIBLE"/>
    <m/>
    <x v="29"/>
  </r>
  <r>
    <x v="470"/>
    <x v="2133"/>
    <d v="2023-12-16T00:00:00"/>
    <n v="903"/>
    <s v="CAPITAL ENTERPRISES"/>
    <n v="44100"/>
    <s v="ELIGIBLE"/>
    <m/>
    <x v="29"/>
  </r>
  <r>
    <x v="471"/>
    <x v="2134"/>
    <d v="2023-12-16T00:00:00"/>
    <n v="928"/>
    <s v="CAPITAL ENTERPRISES"/>
    <n v="20727"/>
    <s v="ELIGIBLE"/>
    <m/>
    <x v="29"/>
  </r>
  <r>
    <x v="472"/>
    <x v="2135"/>
    <d v="2023-12-16T00:00:00"/>
    <n v="719"/>
    <s v="CAPITAL ENTERPRISES"/>
    <n v="23821"/>
    <s v="ELIGIBLE"/>
    <m/>
    <x v="29"/>
  </r>
  <r>
    <x v="473"/>
    <x v="2136"/>
    <d v="2023-12-16T00:00:00"/>
    <n v="623"/>
    <s v="CAPITAL ENTERPRISES"/>
    <n v="5880"/>
    <s v="ELIGIBLE"/>
    <m/>
    <x v="29"/>
  </r>
  <r>
    <x v="474"/>
    <x v="2137"/>
    <d v="2023-12-16T00:00:00"/>
    <n v="620"/>
    <s v="CAPITAL ENTERPRISES"/>
    <n v="33740"/>
    <s v="ELIGIBLE"/>
    <m/>
    <x v="29"/>
  </r>
  <r>
    <x v="475"/>
    <x v="2138"/>
    <d v="2023-12-18T00:00:00"/>
    <n v="1479"/>
    <s v="BK TECHNOLOGIES"/>
    <n v="150100"/>
    <s v="ELIGIBLE"/>
    <m/>
    <x v="13"/>
  </r>
  <r>
    <x v="476"/>
    <x v="2139"/>
    <d v="2023-12-18T00:00:00"/>
    <n v="12"/>
    <s v="ZERONE TECHNOLOGIES PVT LTD"/>
    <n v="223462"/>
    <s v="ELIGIBLE"/>
    <m/>
    <x v="8"/>
  </r>
  <r>
    <x v="477"/>
    <x v="2140"/>
    <d v="2023-12-18T00:00:00"/>
    <n v="17"/>
    <s v="ZERONE TECHNOLOGIES PVT LTD"/>
    <n v="280037"/>
    <s v="ELIGIBLE"/>
    <m/>
    <x v="8"/>
  </r>
  <r>
    <x v="478"/>
    <x v="2141"/>
    <d v="2023-12-18T00:00:00"/>
    <n v="16"/>
    <s v="ZERONE TECHNOLOGIES PVT LTD"/>
    <n v="288579.75"/>
    <s v="ELIGIBLE"/>
    <m/>
    <x v="8"/>
  </r>
  <r>
    <x v="479"/>
    <x v="2142"/>
    <d v="2023-12-18T00:00:00"/>
    <n v="25"/>
    <s v="ZERONE TECHNOLOGIES PVT LTD"/>
    <n v="236314"/>
    <s v="ELIGIBLE"/>
    <m/>
    <x v="8"/>
  </r>
  <r>
    <x v="480"/>
    <x v="2143"/>
    <d v="2023-12-18T00:00:00"/>
    <n v="24"/>
    <s v="ZERONE TECHNOLOGIES PVT LTD"/>
    <n v="50467.5"/>
    <s v="ELIGIBLE"/>
    <m/>
    <x v="8"/>
  </r>
  <r>
    <x v="481"/>
    <x v="2144"/>
    <d v="2023-12-18T00:00:00"/>
    <n v="23"/>
    <s v="ZERONE TECHNOLOGIES PVT LTD"/>
    <n v="115266.6"/>
    <s v="ELIGIBLE"/>
    <m/>
    <x v="8"/>
  </r>
  <r>
    <x v="482"/>
    <x v="2145"/>
    <d v="2023-12-18T00:00:00"/>
    <n v="78"/>
    <s v="ZERONE TECHNOLOGIES PVT LTD"/>
    <n v="1800506"/>
    <s v="ELIGIBLE"/>
    <m/>
    <x v="8"/>
  </r>
  <r>
    <x v="483"/>
    <x v="2146"/>
    <d v="2023-12-20T00:00:00"/>
    <n v="232410397"/>
    <s v="LEGERO LIGHTING INDIA PVT LTD"/>
    <n v="720198"/>
    <s v="ELIGIBLE"/>
    <m/>
    <x v="14"/>
  </r>
  <r>
    <x v="484"/>
    <x v="2147"/>
    <d v="2023-12-20T00:00:00"/>
    <n v="994"/>
    <s v="LEGERO LIGHTING INDIA PVT LTD"/>
    <n v="144230"/>
    <s v="ELIGIBLE"/>
    <m/>
    <x v="14"/>
  </r>
  <r>
    <x v="485"/>
    <x v="2148"/>
    <d v="2023-12-20T00:00:00"/>
    <s v="AB/23-24/08"/>
    <s v="AISSHPRA BUILDERS"/>
    <n v="3275802"/>
    <s v="ELIGIBLE"/>
    <m/>
    <x v="28"/>
  </r>
  <r>
    <x v="486"/>
    <x v="2149"/>
    <d v="2023-12-20T00:00:00"/>
    <s v="AB/23-24/01"/>
    <s v="AISSHPRA BUILDERS"/>
    <n v="1133996.97"/>
    <s v="ELIGIBLE"/>
    <m/>
    <x v="28"/>
  </r>
  <r>
    <x v="487"/>
    <x v="2150"/>
    <d v="2023-12-26T00:00:00"/>
    <s v="HR/TIG/2223/1656"/>
    <s v="TRUFROST COOLING PVT LTD"/>
    <n v="467900"/>
    <s v="ELIGIBLE"/>
    <m/>
    <x v="32"/>
  </r>
  <r>
    <x v="488"/>
    <x v="2151"/>
    <d v="2023-12-26T00:00:00"/>
    <s v="HR/TIG/2223/1174"/>
    <s v="TRUFROST COOLING PVT LTD"/>
    <n v="192000"/>
    <s v="ELIGIBLE"/>
    <m/>
    <x v="32"/>
  </r>
  <r>
    <x v="489"/>
    <x v="2152"/>
    <d v="2023-12-26T00:00:00"/>
    <s v="HR/TIG/2223/1849"/>
    <s v="TRUFROST COOLING PVT LTD"/>
    <n v="26000"/>
    <s v="ELIGIBLE"/>
    <m/>
    <x v="32"/>
  </r>
  <r>
    <x v="490"/>
    <x v="2153"/>
    <d v="2023-12-26T00:00:00"/>
    <s v="224/2324"/>
    <s v="ADHI ENTERPRISES"/>
    <n v="157295.85"/>
    <s v="ELIGIBLE"/>
    <m/>
    <x v="49"/>
  </r>
  <r>
    <x v="491"/>
    <x v="2154"/>
    <d v="2023-12-26T00:00:00"/>
    <n v="1305"/>
    <s v="MS AGENCIES"/>
    <n v="158924"/>
    <s v="ELIGIBLE"/>
    <m/>
    <x v="23"/>
  </r>
  <r>
    <x v="492"/>
    <x v="2155"/>
    <d v="2023-12-27T00:00:00"/>
    <s v="MIS/24/411"/>
    <s v="MAC INFO SOLUTIONS"/>
    <n v="38135.5"/>
    <s v="ELIGIBLE"/>
    <m/>
    <x v="48"/>
  </r>
  <r>
    <x v="493"/>
    <x v="2156"/>
    <d v="2023-12-27T00:00:00"/>
    <n v="5360"/>
    <s v="LORD KRISHNA"/>
    <n v="5932.4"/>
    <s v="ELIGIBLE"/>
    <m/>
    <x v="29"/>
  </r>
  <r>
    <x v="494"/>
    <x v="2157"/>
    <d v="2023-12-27T00:00:00"/>
    <s v="VISS/0937/23-24"/>
    <s v="VITALY INDIA PVT LTD"/>
    <n v="31779.66"/>
    <s v="ELIGIBLE"/>
    <m/>
    <x v="32"/>
  </r>
  <r>
    <x v="495"/>
    <x v="2158"/>
    <d v="2023-12-27T00:00:00"/>
    <s v="EW/003533/23-24"/>
    <s v="ELECTRO WORLD"/>
    <n v="18240"/>
    <s v="ELIGIBLE"/>
    <m/>
    <x v="29"/>
  </r>
  <r>
    <x v="496"/>
    <x v="2159"/>
    <d v="2023-12-27T00:00:00"/>
    <n v="481"/>
    <s v="NAVEEN TRADING COMPANY"/>
    <n v="9523"/>
    <s v="ELIGIBLE"/>
    <m/>
    <x v="28"/>
  </r>
  <r>
    <x v="497"/>
    <x v="2160"/>
    <d v="2023-12-27T00:00:00"/>
    <s v="GST/15909/23-24"/>
    <s v="KAILASH SALES CORPORATION"/>
    <n v="17816.939999999999"/>
    <s v="ELIGIBLE"/>
    <m/>
    <x v="29"/>
  </r>
  <r>
    <x v="498"/>
    <x v="2161"/>
    <d v="2023-12-31T00:00:00"/>
    <n v="64"/>
    <s v="HOME CARE SALES AND SERVICE PVT LTD"/>
    <n v="8000"/>
    <s v="ELIGIBLE"/>
    <m/>
    <x v="30"/>
  </r>
  <r>
    <x v="499"/>
    <x v="2162"/>
    <d v="2023-12-31T00:00:00"/>
    <s v="GST/744"/>
    <s v="SANKALP ENTERPRISES"/>
    <n v="1632"/>
    <s v="ELIGIBLE"/>
    <m/>
    <x v="12"/>
  </r>
  <r>
    <x v="500"/>
    <x v="2163"/>
    <d v="2023-12-31T00:00:00"/>
    <s v="GST/745"/>
    <s v="SANKALP ENTERPRISES"/>
    <n v="1510"/>
    <s v="ELIGIBLE"/>
    <m/>
    <x v="12"/>
  </r>
  <r>
    <x v="501"/>
    <x v="2164"/>
    <d v="2023-12-31T00:00:00"/>
    <s v="INS/71/23-24"/>
    <s v="VISION HIRE ENTERTAINMENTS PVT LTD"/>
    <n v="11800"/>
    <s v="ELIGIBLE"/>
    <m/>
    <x v="8"/>
  </r>
  <r>
    <x v="502"/>
    <x v="2165"/>
    <d v="2023-12-31T00:00:00"/>
    <n v="35"/>
    <s v="ADARSH RAI (ADARSH ENTERPRISES)"/>
    <n v="22758"/>
    <s v="ELIGIBLE"/>
    <m/>
    <x v="32"/>
  </r>
  <r>
    <x v="503"/>
    <x v="2166"/>
    <d v="2023-12-31T00:00:00"/>
    <n v="1217"/>
    <s v="SP INTERNATIONAL"/>
    <n v="56300"/>
    <s v="ELIGIBLE"/>
    <m/>
    <x v="28"/>
  </r>
  <r>
    <x v="504"/>
    <x v="2167"/>
    <d v="2023-12-31T00:00:00"/>
    <s v="RF/2023/06"/>
    <s v="R FORZA TECHNOLOGIES LIP"/>
    <n v="249999"/>
    <s v="ELIGIBLE"/>
    <m/>
    <x v="23"/>
  </r>
  <r>
    <x v="505"/>
    <x v="2168"/>
    <d v="2023-12-31T00:00:00"/>
    <n v="16671"/>
    <s v="B L TANDON"/>
    <n v="240200"/>
    <s v="ELIGIBLE"/>
    <m/>
    <x v="50"/>
  </r>
  <r>
    <x v="506"/>
    <x v="2169"/>
    <d v="2023-12-31T00:00:00"/>
    <n v="9213"/>
    <s v="CORONATION MERCANTILE"/>
    <n v="4962"/>
    <s v="ELIGIBLE"/>
    <m/>
    <x v="32"/>
  </r>
  <r>
    <x v="507"/>
    <x v="2170"/>
    <d v="2023-12-31T00:00:00"/>
    <s v="837/ST/23-24"/>
    <s v="SENDHAMARAI TOOLS PVT LTD"/>
    <n v="266836"/>
    <s v="ELIGIBLE"/>
    <m/>
    <x v="28"/>
  </r>
  <r>
    <x v="508"/>
    <x v="2171"/>
    <d v="2023-12-31T00:00:00"/>
    <s v="BM/HPD/2023/1103"/>
    <s v="BMERAKII DESIGN &amp; SERVICES PVT LTD"/>
    <n v="151600"/>
    <s v="ELIGIBLE"/>
    <m/>
    <x v="9"/>
  </r>
  <r>
    <x v="509"/>
    <x v="2172"/>
    <d v="2023-12-31T00:00:00"/>
    <s v="BMW/23-24/341"/>
    <s v="BALA JI METAL WORKS"/>
    <n v="211000"/>
    <s v="ELIGIBLE"/>
    <m/>
    <x v="28"/>
  </r>
  <r>
    <x v="510"/>
    <x v="2173"/>
    <d v="2023-12-31T00:00:00"/>
    <s v="BM/HPD/2023/0929"/>
    <s v="BMERAKII DESIGN &amp; SERVICES PVT LTD"/>
    <n v="4558"/>
    <s v="ELIGIBLE"/>
    <m/>
    <x v="9"/>
  </r>
  <r>
    <x v="511"/>
    <x v="2174"/>
    <d v="2023-12-31T00:00:00"/>
    <s v="ASPL/2024UP4284"/>
    <s v="ASES SECURITY PVT LTD"/>
    <n v="33700"/>
    <s v="ELIGIBLE"/>
    <m/>
    <x v="8"/>
  </r>
  <r>
    <x v="512"/>
    <x v="2175"/>
    <d v="2023-12-31T00:00:00"/>
    <s v="VISS/0901/23-24"/>
    <s v="VITALY INDIA PVT LTD"/>
    <n v="39546.620000000003"/>
    <s v="ELIGIBLE"/>
    <m/>
    <x v="32"/>
  </r>
  <r>
    <x v="513"/>
    <x v="2176"/>
    <d v="2023-12-31T00:00:00"/>
    <n v="15038"/>
    <s v="KAILASH SALES CORPORATION"/>
    <n v="6764.4"/>
    <s v="ELIGIBLE"/>
    <m/>
    <x v="29"/>
  </r>
  <r>
    <x v="514"/>
    <x v="2177"/>
    <d v="2023-12-31T00:00:00"/>
    <s v="GST/14690/23-24"/>
    <s v="KAILASH SALES CORPORATION"/>
    <n v="8623.74"/>
    <s v="ELIGIBLE"/>
    <m/>
    <x v="29"/>
  </r>
  <r>
    <x v="515"/>
    <x v="2178"/>
    <d v="2023-12-31T00:00:00"/>
    <s v="GST/14594"/>
    <s v="KAILASH SALES CORPORATION"/>
    <n v="9545.76"/>
    <s v="ELIGIBLE"/>
    <m/>
    <x v="29"/>
  </r>
  <r>
    <x v="516"/>
    <x v="2179"/>
    <d v="2023-12-31T00:00:00"/>
    <n v="129"/>
    <s v="MANGALAM MARBLE &amp; GRANITES"/>
    <n v="6072.95"/>
    <s v="ELIGIBLE"/>
    <m/>
    <x v="28"/>
  </r>
  <r>
    <x v="517"/>
    <x v="2180"/>
    <d v="2023-12-31T00:00:00"/>
    <n v="725"/>
    <s v="SHRI RAM ELECTRICALS"/>
    <n v="41727.199999999997"/>
    <s v="ELIGIBLE"/>
    <m/>
    <x v="23"/>
  </r>
  <r>
    <x v="518"/>
    <x v="2181"/>
    <d v="2023-12-31T00:00:00"/>
    <n v="5304"/>
    <s v="LORD KRISHNA"/>
    <n v="38641"/>
    <s v="ELIGIBLE"/>
    <m/>
    <x v="29"/>
  </r>
  <r>
    <x v="519"/>
    <x v="2182"/>
    <d v="2023-12-31T00:00:00"/>
    <n v="8091"/>
    <s v="ANAND TRADING CORPORATION"/>
    <n v="16237.5"/>
    <s v="ELIGIBLE"/>
    <m/>
    <x v="23"/>
  </r>
  <r>
    <x v="520"/>
    <x v="2183"/>
    <d v="2023-12-31T00:00:00"/>
    <s v="TA/3247"/>
    <s v="AGRAWAL MARBLES"/>
    <n v="1000"/>
    <s v="ELIGIBLE"/>
    <m/>
    <x v="28"/>
  </r>
  <r>
    <x v="521"/>
    <x v="2184"/>
    <d v="2023-12-31T00:00:00"/>
    <s v="SIVN/IN/23-00274"/>
    <s v="SHIJI INDIA LLP"/>
    <n v="22960"/>
    <s v="ELIGIBLE"/>
    <m/>
    <x v="9"/>
  </r>
  <r>
    <x v="522"/>
    <x v="2185"/>
    <d v="2023-12-31T00:00:00"/>
    <s v="TT/23-24/202"/>
    <s v="TECHNICAL TOUCH"/>
    <n v="3993.22"/>
    <s v="ELIGIBLE"/>
    <m/>
    <x v="17"/>
  </r>
  <r>
    <x v="523"/>
    <x v="2186"/>
    <d v="2023-12-31T00:00:00"/>
    <s v="NAPL/23-24/638"/>
    <s v="NEPTUNE AUTOMATIC PVT LTD"/>
    <n v="18500"/>
    <s v="ELIGIBLE"/>
    <m/>
    <x v="16"/>
  </r>
  <r>
    <x v="524"/>
    <x v="2187"/>
    <d v="2023-12-31T00:00:00"/>
    <n v="232412856"/>
    <s v="LEGERO LIGHTING INDIA PVT LTD"/>
    <n v="16800"/>
    <s v="ELIGIBLE"/>
    <m/>
    <x v="14"/>
  </r>
  <r>
    <x v="525"/>
    <x v="2188"/>
    <d v="2023-12-31T00:00:00"/>
    <n v="130"/>
    <s v="SHIVA INSTRUMENT AND VALUES"/>
    <n v="118000"/>
    <s v="ELIGIBLE"/>
    <m/>
    <x v="28"/>
  </r>
  <r>
    <x v="526"/>
    <x v="2189"/>
    <d v="2023-12-31T00:00:00"/>
    <n v="1217"/>
    <s v="SP INTERNATIONAL"/>
    <n v="56300"/>
    <s v="ELIGIBLE"/>
    <m/>
    <x v="28"/>
  </r>
  <r>
    <x v="527"/>
    <x v="2190"/>
    <d v="2023-12-31T00:00:00"/>
    <s v="OMS/0105/23-24"/>
    <s v="SARIM INDUSTRIES"/>
    <n v="11000"/>
    <s v="ELIGIBLE"/>
    <m/>
    <x v="12"/>
  </r>
  <r>
    <x v="528"/>
    <x v="2191"/>
    <d v="2023-12-31T00:00:00"/>
    <s v="VSS/0850/23-24"/>
    <s v="VITALY INDIA PVT LTD"/>
    <n v="31372.89"/>
    <s v="ELIGIBLE"/>
    <m/>
    <x v="32"/>
  </r>
  <r>
    <x v="529"/>
    <x v="2192"/>
    <d v="2023-12-31T00:00:00"/>
    <s v="GST/14447/23-24"/>
    <s v="KAILASH SALES CORPORATION"/>
    <n v="2881.36"/>
    <s v="ELIGIBLE"/>
    <m/>
    <x v="29"/>
  </r>
  <r>
    <x v="530"/>
    <x v="2193"/>
    <d v="2023-12-31T00:00:00"/>
    <s v="GST/14200/23-24"/>
    <s v="KAILASH SALES CORPORATION"/>
    <n v="2432.1999999999998"/>
    <s v="ELIGIBLE"/>
    <m/>
    <x v="29"/>
  </r>
  <r>
    <x v="531"/>
    <x v="2194"/>
    <d v="2023-12-31T00:00:00"/>
    <n v="5065"/>
    <s v="KAILASH SALES CORPORATION"/>
    <n v="2217"/>
    <s v="ELIGIBLE"/>
    <m/>
    <x v="29"/>
  </r>
  <r>
    <x v="532"/>
    <x v="2195"/>
    <d v="2023-12-31T00:00:00"/>
    <s v="GST/694"/>
    <s v="SANKALP ENTERPRISES"/>
    <n v="725"/>
    <s v="ELIGIBLE"/>
    <m/>
    <x v="12"/>
  </r>
  <r>
    <x v="533"/>
    <x v="2196"/>
    <d v="2023-12-31T00:00:00"/>
    <n v="433"/>
    <s v="NAVEEN TRADING COMPANY"/>
    <n v="28067"/>
    <s v="ELIGIBLE"/>
    <m/>
    <x v="28"/>
  </r>
  <r>
    <x v="534"/>
    <x v="2197"/>
    <d v="2023-12-31T00:00:00"/>
    <n v="991"/>
    <s v="DEEPASH ENGINEERS AND ASSOCIATES"/>
    <n v="33500"/>
    <s v="ELIGIBLE"/>
    <m/>
    <x v="9"/>
  </r>
  <r>
    <x v="535"/>
    <x v="2198"/>
    <d v="2023-12-31T00:00:00"/>
    <s v="TA/3178"/>
    <s v="AGRAWAL MARBLES"/>
    <n v="677.96"/>
    <s v="ELIGIBLE"/>
    <m/>
    <x v="28"/>
  </r>
  <r>
    <x v="536"/>
    <x v="2199"/>
    <d v="2023-12-31T00:00:00"/>
    <s v="TA/3170"/>
    <s v="AGRAWAL MARBLES"/>
    <n v="4915.24"/>
    <s v="ELIGIBLE"/>
    <m/>
    <x v="28"/>
  </r>
  <r>
    <x v="537"/>
    <x v="2200"/>
    <d v="2023-12-31T00:00:00"/>
    <s v="GST/14689"/>
    <s v="KAILASH SALES CORPORATION"/>
    <n v="13093.22"/>
    <s v="ELIGIBLE"/>
    <m/>
    <x v="29"/>
  </r>
  <r>
    <x v="538"/>
    <x v="2201"/>
    <d v="2023-12-31T00:00:00"/>
    <s v="GST/14843/23-24"/>
    <s v="KAILASH SALES CORPORATION"/>
    <n v="7444.9"/>
    <s v="ELIGIBLE"/>
    <m/>
    <x v="29"/>
  </r>
  <r>
    <x v="539"/>
    <x v="2202"/>
    <d v="2023-12-31T00:00:00"/>
    <s v="GST/14809/23-24"/>
    <s v="KAILASH SALES CORPORATION"/>
    <n v="44652.54"/>
    <s v="ELIGIBLE"/>
    <m/>
    <x v="29"/>
  </r>
  <r>
    <x v="540"/>
    <x v="2203"/>
    <d v="2023-12-31T00:00:00"/>
    <s v="ACS/23-24/3432"/>
    <s v="AGRAWAL COMMERCIAL SYNDICATE"/>
    <n v="4152.54"/>
    <s v="ELIGIBLE"/>
    <m/>
    <x v="28"/>
  </r>
  <r>
    <x v="541"/>
    <x v="2204"/>
    <d v="2023-12-31T00:00:00"/>
    <n v="440"/>
    <s v="NAVEEN TRADING COMPANY"/>
    <n v="35600"/>
    <s v="ELIGIBLE"/>
    <m/>
    <x v="28"/>
  </r>
  <r>
    <x v="542"/>
    <x v="2205"/>
    <d v="2023-12-31T00:00:00"/>
    <s v="OMS/0101/23-24"/>
    <s v="SARIM INDUSTRIES"/>
    <n v="18500"/>
    <s v="ELIGIBLE"/>
    <m/>
    <x v="12"/>
  </r>
  <r>
    <x v="543"/>
    <x v="2206"/>
    <d v="2023-12-31T00:00:00"/>
    <n v="996"/>
    <s v="DEEPASH ENGINEERS AND ASSOCIATES"/>
    <n v="17800"/>
    <s v="ELIGIBLE"/>
    <m/>
    <x v="9"/>
  </r>
  <r>
    <x v="544"/>
    <x v="2207"/>
    <d v="2023-12-31T00:00:00"/>
    <n v="38"/>
    <s v="AMAR AGENCIES"/>
    <n v="70267"/>
    <s v="ELIGIBLE"/>
    <m/>
    <x v="29"/>
  </r>
  <r>
    <x v="545"/>
    <x v="2208"/>
    <d v="2023-12-31T00:00:00"/>
    <n v="6088"/>
    <s v="LORD KRISHNA"/>
    <n v="28463.54"/>
    <s v="ELIGIBLE"/>
    <m/>
    <x v="29"/>
  </r>
  <r>
    <x v="546"/>
    <x v="2209"/>
    <d v="2023-12-31T00:00:00"/>
    <n v="5290"/>
    <s v="LORD KRISHNA"/>
    <n v="63288.13"/>
    <s v="ELIGIBLE"/>
    <m/>
    <x v="29"/>
  </r>
  <r>
    <x v="547"/>
    <x v="2210"/>
    <d v="2023-05-22T00:00:00"/>
    <n v="23"/>
    <s v="BHARAT BUILDING MATERIAL"/>
    <n v="17590"/>
    <s v="ELIGIBLE"/>
    <m/>
    <x v="28"/>
  </r>
  <r>
    <x v="548"/>
    <x v="2211"/>
    <d v="2023-05-31T00:00:00"/>
    <n v="16"/>
    <s v="BHARAT BUILDING MATERIAL"/>
    <n v="18270"/>
    <s v="ELIGIBLE"/>
    <m/>
    <x v="28"/>
  </r>
  <r>
    <x v="549"/>
    <x v="2212"/>
    <d v="2023-05-31T00:00:00"/>
    <n v="14"/>
    <s v="BHARAT BUILDING MATERIAL"/>
    <n v="5740"/>
    <s v="ELIGIBLE"/>
    <m/>
    <x v="28"/>
  </r>
  <r>
    <x v="550"/>
    <x v="2213"/>
    <d v="2023-06-17T00:00:00"/>
    <n v="17"/>
    <s v="BHARAT BUILDING MATERIAL"/>
    <n v="17850"/>
    <s v="ELIGIBLE"/>
    <m/>
    <x v="28"/>
  </r>
  <r>
    <x v="551"/>
    <x v="2214"/>
    <d v="2023-06-17T00:00:00"/>
    <n v="12"/>
    <s v="BHARAT BUILDING MATERIAL"/>
    <n v="24710"/>
    <s v="ELIGIBLE"/>
    <m/>
    <x v="28"/>
  </r>
  <r>
    <x v="552"/>
    <x v="2215"/>
    <d v="2023-06-17T00:00:00"/>
    <n v="4"/>
    <s v="BHARAT BUILDING MATERIAL"/>
    <n v="3920"/>
    <s v="ELIGIBLE"/>
    <m/>
    <x v="28"/>
  </r>
  <r>
    <x v="553"/>
    <x v="2216"/>
    <d v="2023-06-17T00:00:00"/>
    <n v="2"/>
    <s v="BHARAT BUILDING MATERIAL"/>
    <n v="11970"/>
    <s v="ELIGIBLE"/>
    <m/>
    <x v="28"/>
  </r>
  <r>
    <x v="554"/>
    <x v="2217"/>
    <d v="2023-06-30T00:00:00"/>
    <m/>
    <s v="BHARAT BUILDING MATERIAL"/>
    <n v="12810"/>
    <s v="ELIGIBLE"/>
    <m/>
    <x v="28"/>
  </r>
  <r>
    <x v="555"/>
    <x v="2218"/>
    <d v="2023-07-11T00:00:00"/>
    <n v="16"/>
    <s v="BHARAT BUILDING MATERIAL"/>
    <n v="11900"/>
    <s v="ELIGIBLE"/>
    <m/>
    <x v="28"/>
  </r>
  <r>
    <x v="556"/>
    <x v="2219"/>
    <d v="2023-07-12T00:00:00"/>
    <n v="27"/>
    <s v="BHARAT BUILDING MATERIAL"/>
    <n v="5950"/>
    <s v="ELIGIBLE"/>
    <m/>
    <x v="28"/>
  </r>
  <r>
    <x v="557"/>
    <x v="2220"/>
    <d v="2023-08-06T00:00:00"/>
    <n v="58"/>
    <s v="BHARAT BUILDING MATERIAL"/>
    <n v="5950"/>
    <s v="ELIGIBLE"/>
    <m/>
    <x v="28"/>
  </r>
  <r>
    <x v="558"/>
    <x v="2221"/>
    <d v="2023-08-13T00:00:00"/>
    <n v="138"/>
    <s v="BHARAT BUILDING MATERIAL"/>
    <n v="11900"/>
    <s v="ELIGIBLE"/>
    <m/>
    <x v="28"/>
  </r>
  <r>
    <x v="559"/>
    <x v="2222"/>
    <d v="2023-08-18T00:00:00"/>
    <n v="178"/>
    <s v="BHARAT BUILDING MATERIAL"/>
    <n v="17710"/>
    <s v="ELIGIBLE"/>
    <m/>
    <x v="28"/>
  </r>
  <r>
    <x v="560"/>
    <x v="2223"/>
    <d v="2023-08-28T00:00:00"/>
    <n v="198"/>
    <s v="BHARAT BUILDING MATERIAL"/>
    <n v="5600"/>
    <s v="ELIGIBLE"/>
    <m/>
    <x v="28"/>
  </r>
  <r>
    <x v="561"/>
    <x v="2224"/>
    <d v="2023-09-04T00:00:00"/>
    <m/>
    <s v="BHARAT BUILDING MATERIAL"/>
    <n v="16800"/>
    <s v="ELIGIBLE"/>
    <m/>
    <x v="28"/>
  </r>
  <r>
    <x v="562"/>
    <x v="2225"/>
    <d v="2023-09-10T00:00:00"/>
    <m/>
    <s v="BHARAT BUILDING MATERIAL"/>
    <n v="31250"/>
    <s v="ELIGIBLE"/>
    <m/>
    <x v="28"/>
  </r>
  <r>
    <x v="563"/>
    <x v="2226"/>
    <d v="2023-09-14T00:00:00"/>
    <n v="242"/>
    <s v="BHARAT BUILDING MATERIAL"/>
    <n v="11200"/>
    <s v="ELIGIBLE"/>
    <m/>
    <x v="28"/>
  </r>
  <r>
    <x v="564"/>
    <x v="2227"/>
    <d v="2023-09-17T00:00:00"/>
    <n v="69"/>
    <s v="BHARAT BUILDING MATERIAL"/>
    <n v="24350"/>
    <s v="ELIGIBLE"/>
    <m/>
    <x v="28"/>
  </r>
  <r>
    <x v="565"/>
    <x v="2228"/>
    <d v="2023-10-19T00:00:00"/>
    <n v="612"/>
    <s v="BHARAT BUILDING MATERIAL"/>
    <n v="37030"/>
    <s v="ELIGIBLE"/>
    <m/>
    <x v="28"/>
  </r>
  <r>
    <x v="566"/>
    <x v="2229"/>
    <d v="2023-10-20T00:00:00"/>
    <n v="717"/>
    <s v="BHARAT BUILDING MATERIAL"/>
    <n v="41740"/>
    <s v="ELIGIBLE"/>
    <m/>
    <x v="28"/>
  </r>
  <r>
    <x v="567"/>
    <x v="2230"/>
    <d v="2023-11-08T00:00:00"/>
    <n v="511"/>
    <s v="BHARAT BUILDING MATERIAL"/>
    <n v="40320"/>
    <s v="ELIGIBLE"/>
    <m/>
    <x v="28"/>
  </r>
  <r>
    <x v="568"/>
    <x v="2231"/>
    <d v="2023-12-31T00:00:00"/>
    <n v="241"/>
    <s v="BHARAT BUILDING MATERIAL"/>
    <n v="13300"/>
    <s v="ELIGIBLE"/>
    <m/>
    <x v="28"/>
  </r>
  <r>
    <x v="569"/>
    <x v="2232"/>
    <d v="2023-12-31T00:00:00"/>
    <n v="785"/>
    <s v="BHARAT BUILDING MATERIAL"/>
    <n v="22050"/>
    <s v="ELIGIBLE"/>
    <m/>
    <x v="28"/>
  </r>
  <r>
    <x v="570"/>
    <x v="2233"/>
    <d v="2023-05-31T00:00:00"/>
    <n v="14"/>
    <s v="BHARAT BUILDING MATERIAL"/>
    <n v="6650"/>
    <s v="ELIGIBLE"/>
    <m/>
    <x v="28"/>
  </r>
  <r>
    <x v="571"/>
    <x v="2234"/>
    <d v="2023-07-11T00:00:00"/>
    <n v="97"/>
    <s v="BHARAT BUILDING MATERIAL"/>
    <n v="18690"/>
    <s v="ELIGIBLE"/>
    <m/>
    <x v="28"/>
  </r>
  <r>
    <x v="572"/>
    <x v="2235"/>
    <d v="2023-08-06T00:00:00"/>
    <n v="58"/>
    <s v="BHARAT BUILDING MATERIAL"/>
    <n v="6860"/>
    <s v="ELIGIBLE"/>
    <m/>
    <x v="28"/>
  </r>
  <r>
    <x v="573"/>
    <x v="2236"/>
    <d v="2023-09-04T00:00:00"/>
    <m/>
    <s v="BHARAT BUILDING MATERIAL"/>
    <n v="6300"/>
    <s v="ELIGIBLE"/>
    <m/>
    <x v="28"/>
  </r>
  <r>
    <x v="574"/>
    <x v="2237"/>
    <d v="2023-10-19T00:00:00"/>
    <n v="612"/>
    <s v="BHARAT BUILDING MATERIAL"/>
    <n v="12180"/>
    <s v="ELIGIBLE"/>
    <m/>
    <x v="28"/>
  </r>
  <r>
    <x v="575"/>
    <x v="2238"/>
    <d v="2023-12-31T00:00:00"/>
    <n v="91"/>
    <s v="BHARAT BUILDING MATERIAL"/>
    <n v="6090"/>
    <s v="ELIGIBLE"/>
    <m/>
    <x v="28"/>
  </r>
  <r>
    <x v="576"/>
    <x v="2239"/>
    <d v="2023-12-10T00:00:00"/>
    <s v="KEIPL/23-24/196"/>
    <s v="KUMAR EQUIPMENT INDIA PVT LTD"/>
    <n v="1367728.47"/>
    <s v="ELIGIBLE"/>
    <m/>
    <x v="51"/>
  </r>
  <r>
    <x v="577"/>
    <x v="2240"/>
    <d v="2023-12-10T00:00:00"/>
    <s v="KEIPL/23-24/320"/>
    <s v="KUMAR EQUIPMENT INDIA PVT LTD"/>
    <n v="263596.40000000002"/>
    <s v="ELIGIBLE"/>
    <m/>
    <x v="51"/>
  </r>
  <r>
    <x v="578"/>
    <x v="2241"/>
    <d v="2023-12-10T00:00:00"/>
    <s v="KEIPL/23-24/153"/>
    <s v="KUMAR EQUIPMENT INDIA PVT LTD"/>
    <n v="2237801.4"/>
    <s v="ELIGIBLE"/>
    <m/>
    <x v="51"/>
  </r>
  <r>
    <x v="579"/>
    <x v="2242"/>
    <d v="2023-12-10T00:00:00"/>
    <s v="KEIPL/23-24/155"/>
    <s v="KUMAR EQUIPMENT INDIA PVT LTD"/>
    <n v="132354"/>
    <s v="ELIGIBLE"/>
    <m/>
    <x v="51"/>
  </r>
  <r>
    <x v="580"/>
    <x v="2243"/>
    <d v="2023-12-10T00:00:00"/>
    <s v="KEIPL/23-24/121"/>
    <s v="KUMAR EQUIPMENT INDIA PVT LTD"/>
    <n v="1532006.7"/>
    <s v="ELIGIBLE"/>
    <m/>
    <x v="51"/>
  </r>
  <r>
    <x v="581"/>
    <x v="2244"/>
    <d v="2023-12-10T00:00:00"/>
    <s v="KEIPL/23-24/447"/>
    <s v="KUMAR EQUIPMENT INDIA PVT LTD"/>
    <n v="25000"/>
    <s v="ELIGIBLE"/>
    <m/>
    <x v="51"/>
  </r>
  <r>
    <x v="582"/>
    <x v="2245"/>
    <d v="2023-12-10T00:00:00"/>
    <s v="KEIPL/23-24/020"/>
    <s v="KUMAR EQUIPMENT INDIA PVT LTD"/>
    <n v="722129.1"/>
    <s v="ELIGIBLE"/>
    <m/>
    <x v="51"/>
  </r>
  <r>
    <x v="583"/>
    <x v="2246"/>
    <d v="2023-12-10T00:00:00"/>
    <s v="KEIPL/23-24/119"/>
    <s v="KUMAR EQUIPMENT INDIA PVT LTD"/>
    <n v="515000"/>
    <s v="ELIGIBLE"/>
    <m/>
    <x v="51"/>
  </r>
  <r>
    <x v="584"/>
    <x v="2247"/>
    <d v="2023-12-11T00:00:00"/>
    <n v="473"/>
    <s v="KUMAR EQUIPMENT INDIA PVT LTD"/>
    <n v="6857534"/>
    <s v="ELIGIBLE"/>
    <m/>
    <x v="51"/>
  </r>
  <r>
    <x v="585"/>
    <x v="2248"/>
    <d v="2023-12-11T00:00:00"/>
    <n v="590"/>
    <s v="KUMAR EQUIPMENT INDIA PVT LTD"/>
    <n v="3671800.48"/>
    <s v="ELIGIBLE"/>
    <m/>
    <x v="51"/>
  </r>
  <r>
    <x v="586"/>
    <x v="2249"/>
    <d v="2023-12-11T00:00:00"/>
    <n v="497"/>
    <s v="KUMAR EQUIPMENT INDIA PVT LTD"/>
    <n v="1293797.6000000001"/>
    <s v="ELIGIBLE"/>
    <m/>
    <x v="51"/>
  </r>
  <r>
    <x v="587"/>
    <x v="2250"/>
    <d v="2023-12-20T00:00:00"/>
    <s v="AB/23-24/08"/>
    <s v="AISSHPRA BUILDERS"/>
    <n v="114480"/>
    <s v="ELIGIBLE"/>
    <m/>
    <x v="28"/>
  </r>
  <r>
    <x v="588"/>
    <x v="2251"/>
    <d v="2023-12-27T00:00:00"/>
    <n v="5982"/>
    <s v="VINOD INDUSTRIAL COROPORATION"/>
    <n v="24980.07"/>
    <s v="ELIGIBLE"/>
    <m/>
    <x v="32"/>
  </r>
  <r>
    <x v="589"/>
    <x v="2252"/>
    <d v="2023-12-31T00:00:00"/>
    <n v="495"/>
    <s v="JS TABLEWARES"/>
    <n v="281787.40000000002"/>
    <s v="NOT ELIGIBLE"/>
    <m/>
    <x v="33"/>
  </r>
  <r>
    <x v="590"/>
    <x v="2253"/>
    <d v="2023-12-31T00:00:00"/>
    <n v="496"/>
    <s v="JS TABLEWARES"/>
    <n v="365753"/>
    <s v="NOT ELIGIBLE"/>
    <m/>
    <x v="33"/>
  </r>
  <r>
    <x v="591"/>
    <x v="2254"/>
    <d v="2023-12-31T00:00:00"/>
    <n v="101"/>
    <s v="VERPACO INDIA PVT LTD"/>
    <n v="428368"/>
    <s v="ELIGIBLE"/>
    <m/>
    <x v="25"/>
  </r>
  <r>
    <x v="592"/>
    <x v="2255"/>
    <d v="2023-12-31T00:00:00"/>
    <s v="KEIPL/23-24/506"/>
    <s v="KUMAR EQUIPMENT INDIA PVT LTD"/>
    <n v="2275062.6"/>
    <s v="ELIGIBLE"/>
    <m/>
    <x v="51"/>
  </r>
  <r>
    <x v="593"/>
    <x v="2256"/>
    <d v="2023-09-04T00:00:00"/>
    <n v="455"/>
    <s v="SNEHA ROAD LINE"/>
    <n v="40000"/>
    <s v="ELIGIBLE"/>
    <s v="Freight"/>
    <x v="52"/>
  </r>
  <r>
    <x v="594"/>
    <x v="2257"/>
    <d v="2023-09-10T00:00:00"/>
    <m/>
    <s v="KHADIJA BEGAM"/>
    <n v="36000"/>
    <s v="NOT ELIGIBLE"/>
    <s v="FREIGHT"/>
    <x v="52"/>
  </r>
  <r>
    <x v="595"/>
    <x v="2258"/>
    <d v="2023-10-19T00:00:00"/>
    <n v="3462"/>
    <s v="K P COURIER"/>
    <n v="14000"/>
    <s v="ELIGIBLE"/>
    <s v="Courier Charges"/>
    <x v="9"/>
  </r>
  <r>
    <x v="596"/>
    <x v="2259"/>
    <d v="2023-11-02T00:00:00"/>
    <n v="844"/>
    <s v="SENDHAMARAI TOOLS PVT LTD"/>
    <n v="2200"/>
    <s v="NOT ELIGIBLE"/>
    <s v="KITCHEN EQUIPMENT"/>
    <x v="28"/>
  </r>
  <r>
    <x v="597"/>
    <x v="2260"/>
    <d v="2023-12-31T00:00:00"/>
    <s v="AGLM/2635"/>
    <s v="ARHAT GLOBAL LOGISTICS PVT LTD"/>
    <n v="3734"/>
    <s v="ELIGIBLE"/>
    <s v="Freight"/>
    <x v="52"/>
  </r>
  <r>
    <x v="598"/>
    <x v="2261"/>
    <d v="2023-12-31T00:00:00"/>
    <s v="SI/23-24/02"/>
    <s v="A CLASS MARBLE INDIA PVT LTD"/>
    <n v="36300"/>
    <s v="ELIGIBLE"/>
    <m/>
    <x v="28"/>
  </r>
  <r>
    <x v="599"/>
    <x v="2262"/>
    <d v="2023-08-03T00:00:00"/>
    <n v="309"/>
    <s v="SHYAM NURSERY"/>
    <n v="205300"/>
    <s v="ELIGIBLE"/>
    <m/>
    <x v="53"/>
  </r>
  <r>
    <x v="600"/>
    <x v="2263"/>
    <d v="2023-08-03T00:00:00"/>
    <n v="312"/>
    <s v="SHYAM NURSERY"/>
    <n v="23000"/>
    <s v="ELIGIBLE"/>
    <m/>
    <x v="53"/>
  </r>
  <r>
    <x v="601"/>
    <x v="2264"/>
    <d v="2023-08-03T00:00:00"/>
    <n v="310"/>
    <s v="SHYAM NURSERY"/>
    <n v="144050"/>
    <s v="ELIGIBLE"/>
    <m/>
    <x v="53"/>
  </r>
  <r>
    <x v="602"/>
    <x v="2265"/>
    <d v="2023-08-03T00:00:00"/>
    <n v="311"/>
    <s v="SHYAM NURSERY"/>
    <n v="95400"/>
    <s v="ELIGIBLE"/>
    <m/>
    <x v="53"/>
  </r>
  <r>
    <x v="603"/>
    <x v="2266"/>
    <d v="2023-09-04T00:00:00"/>
    <n v="10"/>
    <s v="SHYAM NURSERY"/>
    <n v="325500"/>
    <s v="ELIGIBLE"/>
    <m/>
    <x v="53"/>
  </r>
  <r>
    <x v="604"/>
    <x v="2267"/>
    <d v="2023-11-02T00:00:00"/>
    <n v="361"/>
    <s v="SHYAM NURSERY"/>
    <n v="81300"/>
    <s v="ELIGIBLE"/>
    <m/>
    <x v="53"/>
  </r>
  <r>
    <x v="605"/>
    <x v="2268"/>
    <d v="2023-11-09T00:00:00"/>
    <n v="365"/>
    <s v="SHYAM NURSERY"/>
    <n v="66300"/>
    <s v="ELIGIBLE"/>
    <m/>
    <x v="53"/>
  </r>
  <r>
    <x v="606"/>
    <x v="2269"/>
    <d v="2023-11-09T00:00:00"/>
    <n v="114"/>
    <s v="UMESH FLOWER POTS &amp; PRAVEEN FARM AND NURSERY"/>
    <n v="14400"/>
    <s v="ELIGIBLE"/>
    <m/>
    <x v="53"/>
  </r>
  <r>
    <x v="607"/>
    <x v="2270"/>
    <d v="2023-11-09T00:00:00"/>
    <n v="363"/>
    <s v="SHYAM NURSERY"/>
    <n v="270960"/>
    <s v="ELIGIBLE"/>
    <m/>
    <x v="53"/>
  </r>
  <r>
    <x v="608"/>
    <x v="2271"/>
    <d v="2023-12-10T00:00:00"/>
    <n v="234"/>
    <s v="SAKAR INDIA PVT LTD"/>
    <n v="650000"/>
    <s v="ELIGIBLE"/>
    <m/>
    <x v="32"/>
  </r>
  <r>
    <x v="609"/>
    <x v="2272"/>
    <d v="2023-11-08T00:00:00"/>
    <s v="2023-24/433"/>
    <s v="AVADH BILIGIRI"/>
    <n v="60000"/>
    <s v="ELIGIBLE"/>
    <m/>
    <x v="30"/>
  </r>
  <r>
    <x v="610"/>
    <x v="2273"/>
    <d v="2023-11-08T00:00:00"/>
    <s v="DEL/IN/612/1023"/>
    <s v="FRESH &amp; HONEST CAFÉ LIMITED"/>
    <n v="4000"/>
    <s v="ELIGIBLE"/>
    <m/>
    <x v="28"/>
  </r>
  <r>
    <x v="611"/>
    <x v="2274"/>
    <d v="2023-11-08T00:00:00"/>
    <n v="1154"/>
    <s v="PHONOGRAPHIC PERFORMANCE LTD"/>
    <n v="169944"/>
    <s v="ELIGIBLE"/>
    <m/>
    <x v="28"/>
  </r>
  <r>
    <x v="612"/>
    <x v="2275"/>
    <d v="2023-12-02T00:00:00"/>
    <s v="SEPL/2223/DEL/077"/>
    <s v="SERVOTECH ELECTRICAL PVT LTD"/>
    <n v="2043354"/>
    <s v="ELIGIBLE"/>
    <m/>
    <x v="29"/>
  </r>
  <r>
    <x v="613"/>
    <x v="2276"/>
    <d v="2023-12-02T00:00:00"/>
    <n v="8"/>
    <s v="SIDDHIVINAYAK INTERIOR"/>
    <n v="948314"/>
    <s v="ELIGIBLE"/>
    <m/>
    <x v="28"/>
  </r>
  <r>
    <x v="614"/>
    <x v="2277"/>
    <d v="2023-12-04T00:00:00"/>
    <s v="SEPL/2023/DEL/047"/>
    <s v="SERVOTECH ELECTRICAL PVT LTD"/>
    <n v="2274402.83"/>
    <s v="ELIGIBLE"/>
    <m/>
    <x v="29"/>
  </r>
  <r>
    <x v="615"/>
    <x v="2278"/>
    <d v="2023-12-27T00:00:00"/>
    <n v="29"/>
    <s v="RAJ TRADERS"/>
    <n v="1021087.29"/>
    <s v="ELIGIBLE"/>
    <m/>
    <x v="12"/>
  </r>
  <r>
    <x v="616"/>
    <x v="2279"/>
    <d v="2023-12-27T00:00:00"/>
    <n v="27100195"/>
    <s v="OSOURCE GLOBAL PVT LTD"/>
    <n v="3500"/>
    <s v="ELIGIBLE"/>
    <m/>
    <x v="30"/>
  </r>
  <r>
    <x v="617"/>
    <x v="2280"/>
    <d v="2023-12-27T00:00:00"/>
    <n v="27100652"/>
    <s v="OSOURCE GLOBAL PVT LTD"/>
    <n v="3500"/>
    <s v="ELIGIBLE"/>
    <m/>
    <x v="30"/>
  </r>
  <r>
    <x v="618"/>
    <x v="2281"/>
    <d v="2023-12-27T00:00:00"/>
    <n v="27110742"/>
    <s v="OSOURCE GLOBAL PVT LTD"/>
    <n v="3500"/>
    <s v="ELIGIBLE"/>
    <m/>
    <x v="30"/>
  </r>
  <r>
    <x v="619"/>
    <x v="2282"/>
    <d v="2023-12-27T00:00:00"/>
    <n v="27120507"/>
    <s v="OSOURCE GLOBAL PVT LTD"/>
    <n v="5450"/>
    <s v="ELIGIBLE"/>
    <m/>
    <x v="30"/>
  </r>
  <r>
    <x v="620"/>
    <x v="2283"/>
    <d v="2023-12-27T00:00:00"/>
    <n v="27120281"/>
    <s v="OSOURCE GLOBAL PVT LTD"/>
    <n v="7500"/>
    <s v="ELIGIBLE"/>
    <m/>
    <x v="30"/>
  </r>
  <r>
    <x v="621"/>
    <x v="2284"/>
    <d v="2023-12-31T00:00:00"/>
    <n v="165"/>
    <s v="KUSUM CONSTRUCTION"/>
    <n v="75000"/>
    <s v="ELIGIBLE"/>
    <m/>
    <x v="28"/>
  </r>
  <r>
    <x v="622"/>
    <x v="2285"/>
    <d v="2023-12-31T00:00:00"/>
    <s v="AB/22-23/03"/>
    <s v="AISSHPRA BUILDERS"/>
    <n v="9127938.5399999991"/>
    <s v="ELIGIBLE"/>
    <m/>
    <x v="28"/>
  </r>
  <r>
    <x v="623"/>
    <x v="2286"/>
    <d v="2023-12-31T00:00:00"/>
    <s v="AB/23-24/07"/>
    <s v="AISSHPRA BUILDERS"/>
    <n v="21166270.309999999"/>
    <s v="ELIGIBLE"/>
    <m/>
    <x v="28"/>
  </r>
  <r>
    <x v="624"/>
    <x v="2287"/>
    <d v="2023-12-31T00:00:00"/>
    <s v="AB/22-23/02"/>
    <s v="AISSHPRA BUILDERS"/>
    <n v="17530570.82"/>
    <s v="ELIGIBLE"/>
    <m/>
    <x v="28"/>
  </r>
  <r>
    <x v="625"/>
    <x v="2288"/>
    <d v="2023-12-31T00:00:00"/>
    <s v="AB/23-24/06"/>
    <s v="AISSHPRA BUILDERS"/>
    <n v="33372043.27"/>
    <s v="ELIGIBLE"/>
    <m/>
    <x v="28"/>
  </r>
  <r>
    <x v="626"/>
    <x v="2289"/>
    <d v="2023-12-31T00:00:00"/>
    <s v="AB/23-24/09"/>
    <s v="AISSHPRA BUILDERS"/>
    <n v="16562083.77"/>
    <s v="ELIGIBLE"/>
    <m/>
    <x v="28"/>
  </r>
  <r>
    <x v="627"/>
    <x v="2290"/>
    <d v="2023-12-31T00:00:00"/>
    <s v="2023/24/495"/>
    <s v="AVADH BILIGIRI"/>
    <n v="60000"/>
    <s v="ELIGIBLE"/>
    <m/>
    <x v="30"/>
  </r>
  <r>
    <x v="628"/>
    <x v="2291"/>
    <d v="2023-12-31T00:00:00"/>
    <s v="A/23-24/12/0195"/>
    <s v="THE INDIAN PERFORMING RIGHT SOCIETY"/>
    <n v="97364"/>
    <s v="ELIGIBLE"/>
    <m/>
    <x v="17"/>
  </r>
  <r>
    <x v="629"/>
    <x v="2292"/>
    <d v="2023-12-31T00:00:00"/>
    <s v="DEL/587/1123"/>
    <s v="FRESH &amp; HONEST CAFÉ LIMITED"/>
    <n v="11500"/>
    <s v="ELIGIBLE"/>
    <m/>
    <x v="28"/>
  </r>
  <r>
    <x v="630"/>
    <x v="2293"/>
    <d v="2023-12-31T00:00:00"/>
    <s v="V360D122324"/>
    <s v="VALUE 360 COMMUNICATION PVT LTD"/>
    <n v="85000"/>
    <s v="ELIGIBLE"/>
    <m/>
    <x v="28"/>
  </r>
  <r>
    <x v="1066"/>
    <x v="2294"/>
    <d v="2023-12-31T00:00:00"/>
    <m/>
    <s v="Bank Charges For Loan"/>
    <n v="573267"/>
    <s v="NOT ELIGIBLE"/>
    <s v="Preoperative Exp"/>
    <x v="40"/>
  </r>
  <r>
    <x v="1066"/>
    <x v="2295"/>
    <d v="2023-12-31T00:00:00"/>
    <m/>
    <s v="Concession fees"/>
    <n v="9541724"/>
    <s v="ELIGIBLE"/>
    <s v="Preoperative Exp"/>
    <x v="40"/>
  </r>
  <r>
    <x v="1066"/>
    <x v="2296"/>
    <d v="2023-12-31T00:00:00"/>
    <m/>
    <s v="Interest on term Loan"/>
    <n v="43894614"/>
    <s v="NOT ELIGIBLE"/>
    <s v="Preoperative Exp"/>
    <x v="40"/>
  </r>
  <r>
    <x v="1066"/>
    <x v="2297"/>
    <d v="2023-12-31T00:00:00"/>
    <m/>
    <s v="Interest on Unsecured Loan"/>
    <n v="267244"/>
    <s v="NOT ELIGIBLE"/>
    <s v="Preoperative Exp"/>
    <x v="40"/>
  </r>
  <r>
    <x v="1066"/>
    <x v="2298"/>
    <d v="2023-12-31T00:00:00"/>
    <m/>
    <s v="Interest on OD"/>
    <n v="571295.06000000006"/>
    <s v="NOT ELIGIBLE"/>
    <s v="Preoperative Exp"/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2357" firstHeaderRow="1" firstDataRow="1" firstDataCol="1"/>
  <pivotFields count="9">
    <pivotField showAll="0"/>
    <pivotField axis="axisRow" showAll="0">
      <items count="23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5">
        <item x="43"/>
        <item x="36"/>
        <item x="41"/>
        <item x="53"/>
        <item x="7"/>
        <item x="38"/>
        <item x="30"/>
        <item x="19"/>
        <item x="9"/>
        <item x="22"/>
        <item x="11"/>
        <item x="47"/>
        <item x="15"/>
        <item x="46"/>
        <item x="48"/>
        <item x="13"/>
        <item x="3"/>
        <item x="24"/>
        <item x="28"/>
        <item x="1"/>
        <item x="21"/>
        <item x="16"/>
        <item x="29"/>
        <item x="23"/>
        <item x="18"/>
        <item x="5"/>
        <item x="50"/>
        <item x="45"/>
        <item x="14"/>
        <item x="37"/>
        <item x="4"/>
        <item x="33"/>
        <item x="0"/>
        <item x="12"/>
        <item x="42"/>
        <item x="27"/>
        <item x="44"/>
        <item x="20"/>
        <item x="25"/>
        <item x="10"/>
        <item x="35"/>
        <item x="8"/>
        <item x="34"/>
        <item x="17"/>
        <item x="51"/>
        <item x="31"/>
        <item x="49"/>
        <item x="52"/>
        <item x="39"/>
        <item x="2"/>
        <item x="6"/>
        <item x="32"/>
        <item x="26"/>
        <item x="40"/>
        <item t="default"/>
      </items>
    </pivotField>
  </pivotFields>
  <rowFields count="2">
    <field x="8"/>
    <field x="1"/>
  </rowFields>
  <rowItems count="2354">
    <i>
      <x/>
    </i>
    <i r="1">
      <x v="1733"/>
    </i>
    <i>
      <x v="1"/>
    </i>
    <i r="1">
      <x v="1346"/>
    </i>
    <i r="1">
      <x v="1347"/>
    </i>
    <i r="1">
      <x v="1349"/>
    </i>
    <i r="1">
      <x v="1376"/>
    </i>
    <i r="1">
      <x v="1414"/>
    </i>
    <i r="1">
      <x v="1434"/>
    </i>
    <i r="1">
      <x v="1456"/>
    </i>
    <i r="1">
      <x v="1465"/>
    </i>
    <i r="1">
      <x v="1590"/>
    </i>
    <i r="1">
      <x v="1591"/>
    </i>
    <i r="1">
      <x v="1592"/>
    </i>
    <i r="1">
      <x v="1593"/>
    </i>
    <i r="1">
      <x v="1972"/>
    </i>
    <i r="1">
      <x v="1973"/>
    </i>
    <i r="1">
      <x v="2099"/>
    </i>
    <i>
      <x v="2"/>
    </i>
    <i r="1">
      <x v="1686"/>
    </i>
    <i r="1">
      <x v="1687"/>
    </i>
    <i r="1">
      <x v="1688"/>
    </i>
    <i r="1">
      <x v="1729"/>
    </i>
    <i r="1">
      <x v="1730"/>
    </i>
    <i r="1">
      <x v="1731"/>
    </i>
    <i r="1">
      <x v="1732"/>
    </i>
    <i r="1">
      <x v="1734"/>
    </i>
    <i r="1">
      <x v="1735"/>
    </i>
    <i r="1">
      <x v="1946"/>
    </i>
    <i r="1">
      <x v="2034"/>
    </i>
    <i>
      <x v="3"/>
    </i>
    <i r="1">
      <x v="2262"/>
    </i>
    <i r="1">
      <x v="2263"/>
    </i>
    <i r="1">
      <x v="2264"/>
    </i>
    <i r="1">
      <x v="2265"/>
    </i>
    <i r="1">
      <x v="2266"/>
    </i>
    <i r="1">
      <x v="2267"/>
    </i>
    <i r="1">
      <x v="2268"/>
    </i>
    <i r="1">
      <x v="2269"/>
    </i>
    <i r="1">
      <x v="2270"/>
    </i>
    <i>
      <x v="4"/>
    </i>
    <i r="1">
      <x v="124"/>
    </i>
    <i r="1">
      <x v="125"/>
    </i>
    <i r="1">
      <x v="227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685"/>
    </i>
    <i r="1">
      <x v="686"/>
    </i>
    <i r="1">
      <x v="805"/>
    </i>
    <i r="1">
      <x v="806"/>
    </i>
    <i r="1">
      <x v="807"/>
    </i>
    <i r="1">
      <x v="905"/>
    </i>
    <i r="1">
      <x v="906"/>
    </i>
    <i r="1">
      <x v="907"/>
    </i>
    <i r="1">
      <x v="908"/>
    </i>
    <i r="1">
      <x v="909"/>
    </i>
    <i r="1">
      <x v="1064"/>
    </i>
    <i>
      <x v="5"/>
    </i>
    <i r="1">
      <x v="1394"/>
    </i>
    <i r="1">
      <x v="1636"/>
    </i>
    <i r="1">
      <x v="1637"/>
    </i>
    <i r="1">
      <x v="1638"/>
    </i>
    <i>
      <x v="6"/>
    </i>
    <i r="1">
      <x v="1146"/>
    </i>
    <i r="1">
      <x v="1147"/>
    </i>
    <i r="1">
      <x v="1186"/>
    </i>
    <i r="1">
      <x v="1187"/>
    </i>
    <i r="1">
      <x v="1189"/>
    </i>
    <i r="1">
      <x v="1301"/>
    </i>
    <i r="1">
      <x v="1302"/>
    </i>
    <i r="1">
      <x v="1481"/>
    </i>
    <i r="1">
      <x v="1482"/>
    </i>
    <i r="1">
      <x v="1566"/>
    </i>
    <i r="1">
      <x v="1576"/>
    </i>
    <i r="1">
      <x v="1860"/>
    </i>
    <i r="1">
      <x v="1861"/>
    </i>
    <i r="1">
      <x v="1862"/>
    </i>
    <i r="1">
      <x v="1937"/>
    </i>
    <i r="1">
      <x v="1939"/>
    </i>
    <i r="1">
      <x v="1940"/>
    </i>
    <i r="1">
      <x v="2083"/>
    </i>
    <i r="1">
      <x v="2084"/>
    </i>
    <i r="1">
      <x v="2161"/>
    </i>
    <i r="1">
      <x v="2272"/>
    </i>
    <i r="1">
      <x v="2279"/>
    </i>
    <i r="1">
      <x v="2280"/>
    </i>
    <i r="1">
      <x v="2281"/>
    </i>
    <i r="1">
      <x v="2282"/>
    </i>
    <i r="1">
      <x v="2283"/>
    </i>
    <i r="1">
      <x v="2290"/>
    </i>
    <i>
      <x v="7"/>
    </i>
    <i r="1">
      <x v="577"/>
    </i>
    <i r="1">
      <x v="578"/>
    </i>
    <i>
      <x v="8"/>
    </i>
    <i r="1">
      <x v="176"/>
    </i>
    <i r="1">
      <x v="1744"/>
    </i>
    <i r="1">
      <x v="1747"/>
    </i>
    <i r="1">
      <x v="2075"/>
    </i>
    <i r="1">
      <x v="2076"/>
    </i>
    <i r="1">
      <x v="2171"/>
    </i>
    <i r="1">
      <x v="2173"/>
    </i>
    <i r="1">
      <x v="2184"/>
    </i>
    <i r="1">
      <x v="2197"/>
    </i>
    <i r="1">
      <x v="2206"/>
    </i>
    <i r="1">
      <x v="2258"/>
    </i>
    <i>
      <x v="9"/>
    </i>
    <i r="1">
      <x v="684"/>
    </i>
    <i r="1">
      <x v="690"/>
    </i>
    <i r="1">
      <x v="809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986"/>
    </i>
    <i r="1">
      <x v="997"/>
    </i>
    <i r="1">
      <x v="1001"/>
    </i>
    <i r="1">
      <x v="1023"/>
    </i>
    <i r="1">
      <x v="1025"/>
    </i>
    <i r="1">
      <x v="1031"/>
    </i>
    <i r="1">
      <x v="1054"/>
    </i>
    <i r="1">
      <x v="1055"/>
    </i>
    <i>
      <x v="10"/>
    </i>
    <i r="1">
      <x v="193"/>
    </i>
    <i r="1">
      <x v="194"/>
    </i>
    <i>
      <x v="11"/>
    </i>
    <i r="1">
      <x v="1931"/>
    </i>
    <i>
      <x v="12"/>
    </i>
    <i r="1">
      <x v="325"/>
    </i>
    <i>
      <x v="13"/>
    </i>
    <i r="1">
      <x v="1868"/>
    </i>
    <i r="1">
      <x v="1873"/>
    </i>
    <i r="1">
      <x v="1923"/>
    </i>
    <i r="1">
      <x v="1924"/>
    </i>
    <i r="1">
      <x v="1925"/>
    </i>
    <i r="1">
      <x v="1928"/>
    </i>
    <i r="1">
      <x v="2121"/>
    </i>
    <i>
      <x v="14"/>
    </i>
    <i r="1">
      <x v="2014"/>
    </i>
    <i r="1">
      <x v="2155"/>
    </i>
    <i>
      <x v="15"/>
    </i>
    <i r="1">
      <x v="236"/>
    </i>
    <i r="1">
      <x v="237"/>
    </i>
    <i r="1">
      <x v="238"/>
    </i>
    <i r="1">
      <x v="655"/>
    </i>
    <i r="1">
      <x v="656"/>
    </i>
    <i r="1">
      <x v="868"/>
    </i>
    <i r="1">
      <x v="1670"/>
    </i>
    <i r="1">
      <x v="2103"/>
    </i>
    <i r="1">
      <x v="2138"/>
    </i>
    <i>
      <x v="16"/>
    </i>
    <i r="1">
      <x v="7"/>
    </i>
    <i r="1">
      <x v="8"/>
    </i>
    <i r="1">
      <x v="9"/>
    </i>
    <i r="1">
      <x v="10"/>
    </i>
    <i r="1">
      <x v="11"/>
    </i>
    <i r="1">
      <x v="49"/>
    </i>
    <i r="1">
      <x v="50"/>
    </i>
    <i r="1">
      <x v="68"/>
    </i>
    <i r="1">
      <x v="173"/>
    </i>
    <i r="1">
      <x v="174"/>
    </i>
    <i r="1">
      <x v="175"/>
    </i>
    <i r="1">
      <x v="187"/>
    </i>
    <i r="1">
      <x v="199"/>
    </i>
    <i r="1">
      <x v="200"/>
    </i>
    <i r="1">
      <x v="201"/>
    </i>
    <i r="1">
      <x v="202"/>
    </i>
    <i r="1">
      <x v="203"/>
    </i>
    <i r="1">
      <x v="215"/>
    </i>
    <i r="1">
      <x v="226"/>
    </i>
    <i r="1">
      <x v="231"/>
    </i>
    <i r="1">
      <x v="232"/>
    </i>
    <i r="1">
      <x v="233"/>
    </i>
    <i r="1">
      <x v="239"/>
    </i>
    <i r="1">
      <x v="240"/>
    </i>
    <i r="1">
      <x v="241"/>
    </i>
    <i r="1">
      <x v="285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61"/>
    </i>
    <i r="1">
      <x v="362"/>
    </i>
    <i r="1">
      <x v="363"/>
    </i>
    <i r="1">
      <x v="371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441"/>
    </i>
    <i r="1">
      <x v="442"/>
    </i>
    <i r="1">
      <x v="443"/>
    </i>
    <i r="1">
      <x v="444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58"/>
    </i>
    <i r="1">
      <x v="664"/>
    </i>
    <i r="1">
      <x v="665"/>
    </i>
    <i r="1">
      <x v="666"/>
    </i>
    <i r="1">
      <x v="667"/>
    </i>
    <i r="1">
      <x v="668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3"/>
    </i>
    <i r="1">
      <x v="689"/>
    </i>
    <i r="1">
      <x v="808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915"/>
    </i>
    <i r="1">
      <x v="916"/>
    </i>
    <i r="1">
      <x v="941"/>
    </i>
    <i r="1">
      <x v="947"/>
    </i>
    <i r="1">
      <x v="948"/>
    </i>
    <i r="1">
      <x v="950"/>
    </i>
    <i r="1">
      <x v="953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3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663"/>
    </i>
    <i r="1">
      <x v="1664"/>
    </i>
    <i r="1">
      <x v="1665"/>
    </i>
    <i r="1">
      <x v="1666"/>
    </i>
    <i r="1">
      <x v="1667"/>
    </i>
    <i r="1">
      <x v="1668"/>
    </i>
    <i r="1">
      <x v="1669"/>
    </i>
    <i r="1">
      <x v="1671"/>
    </i>
    <i r="1">
      <x v="1672"/>
    </i>
    <i r="1">
      <x v="1673"/>
    </i>
    <i r="1">
      <x v="1674"/>
    </i>
    <i r="1">
      <x v="1675"/>
    </i>
    <i r="1">
      <x v="1676"/>
    </i>
    <i r="1">
      <x v="1677"/>
    </i>
    <i r="1">
      <x v="1678"/>
    </i>
    <i r="1">
      <x v="1679"/>
    </i>
    <i r="1">
      <x v="1680"/>
    </i>
    <i r="1">
      <x v="1681"/>
    </i>
    <i r="1">
      <x v="1682"/>
    </i>
    <i r="1">
      <x v="1740"/>
    </i>
    <i r="1">
      <x v="1741"/>
    </i>
    <i r="1">
      <x v="1742"/>
    </i>
    <i r="1">
      <x v="1743"/>
    </i>
    <i r="1">
      <x v="1745"/>
    </i>
    <i r="1">
      <x v="1746"/>
    </i>
    <i>
      <x v="17"/>
    </i>
    <i r="1">
      <x v="704"/>
    </i>
    <i r="1">
      <x v="705"/>
    </i>
    <i r="1">
      <x v="706"/>
    </i>
    <i>
      <x v="18"/>
    </i>
    <i r="1">
      <x v="1091"/>
    </i>
    <i r="1">
      <x v="1092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 r="1">
      <x v="1166"/>
    </i>
    <i r="1">
      <x v="116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8"/>
    </i>
    <i r="1">
      <x v="1191"/>
    </i>
    <i r="1">
      <x v="1196"/>
    </i>
    <i r="1">
      <x v="1197"/>
    </i>
    <i r="1">
      <x v="1203"/>
    </i>
    <i r="1">
      <x v="1204"/>
    </i>
    <i r="1">
      <x v="1205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36"/>
    </i>
    <i r="1">
      <x v="1237"/>
    </i>
    <i r="1">
      <x v="1238"/>
    </i>
    <i r="1">
      <x v="1241"/>
    </i>
    <i r="1">
      <x v="1242"/>
    </i>
    <i r="1">
      <x v="1244"/>
    </i>
    <i r="1">
      <x v="1246"/>
    </i>
    <i r="1">
      <x v="1247"/>
    </i>
    <i r="1">
      <x v="1249"/>
    </i>
    <i r="1">
      <x v="1250"/>
    </i>
    <i r="1">
      <x v="1251"/>
    </i>
    <i r="1">
      <x v="1252"/>
    </i>
    <i r="1">
      <x v="1253"/>
    </i>
    <i r="1">
      <x v="1254"/>
    </i>
    <i r="1">
      <x v="1256"/>
    </i>
    <i r="1">
      <x v="1257"/>
    </i>
    <i r="1">
      <x v="1258"/>
    </i>
    <i r="1">
      <x v="1259"/>
    </i>
    <i r="1">
      <x v="1261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1270"/>
    </i>
    <i r="1">
      <x v="1271"/>
    </i>
    <i r="1">
      <x v="1272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279"/>
    </i>
    <i r="1">
      <x v="1280"/>
    </i>
    <i r="1">
      <x v="1281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r="1">
      <x v="1290"/>
    </i>
    <i r="1">
      <x v="1291"/>
    </i>
    <i r="1">
      <x v="1292"/>
    </i>
    <i r="1">
      <x v="1293"/>
    </i>
    <i r="1">
      <x v="1294"/>
    </i>
    <i r="1">
      <x v="1295"/>
    </i>
    <i r="1">
      <x v="1296"/>
    </i>
    <i r="1">
      <x v="1297"/>
    </i>
    <i r="1">
      <x v="1298"/>
    </i>
    <i r="1">
      <x v="1300"/>
    </i>
    <i r="1">
      <x v="1303"/>
    </i>
    <i r="1">
      <x v="1305"/>
    </i>
    <i r="1">
      <x v="1306"/>
    </i>
    <i r="1">
      <x v="1307"/>
    </i>
    <i r="1">
      <x v="1308"/>
    </i>
    <i r="1">
      <x v="1309"/>
    </i>
    <i r="1">
      <x v="1310"/>
    </i>
    <i r="1">
      <x v="1312"/>
    </i>
    <i r="1">
      <x v="1313"/>
    </i>
    <i r="1">
      <x v="1314"/>
    </i>
    <i r="1">
      <x v="1315"/>
    </i>
    <i r="1">
      <x v="1316"/>
    </i>
    <i r="1">
      <x v="1317"/>
    </i>
    <i r="1">
      <x v="1320"/>
    </i>
    <i r="1">
      <x v="1321"/>
    </i>
    <i r="1">
      <x v="1322"/>
    </i>
    <i r="1">
      <x v="1323"/>
    </i>
    <i r="1">
      <x v="1324"/>
    </i>
    <i r="1">
      <x v="1325"/>
    </i>
    <i r="1">
      <x v="1326"/>
    </i>
    <i r="1">
      <x v="1327"/>
    </i>
    <i r="1">
      <x v="1348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9"/>
    </i>
    <i r="1">
      <x v="1360"/>
    </i>
    <i r="1">
      <x v="1363"/>
    </i>
    <i r="1">
      <x v="1364"/>
    </i>
    <i r="1">
      <x v="1365"/>
    </i>
    <i r="1">
      <x v="1378"/>
    </i>
    <i r="1">
      <x v="1379"/>
    </i>
    <i r="1">
      <x v="1380"/>
    </i>
    <i r="1">
      <x v="1385"/>
    </i>
    <i r="1">
      <x v="1386"/>
    </i>
    <i r="1">
      <x v="1387"/>
    </i>
    <i r="1">
      <x v="1388"/>
    </i>
    <i r="1">
      <x v="1389"/>
    </i>
    <i r="1">
      <x v="1393"/>
    </i>
    <i r="1">
      <x v="1404"/>
    </i>
    <i r="1">
      <x v="1405"/>
    </i>
    <i r="1">
      <x v="1406"/>
    </i>
    <i r="1">
      <x v="1407"/>
    </i>
    <i r="1">
      <x v="1412"/>
    </i>
    <i r="1">
      <x v="1419"/>
    </i>
    <i r="1">
      <x v="1420"/>
    </i>
    <i r="1">
      <x v="1421"/>
    </i>
    <i r="1">
      <x v="1422"/>
    </i>
    <i r="1">
      <x v="1423"/>
    </i>
    <i r="1">
      <x v="1426"/>
    </i>
    <i r="1">
      <x v="1427"/>
    </i>
    <i r="1">
      <x v="1428"/>
    </i>
    <i r="1">
      <x v="1431"/>
    </i>
    <i r="1">
      <x v="1432"/>
    </i>
    <i r="1">
      <x v="1433"/>
    </i>
    <i r="1">
      <x v="1438"/>
    </i>
    <i r="1">
      <x v="1439"/>
    </i>
    <i r="1">
      <x v="1443"/>
    </i>
    <i r="1">
      <x v="1446"/>
    </i>
    <i r="1">
      <x v="1453"/>
    </i>
    <i r="1">
      <x v="1476"/>
    </i>
    <i r="1">
      <x v="1479"/>
    </i>
    <i r="1">
      <x v="1480"/>
    </i>
    <i r="1">
      <x v="1483"/>
    </i>
    <i r="1">
      <x v="1484"/>
    </i>
    <i r="1">
      <x v="1485"/>
    </i>
    <i r="1">
      <x v="1490"/>
    </i>
    <i r="1">
      <x v="1493"/>
    </i>
    <i r="1">
      <x v="1494"/>
    </i>
    <i r="1">
      <x v="1495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29"/>
    </i>
    <i r="1">
      <x v="1530"/>
    </i>
    <i r="1">
      <x v="1531"/>
    </i>
    <i r="1">
      <x v="1532"/>
    </i>
    <i r="1">
      <x v="1533"/>
    </i>
    <i r="1">
      <x v="1534"/>
    </i>
    <i r="1">
      <x v="1535"/>
    </i>
    <i r="1">
      <x v="1536"/>
    </i>
    <i r="1">
      <x v="1537"/>
    </i>
    <i r="1">
      <x v="1538"/>
    </i>
    <i r="1">
      <x v="1539"/>
    </i>
    <i r="1">
      <x v="1540"/>
    </i>
    <i r="1">
      <x v="1541"/>
    </i>
    <i r="1">
      <x v="1542"/>
    </i>
    <i r="1">
      <x v="1543"/>
    </i>
    <i r="1">
      <x v="1544"/>
    </i>
    <i r="1">
      <x v="1545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r="1">
      <x v="1555"/>
    </i>
    <i r="1">
      <x v="1556"/>
    </i>
    <i r="1">
      <x v="1557"/>
    </i>
    <i r="1">
      <x v="1558"/>
    </i>
    <i r="1">
      <x v="1559"/>
    </i>
    <i r="1">
      <x v="1560"/>
    </i>
    <i r="1">
      <x v="1561"/>
    </i>
    <i r="1">
      <x v="1562"/>
    </i>
    <i r="1">
      <x v="1568"/>
    </i>
    <i r="1">
      <x v="1569"/>
    </i>
    <i r="1">
      <x v="1571"/>
    </i>
    <i r="1">
      <x v="1572"/>
    </i>
    <i r="1">
      <x v="1577"/>
    </i>
    <i r="1">
      <x v="1578"/>
    </i>
    <i r="1">
      <x v="1579"/>
    </i>
    <i r="1">
      <x v="1580"/>
    </i>
    <i r="1">
      <x v="1581"/>
    </i>
    <i r="1">
      <x v="1582"/>
    </i>
    <i r="1">
      <x v="1583"/>
    </i>
    <i r="1">
      <x v="1584"/>
    </i>
    <i r="1">
      <x v="1585"/>
    </i>
    <i r="1">
      <x v="1586"/>
    </i>
    <i r="1">
      <x v="1588"/>
    </i>
    <i r="1">
      <x v="1589"/>
    </i>
    <i r="1">
      <x v="1595"/>
    </i>
    <i r="1">
      <x v="1596"/>
    </i>
    <i r="1">
      <x v="1597"/>
    </i>
    <i r="1">
      <x v="1599"/>
    </i>
    <i r="1">
      <x v="1601"/>
    </i>
    <i r="1">
      <x v="1602"/>
    </i>
    <i r="1">
      <x v="1612"/>
    </i>
    <i r="1">
      <x v="1613"/>
    </i>
    <i r="1">
      <x v="1614"/>
    </i>
    <i r="1">
      <x v="1615"/>
    </i>
    <i r="1">
      <x v="1616"/>
    </i>
    <i r="1">
      <x v="1617"/>
    </i>
    <i r="1">
      <x v="1618"/>
    </i>
    <i r="1">
      <x v="1619"/>
    </i>
    <i r="1">
      <x v="1620"/>
    </i>
    <i r="1">
      <x v="1621"/>
    </i>
    <i r="1">
      <x v="1622"/>
    </i>
    <i r="1">
      <x v="1623"/>
    </i>
    <i r="1">
      <x v="1624"/>
    </i>
    <i r="1">
      <x v="1625"/>
    </i>
    <i r="1">
      <x v="1626"/>
    </i>
    <i r="1">
      <x v="1627"/>
    </i>
    <i r="1">
      <x v="1628"/>
    </i>
    <i r="1">
      <x v="1630"/>
    </i>
    <i r="1">
      <x v="1631"/>
    </i>
    <i r="1">
      <x v="1635"/>
    </i>
    <i r="1">
      <x v="1642"/>
    </i>
    <i r="1">
      <x v="1643"/>
    </i>
    <i r="1">
      <x v="1644"/>
    </i>
    <i r="1">
      <x v="1645"/>
    </i>
    <i r="1">
      <x v="1646"/>
    </i>
    <i r="1">
      <x v="1647"/>
    </i>
    <i r="1">
      <x v="1648"/>
    </i>
    <i r="1">
      <x v="1649"/>
    </i>
    <i r="1">
      <x v="1650"/>
    </i>
    <i r="1">
      <x v="1683"/>
    </i>
    <i r="1">
      <x v="1684"/>
    </i>
    <i r="1">
      <x v="1685"/>
    </i>
    <i r="1">
      <x v="1689"/>
    </i>
    <i r="1">
      <x v="1690"/>
    </i>
    <i r="1">
      <x v="1691"/>
    </i>
    <i r="1">
      <x v="1692"/>
    </i>
    <i r="1">
      <x v="1693"/>
    </i>
    <i r="1">
      <x v="1694"/>
    </i>
    <i r="1">
      <x v="1695"/>
    </i>
    <i r="1">
      <x v="1696"/>
    </i>
    <i r="1">
      <x v="1697"/>
    </i>
    <i r="1">
      <x v="1698"/>
    </i>
    <i r="1">
      <x v="1699"/>
    </i>
    <i r="1">
      <x v="1700"/>
    </i>
    <i r="1">
      <x v="1701"/>
    </i>
    <i r="1">
      <x v="1702"/>
    </i>
    <i r="1">
      <x v="1703"/>
    </i>
    <i r="1">
      <x v="1704"/>
    </i>
    <i r="1">
      <x v="1705"/>
    </i>
    <i r="1">
      <x v="1706"/>
    </i>
    <i r="1">
      <x v="1707"/>
    </i>
    <i r="1">
      <x v="1708"/>
    </i>
    <i r="1">
      <x v="1709"/>
    </i>
    <i r="1">
      <x v="1710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7"/>
    </i>
    <i r="1">
      <x v="1718"/>
    </i>
    <i r="1">
      <x v="1719"/>
    </i>
    <i r="1">
      <x v="1720"/>
    </i>
    <i r="1">
      <x v="1721"/>
    </i>
    <i r="1">
      <x v="1736"/>
    </i>
    <i r="1">
      <x v="1737"/>
    </i>
    <i r="1">
      <x v="1738"/>
    </i>
    <i r="1">
      <x v="1739"/>
    </i>
    <i r="1">
      <x v="1748"/>
    </i>
    <i r="1">
      <x v="1749"/>
    </i>
    <i r="1">
      <x v="1750"/>
    </i>
    <i r="1">
      <x v="1751"/>
    </i>
    <i r="1">
      <x v="1753"/>
    </i>
    <i r="1">
      <x v="1754"/>
    </i>
    <i r="1">
      <x v="1755"/>
    </i>
    <i r="1">
      <x v="1756"/>
    </i>
    <i r="1">
      <x v="1758"/>
    </i>
    <i r="1">
      <x v="1759"/>
    </i>
    <i r="1">
      <x v="1760"/>
    </i>
    <i r="1">
      <x v="1761"/>
    </i>
    <i r="1">
      <x v="1762"/>
    </i>
    <i r="1">
      <x v="1763"/>
    </i>
    <i r="1">
      <x v="1764"/>
    </i>
    <i r="1">
      <x v="1765"/>
    </i>
    <i r="1">
      <x v="1766"/>
    </i>
    <i r="1">
      <x v="1767"/>
    </i>
    <i r="1">
      <x v="1768"/>
    </i>
    <i r="1">
      <x v="1825"/>
    </i>
    <i r="1">
      <x v="1826"/>
    </i>
    <i r="1">
      <x v="1827"/>
    </i>
    <i r="1">
      <x v="1830"/>
    </i>
    <i r="1">
      <x v="1832"/>
    </i>
    <i r="1">
      <x v="1833"/>
    </i>
    <i r="1">
      <x v="1834"/>
    </i>
    <i r="1">
      <x v="1835"/>
    </i>
    <i r="1">
      <x v="1836"/>
    </i>
    <i r="1">
      <x v="1837"/>
    </i>
    <i r="1">
      <x v="1838"/>
    </i>
    <i r="1">
      <x v="1839"/>
    </i>
    <i r="1">
      <x v="1840"/>
    </i>
    <i r="1">
      <x v="1841"/>
    </i>
    <i r="1">
      <x v="1843"/>
    </i>
    <i r="1">
      <x v="1846"/>
    </i>
    <i r="1">
      <x v="1847"/>
    </i>
    <i r="1">
      <x v="1848"/>
    </i>
    <i r="1">
      <x v="1852"/>
    </i>
    <i r="1">
      <x v="1853"/>
    </i>
    <i r="1">
      <x v="1854"/>
    </i>
    <i r="1">
      <x v="1855"/>
    </i>
    <i r="1">
      <x v="1856"/>
    </i>
    <i r="1">
      <x v="1857"/>
    </i>
    <i r="1">
      <x v="1858"/>
    </i>
    <i r="1">
      <x v="1863"/>
    </i>
    <i r="1">
      <x v="1865"/>
    </i>
    <i r="1">
      <x v="1866"/>
    </i>
    <i r="1">
      <x v="1874"/>
    </i>
    <i r="1">
      <x v="1875"/>
    </i>
    <i r="1">
      <x v="1876"/>
    </i>
    <i r="1">
      <x v="1877"/>
    </i>
    <i r="1">
      <x v="1880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895"/>
    </i>
    <i r="1">
      <x v="1896"/>
    </i>
    <i r="1">
      <x v="1907"/>
    </i>
    <i r="1">
      <x v="1910"/>
    </i>
    <i r="1">
      <x v="1911"/>
    </i>
    <i r="1">
      <x v="1912"/>
    </i>
    <i r="1">
      <x v="1913"/>
    </i>
    <i r="1">
      <x v="1914"/>
    </i>
    <i r="1">
      <x v="1915"/>
    </i>
    <i r="1">
      <x v="1916"/>
    </i>
    <i r="1">
      <x v="1917"/>
    </i>
    <i r="1">
      <x v="1918"/>
    </i>
    <i r="1">
      <x v="1919"/>
    </i>
    <i r="1">
      <x v="1920"/>
    </i>
    <i r="1">
      <x v="1921"/>
    </i>
    <i r="1">
      <x v="1926"/>
    </i>
    <i r="1">
      <x v="1927"/>
    </i>
    <i r="1">
      <x v="1933"/>
    </i>
    <i r="1">
      <x v="1934"/>
    </i>
    <i r="1">
      <x v="1935"/>
    </i>
    <i r="1">
      <x v="1936"/>
    </i>
    <i r="1">
      <x v="1941"/>
    </i>
    <i r="1">
      <x v="1942"/>
    </i>
    <i r="1">
      <x v="1943"/>
    </i>
    <i r="1">
      <x v="1944"/>
    </i>
    <i r="1">
      <x v="1945"/>
    </i>
    <i r="1">
      <x v="1947"/>
    </i>
    <i r="1">
      <x v="1948"/>
    </i>
    <i r="1">
      <x v="1949"/>
    </i>
    <i r="1">
      <x v="1954"/>
    </i>
    <i r="1">
      <x v="1955"/>
    </i>
    <i r="1">
      <x v="1956"/>
    </i>
    <i r="1">
      <x v="1957"/>
    </i>
    <i r="1">
      <x v="1958"/>
    </i>
    <i r="1">
      <x v="1959"/>
    </i>
    <i r="1">
      <x v="1960"/>
    </i>
    <i r="1">
      <x v="1961"/>
    </i>
    <i r="1">
      <x v="1962"/>
    </i>
    <i r="1">
      <x v="1963"/>
    </i>
    <i r="1">
      <x v="1964"/>
    </i>
    <i r="1">
      <x v="1965"/>
    </i>
    <i r="1">
      <x v="1966"/>
    </i>
    <i r="1">
      <x v="1967"/>
    </i>
    <i r="1">
      <x v="1968"/>
    </i>
    <i r="1">
      <x v="1969"/>
    </i>
    <i r="1">
      <x v="1974"/>
    </i>
    <i r="1">
      <x v="1985"/>
    </i>
    <i r="1">
      <x v="1999"/>
    </i>
    <i r="1">
      <x v="2005"/>
    </i>
    <i r="1">
      <x v="2008"/>
    </i>
    <i r="1">
      <x v="2010"/>
    </i>
    <i r="1">
      <x v="2012"/>
    </i>
    <i r="1">
      <x v="2013"/>
    </i>
    <i r="1">
      <x v="2033"/>
    </i>
    <i r="1">
      <x v="2035"/>
    </i>
    <i r="1">
      <x v="2036"/>
    </i>
    <i r="1">
      <x v="2046"/>
    </i>
    <i r="1">
      <x v="2047"/>
    </i>
    <i r="1">
      <x v="2060"/>
    </i>
    <i r="1">
      <x v="2062"/>
    </i>
    <i r="1">
      <x v="2066"/>
    </i>
    <i r="1">
      <x v="2067"/>
    </i>
    <i r="1">
      <x v="2069"/>
    </i>
    <i r="1">
      <x v="2077"/>
    </i>
    <i r="1">
      <x v="2080"/>
    </i>
    <i r="1">
      <x v="2081"/>
    </i>
    <i r="1">
      <x v="2091"/>
    </i>
    <i r="1">
      <x v="2094"/>
    </i>
    <i r="1">
      <x v="2096"/>
    </i>
    <i r="1">
      <x v="2098"/>
    </i>
    <i r="1">
      <x v="2102"/>
    </i>
    <i r="1">
      <x v="2148"/>
    </i>
    <i r="1">
      <x v="2149"/>
    </i>
    <i r="1">
      <x v="2159"/>
    </i>
    <i r="1">
      <x v="2166"/>
    </i>
    <i r="1">
      <x v="2170"/>
    </i>
    <i r="1">
      <x v="2172"/>
    </i>
    <i r="1">
      <x v="2179"/>
    </i>
    <i r="1">
      <x v="2183"/>
    </i>
    <i r="1">
      <x v="2188"/>
    </i>
    <i r="1">
      <x v="2189"/>
    </i>
    <i r="1">
      <x v="2196"/>
    </i>
    <i r="1">
      <x v="2198"/>
    </i>
    <i r="1">
      <x v="2199"/>
    </i>
    <i r="1">
      <x v="2203"/>
    </i>
    <i r="1">
      <x v="2204"/>
    </i>
    <i r="1">
      <x v="2210"/>
    </i>
    <i r="1">
      <x v="2211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19"/>
    </i>
    <i r="1">
      <x v="2220"/>
    </i>
    <i r="1">
      <x v="2221"/>
    </i>
    <i r="1">
      <x v="2222"/>
    </i>
    <i r="1">
      <x v="2223"/>
    </i>
    <i r="1">
      <x v="2224"/>
    </i>
    <i r="1">
      <x v="2225"/>
    </i>
    <i r="1">
      <x v="2226"/>
    </i>
    <i r="1">
      <x v="2227"/>
    </i>
    <i r="1">
      <x v="2228"/>
    </i>
    <i r="1">
      <x v="2229"/>
    </i>
    <i r="1">
      <x v="2230"/>
    </i>
    <i r="1">
      <x v="2231"/>
    </i>
    <i r="1">
      <x v="2232"/>
    </i>
    <i r="1">
      <x v="2233"/>
    </i>
    <i r="1">
      <x v="2234"/>
    </i>
    <i r="1">
      <x v="2235"/>
    </i>
    <i r="1">
      <x v="2236"/>
    </i>
    <i r="1">
      <x v="2237"/>
    </i>
    <i r="1">
      <x v="2238"/>
    </i>
    <i r="1">
      <x v="2250"/>
    </i>
    <i r="1">
      <x v="2259"/>
    </i>
    <i r="1">
      <x v="2261"/>
    </i>
    <i r="1">
      <x v="2273"/>
    </i>
    <i r="1">
      <x v="2274"/>
    </i>
    <i r="1">
      <x v="2276"/>
    </i>
    <i r="1">
      <x v="2284"/>
    </i>
    <i r="1">
      <x v="2285"/>
    </i>
    <i r="1">
      <x v="2286"/>
    </i>
    <i r="1">
      <x v="2287"/>
    </i>
    <i r="1">
      <x v="2288"/>
    </i>
    <i r="1">
      <x v="2289"/>
    </i>
    <i r="1">
      <x v="2292"/>
    </i>
    <i r="1">
      <x v="2293"/>
    </i>
    <i>
      <x v="19"/>
    </i>
    <i r="1">
      <x v="1"/>
    </i>
    <i r="1">
      <x v="2"/>
    </i>
    <i r="1">
      <x v="3"/>
    </i>
    <i r="1">
      <x v="4"/>
    </i>
    <i r="1">
      <x v="5"/>
    </i>
    <i r="1">
      <x v="12"/>
    </i>
    <i r="1">
      <x v="13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6"/>
    </i>
    <i r="1">
      <x v="127"/>
    </i>
    <i r="1">
      <x v="133"/>
    </i>
    <i r="1">
      <x v="134"/>
    </i>
    <i r="1">
      <x v="135"/>
    </i>
    <i r="1">
      <x v="136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8"/>
    </i>
    <i r="1">
      <x v="166"/>
    </i>
    <i r="1">
      <x v="167"/>
    </i>
    <i r="1">
      <x v="168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7"/>
    </i>
    <i r="1">
      <x v="198"/>
    </i>
    <i r="1">
      <x v="206"/>
    </i>
    <i r="1">
      <x v="216"/>
    </i>
    <i r="1">
      <x v="217"/>
    </i>
    <i r="1">
      <x v="218"/>
    </i>
    <i r="1">
      <x v="220"/>
    </i>
    <i r="1">
      <x v="221"/>
    </i>
    <i r="1">
      <x v="228"/>
    </i>
    <i r="1">
      <x v="229"/>
    </i>
    <i r="1">
      <x v="230"/>
    </i>
    <i r="1">
      <x v="234"/>
    </i>
    <i r="1">
      <x v="235"/>
    </i>
    <i r="1">
      <x v="242"/>
    </i>
    <i r="1">
      <x v="243"/>
    </i>
    <i r="1">
      <x v="244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46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7"/>
    </i>
    <i r="1">
      <x v="368"/>
    </i>
    <i r="1">
      <x v="369"/>
    </i>
    <i r="1">
      <x v="370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3"/>
    </i>
    <i r="1">
      <x v="424"/>
    </i>
    <i r="1">
      <x v="425"/>
    </i>
    <i r="1">
      <x v="429"/>
    </i>
    <i r="1">
      <x v="430"/>
    </i>
    <i r="1">
      <x v="431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75"/>
    </i>
    <i r="1">
      <x v="576"/>
    </i>
    <i r="1">
      <x v="585"/>
    </i>
    <i r="1">
      <x v="586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9"/>
    </i>
    <i r="1">
      <x v="660"/>
    </i>
    <i r="1">
      <x v="661"/>
    </i>
    <i r="1">
      <x v="662"/>
    </i>
    <i r="1">
      <x v="663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82"/>
    </i>
    <i r="1">
      <x v="687"/>
    </i>
    <i r="1">
      <x v="688"/>
    </i>
    <i r="1">
      <x v="709"/>
    </i>
    <i r="1">
      <x v="747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841"/>
    </i>
    <i r="1">
      <x v="842"/>
    </i>
    <i r="1">
      <x v="843"/>
    </i>
    <i r="1">
      <x v="859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78"/>
    </i>
    <i r="1">
      <x v="880"/>
    </i>
    <i r="1">
      <x v="881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3"/>
    </i>
    <i r="1">
      <x v="894"/>
    </i>
    <i r="1">
      <x v="895"/>
    </i>
    <i r="1">
      <x v="897"/>
    </i>
    <i r="1">
      <x v="898"/>
    </i>
    <i r="1">
      <x v="899"/>
    </i>
    <i r="1">
      <x v="901"/>
    </i>
    <i r="1">
      <x v="902"/>
    </i>
    <i r="1">
      <x v="903"/>
    </i>
    <i r="1">
      <x v="904"/>
    </i>
    <i r="1">
      <x v="911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9"/>
    </i>
    <i r="1">
      <x v="951"/>
    </i>
    <i r="1">
      <x v="954"/>
    </i>
    <i r="1">
      <x v="959"/>
    </i>
    <i r="1">
      <x v="960"/>
    </i>
    <i r="1">
      <x v="973"/>
    </i>
    <i r="1">
      <x v="1006"/>
    </i>
    <i r="1">
      <x v="1007"/>
    </i>
    <i r="1">
      <x v="1008"/>
    </i>
    <i r="1">
      <x v="1009"/>
    </i>
    <i r="1">
      <x v="1024"/>
    </i>
    <i r="1">
      <x v="1061"/>
    </i>
    <i r="1">
      <x v="1063"/>
    </i>
    <i r="1">
      <x v="1065"/>
    </i>
    <i r="1">
      <x v="1066"/>
    </i>
    <i r="1">
      <x v="1373"/>
    </i>
    <i r="1">
      <x v="1390"/>
    </i>
    <i>
      <x v="20"/>
    </i>
    <i r="1">
      <x v="657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>
      <x v="21"/>
    </i>
    <i r="1">
      <x v="372"/>
    </i>
    <i r="1">
      <x v="373"/>
    </i>
    <i r="1">
      <x v="374"/>
    </i>
    <i r="1">
      <x v="375"/>
    </i>
    <i r="1">
      <x v="1447"/>
    </i>
    <i r="1">
      <x v="2115"/>
    </i>
    <i r="1">
      <x v="2186"/>
    </i>
    <i>
      <x v="22"/>
    </i>
    <i r="1">
      <x v="1125"/>
    </i>
    <i r="1">
      <x v="1202"/>
    </i>
    <i r="1">
      <x v="1282"/>
    </i>
    <i r="1">
      <x v="1304"/>
    </i>
    <i r="1">
      <x v="1311"/>
    </i>
    <i r="1">
      <x v="1319"/>
    </i>
    <i r="1">
      <x v="1328"/>
    </i>
    <i r="1">
      <x v="1329"/>
    </i>
    <i r="1">
      <x v="1330"/>
    </i>
    <i r="1">
      <x v="1331"/>
    </i>
    <i r="1">
      <x v="1332"/>
    </i>
    <i r="1">
      <x v="1333"/>
    </i>
    <i r="1">
      <x v="1334"/>
    </i>
    <i r="1">
      <x v="1335"/>
    </i>
    <i r="1">
      <x v="1336"/>
    </i>
    <i r="1">
      <x v="1341"/>
    </i>
    <i r="1">
      <x v="1342"/>
    </i>
    <i r="1">
      <x v="1343"/>
    </i>
    <i r="1">
      <x v="1371"/>
    </i>
    <i r="1">
      <x v="1372"/>
    </i>
    <i r="1">
      <x v="1382"/>
    </i>
    <i r="1">
      <x v="1384"/>
    </i>
    <i r="1">
      <x v="1395"/>
    </i>
    <i r="1">
      <x v="1397"/>
    </i>
    <i r="1">
      <x v="1398"/>
    </i>
    <i r="1">
      <x v="1399"/>
    </i>
    <i r="1">
      <x v="1400"/>
    </i>
    <i r="1">
      <x v="1401"/>
    </i>
    <i r="1">
      <x v="1413"/>
    </i>
    <i r="1">
      <x v="1415"/>
    </i>
    <i r="1">
      <x v="1416"/>
    </i>
    <i r="1">
      <x v="1417"/>
    </i>
    <i r="1">
      <x v="1418"/>
    </i>
    <i r="1">
      <x v="1424"/>
    </i>
    <i r="1">
      <x v="1425"/>
    </i>
    <i r="1">
      <x v="1436"/>
    </i>
    <i r="1">
      <x v="1448"/>
    </i>
    <i r="1">
      <x v="1449"/>
    </i>
    <i r="1">
      <x v="1455"/>
    </i>
    <i r="1">
      <x v="1457"/>
    </i>
    <i r="1">
      <x v="1458"/>
    </i>
    <i r="1">
      <x v="1459"/>
    </i>
    <i r="1">
      <x v="1470"/>
    </i>
    <i r="1">
      <x v="1472"/>
    </i>
    <i r="1">
      <x v="1473"/>
    </i>
    <i r="1">
      <x v="1478"/>
    </i>
    <i r="1">
      <x v="1904"/>
    </i>
    <i r="1">
      <x v="1970"/>
    </i>
    <i r="1">
      <x v="1978"/>
    </i>
    <i r="1">
      <x v="1986"/>
    </i>
    <i r="1">
      <x v="1995"/>
    </i>
    <i r="1">
      <x v="1996"/>
    </i>
    <i r="1">
      <x v="1997"/>
    </i>
    <i r="1">
      <x v="1998"/>
    </i>
    <i r="1">
      <x v="2000"/>
    </i>
    <i r="1">
      <x v="2001"/>
    </i>
    <i r="1">
      <x v="2002"/>
    </i>
    <i r="1">
      <x v="2003"/>
    </i>
    <i r="1">
      <x v="2004"/>
    </i>
    <i r="1">
      <x v="2006"/>
    </i>
    <i r="1">
      <x v="2007"/>
    </i>
    <i r="1">
      <x v="2009"/>
    </i>
    <i r="1">
      <x v="2011"/>
    </i>
    <i r="1">
      <x v="2017"/>
    </i>
    <i r="1">
      <x v="2018"/>
    </i>
    <i r="1">
      <x v="2019"/>
    </i>
    <i r="1">
      <x v="2020"/>
    </i>
    <i r="1">
      <x v="2021"/>
    </i>
    <i r="1">
      <x v="2022"/>
    </i>
    <i r="1">
      <x v="2023"/>
    </i>
    <i r="1">
      <x v="2024"/>
    </i>
    <i r="1">
      <x v="2025"/>
    </i>
    <i r="1">
      <x v="2026"/>
    </i>
    <i r="1">
      <x v="2027"/>
    </i>
    <i r="1">
      <x v="2028"/>
    </i>
    <i r="1">
      <x v="2029"/>
    </i>
    <i r="1">
      <x v="2030"/>
    </i>
    <i r="1">
      <x v="2037"/>
    </i>
    <i r="1">
      <x v="2038"/>
    </i>
    <i r="1">
      <x v="2039"/>
    </i>
    <i r="1">
      <x v="2040"/>
    </i>
    <i r="1">
      <x v="2041"/>
    </i>
    <i r="1">
      <x v="2042"/>
    </i>
    <i r="1">
      <x v="2043"/>
    </i>
    <i r="1">
      <x v="2044"/>
    </i>
    <i r="1">
      <x v="2045"/>
    </i>
    <i r="1">
      <x v="2050"/>
    </i>
    <i r="1">
      <x v="2051"/>
    </i>
    <i r="1">
      <x v="2052"/>
    </i>
    <i r="1">
      <x v="2053"/>
    </i>
    <i r="1">
      <x v="2054"/>
    </i>
    <i r="1">
      <x v="2055"/>
    </i>
    <i r="1">
      <x v="2056"/>
    </i>
    <i r="1">
      <x v="2061"/>
    </i>
    <i r="1">
      <x v="2063"/>
    </i>
    <i r="1">
      <x v="2064"/>
    </i>
    <i r="1">
      <x v="2068"/>
    </i>
    <i r="1">
      <x v="2070"/>
    </i>
    <i r="1">
      <x v="2071"/>
    </i>
    <i r="1">
      <x v="2072"/>
    </i>
    <i r="1">
      <x v="2073"/>
    </i>
    <i r="1">
      <x v="2074"/>
    </i>
    <i r="1">
      <x v="2078"/>
    </i>
    <i r="1">
      <x v="2079"/>
    </i>
    <i r="1">
      <x v="2082"/>
    </i>
    <i r="1">
      <x v="2085"/>
    </i>
    <i r="1">
      <x v="2086"/>
    </i>
    <i r="1">
      <x v="2087"/>
    </i>
    <i r="1">
      <x v="2088"/>
    </i>
    <i r="1">
      <x v="2089"/>
    </i>
    <i r="1">
      <x v="2090"/>
    </i>
    <i r="1">
      <x v="2092"/>
    </i>
    <i r="1">
      <x v="2093"/>
    </i>
    <i r="1">
      <x v="2130"/>
    </i>
    <i r="1">
      <x v="2131"/>
    </i>
    <i r="1">
      <x v="2132"/>
    </i>
    <i r="1">
      <x v="2133"/>
    </i>
    <i r="1">
      <x v="2134"/>
    </i>
    <i r="1">
      <x v="2135"/>
    </i>
    <i r="1">
      <x v="2136"/>
    </i>
    <i r="1">
      <x v="2137"/>
    </i>
    <i r="1">
      <x v="2156"/>
    </i>
    <i r="1">
      <x v="2158"/>
    </i>
    <i r="1">
      <x v="2160"/>
    </i>
    <i r="1">
      <x v="2176"/>
    </i>
    <i r="1">
      <x v="2177"/>
    </i>
    <i r="1">
      <x v="2178"/>
    </i>
    <i r="1">
      <x v="2181"/>
    </i>
    <i r="1">
      <x v="2192"/>
    </i>
    <i r="1">
      <x v="2193"/>
    </i>
    <i r="1">
      <x v="2194"/>
    </i>
    <i r="1">
      <x v="2200"/>
    </i>
    <i r="1">
      <x v="2201"/>
    </i>
    <i r="1">
      <x v="2202"/>
    </i>
    <i r="1">
      <x v="2207"/>
    </i>
    <i r="1">
      <x v="2208"/>
    </i>
    <i r="1">
      <x v="2209"/>
    </i>
    <i r="1">
      <x v="2275"/>
    </i>
    <i r="1">
      <x v="2277"/>
    </i>
    <i>
      <x v="23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2"/>
    </i>
    <i r="1">
      <x v="703"/>
    </i>
    <i r="1">
      <x v="711"/>
    </i>
    <i r="1">
      <x v="749"/>
    </i>
    <i r="1">
      <x v="1366"/>
    </i>
    <i r="1">
      <x v="1367"/>
    </i>
    <i r="1">
      <x v="1368"/>
    </i>
    <i r="1">
      <x v="1369"/>
    </i>
    <i r="1">
      <x v="1370"/>
    </i>
    <i r="1">
      <x v="1381"/>
    </i>
    <i r="1">
      <x v="1391"/>
    </i>
    <i r="1">
      <x v="1392"/>
    </i>
    <i r="1">
      <x v="1444"/>
    </i>
    <i r="1">
      <x v="1445"/>
    </i>
    <i r="1">
      <x v="1460"/>
    </i>
    <i r="1">
      <x v="1464"/>
    </i>
    <i r="1">
      <x v="1467"/>
    </i>
    <i r="1">
      <x v="1468"/>
    </i>
    <i r="1">
      <x v="1469"/>
    </i>
    <i r="1">
      <x v="1546"/>
    </i>
    <i r="1">
      <x v="1573"/>
    </i>
    <i r="1">
      <x v="1574"/>
    </i>
    <i r="1">
      <x v="1575"/>
    </i>
    <i r="1">
      <x v="1587"/>
    </i>
    <i r="1">
      <x v="1629"/>
    </i>
    <i r="1">
      <x v="2015"/>
    </i>
    <i r="1">
      <x v="2113"/>
    </i>
    <i r="1">
      <x v="2114"/>
    </i>
    <i r="1">
      <x v="2154"/>
    </i>
    <i r="1">
      <x v="2167"/>
    </i>
    <i r="1">
      <x v="2180"/>
    </i>
    <i r="1">
      <x v="2182"/>
    </i>
    <i>
      <x v="24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>
      <x v="25"/>
    </i>
    <i r="1">
      <x v="34"/>
    </i>
    <i r="1">
      <x v="35"/>
    </i>
    <i r="1">
      <x v="36"/>
    </i>
    <i r="1">
      <x v="37"/>
    </i>
    <i r="1">
      <x v="154"/>
    </i>
    <i r="1">
      <x v="162"/>
    </i>
    <i r="1">
      <x v="164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>
      <x v="26"/>
    </i>
    <i r="1">
      <x v="2168"/>
    </i>
    <i>
      <x v="27"/>
    </i>
    <i r="1">
      <x v="1867"/>
    </i>
    <i>
      <x v="28"/>
    </i>
    <i r="1">
      <x v="245"/>
    </i>
    <i r="1">
      <x v="246"/>
    </i>
    <i r="1">
      <x v="247"/>
    </i>
    <i r="1">
      <x v="248"/>
    </i>
    <i r="1">
      <x v="587"/>
    </i>
    <i r="1">
      <x v="588"/>
    </i>
    <i r="1">
      <x v="589"/>
    </i>
    <i r="1">
      <x v="590"/>
    </i>
    <i r="1">
      <x v="591"/>
    </i>
    <i r="1">
      <x v="707"/>
    </i>
    <i r="1">
      <x v="708"/>
    </i>
    <i r="1">
      <x v="869"/>
    </i>
    <i r="1">
      <x v="1440"/>
    </i>
    <i r="1">
      <x v="1441"/>
    </i>
    <i r="1">
      <x v="1442"/>
    </i>
    <i r="1">
      <x v="1975"/>
    </i>
    <i r="1">
      <x v="1979"/>
    </i>
    <i r="1">
      <x v="1980"/>
    </i>
    <i r="1">
      <x v="1981"/>
    </i>
    <i r="1">
      <x v="1982"/>
    </i>
    <i r="1">
      <x v="1983"/>
    </i>
    <i r="1">
      <x v="2097"/>
    </i>
    <i r="1">
      <x v="2108"/>
    </i>
    <i r="1">
      <x v="2109"/>
    </i>
    <i r="1">
      <x v="2129"/>
    </i>
    <i r="1">
      <x v="2146"/>
    </i>
    <i r="1">
      <x v="2147"/>
    </i>
    <i r="1">
      <x v="2187"/>
    </i>
    <i>
      <x v="29"/>
    </i>
    <i r="1">
      <x v="1374"/>
    </i>
    <i r="1">
      <x v="1477"/>
    </i>
    <i>
      <x v="30"/>
    </i>
    <i r="1">
      <x v="25"/>
    </i>
    <i r="1">
      <x v="51"/>
    </i>
    <i r="1">
      <x v="128"/>
    </i>
    <i r="1">
      <x v="129"/>
    </i>
    <i r="1">
      <x v="130"/>
    </i>
    <i r="1">
      <x v="131"/>
    </i>
    <i r="1">
      <x v="184"/>
    </i>
    <i r="1">
      <x v="185"/>
    </i>
    <i r="1">
      <x v="186"/>
    </i>
    <i r="1">
      <x v="192"/>
    </i>
    <i r="1">
      <x v="195"/>
    </i>
    <i r="1">
      <x v="196"/>
    </i>
    <i r="1">
      <x v="283"/>
    </i>
    <i r="1">
      <x v="284"/>
    </i>
    <i r="1">
      <x v="360"/>
    </i>
    <i r="1">
      <x v="364"/>
    </i>
    <i r="1">
      <x v="365"/>
    </i>
    <i r="1">
      <x v="366"/>
    </i>
    <i r="1">
      <x v="520"/>
    </i>
    <i r="1">
      <x v="521"/>
    </i>
    <i r="1">
      <x v="592"/>
    </i>
    <i r="1">
      <x v="710"/>
    </i>
    <i r="1">
      <x v="804"/>
    </i>
    <i r="1">
      <x v="879"/>
    </i>
    <i r="1">
      <x v="892"/>
    </i>
    <i r="1">
      <x v="1844"/>
    </i>
    <i r="1">
      <x v="1845"/>
    </i>
    <i r="1">
      <x v="1872"/>
    </i>
    <i>
      <x v="31"/>
    </i>
    <i r="1">
      <x v="1243"/>
    </i>
    <i r="1">
      <x v="1245"/>
    </i>
    <i r="1">
      <x v="1248"/>
    </i>
    <i r="1">
      <x v="1255"/>
    </i>
    <i r="1">
      <x v="1260"/>
    </i>
    <i r="1">
      <x v="1299"/>
    </i>
    <i r="1">
      <x v="1318"/>
    </i>
    <i r="1">
      <x v="1769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8"/>
    </i>
    <i r="1">
      <x v="1779"/>
    </i>
    <i r="1">
      <x v="1780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87"/>
    </i>
    <i r="1">
      <x v="1788"/>
    </i>
    <i r="1">
      <x v="1789"/>
    </i>
    <i r="1">
      <x v="1790"/>
    </i>
    <i r="1">
      <x v="1791"/>
    </i>
    <i r="1">
      <x v="1792"/>
    </i>
    <i r="1">
      <x v="1793"/>
    </i>
    <i r="1">
      <x v="1794"/>
    </i>
    <i r="1">
      <x v="1795"/>
    </i>
    <i r="1">
      <x v="1796"/>
    </i>
    <i r="1">
      <x v="1797"/>
    </i>
    <i r="1">
      <x v="1798"/>
    </i>
    <i r="1">
      <x v="1799"/>
    </i>
    <i r="1">
      <x v="1800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7"/>
    </i>
    <i r="1">
      <x v="1808"/>
    </i>
    <i r="1">
      <x v="1809"/>
    </i>
    <i r="1">
      <x v="1810"/>
    </i>
    <i r="1">
      <x v="1811"/>
    </i>
    <i r="1">
      <x v="1812"/>
    </i>
    <i r="1">
      <x v="1813"/>
    </i>
    <i r="1">
      <x v="1814"/>
    </i>
    <i r="1">
      <x v="1815"/>
    </i>
    <i r="1">
      <x v="1816"/>
    </i>
    <i r="1">
      <x v="1817"/>
    </i>
    <i r="1">
      <x v="1818"/>
    </i>
    <i r="1">
      <x v="1819"/>
    </i>
    <i r="1">
      <x v="1820"/>
    </i>
    <i r="1">
      <x v="1821"/>
    </i>
    <i r="1">
      <x v="1824"/>
    </i>
    <i r="1">
      <x v="1828"/>
    </i>
    <i r="1">
      <x v="1829"/>
    </i>
    <i r="1">
      <x v="1831"/>
    </i>
    <i r="1">
      <x v="1842"/>
    </i>
    <i r="1">
      <x v="1849"/>
    </i>
    <i r="1">
      <x v="1850"/>
    </i>
    <i r="1">
      <x v="1851"/>
    </i>
    <i r="1">
      <x v="1859"/>
    </i>
    <i r="1">
      <x v="1864"/>
    </i>
    <i r="1">
      <x v="1871"/>
    </i>
    <i r="1">
      <x v="1878"/>
    </i>
    <i r="1">
      <x v="1879"/>
    </i>
    <i r="1">
      <x v="1881"/>
    </i>
    <i r="1">
      <x v="1882"/>
    </i>
    <i r="1">
      <x v="1883"/>
    </i>
    <i r="1">
      <x v="1884"/>
    </i>
    <i r="1">
      <x v="1897"/>
    </i>
    <i r="1">
      <x v="1898"/>
    </i>
    <i r="1">
      <x v="1899"/>
    </i>
    <i r="1">
      <x v="1900"/>
    </i>
    <i r="1">
      <x v="1901"/>
    </i>
    <i r="1">
      <x v="1902"/>
    </i>
    <i r="1">
      <x v="1903"/>
    </i>
    <i r="1">
      <x v="1905"/>
    </i>
    <i r="1">
      <x v="1906"/>
    </i>
    <i r="1">
      <x v="1922"/>
    </i>
    <i r="1">
      <x v="1929"/>
    </i>
    <i r="1">
      <x v="1930"/>
    </i>
    <i r="1">
      <x v="1932"/>
    </i>
    <i r="1">
      <x v="1938"/>
    </i>
    <i r="1">
      <x v="1950"/>
    </i>
    <i r="1">
      <x v="1951"/>
    </i>
    <i r="1">
      <x v="1952"/>
    </i>
    <i r="1">
      <x v="1953"/>
    </i>
    <i r="1">
      <x v="2252"/>
    </i>
    <i r="1">
      <x v="2253"/>
    </i>
    <i>
      <x v="32"/>
    </i>
    <i r="1">
      <x/>
    </i>
    <i>
      <x v="33"/>
    </i>
    <i r="1">
      <x v="204"/>
    </i>
    <i r="1">
      <x v="205"/>
    </i>
    <i r="1">
      <x v="222"/>
    </i>
    <i r="1">
      <x v="223"/>
    </i>
    <i r="1">
      <x v="224"/>
    </i>
    <i r="1">
      <x v="225"/>
    </i>
    <i r="1">
      <x v="276"/>
    </i>
    <i r="1">
      <x v="1198"/>
    </i>
    <i r="1">
      <x v="1199"/>
    </i>
    <i r="1">
      <x v="1200"/>
    </i>
    <i r="1">
      <x v="1201"/>
    </i>
    <i r="1">
      <x v="1474"/>
    </i>
    <i r="1">
      <x v="2057"/>
    </i>
    <i r="1">
      <x v="2162"/>
    </i>
    <i r="1">
      <x v="2163"/>
    </i>
    <i r="1">
      <x v="2190"/>
    </i>
    <i r="1">
      <x v="2195"/>
    </i>
    <i r="1">
      <x v="2205"/>
    </i>
    <i r="1">
      <x v="2278"/>
    </i>
    <i>
      <x v="34"/>
    </i>
    <i r="1">
      <x v="1723"/>
    </i>
    <i>
      <x v="35"/>
    </i>
    <i r="1">
      <x v="942"/>
    </i>
    <i r="1">
      <x v="943"/>
    </i>
    <i r="1">
      <x v="944"/>
    </i>
    <i r="1">
      <x v="945"/>
    </i>
    <i r="1">
      <x v="946"/>
    </i>
    <i r="1">
      <x v="955"/>
    </i>
    <i r="1">
      <x v="956"/>
    </i>
    <i r="1">
      <x v="957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7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1002"/>
    </i>
    <i r="1">
      <x v="1003"/>
    </i>
    <i r="1">
      <x v="1004"/>
    </i>
    <i r="1">
      <x v="1005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7"/>
    </i>
    <i r="1">
      <x v="1028"/>
    </i>
    <i r="1">
      <x v="1029"/>
    </i>
    <i r="1">
      <x v="1030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6"/>
    </i>
    <i r="1">
      <x v="1057"/>
    </i>
    <i r="1">
      <x v="1058"/>
    </i>
    <i r="1">
      <x v="1059"/>
    </i>
    <i r="1">
      <x v="1060"/>
    </i>
    <i r="1">
      <x v="1062"/>
    </i>
    <i>
      <x v="36"/>
    </i>
    <i r="1">
      <x v="1822"/>
    </i>
    <i r="1">
      <x v="1823"/>
    </i>
    <i>
      <x v="37"/>
    </i>
    <i r="1">
      <x v="593"/>
    </i>
    <i r="1">
      <x v="912"/>
    </i>
    <i r="1">
      <x v="913"/>
    </i>
    <i r="1">
      <x v="914"/>
    </i>
    <i r="1">
      <x v="940"/>
    </i>
    <i r="1">
      <x v="952"/>
    </i>
    <i r="1">
      <x v="958"/>
    </i>
    <i r="1">
      <x v="961"/>
    </i>
    <i r="1">
      <x v="988"/>
    </i>
    <i r="1">
      <x v="998"/>
    </i>
    <i r="1">
      <x v="999"/>
    </i>
    <i r="1">
      <x v="1000"/>
    </i>
    <i r="1">
      <x v="1722"/>
    </i>
    <i r="1">
      <x v="1724"/>
    </i>
    <i r="1">
      <x v="1725"/>
    </i>
    <i r="1">
      <x v="1726"/>
    </i>
    <i r="1">
      <x v="1727"/>
    </i>
    <i r="1">
      <x v="1728"/>
    </i>
    <i>
      <x v="38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1869"/>
    </i>
    <i r="1">
      <x v="1870"/>
    </i>
    <i r="1">
      <x v="2100"/>
    </i>
    <i r="1">
      <x v="2101"/>
    </i>
    <i r="1">
      <x v="2254"/>
    </i>
    <i>
      <x v="39"/>
    </i>
    <i r="1">
      <x v="188"/>
    </i>
    <i r="1">
      <x v="189"/>
    </i>
    <i r="1">
      <x v="190"/>
    </i>
    <i r="1">
      <x v="191"/>
    </i>
    <i r="1">
      <x v="896"/>
    </i>
    <i>
      <x v="40"/>
    </i>
    <i r="1">
      <x v="1338"/>
    </i>
    <i r="1">
      <x v="1396"/>
    </i>
    <i>
      <x v="41"/>
    </i>
    <i r="1">
      <x v="163"/>
    </i>
    <i r="1">
      <x v="165"/>
    </i>
    <i r="1">
      <x v="517"/>
    </i>
    <i r="1">
      <x v="518"/>
    </i>
    <i r="1">
      <x v="519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82"/>
    </i>
    <i r="1">
      <x v="88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357"/>
    </i>
    <i r="1">
      <x v="1358"/>
    </i>
    <i r="1">
      <x v="1377"/>
    </i>
    <i r="1">
      <x v="1402"/>
    </i>
    <i r="1">
      <x v="1403"/>
    </i>
    <i r="1">
      <x v="1435"/>
    </i>
    <i r="1">
      <x v="1451"/>
    </i>
    <i r="1">
      <x v="1452"/>
    </i>
    <i r="1">
      <x v="1461"/>
    </i>
    <i r="1">
      <x v="1462"/>
    </i>
    <i r="1">
      <x v="1463"/>
    </i>
    <i r="1">
      <x v="1471"/>
    </i>
    <i r="1">
      <x v="2016"/>
    </i>
    <i r="1">
      <x v="2048"/>
    </i>
    <i r="1">
      <x v="2049"/>
    </i>
    <i r="1">
      <x v="2059"/>
    </i>
    <i r="1">
      <x v="2104"/>
    </i>
    <i r="1">
      <x v="2105"/>
    </i>
    <i r="1">
      <x v="2122"/>
    </i>
    <i r="1">
      <x v="2123"/>
    </i>
    <i r="1">
      <x v="2139"/>
    </i>
    <i r="1">
      <x v="2140"/>
    </i>
    <i r="1">
      <x v="2141"/>
    </i>
    <i r="1">
      <x v="2142"/>
    </i>
    <i r="1">
      <x v="2143"/>
    </i>
    <i r="1">
      <x v="2144"/>
    </i>
    <i r="1">
      <x v="2145"/>
    </i>
    <i r="1">
      <x v="2164"/>
    </i>
    <i r="1">
      <x v="2174"/>
    </i>
    <i>
      <x v="42"/>
    </i>
    <i r="1">
      <x v="1337"/>
    </i>
    <i r="1">
      <x v="1594"/>
    </i>
    <i r="1">
      <x v="1611"/>
    </i>
    <i r="1">
      <x v="2058"/>
    </i>
    <i>
      <x v="43"/>
    </i>
    <i r="1">
      <x v="428"/>
    </i>
    <i r="1">
      <x v="748"/>
    </i>
    <i r="1">
      <x v="1375"/>
    </i>
    <i r="1">
      <x v="1410"/>
    </i>
    <i r="1">
      <x v="1475"/>
    </i>
    <i r="1">
      <x v="1570"/>
    </i>
    <i r="1">
      <x v="1977"/>
    </i>
    <i r="1">
      <x v="1984"/>
    </i>
    <i r="1">
      <x v="2106"/>
    </i>
    <i r="1">
      <x v="2107"/>
    </i>
    <i r="1">
      <x v="2116"/>
    </i>
    <i r="1">
      <x v="2117"/>
    </i>
    <i r="1">
      <x v="2118"/>
    </i>
    <i r="1">
      <x v="2119"/>
    </i>
    <i r="1">
      <x v="2120"/>
    </i>
    <i r="1">
      <x v="2185"/>
    </i>
    <i r="1">
      <x v="2291"/>
    </i>
    <i>
      <x v="44"/>
    </i>
    <i r="1">
      <x v="2239"/>
    </i>
    <i r="1">
      <x v="2240"/>
    </i>
    <i r="1">
      <x v="2241"/>
    </i>
    <i r="1">
      <x v="2242"/>
    </i>
    <i r="1">
      <x v="2243"/>
    </i>
    <i r="1">
      <x v="2244"/>
    </i>
    <i r="1">
      <x v="2245"/>
    </i>
    <i r="1">
      <x v="2246"/>
    </i>
    <i r="1">
      <x v="2247"/>
    </i>
    <i r="1">
      <x v="2248"/>
    </i>
    <i r="1">
      <x v="2249"/>
    </i>
    <i r="1">
      <x v="2255"/>
    </i>
    <i>
      <x v="45"/>
    </i>
    <i r="1">
      <x v="1190"/>
    </i>
    <i r="1">
      <x v="1192"/>
    </i>
    <i r="1">
      <x v="1193"/>
    </i>
    <i r="1">
      <x v="1194"/>
    </i>
    <i r="1">
      <x v="1195"/>
    </i>
    <i>
      <x v="46"/>
    </i>
    <i r="1">
      <x v="2153"/>
    </i>
    <i>
      <x v="47"/>
    </i>
    <i r="1">
      <x v="2256"/>
    </i>
    <i r="1">
      <x v="2257"/>
    </i>
    <i r="1">
      <x v="2260"/>
    </i>
    <i>
      <x v="48"/>
    </i>
    <i r="1">
      <x v="1633"/>
    </i>
    <i r="1">
      <x v="1634"/>
    </i>
    <i>
      <x v="49"/>
    </i>
    <i r="1">
      <x v="6"/>
    </i>
    <i r="1">
      <x v="14"/>
    </i>
    <i r="1">
      <x v="15"/>
    </i>
    <i r="1">
      <x v="16"/>
    </i>
    <i r="1">
      <x v="17"/>
    </i>
    <i r="1">
      <x v="30"/>
    </i>
    <i r="1">
      <x v="31"/>
    </i>
    <i r="1">
      <x v="32"/>
    </i>
    <i r="1">
      <x v="33"/>
    </i>
    <i r="1">
      <x v="132"/>
    </i>
    <i r="1">
      <x v="137"/>
    </i>
    <i r="1">
      <x v="155"/>
    </i>
    <i r="1">
      <x v="156"/>
    </i>
    <i r="1">
      <x v="157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219"/>
    </i>
    <i r="1">
      <x v="249"/>
    </i>
    <i r="1">
      <x v="275"/>
    </i>
    <i r="1">
      <x v="286"/>
    </i>
    <i r="1">
      <x v="287"/>
    </i>
    <i r="1">
      <x v="288"/>
    </i>
    <i r="1">
      <x v="289"/>
    </i>
    <i r="1">
      <x v="299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22"/>
    </i>
    <i r="1">
      <x v="426"/>
    </i>
    <i r="1">
      <x v="427"/>
    </i>
    <i r="1">
      <x v="701"/>
    </i>
    <i r="1">
      <x v="884"/>
    </i>
    <i r="1">
      <x v="900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74"/>
    </i>
    <i r="1">
      <x v="1026"/>
    </i>
    <i>
      <x v="50"/>
    </i>
    <i r="1">
      <x v="52"/>
    </i>
    <i>
      <x v="51"/>
    </i>
    <i r="1">
      <x v="1239"/>
    </i>
    <i r="1">
      <x v="1240"/>
    </i>
    <i r="1">
      <x v="1339"/>
    </i>
    <i r="1">
      <x v="1340"/>
    </i>
    <i r="1">
      <x v="1344"/>
    </i>
    <i r="1">
      <x v="1345"/>
    </i>
    <i r="1">
      <x v="1350"/>
    </i>
    <i r="1">
      <x v="1361"/>
    </i>
    <i r="1">
      <x v="1362"/>
    </i>
    <i r="1">
      <x v="1383"/>
    </i>
    <i r="1">
      <x v="1408"/>
    </i>
    <i r="1">
      <x v="1409"/>
    </i>
    <i r="1">
      <x v="1411"/>
    </i>
    <i r="1">
      <x v="1429"/>
    </i>
    <i r="1">
      <x v="1430"/>
    </i>
    <i r="1">
      <x v="1437"/>
    </i>
    <i r="1">
      <x v="1450"/>
    </i>
    <i r="1">
      <x v="1454"/>
    </i>
    <i r="1">
      <x v="1466"/>
    </i>
    <i r="1">
      <x v="1486"/>
    </i>
    <i r="1">
      <x v="1487"/>
    </i>
    <i r="1">
      <x v="1488"/>
    </i>
    <i r="1">
      <x v="1489"/>
    </i>
    <i r="1">
      <x v="1491"/>
    </i>
    <i r="1">
      <x v="1492"/>
    </i>
    <i r="1">
      <x v="1496"/>
    </i>
    <i r="1">
      <x v="1497"/>
    </i>
    <i r="1">
      <x v="1498"/>
    </i>
    <i r="1">
      <x v="1499"/>
    </i>
    <i r="1">
      <x v="1500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54"/>
    </i>
    <i r="1">
      <x v="1563"/>
    </i>
    <i r="1">
      <x v="1564"/>
    </i>
    <i r="1">
      <x v="1565"/>
    </i>
    <i r="1">
      <x v="1567"/>
    </i>
    <i r="1">
      <x v="1598"/>
    </i>
    <i r="1">
      <x v="1600"/>
    </i>
    <i r="1">
      <x v="1603"/>
    </i>
    <i r="1">
      <x v="1604"/>
    </i>
    <i r="1">
      <x v="1605"/>
    </i>
    <i r="1">
      <x v="1606"/>
    </i>
    <i r="1">
      <x v="1607"/>
    </i>
    <i r="1">
      <x v="1608"/>
    </i>
    <i r="1">
      <x v="1609"/>
    </i>
    <i r="1">
      <x v="1610"/>
    </i>
    <i r="1">
      <x v="1632"/>
    </i>
    <i r="1">
      <x v="1639"/>
    </i>
    <i r="1">
      <x v="1640"/>
    </i>
    <i r="1">
      <x v="1641"/>
    </i>
    <i r="1">
      <x v="1752"/>
    </i>
    <i r="1">
      <x v="1757"/>
    </i>
    <i r="1">
      <x v="1908"/>
    </i>
    <i r="1">
      <x v="1909"/>
    </i>
    <i r="1">
      <x v="1971"/>
    </i>
    <i r="1">
      <x v="1976"/>
    </i>
    <i r="1">
      <x v="1987"/>
    </i>
    <i r="1">
      <x v="1988"/>
    </i>
    <i r="1">
      <x v="1989"/>
    </i>
    <i r="1">
      <x v="1990"/>
    </i>
    <i r="1">
      <x v="1991"/>
    </i>
    <i r="1">
      <x v="1992"/>
    </i>
    <i r="1">
      <x v="1993"/>
    </i>
    <i r="1">
      <x v="1994"/>
    </i>
    <i r="1">
      <x v="2031"/>
    </i>
    <i r="1">
      <x v="2032"/>
    </i>
    <i r="1">
      <x v="2065"/>
    </i>
    <i r="1">
      <x v="2095"/>
    </i>
    <i r="1">
      <x v="2110"/>
    </i>
    <i r="1">
      <x v="2111"/>
    </i>
    <i r="1">
      <x v="2112"/>
    </i>
    <i r="1">
      <x v="2124"/>
    </i>
    <i r="1">
      <x v="2125"/>
    </i>
    <i r="1">
      <x v="2126"/>
    </i>
    <i r="1">
      <x v="2127"/>
    </i>
    <i r="1">
      <x v="2128"/>
    </i>
    <i r="1">
      <x v="2150"/>
    </i>
    <i r="1">
      <x v="2151"/>
    </i>
    <i r="1">
      <x v="2152"/>
    </i>
    <i r="1">
      <x v="2157"/>
    </i>
    <i r="1">
      <x v="2165"/>
    </i>
    <i r="1">
      <x v="2169"/>
    </i>
    <i r="1">
      <x v="2175"/>
    </i>
    <i r="1">
      <x v="2191"/>
    </i>
    <i r="1">
      <x v="2251"/>
    </i>
    <i r="1">
      <x v="2271"/>
    </i>
    <i>
      <x v="52"/>
    </i>
    <i r="1">
      <x v="910"/>
    </i>
    <i>
      <x v="53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657"/>
    </i>
    <i r="1">
      <x v="1658"/>
    </i>
    <i r="1">
      <x v="1659"/>
    </i>
    <i r="1">
      <x v="1660"/>
    </i>
    <i r="1">
      <x v="1661"/>
    </i>
    <i r="1">
      <x v="1662"/>
    </i>
    <i r="1">
      <x v="2294"/>
    </i>
    <i r="1">
      <x v="2295"/>
    </i>
    <i r="1">
      <x v="2296"/>
    </i>
    <i r="1">
      <x v="2297"/>
    </i>
    <i r="1">
      <x v="229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2357" firstHeaderRow="1" firstDataRow="1" firstDataCol="1"/>
  <pivotFields count="9">
    <pivotField showAll="0">
      <items count="10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7"/>
        <item x="1066"/>
        <item t="default"/>
      </items>
    </pivotField>
    <pivotField axis="axisRow" showAll="0">
      <items count="23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55">
        <item x="43"/>
        <item x="36"/>
        <item x="41"/>
        <item x="53"/>
        <item x="7"/>
        <item x="38"/>
        <item x="30"/>
        <item x="19"/>
        <item x="9"/>
        <item x="22"/>
        <item x="11"/>
        <item x="47"/>
        <item x="15"/>
        <item x="46"/>
        <item x="48"/>
        <item x="13"/>
        <item x="3"/>
        <item x="24"/>
        <item x="28"/>
        <item x="1"/>
        <item x="21"/>
        <item x="16"/>
        <item x="29"/>
        <item x="23"/>
        <item x="18"/>
        <item x="5"/>
        <item x="50"/>
        <item x="45"/>
        <item x="14"/>
        <item x="37"/>
        <item x="4"/>
        <item x="33"/>
        <item x="0"/>
        <item x="12"/>
        <item x="42"/>
        <item x="27"/>
        <item x="44"/>
        <item x="20"/>
        <item x="25"/>
        <item x="10"/>
        <item x="35"/>
        <item x="8"/>
        <item x="34"/>
        <item x="17"/>
        <item x="51"/>
        <item x="31"/>
        <item x="49"/>
        <item x="52"/>
        <item x="39"/>
        <item x="2"/>
        <item x="6"/>
        <item x="32"/>
        <item x="26"/>
        <item x="40"/>
        <item t="default"/>
      </items>
    </pivotField>
  </pivotFields>
  <rowFields count="2">
    <field x="8"/>
    <field x="1"/>
  </rowFields>
  <rowItems count="2354">
    <i>
      <x/>
    </i>
    <i r="1">
      <x v="1733"/>
    </i>
    <i>
      <x v="1"/>
    </i>
    <i r="1">
      <x v="1346"/>
    </i>
    <i r="1">
      <x v="1347"/>
    </i>
    <i r="1">
      <x v="1349"/>
    </i>
    <i r="1">
      <x v="1376"/>
    </i>
    <i r="1">
      <x v="1414"/>
    </i>
    <i r="1">
      <x v="1434"/>
    </i>
    <i r="1">
      <x v="1456"/>
    </i>
    <i r="1">
      <x v="1465"/>
    </i>
    <i r="1">
      <x v="1590"/>
    </i>
    <i r="1">
      <x v="1591"/>
    </i>
    <i r="1">
      <x v="1592"/>
    </i>
    <i r="1">
      <x v="1593"/>
    </i>
    <i r="1">
      <x v="1972"/>
    </i>
    <i r="1">
      <x v="1973"/>
    </i>
    <i r="1">
      <x v="2099"/>
    </i>
    <i>
      <x v="2"/>
    </i>
    <i r="1">
      <x v="1686"/>
    </i>
    <i r="1">
      <x v="1687"/>
    </i>
    <i r="1">
      <x v="1688"/>
    </i>
    <i r="1">
      <x v="1729"/>
    </i>
    <i r="1">
      <x v="1730"/>
    </i>
    <i r="1">
      <x v="1731"/>
    </i>
    <i r="1">
      <x v="1732"/>
    </i>
    <i r="1">
      <x v="1734"/>
    </i>
    <i r="1">
      <x v="1735"/>
    </i>
    <i r="1">
      <x v="1946"/>
    </i>
    <i r="1">
      <x v="2034"/>
    </i>
    <i>
      <x v="3"/>
    </i>
    <i r="1">
      <x v="2262"/>
    </i>
    <i r="1">
      <x v="2263"/>
    </i>
    <i r="1">
      <x v="2264"/>
    </i>
    <i r="1">
      <x v="2265"/>
    </i>
    <i r="1">
      <x v="2266"/>
    </i>
    <i r="1">
      <x v="2267"/>
    </i>
    <i r="1">
      <x v="2268"/>
    </i>
    <i r="1">
      <x v="2269"/>
    </i>
    <i r="1">
      <x v="2270"/>
    </i>
    <i>
      <x v="4"/>
    </i>
    <i r="1">
      <x v="124"/>
    </i>
    <i r="1">
      <x v="125"/>
    </i>
    <i r="1">
      <x v="227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685"/>
    </i>
    <i r="1">
      <x v="686"/>
    </i>
    <i r="1">
      <x v="805"/>
    </i>
    <i r="1">
      <x v="806"/>
    </i>
    <i r="1">
      <x v="807"/>
    </i>
    <i r="1">
      <x v="905"/>
    </i>
    <i r="1">
      <x v="906"/>
    </i>
    <i r="1">
      <x v="907"/>
    </i>
    <i r="1">
      <x v="908"/>
    </i>
    <i r="1">
      <x v="909"/>
    </i>
    <i r="1">
      <x v="1064"/>
    </i>
    <i>
      <x v="5"/>
    </i>
    <i r="1">
      <x v="1394"/>
    </i>
    <i r="1">
      <x v="1636"/>
    </i>
    <i r="1">
      <x v="1637"/>
    </i>
    <i r="1">
      <x v="1638"/>
    </i>
    <i>
      <x v="6"/>
    </i>
    <i r="1">
      <x v="1146"/>
    </i>
    <i r="1">
      <x v="1147"/>
    </i>
    <i r="1">
      <x v="1186"/>
    </i>
    <i r="1">
      <x v="1187"/>
    </i>
    <i r="1">
      <x v="1189"/>
    </i>
    <i r="1">
      <x v="1301"/>
    </i>
    <i r="1">
      <x v="1302"/>
    </i>
    <i r="1">
      <x v="1481"/>
    </i>
    <i r="1">
      <x v="1482"/>
    </i>
    <i r="1">
      <x v="1566"/>
    </i>
    <i r="1">
      <x v="1576"/>
    </i>
    <i r="1">
      <x v="1860"/>
    </i>
    <i r="1">
      <x v="1861"/>
    </i>
    <i r="1">
      <x v="1862"/>
    </i>
    <i r="1">
      <x v="1937"/>
    </i>
    <i r="1">
      <x v="1939"/>
    </i>
    <i r="1">
      <x v="1940"/>
    </i>
    <i r="1">
      <x v="2083"/>
    </i>
    <i r="1">
      <x v="2084"/>
    </i>
    <i r="1">
      <x v="2161"/>
    </i>
    <i r="1">
      <x v="2272"/>
    </i>
    <i r="1">
      <x v="2279"/>
    </i>
    <i r="1">
      <x v="2280"/>
    </i>
    <i r="1">
      <x v="2281"/>
    </i>
    <i r="1">
      <x v="2282"/>
    </i>
    <i r="1">
      <x v="2283"/>
    </i>
    <i r="1">
      <x v="2290"/>
    </i>
    <i>
      <x v="7"/>
    </i>
    <i r="1">
      <x v="577"/>
    </i>
    <i r="1">
      <x v="578"/>
    </i>
    <i>
      <x v="8"/>
    </i>
    <i r="1">
      <x v="176"/>
    </i>
    <i r="1">
      <x v="1744"/>
    </i>
    <i r="1">
      <x v="1747"/>
    </i>
    <i r="1">
      <x v="2075"/>
    </i>
    <i r="1">
      <x v="2076"/>
    </i>
    <i r="1">
      <x v="2171"/>
    </i>
    <i r="1">
      <x v="2173"/>
    </i>
    <i r="1">
      <x v="2184"/>
    </i>
    <i r="1">
      <x v="2197"/>
    </i>
    <i r="1">
      <x v="2206"/>
    </i>
    <i r="1">
      <x v="2258"/>
    </i>
    <i>
      <x v="9"/>
    </i>
    <i r="1">
      <x v="684"/>
    </i>
    <i r="1">
      <x v="690"/>
    </i>
    <i r="1">
      <x v="809"/>
    </i>
    <i r="1">
      <x v="844"/>
    </i>
    <i r="1">
      <x v="845"/>
    </i>
    <i r="1">
      <x v="846"/>
    </i>
    <i r="1">
      <x v="847"/>
    </i>
    <i r="1">
      <x v="848"/>
    </i>
    <i r="1">
      <x v="849"/>
    </i>
    <i r="1">
      <x v="986"/>
    </i>
    <i r="1">
      <x v="997"/>
    </i>
    <i r="1">
      <x v="1001"/>
    </i>
    <i r="1">
      <x v="1023"/>
    </i>
    <i r="1">
      <x v="1025"/>
    </i>
    <i r="1">
      <x v="1031"/>
    </i>
    <i r="1">
      <x v="1054"/>
    </i>
    <i r="1">
      <x v="1055"/>
    </i>
    <i>
      <x v="10"/>
    </i>
    <i r="1">
      <x v="193"/>
    </i>
    <i r="1">
      <x v="194"/>
    </i>
    <i>
      <x v="11"/>
    </i>
    <i r="1">
      <x v="1931"/>
    </i>
    <i>
      <x v="12"/>
    </i>
    <i r="1">
      <x v="325"/>
    </i>
    <i>
      <x v="13"/>
    </i>
    <i r="1">
      <x v="1868"/>
    </i>
    <i r="1">
      <x v="1873"/>
    </i>
    <i r="1">
      <x v="1923"/>
    </i>
    <i r="1">
      <x v="1924"/>
    </i>
    <i r="1">
      <x v="1925"/>
    </i>
    <i r="1">
      <x v="1928"/>
    </i>
    <i r="1">
      <x v="2121"/>
    </i>
    <i>
      <x v="14"/>
    </i>
    <i r="1">
      <x v="2014"/>
    </i>
    <i r="1">
      <x v="2155"/>
    </i>
    <i>
      <x v="15"/>
    </i>
    <i r="1">
      <x v="236"/>
    </i>
    <i r="1">
      <x v="237"/>
    </i>
    <i r="1">
      <x v="238"/>
    </i>
    <i r="1">
      <x v="655"/>
    </i>
    <i r="1">
      <x v="656"/>
    </i>
    <i r="1">
      <x v="868"/>
    </i>
    <i r="1">
      <x v="1670"/>
    </i>
    <i r="1">
      <x v="2103"/>
    </i>
    <i r="1">
      <x v="2138"/>
    </i>
    <i>
      <x v="16"/>
    </i>
    <i r="1">
      <x v="7"/>
    </i>
    <i r="1">
      <x v="8"/>
    </i>
    <i r="1">
      <x v="9"/>
    </i>
    <i r="1">
      <x v="10"/>
    </i>
    <i r="1">
      <x v="11"/>
    </i>
    <i r="1">
      <x v="49"/>
    </i>
    <i r="1">
      <x v="50"/>
    </i>
    <i r="1">
      <x v="68"/>
    </i>
    <i r="1">
      <x v="173"/>
    </i>
    <i r="1">
      <x v="174"/>
    </i>
    <i r="1">
      <x v="175"/>
    </i>
    <i r="1">
      <x v="187"/>
    </i>
    <i r="1">
      <x v="199"/>
    </i>
    <i r="1">
      <x v="200"/>
    </i>
    <i r="1">
      <x v="201"/>
    </i>
    <i r="1">
      <x v="202"/>
    </i>
    <i r="1">
      <x v="203"/>
    </i>
    <i r="1">
      <x v="215"/>
    </i>
    <i r="1">
      <x v="226"/>
    </i>
    <i r="1">
      <x v="231"/>
    </i>
    <i r="1">
      <x v="232"/>
    </i>
    <i r="1">
      <x v="233"/>
    </i>
    <i r="1">
      <x v="239"/>
    </i>
    <i r="1">
      <x v="240"/>
    </i>
    <i r="1">
      <x v="241"/>
    </i>
    <i r="1">
      <x v="285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61"/>
    </i>
    <i r="1">
      <x v="362"/>
    </i>
    <i r="1">
      <x v="363"/>
    </i>
    <i r="1">
      <x v="371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89"/>
    </i>
    <i r="1">
      <x v="390"/>
    </i>
    <i r="1">
      <x v="441"/>
    </i>
    <i r="1">
      <x v="442"/>
    </i>
    <i r="1">
      <x v="443"/>
    </i>
    <i r="1">
      <x v="444"/>
    </i>
    <i r="1">
      <x v="569"/>
    </i>
    <i r="1">
      <x v="570"/>
    </i>
    <i r="1">
      <x v="571"/>
    </i>
    <i r="1">
      <x v="572"/>
    </i>
    <i r="1">
      <x v="573"/>
    </i>
    <i r="1">
      <x v="574"/>
    </i>
    <i r="1">
      <x v="579"/>
    </i>
    <i r="1">
      <x v="580"/>
    </i>
    <i r="1">
      <x v="581"/>
    </i>
    <i r="1">
      <x v="582"/>
    </i>
    <i r="1">
      <x v="583"/>
    </i>
    <i r="1">
      <x v="584"/>
    </i>
    <i r="1">
      <x v="594"/>
    </i>
    <i r="1">
      <x v="595"/>
    </i>
    <i r="1">
      <x v="596"/>
    </i>
    <i r="1">
      <x v="597"/>
    </i>
    <i r="1">
      <x v="598"/>
    </i>
    <i r="1">
      <x v="599"/>
    </i>
    <i r="1">
      <x v="600"/>
    </i>
    <i r="1">
      <x v="601"/>
    </i>
    <i r="1">
      <x v="602"/>
    </i>
    <i r="1">
      <x v="603"/>
    </i>
    <i r="1">
      <x v="604"/>
    </i>
    <i r="1">
      <x v="605"/>
    </i>
    <i r="1">
      <x v="606"/>
    </i>
    <i r="1">
      <x v="607"/>
    </i>
    <i r="1">
      <x v="608"/>
    </i>
    <i r="1">
      <x v="609"/>
    </i>
    <i r="1">
      <x v="610"/>
    </i>
    <i r="1">
      <x v="611"/>
    </i>
    <i r="1">
      <x v="612"/>
    </i>
    <i r="1">
      <x v="613"/>
    </i>
    <i r="1">
      <x v="614"/>
    </i>
    <i r="1">
      <x v="615"/>
    </i>
    <i r="1">
      <x v="616"/>
    </i>
    <i r="1">
      <x v="617"/>
    </i>
    <i r="1">
      <x v="618"/>
    </i>
    <i r="1">
      <x v="619"/>
    </i>
    <i r="1">
      <x v="620"/>
    </i>
    <i r="1">
      <x v="621"/>
    </i>
    <i r="1">
      <x v="622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58"/>
    </i>
    <i r="1">
      <x v="664"/>
    </i>
    <i r="1">
      <x v="665"/>
    </i>
    <i r="1">
      <x v="666"/>
    </i>
    <i r="1">
      <x v="667"/>
    </i>
    <i r="1">
      <x v="668"/>
    </i>
    <i r="1">
      <x v="675"/>
    </i>
    <i r="1">
      <x v="676"/>
    </i>
    <i r="1">
      <x v="677"/>
    </i>
    <i r="1">
      <x v="678"/>
    </i>
    <i r="1">
      <x v="679"/>
    </i>
    <i r="1">
      <x v="680"/>
    </i>
    <i r="1">
      <x v="681"/>
    </i>
    <i r="1">
      <x v="683"/>
    </i>
    <i r="1">
      <x v="689"/>
    </i>
    <i r="1">
      <x v="808"/>
    </i>
    <i r="1">
      <x v="810"/>
    </i>
    <i r="1">
      <x v="811"/>
    </i>
    <i r="1">
      <x v="812"/>
    </i>
    <i r="1">
      <x v="813"/>
    </i>
    <i r="1">
      <x v="814"/>
    </i>
    <i r="1">
      <x v="815"/>
    </i>
    <i r="1">
      <x v="816"/>
    </i>
    <i r="1">
      <x v="817"/>
    </i>
    <i r="1">
      <x v="818"/>
    </i>
    <i r="1">
      <x v="819"/>
    </i>
    <i r="1">
      <x v="820"/>
    </i>
    <i r="1">
      <x v="821"/>
    </i>
    <i r="1">
      <x v="822"/>
    </i>
    <i r="1">
      <x v="823"/>
    </i>
    <i r="1">
      <x v="824"/>
    </i>
    <i r="1">
      <x v="825"/>
    </i>
    <i r="1">
      <x v="826"/>
    </i>
    <i r="1">
      <x v="827"/>
    </i>
    <i r="1">
      <x v="828"/>
    </i>
    <i r="1">
      <x v="829"/>
    </i>
    <i r="1">
      <x v="830"/>
    </i>
    <i r="1">
      <x v="831"/>
    </i>
    <i r="1">
      <x v="832"/>
    </i>
    <i r="1">
      <x v="833"/>
    </i>
    <i r="1">
      <x v="834"/>
    </i>
    <i r="1">
      <x v="835"/>
    </i>
    <i r="1">
      <x v="836"/>
    </i>
    <i r="1">
      <x v="837"/>
    </i>
    <i r="1">
      <x v="838"/>
    </i>
    <i r="1">
      <x v="839"/>
    </i>
    <i r="1">
      <x v="840"/>
    </i>
    <i r="1">
      <x v="850"/>
    </i>
    <i r="1">
      <x v="851"/>
    </i>
    <i r="1">
      <x v="852"/>
    </i>
    <i r="1">
      <x v="853"/>
    </i>
    <i r="1">
      <x v="854"/>
    </i>
    <i r="1">
      <x v="855"/>
    </i>
    <i r="1">
      <x v="856"/>
    </i>
    <i r="1">
      <x v="857"/>
    </i>
    <i r="1">
      <x v="858"/>
    </i>
    <i r="1">
      <x v="915"/>
    </i>
    <i r="1">
      <x v="916"/>
    </i>
    <i r="1">
      <x v="941"/>
    </i>
    <i r="1">
      <x v="947"/>
    </i>
    <i r="1">
      <x v="948"/>
    </i>
    <i r="1">
      <x v="950"/>
    </i>
    <i r="1">
      <x v="953"/>
    </i>
    <i r="1">
      <x v="1067"/>
    </i>
    <i r="1">
      <x v="1068"/>
    </i>
    <i r="1">
      <x v="1069"/>
    </i>
    <i r="1">
      <x v="1070"/>
    </i>
    <i r="1">
      <x v="1071"/>
    </i>
    <i r="1">
      <x v="1072"/>
    </i>
    <i r="1">
      <x v="1073"/>
    </i>
    <i r="1">
      <x v="1074"/>
    </i>
    <i r="1">
      <x v="1075"/>
    </i>
    <i r="1">
      <x v="1076"/>
    </i>
    <i r="1">
      <x v="1077"/>
    </i>
    <i r="1">
      <x v="1078"/>
    </i>
    <i r="1">
      <x v="1079"/>
    </i>
    <i r="1">
      <x v="1080"/>
    </i>
    <i r="1">
      <x v="1081"/>
    </i>
    <i r="1">
      <x v="1082"/>
    </i>
    <i r="1">
      <x v="1083"/>
    </i>
    <i r="1">
      <x v="1084"/>
    </i>
    <i r="1">
      <x v="1085"/>
    </i>
    <i r="1">
      <x v="1086"/>
    </i>
    <i r="1">
      <x v="1087"/>
    </i>
    <i r="1">
      <x v="1088"/>
    </i>
    <i r="1">
      <x v="1089"/>
    </i>
    <i r="1">
      <x v="1090"/>
    </i>
    <i r="1">
      <x v="1093"/>
    </i>
    <i r="1">
      <x v="1148"/>
    </i>
    <i r="1">
      <x v="1149"/>
    </i>
    <i r="1">
      <x v="1150"/>
    </i>
    <i r="1">
      <x v="1151"/>
    </i>
    <i r="1">
      <x v="1152"/>
    </i>
    <i r="1">
      <x v="1153"/>
    </i>
    <i r="1">
      <x v="1154"/>
    </i>
    <i r="1">
      <x v="1155"/>
    </i>
    <i r="1">
      <x v="1156"/>
    </i>
    <i r="1">
      <x v="1663"/>
    </i>
    <i r="1">
      <x v="1664"/>
    </i>
    <i r="1">
      <x v="1665"/>
    </i>
    <i r="1">
      <x v="1666"/>
    </i>
    <i r="1">
      <x v="1667"/>
    </i>
    <i r="1">
      <x v="1668"/>
    </i>
    <i r="1">
      <x v="1669"/>
    </i>
    <i r="1">
      <x v="1671"/>
    </i>
    <i r="1">
      <x v="1672"/>
    </i>
    <i r="1">
      <x v="1673"/>
    </i>
    <i r="1">
      <x v="1674"/>
    </i>
    <i r="1">
      <x v="1675"/>
    </i>
    <i r="1">
      <x v="1676"/>
    </i>
    <i r="1">
      <x v="1677"/>
    </i>
    <i r="1">
      <x v="1678"/>
    </i>
    <i r="1">
      <x v="1679"/>
    </i>
    <i r="1">
      <x v="1680"/>
    </i>
    <i r="1">
      <x v="1681"/>
    </i>
    <i r="1">
      <x v="1682"/>
    </i>
    <i r="1">
      <x v="1740"/>
    </i>
    <i r="1">
      <x v="1741"/>
    </i>
    <i r="1">
      <x v="1742"/>
    </i>
    <i r="1">
      <x v="1743"/>
    </i>
    <i r="1">
      <x v="1745"/>
    </i>
    <i r="1">
      <x v="1746"/>
    </i>
    <i>
      <x v="17"/>
    </i>
    <i r="1">
      <x v="704"/>
    </i>
    <i r="1">
      <x v="705"/>
    </i>
    <i r="1">
      <x v="706"/>
    </i>
    <i>
      <x v="18"/>
    </i>
    <i r="1">
      <x v="1091"/>
    </i>
    <i r="1">
      <x v="1092"/>
    </i>
    <i r="1">
      <x v="1094"/>
    </i>
    <i r="1">
      <x v="1095"/>
    </i>
    <i r="1">
      <x v="1096"/>
    </i>
    <i r="1">
      <x v="1097"/>
    </i>
    <i r="1">
      <x v="1098"/>
    </i>
    <i r="1">
      <x v="1099"/>
    </i>
    <i r="1">
      <x v="1100"/>
    </i>
    <i r="1">
      <x v="1101"/>
    </i>
    <i r="1">
      <x v="1102"/>
    </i>
    <i r="1">
      <x v="1103"/>
    </i>
    <i r="1">
      <x v="1104"/>
    </i>
    <i r="1">
      <x v="1105"/>
    </i>
    <i r="1">
      <x v="1106"/>
    </i>
    <i r="1">
      <x v="1107"/>
    </i>
    <i r="1">
      <x v="1108"/>
    </i>
    <i r="1">
      <x v="1109"/>
    </i>
    <i r="1">
      <x v="1110"/>
    </i>
    <i r="1">
      <x v="1111"/>
    </i>
    <i r="1">
      <x v="1112"/>
    </i>
    <i r="1">
      <x v="1113"/>
    </i>
    <i r="1">
      <x v="1114"/>
    </i>
    <i r="1">
      <x v="1115"/>
    </i>
    <i r="1">
      <x v="1116"/>
    </i>
    <i r="1">
      <x v="1117"/>
    </i>
    <i r="1">
      <x v="1118"/>
    </i>
    <i r="1">
      <x v="1119"/>
    </i>
    <i r="1">
      <x v="1120"/>
    </i>
    <i r="1">
      <x v="1121"/>
    </i>
    <i r="1">
      <x v="1122"/>
    </i>
    <i r="1">
      <x v="1123"/>
    </i>
    <i r="1">
      <x v="1124"/>
    </i>
    <i r="1">
      <x v="1126"/>
    </i>
    <i r="1">
      <x v="1127"/>
    </i>
    <i r="1">
      <x v="1128"/>
    </i>
    <i r="1">
      <x v="1129"/>
    </i>
    <i r="1">
      <x v="1130"/>
    </i>
    <i r="1">
      <x v="1131"/>
    </i>
    <i r="1">
      <x v="1132"/>
    </i>
    <i r="1">
      <x v="1133"/>
    </i>
    <i r="1">
      <x v="1134"/>
    </i>
    <i r="1">
      <x v="1135"/>
    </i>
    <i r="1">
      <x v="1136"/>
    </i>
    <i r="1">
      <x v="1137"/>
    </i>
    <i r="1">
      <x v="1138"/>
    </i>
    <i r="1">
      <x v="1139"/>
    </i>
    <i r="1">
      <x v="1140"/>
    </i>
    <i r="1">
      <x v="1141"/>
    </i>
    <i r="1">
      <x v="1142"/>
    </i>
    <i r="1">
      <x v="1143"/>
    </i>
    <i r="1">
      <x v="1144"/>
    </i>
    <i r="1">
      <x v="1145"/>
    </i>
    <i r="1">
      <x v="1157"/>
    </i>
    <i r="1">
      <x v="1158"/>
    </i>
    <i r="1">
      <x v="1159"/>
    </i>
    <i r="1">
      <x v="1160"/>
    </i>
    <i r="1">
      <x v="1161"/>
    </i>
    <i r="1">
      <x v="1162"/>
    </i>
    <i r="1">
      <x v="1163"/>
    </i>
    <i r="1">
      <x v="1164"/>
    </i>
    <i r="1">
      <x v="1165"/>
    </i>
    <i r="1">
      <x v="1166"/>
    </i>
    <i r="1">
      <x v="1167"/>
    </i>
    <i r="1">
      <x v="1168"/>
    </i>
    <i r="1">
      <x v="1169"/>
    </i>
    <i r="1">
      <x v="1170"/>
    </i>
    <i r="1">
      <x v="1171"/>
    </i>
    <i r="1">
      <x v="1172"/>
    </i>
    <i r="1">
      <x v="1173"/>
    </i>
    <i r="1">
      <x v="1174"/>
    </i>
    <i r="1">
      <x v="1175"/>
    </i>
    <i r="1">
      <x v="1176"/>
    </i>
    <i r="1">
      <x v="1177"/>
    </i>
    <i r="1">
      <x v="1178"/>
    </i>
    <i r="1">
      <x v="1179"/>
    </i>
    <i r="1">
      <x v="1180"/>
    </i>
    <i r="1">
      <x v="1181"/>
    </i>
    <i r="1">
      <x v="1182"/>
    </i>
    <i r="1">
      <x v="1183"/>
    </i>
    <i r="1">
      <x v="1184"/>
    </i>
    <i r="1">
      <x v="1185"/>
    </i>
    <i r="1">
      <x v="1188"/>
    </i>
    <i r="1">
      <x v="1191"/>
    </i>
    <i r="1">
      <x v="1196"/>
    </i>
    <i r="1">
      <x v="1197"/>
    </i>
    <i r="1">
      <x v="1203"/>
    </i>
    <i r="1">
      <x v="1204"/>
    </i>
    <i r="1">
      <x v="1205"/>
    </i>
    <i r="1">
      <x v="1206"/>
    </i>
    <i r="1">
      <x v="1207"/>
    </i>
    <i r="1">
      <x v="1208"/>
    </i>
    <i r="1">
      <x v="1209"/>
    </i>
    <i r="1">
      <x v="1210"/>
    </i>
    <i r="1">
      <x v="1211"/>
    </i>
    <i r="1">
      <x v="1212"/>
    </i>
    <i r="1">
      <x v="1213"/>
    </i>
    <i r="1">
      <x v="1214"/>
    </i>
    <i r="1">
      <x v="1215"/>
    </i>
    <i r="1">
      <x v="1216"/>
    </i>
    <i r="1">
      <x v="1217"/>
    </i>
    <i r="1">
      <x v="1218"/>
    </i>
    <i r="1">
      <x v="1219"/>
    </i>
    <i r="1">
      <x v="1220"/>
    </i>
    <i r="1">
      <x v="1221"/>
    </i>
    <i r="1">
      <x v="1222"/>
    </i>
    <i r="1">
      <x v="1223"/>
    </i>
    <i r="1">
      <x v="1236"/>
    </i>
    <i r="1">
      <x v="1237"/>
    </i>
    <i r="1">
      <x v="1238"/>
    </i>
    <i r="1">
      <x v="1241"/>
    </i>
    <i r="1">
      <x v="1242"/>
    </i>
    <i r="1">
      <x v="1244"/>
    </i>
    <i r="1">
      <x v="1246"/>
    </i>
    <i r="1">
      <x v="1247"/>
    </i>
    <i r="1">
      <x v="1249"/>
    </i>
    <i r="1">
      <x v="1250"/>
    </i>
    <i r="1">
      <x v="1251"/>
    </i>
    <i r="1">
      <x v="1252"/>
    </i>
    <i r="1">
      <x v="1253"/>
    </i>
    <i r="1">
      <x v="1254"/>
    </i>
    <i r="1">
      <x v="1256"/>
    </i>
    <i r="1">
      <x v="1257"/>
    </i>
    <i r="1">
      <x v="1258"/>
    </i>
    <i r="1">
      <x v="1259"/>
    </i>
    <i r="1">
      <x v="1261"/>
    </i>
    <i r="1">
      <x v="1262"/>
    </i>
    <i r="1">
      <x v="1263"/>
    </i>
    <i r="1">
      <x v="1264"/>
    </i>
    <i r="1">
      <x v="1265"/>
    </i>
    <i r="1">
      <x v="1266"/>
    </i>
    <i r="1">
      <x v="1267"/>
    </i>
    <i r="1">
      <x v="1268"/>
    </i>
    <i r="1">
      <x v="1269"/>
    </i>
    <i r="1">
      <x v="1270"/>
    </i>
    <i r="1">
      <x v="1271"/>
    </i>
    <i r="1">
      <x v="1272"/>
    </i>
    <i r="1">
      <x v="1273"/>
    </i>
    <i r="1">
      <x v="1274"/>
    </i>
    <i r="1">
      <x v="1275"/>
    </i>
    <i r="1">
      <x v="1276"/>
    </i>
    <i r="1">
      <x v="1277"/>
    </i>
    <i r="1">
      <x v="1278"/>
    </i>
    <i r="1">
      <x v="1279"/>
    </i>
    <i r="1">
      <x v="1280"/>
    </i>
    <i r="1">
      <x v="1281"/>
    </i>
    <i r="1">
      <x v="1283"/>
    </i>
    <i r="1">
      <x v="1284"/>
    </i>
    <i r="1">
      <x v="1285"/>
    </i>
    <i r="1">
      <x v="1286"/>
    </i>
    <i r="1">
      <x v="1287"/>
    </i>
    <i r="1">
      <x v="1288"/>
    </i>
    <i r="1">
      <x v="1289"/>
    </i>
    <i r="1">
      <x v="1290"/>
    </i>
    <i r="1">
      <x v="1291"/>
    </i>
    <i r="1">
      <x v="1292"/>
    </i>
    <i r="1">
      <x v="1293"/>
    </i>
    <i r="1">
      <x v="1294"/>
    </i>
    <i r="1">
      <x v="1295"/>
    </i>
    <i r="1">
      <x v="1296"/>
    </i>
    <i r="1">
      <x v="1297"/>
    </i>
    <i r="1">
      <x v="1298"/>
    </i>
    <i r="1">
      <x v="1300"/>
    </i>
    <i r="1">
      <x v="1303"/>
    </i>
    <i r="1">
      <x v="1305"/>
    </i>
    <i r="1">
      <x v="1306"/>
    </i>
    <i r="1">
      <x v="1307"/>
    </i>
    <i r="1">
      <x v="1308"/>
    </i>
    <i r="1">
      <x v="1309"/>
    </i>
    <i r="1">
      <x v="1310"/>
    </i>
    <i r="1">
      <x v="1312"/>
    </i>
    <i r="1">
      <x v="1313"/>
    </i>
    <i r="1">
      <x v="1314"/>
    </i>
    <i r="1">
      <x v="1315"/>
    </i>
    <i r="1">
      <x v="1316"/>
    </i>
    <i r="1">
      <x v="1317"/>
    </i>
    <i r="1">
      <x v="1320"/>
    </i>
    <i r="1">
      <x v="1321"/>
    </i>
    <i r="1">
      <x v="1322"/>
    </i>
    <i r="1">
      <x v="1323"/>
    </i>
    <i r="1">
      <x v="1324"/>
    </i>
    <i r="1">
      <x v="1325"/>
    </i>
    <i r="1">
      <x v="1326"/>
    </i>
    <i r="1">
      <x v="1327"/>
    </i>
    <i r="1">
      <x v="1348"/>
    </i>
    <i r="1">
      <x v="1351"/>
    </i>
    <i r="1">
      <x v="1352"/>
    </i>
    <i r="1">
      <x v="1353"/>
    </i>
    <i r="1">
      <x v="1354"/>
    </i>
    <i r="1">
      <x v="1355"/>
    </i>
    <i r="1">
      <x v="1356"/>
    </i>
    <i r="1">
      <x v="1359"/>
    </i>
    <i r="1">
      <x v="1360"/>
    </i>
    <i r="1">
      <x v="1363"/>
    </i>
    <i r="1">
      <x v="1364"/>
    </i>
    <i r="1">
      <x v="1365"/>
    </i>
    <i r="1">
      <x v="1378"/>
    </i>
    <i r="1">
      <x v="1379"/>
    </i>
    <i r="1">
      <x v="1380"/>
    </i>
    <i r="1">
      <x v="1385"/>
    </i>
    <i r="1">
      <x v="1386"/>
    </i>
    <i r="1">
      <x v="1387"/>
    </i>
    <i r="1">
      <x v="1388"/>
    </i>
    <i r="1">
      <x v="1389"/>
    </i>
    <i r="1">
      <x v="1393"/>
    </i>
    <i r="1">
      <x v="1404"/>
    </i>
    <i r="1">
      <x v="1405"/>
    </i>
    <i r="1">
      <x v="1406"/>
    </i>
    <i r="1">
      <x v="1407"/>
    </i>
    <i r="1">
      <x v="1412"/>
    </i>
    <i r="1">
      <x v="1419"/>
    </i>
    <i r="1">
      <x v="1420"/>
    </i>
    <i r="1">
      <x v="1421"/>
    </i>
    <i r="1">
      <x v="1422"/>
    </i>
    <i r="1">
      <x v="1423"/>
    </i>
    <i r="1">
      <x v="1426"/>
    </i>
    <i r="1">
      <x v="1427"/>
    </i>
    <i r="1">
      <x v="1428"/>
    </i>
    <i r="1">
      <x v="1431"/>
    </i>
    <i r="1">
      <x v="1432"/>
    </i>
    <i r="1">
      <x v="1433"/>
    </i>
    <i r="1">
      <x v="1438"/>
    </i>
    <i r="1">
      <x v="1439"/>
    </i>
    <i r="1">
      <x v="1443"/>
    </i>
    <i r="1">
      <x v="1446"/>
    </i>
    <i r="1">
      <x v="1453"/>
    </i>
    <i r="1">
      <x v="1476"/>
    </i>
    <i r="1">
      <x v="1479"/>
    </i>
    <i r="1">
      <x v="1480"/>
    </i>
    <i r="1">
      <x v="1483"/>
    </i>
    <i r="1">
      <x v="1484"/>
    </i>
    <i r="1">
      <x v="1485"/>
    </i>
    <i r="1">
      <x v="1490"/>
    </i>
    <i r="1">
      <x v="1493"/>
    </i>
    <i r="1">
      <x v="1494"/>
    </i>
    <i r="1">
      <x v="1495"/>
    </i>
    <i r="1">
      <x v="1513"/>
    </i>
    <i r="1">
      <x v="1514"/>
    </i>
    <i r="1">
      <x v="1515"/>
    </i>
    <i r="1">
      <x v="1516"/>
    </i>
    <i r="1">
      <x v="1517"/>
    </i>
    <i r="1">
      <x v="1518"/>
    </i>
    <i r="1">
      <x v="1519"/>
    </i>
    <i r="1">
      <x v="1520"/>
    </i>
    <i r="1">
      <x v="1521"/>
    </i>
    <i r="1">
      <x v="1522"/>
    </i>
    <i r="1">
      <x v="1523"/>
    </i>
    <i r="1">
      <x v="1524"/>
    </i>
    <i r="1">
      <x v="1525"/>
    </i>
    <i r="1">
      <x v="1526"/>
    </i>
    <i r="1">
      <x v="1527"/>
    </i>
    <i r="1">
      <x v="1528"/>
    </i>
    <i r="1">
      <x v="1529"/>
    </i>
    <i r="1">
      <x v="1530"/>
    </i>
    <i r="1">
      <x v="1531"/>
    </i>
    <i r="1">
      <x v="1532"/>
    </i>
    <i r="1">
      <x v="1533"/>
    </i>
    <i r="1">
      <x v="1534"/>
    </i>
    <i r="1">
      <x v="1535"/>
    </i>
    <i r="1">
      <x v="1536"/>
    </i>
    <i r="1">
      <x v="1537"/>
    </i>
    <i r="1">
      <x v="1538"/>
    </i>
    <i r="1">
      <x v="1539"/>
    </i>
    <i r="1">
      <x v="1540"/>
    </i>
    <i r="1">
      <x v="1541"/>
    </i>
    <i r="1">
      <x v="1542"/>
    </i>
    <i r="1">
      <x v="1543"/>
    </i>
    <i r="1">
      <x v="1544"/>
    </i>
    <i r="1">
      <x v="1545"/>
    </i>
    <i r="1">
      <x v="1547"/>
    </i>
    <i r="1">
      <x v="1548"/>
    </i>
    <i r="1">
      <x v="1549"/>
    </i>
    <i r="1">
      <x v="1550"/>
    </i>
    <i r="1">
      <x v="1551"/>
    </i>
    <i r="1">
      <x v="1552"/>
    </i>
    <i r="1">
      <x v="1553"/>
    </i>
    <i r="1">
      <x v="1555"/>
    </i>
    <i r="1">
      <x v="1556"/>
    </i>
    <i r="1">
      <x v="1557"/>
    </i>
    <i r="1">
      <x v="1558"/>
    </i>
    <i r="1">
      <x v="1559"/>
    </i>
    <i r="1">
      <x v="1560"/>
    </i>
    <i r="1">
      <x v="1561"/>
    </i>
    <i r="1">
      <x v="1562"/>
    </i>
    <i r="1">
      <x v="1568"/>
    </i>
    <i r="1">
      <x v="1569"/>
    </i>
    <i r="1">
      <x v="1571"/>
    </i>
    <i r="1">
      <x v="1572"/>
    </i>
    <i r="1">
      <x v="1577"/>
    </i>
    <i r="1">
      <x v="1578"/>
    </i>
    <i r="1">
      <x v="1579"/>
    </i>
    <i r="1">
      <x v="1580"/>
    </i>
    <i r="1">
      <x v="1581"/>
    </i>
    <i r="1">
      <x v="1582"/>
    </i>
    <i r="1">
      <x v="1583"/>
    </i>
    <i r="1">
      <x v="1584"/>
    </i>
    <i r="1">
      <x v="1585"/>
    </i>
    <i r="1">
      <x v="1586"/>
    </i>
    <i r="1">
      <x v="1588"/>
    </i>
    <i r="1">
      <x v="1589"/>
    </i>
    <i r="1">
      <x v="1595"/>
    </i>
    <i r="1">
      <x v="1596"/>
    </i>
    <i r="1">
      <x v="1597"/>
    </i>
    <i r="1">
      <x v="1599"/>
    </i>
    <i r="1">
      <x v="1601"/>
    </i>
    <i r="1">
      <x v="1602"/>
    </i>
    <i r="1">
      <x v="1612"/>
    </i>
    <i r="1">
      <x v="1613"/>
    </i>
    <i r="1">
      <x v="1614"/>
    </i>
    <i r="1">
      <x v="1615"/>
    </i>
    <i r="1">
      <x v="1616"/>
    </i>
    <i r="1">
      <x v="1617"/>
    </i>
    <i r="1">
      <x v="1618"/>
    </i>
    <i r="1">
      <x v="1619"/>
    </i>
    <i r="1">
      <x v="1620"/>
    </i>
    <i r="1">
      <x v="1621"/>
    </i>
    <i r="1">
      <x v="1622"/>
    </i>
    <i r="1">
      <x v="1623"/>
    </i>
    <i r="1">
      <x v="1624"/>
    </i>
    <i r="1">
      <x v="1625"/>
    </i>
    <i r="1">
      <x v="1626"/>
    </i>
    <i r="1">
      <x v="1627"/>
    </i>
    <i r="1">
      <x v="1628"/>
    </i>
    <i r="1">
      <x v="1630"/>
    </i>
    <i r="1">
      <x v="1631"/>
    </i>
    <i r="1">
      <x v="1635"/>
    </i>
    <i r="1">
      <x v="1642"/>
    </i>
    <i r="1">
      <x v="1643"/>
    </i>
    <i r="1">
      <x v="1644"/>
    </i>
    <i r="1">
      <x v="1645"/>
    </i>
    <i r="1">
      <x v="1646"/>
    </i>
    <i r="1">
      <x v="1647"/>
    </i>
    <i r="1">
      <x v="1648"/>
    </i>
    <i r="1">
      <x v="1649"/>
    </i>
    <i r="1">
      <x v="1650"/>
    </i>
    <i r="1">
      <x v="1683"/>
    </i>
    <i r="1">
      <x v="1684"/>
    </i>
    <i r="1">
      <x v="1685"/>
    </i>
    <i r="1">
      <x v="1689"/>
    </i>
    <i r="1">
      <x v="1690"/>
    </i>
    <i r="1">
      <x v="1691"/>
    </i>
    <i r="1">
      <x v="1692"/>
    </i>
    <i r="1">
      <x v="1693"/>
    </i>
    <i r="1">
      <x v="1694"/>
    </i>
    <i r="1">
      <x v="1695"/>
    </i>
    <i r="1">
      <x v="1696"/>
    </i>
    <i r="1">
      <x v="1697"/>
    </i>
    <i r="1">
      <x v="1698"/>
    </i>
    <i r="1">
      <x v="1699"/>
    </i>
    <i r="1">
      <x v="1700"/>
    </i>
    <i r="1">
      <x v="1701"/>
    </i>
    <i r="1">
      <x v="1702"/>
    </i>
    <i r="1">
      <x v="1703"/>
    </i>
    <i r="1">
      <x v="1704"/>
    </i>
    <i r="1">
      <x v="1705"/>
    </i>
    <i r="1">
      <x v="1706"/>
    </i>
    <i r="1">
      <x v="1707"/>
    </i>
    <i r="1">
      <x v="1708"/>
    </i>
    <i r="1">
      <x v="1709"/>
    </i>
    <i r="1">
      <x v="1710"/>
    </i>
    <i r="1">
      <x v="1711"/>
    </i>
    <i r="1">
      <x v="1712"/>
    </i>
    <i r="1">
      <x v="1713"/>
    </i>
    <i r="1">
      <x v="1714"/>
    </i>
    <i r="1">
      <x v="1715"/>
    </i>
    <i r="1">
      <x v="1716"/>
    </i>
    <i r="1">
      <x v="1717"/>
    </i>
    <i r="1">
      <x v="1718"/>
    </i>
    <i r="1">
      <x v="1719"/>
    </i>
    <i r="1">
      <x v="1720"/>
    </i>
    <i r="1">
      <x v="1721"/>
    </i>
    <i r="1">
      <x v="1736"/>
    </i>
    <i r="1">
      <x v="1737"/>
    </i>
    <i r="1">
      <x v="1738"/>
    </i>
    <i r="1">
      <x v="1739"/>
    </i>
    <i r="1">
      <x v="1748"/>
    </i>
    <i r="1">
      <x v="1749"/>
    </i>
    <i r="1">
      <x v="1750"/>
    </i>
    <i r="1">
      <x v="1751"/>
    </i>
    <i r="1">
      <x v="1753"/>
    </i>
    <i r="1">
      <x v="1754"/>
    </i>
    <i r="1">
      <x v="1755"/>
    </i>
    <i r="1">
      <x v="1756"/>
    </i>
    <i r="1">
      <x v="1758"/>
    </i>
    <i r="1">
      <x v="1759"/>
    </i>
    <i r="1">
      <x v="1760"/>
    </i>
    <i r="1">
      <x v="1761"/>
    </i>
    <i r="1">
      <x v="1762"/>
    </i>
    <i r="1">
      <x v="1763"/>
    </i>
    <i r="1">
      <x v="1764"/>
    </i>
    <i r="1">
      <x v="1765"/>
    </i>
    <i r="1">
      <x v="1766"/>
    </i>
    <i r="1">
      <x v="1767"/>
    </i>
    <i r="1">
      <x v="1768"/>
    </i>
    <i r="1">
      <x v="1825"/>
    </i>
    <i r="1">
      <x v="1826"/>
    </i>
    <i r="1">
      <x v="1827"/>
    </i>
    <i r="1">
      <x v="1830"/>
    </i>
    <i r="1">
      <x v="1832"/>
    </i>
    <i r="1">
      <x v="1833"/>
    </i>
    <i r="1">
      <x v="1834"/>
    </i>
    <i r="1">
      <x v="1835"/>
    </i>
    <i r="1">
      <x v="1836"/>
    </i>
    <i r="1">
      <x v="1837"/>
    </i>
    <i r="1">
      <x v="1838"/>
    </i>
    <i r="1">
      <x v="1839"/>
    </i>
    <i r="1">
      <x v="1840"/>
    </i>
    <i r="1">
      <x v="1841"/>
    </i>
    <i r="1">
      <x v="1843"/>
    </i>
    <i r="1">
      <x v="1846"/>
    </i>
    <i r="1">
      <x v="1847"/>
    </i>
    <i r="1">
      <x v="1848"/>
    </i>
    <i r="1">
      <x v="1852"/>
    </i>
    <i r="1">
      <x v="1853"/>
    </i>
    <i r="1">
      <x v="1854"/>
    </i>
    <i r="1">
      <x v="1855"/>
    </i>
    <i r="1">
      <x v="1856"/>
    </i>
    <i r="1">
      <x v="1857"/>
    </i>
    <i r="1">
      <x v="1858"/>
    </i>
    <i r="1">
      <x v="1863"/>
    </i>
    <i r="1">
      <x v="1865"/>
    </i>
    <i r="1">
      <x v="1866"/>
    </i>
    <i r="1">
      <x v="1874"/>
    </i>
    <i r="1">
      <x v="1875"/>
    </i>
    <i r="1">
      <x v="1876"/>
    </i>
    <i r="1">
      <x v="1877"/>
    </i>
    <i r="1">
      <x v="1880"/>
    </i>
    <i r="1">
      <x v="1885"/>
    </i>
    <i r="1">
      <x v="1886"/>
    </i>
    <i r="1">
      <x v="1887"/>
    </i>
    <i r="1">
      <x v="1888"/>
    </i>
    <i r="1">
      <x v="1889"/>
    </i>
    <i r="1">
      <x v="1890"/>
    </i>
    <i r="1">
      <x v="1891"/>
    </i>
    <i r="1">
      <x v="1892"/>
    </i>
    <i r="1">
      <x v="1893"/>
    </i>
    <i r="1">
      <x v="1894"/>
    </i>
    <i r="1">
      <x v="1895"/>
    </i>
    <i r="1">
      <x v="1896"/>
    </i>
    <i r="1">
      <x v="1907"/>
    </i>
    <i r="1">
      <x v="1910"/>
    </i>
    <i r="1">
      <x v="1911"/>
    </i>
    <i r="1">
      <x v="1912"/>
    </i>
    <i r="1">
      <x v="1913"/>
    </i>
    <i r="1">
      <x v="1914"/>
    </i>
    <i r="1">
      <x v="1915"/>
    </i>
    <i r="1">
      <x v="1916"/>
    </i>
    <i r="1">
      <x v="1917"/>
    </i>
    <i r="1">
      <x v="1918"/>
    </i>
    <i r="1">
      <x v="1919"/>
    </i>
    <i r="1">
      <x v="1920"/>
    </i>
    <i r="1">
      <x v="1921"/>
    </i>
    <i r="1">
      <x v="1926"/>
    </i>
    <i r="1">
      <x v="1927"/>
    </i>
    <i r="1">
      <x v="1933"/>
    </i>
    <i r="1">
      <x v="1934"/>
    </i>
    <i r="1">
      <x v="1935"/>
    </i>
    <i r="1">
      <x v="1936"/>
    </i>
    <i r="1">
      <x v="1941"/>
    </i>
    <i r="1">
      <x v="1942"/>
    </i>
    <i r="1">
      <x v="1943"/>
    </i>
    <i r="1">
      <x v="1944"/>
    </i>
    <i r="1">
      <x v="1945"/>
    </i>
    <i r="1">
      <x v="1947"/>
    </i>
    <i r="1">
      <x v="1948"/>
    </i>
    <i r="1">
      <x v="1949"/>
    </i>
    <i r="1">
      <x v="1954"/>
    </i>
    <i r="1">
      <x v="1955"/>
    </i>
    <i r="1">
      <x v="1956"/>
    </i>
    <i r="1">
      <x v="1957"/>
    </i>
    <i r="1">
      <x v="1958"/>
    </i>
    <i r="1">
      <x v="1959"/>
    </i>
    <i r="1">
      <x v="1960"/>
    </i>
    <i r="1">
      <x v="1961"/>
    </i>
    <i r="1">
      <x v="1962"/>
    </i>
    <i r="1">
      <x v="1963"/>
    </i>
    <i r="1">
      <x v="1964"/>
    </i>
    <i r="1">
      <x v="1965"/>
    </i>
    <i r="1">
      <x v="1966"/>
    </i>
    <i r="1">
      <x v="1967"/>
    </i>
    <i r="1">
      <x v="1968"/>
    </i>
    <i r="1">
      <x v="1969"/>
    </i>
    <i r="1">
      <x v="1974"/>
    </i>
    <i r="1">
      <x v="1985"/>
    </i>
    <i r="1">
      <x v="1999"/>
    </i>
    <i r="1">
      <x v="2005"/>
    </i>
    <i r="1">
      <x v="2008"/>
    </i>
    <i r="1">
      <x v="2010"/>
    </i>
    <i r="1">
      <x v="2012"/>
    </i>
    <i r="1">
      <x v="2013"/>
    </i>
    <i r="1">
      <x v="2033"/>
    </i>
    <i r="1">
      <x v="2035"/>
    </i>
    <i r="1">
      <x v="2036"/>
    </i>
    <i r="1">
      <x v="2046"/>
    </i>
    <i r="1">
      <x v="2047"/>
    </i>
    <i r="1">
      <x v="2060"/>
    </i>
    <i r="1">
      <x v="2062"/>
    </i>
    <i r="1">
      <x v="2066"/>
    </i>
    <i r="1">
      <x v="2067"/>
    </i>
    <i r="1">
      <x v="2069"/>
    </i>
    <i r="1">
      <x v="2077"/>
    </i>
    <i r="1">
      <x v="2080"/>
    </i>
    <i r="1">
      <x v="2081"/>
    </i>
    <i r="1">
      <x v="2091"/>
    </i>
    <i r="1">
      <x v="2094"/>
    </i>
    <i r="1">
      <x v="2096"/>
    </i>
    <i r="1">
      <x v="2098"/>
    </i>
    <i r="1">
      <x v="2102"/>
    </i>
    <i r="1">
      <x v="2148"/>
    </i>
    <i r="1">
      <x v="2149"/>
    </i>
    <i r="1">
      <x v="2159"/>
    </i>
    <i r="1">
      <x v="2166"/>
    </i>
    <i r="1">
      <x v="2170"/>
    </i>
    <i r="1">
      <x v="2172"/>
    </i>
    <i r="1">
      <x v="2179"/>
    </i>
    <i r="1">
      <x v="2183"/>
    </i>
    <i r="1">
      <x v="2188"/>
    </i>
    <i r="1">
      <x v="2189"/>
    </i>
    <i r="1">
      <x v="2196"/>
    </i>
    <i r="1">
      <x v="2198"/>
    </i>
    <i r="1">
      <x v="2199"/>
    </i>
    <i r="1">
      <x v="2203"/>
    </i>
    <i r="1">
      <x v="2204"/>
    </i>
    <i r="1">
      <x v="2210"/>
    </i>
    <i r="1">
      <x v="2211"/>
    </i>
    <i r="1">
      <x v="2212"/>
    </i>
    <i r="1">
      <x v="2213"/>
    </i>
    <i r="1">
      <x v="2214"/>
    </i>
    <i r="1">
      <x v="2215"/>
    </i>
    <i r="1">
      <x v="2216"/>
    </i>
    <i r="1">
      <x v="2217"/>
    </i>
    <i r="1">
      <x v="2218"/>
    </i>
    <i r="1">
      <x v="2219"/>
    </i>
    <i r="1">
      <x v="2220"/>
    </i>
    <i r="1">
      <x v="2221"/>
    </i>
    <i r="1">
      <x v="2222"/>
    </i>
    <i r="1">
      <x v="2223"/>
    </i>
    <i r="1">
      <x v="2224"/>
    </i>
    <i r="1">
      <x v="2225"/>
    </i>
    <i r="1">
      <x v="2226"/>
    </i>
    <i r="1">
      <x v="2227"/>
    </i>
    <i r="1">
      <x v="2228"/>
    </i>
    <i r="1">
      <x v="2229"/>
    </i>
    <i r="1">
      <x v="2230"/>
    </i>
    <i r="1">
      <x v="2231"/>
    </i>
    <i r="1">
      <x v="2232"/>
    </i>
    <i r="1">
      <x v="2233"/>
    </i>
    <i r="1">
      <x v="2234"/>
    </i>
    <i r="1">
      <x v="2235"/>
    </i>
    <i r="1">
      <x v="2236"/>
    </i>
    <i r="1">
      <x v="2237"/>
    </i>
    <i r="1">
      <x v="2238"/>
    </i>
    <i r="1">
      <x v="2250"/>
    </i>
    <i r="1">
      <x v="2259"/>
    </i>
    <i r="1">
      <x v="2261"/>
    </i>
    <i r="1">
      <x v="2273"/>
    </i>
    <i r="1">
      <x v="2274"/>
    </i>
    <i r="1">
      <x v="2276"/>
    </i>
    <i r="1">
      <x v="2284"/>
    </i>
    <i r="1">
      <x v="2285"/>
    </i>
    <i r="1">
      <x v="2286"/>
    </i>
    <i r="1">
      <x v="2287"/>
    </i>
    <i r="1">
      <x v="2288"/>
    </i>
    <i r="1">
      <x v="2289"/>
    </i>
    <i r="1">
      <x v="2292"/>
    </i>
    <i r="1">
      <x v="2293"/>
    </i>
    <i>
      <x v="19"/>
    </i>
    <i r="1">
      <x v="1"/>
    </i>
    <i r="1">
      <x v="2"/>
    </i>
    <i r="1">
      <x v="3"/>
    </i>
    <i r="1">
      <x v="4"/>
    </i>
    <i r="1">
      <x v="5"/>
    </i>
    <i r="1">
      <x v="12"/>
    </i>
    <i r="1">
      <x v="13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6"/>
    </i>
    <i r="1">
      <x v="127"/>
    </i>
    <i r="1">
      <x v="133"/>
    </i>
    <i r="1">
      <x v="134"/>
    </i>
    <i r="1">
      <x v="135"/>
    </i>
    <i r="1">
      <x v="136"/>
    </i>
    <i r="1">
      <x v="138"/>
    </i>
    <i r="1">
      <x v="139"/>
    </i>
    <i r="1">
      <x v="140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8"/>
    </i>
    <i r="1">
      <x v="166"/>
    </i>
    <i r="1">
      <x v="167"/>
    </i>
    <i r="1">
      <x v="168"/>
    </i>
    <i r="1">
      <x v="177"/>
    </i>
    <i r="1">
      <x v="178"/>
    </i>
    <i r="1">
      <x v="179"/>
    </i>
    <i r="1">
      <x v="180"/>
    </i>
    <i r="1">
      <x v="181"/>
    </i>
    <i r="1">
      <x v="182"/>
    </i>
    <i r="1">
      <x v="183"/>
    </i>
    <i r="1">
      <x v="197"/>
    </i>
    <i r="1">
      <x v="198"/>
    </i>
    <i r="1">
      <x v="206"/>
    </i>
    <i r="1">
      <x v="216"/>
    </i>
    <i r="1">
      <x v="217"/>
    </i>
    <i r="1">
      <x v="218"/>
    </i>
    <i r="1">
      <x v="220"/>
    </i>
    <i r="1">
      <x v="221"/>
    </i>
    <i r="1">
      <x v="228"/>
    </i>
    <i r="1">
      <x v="229"/>
    </i>
    <i r="1">
      <x v="230"/>
    </i>
    <i r="1">
      <x v="234"/>
    </i>
    <i r="1">
      <x v="235"/>
    </i>
    <i r="1">
      <x v="242"/>
    </i>
    <i r="1">
      <x v="243"/>
    </i>
    <i r="1">
      <x v="244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46"/>
    </i>
    <i r="1">
      <x v="353"/>
    </i>
    <i r="1">
      <x v="354"/>
    </i>
    <i r="1">
      <x v="355"/>
    </i>
    <i r="1">
      <x v="356"/>
    </i>
    <i r="1">
      <x v="357"/>
    </i>
    <i r="1">
      <x v="358"/>
    </i>
    <i r="1">
      <x v="359"/>
    </i>
    <i r="1">
      <x v="367"/>
    </i>
    <i r="1">
      <x v="368"/>
    </i>
    <i r="1">
      <x v="369"/>
    </i>
    <i r="1">
      <x v="370"/>
    </i>
    <i r="1">
      <x v="400"/>
    </i>
    <i r="1">
      <x v="401"/>
    </i>
    <i r="1">
      <x v="402"/>
    </i>
    <i r="1">
      <x v="403"/>
    </i>
    <i r="1">
      <x v="404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6"/>
    </i>
    <i r="1">
      <x v="417"/>
    </i>
    <i r="1">
      <x v="418"/>
    </i>
    <i r="1">
      <x v="419"/>
    </i>
    <i r="1">
      <x v="420"/>
    </i>
    <i r="1">
      <x v="421"/>
    </i>
    <i r="1">
      <x v="423"/>
    </i>
    <i r="1">
      <x v="424"/>
    </i>
    <i r="1">
      <x v="425"/>
    </i>
    <i r="1">
      <x v="429"/>
    </i>
    <i r="1">
      <x v="430"/>
    </i>
    <i r="1">
      <x v="431"/>
    </i>
    <i r="1">
      <x v="445"/>
    </i>
    <i r="1">
      <x v="446"/>
    </i>
    <i r="1">
      <x v="447"/>
    </i>
    <i r="1">
      <x v="448"/>
    </i>
    <i r="1">
      <x v="449"/>
    </i>
    <i r="1">
      <x v="450"/>
    </i>
    <i r="1">
      <x v="451"/>
    </i>
    <i r="1">
      <x v="452"/>
    </i>
    <i r="1">
      <x v="453"/>
    </i>
    <i r="1">
      <x v="454"/>
    </i>
    <i r="1">
      <x v="455"/>
    </i>
    <i r="1">
      <x v="456"/>
    </i>
    <i r="1">
      <x v="457"/>
    </i>
    <i r="1">
      <x v="458"/>
    </i>
    <i r="1">
      <x v="459"/>
    </i>
    <i r="1">
      <x v="460"/>
    </i>
    <i r="1">
      <x v="461"/>
    </i>
    <i r="1">
      <x v="462"/>
    </i>
    <i r="1">
      <x v="463"/>
    </i>
    <i r="1">
      <x v="464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1"/>
    </i>
    <i r="1">
      <x v="472"/>
    </i>
    <i r="1">
      <x v="473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5"/>
    </i>
    <i r="1">
      <x v="486"/>
    </i>
    <i r="1">
      <x v="487"/>
    </i>
    <i r="1">
      <x v="488"/>
    </i>
    <i r="1">
      <x v="489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496"/>
    </i>
    <i r="1">
      <x v="497"/>
    </i>
    <i r="1">
      <x v="498"/>
    </i>
    <i r="1">
      <x v="499"/>
    </i>
    <i r="1">
      <x v="500"/>
    </i>
    <i r="1">
      <x v="501"/>
    </i>
    <i r="1">
      <x v="502"/>
    </i>
    <i r="1">
      <x v="503"/>
    </i>
    <i r="1">
      <x v="504"/>
    </i>
    <i r="1">
      <x v="505"/>
    </i>
    <i r="1">
      <x v="506"/>
    </i>
    <i r="1">
      <x v="507"/>
    </i>
    <i r="1">
      <x v="508"/>
    </i>
    <i r="1">
      <x v="509"/>
    </i>
    <i r="1">
      <x v="510"/>
    </i>
    <i r="1">
      <x v="511"/>
    </i>
    <i r="1">
      <x v="512"/>
    </i>
    <i r="1">
      <x v="513"/>
    </i>
    <i r="1">
      <x v="514"/>
    </i>
    <i r="1">
      <x v="515"/>
    </i>
    <i r="1">
      <x v="516"/>
    </i>
    <i r="1">
      <x v="522"/>
    </i>
    <i r="1">
      <x v="523"/>
    </i>
    <i r="1">
      <x v="524"/>
    </i>
    <i r="1">
      <x v="525"/>
    </i>
    <i r="1">
      <x v="526"/>
    </i>
    <i r="1">
      <x v="527"/>
    </i>
    <i r="1">
      <x v="528"/>
    </i>
    <i r="1">
      <x v="529"/>
    </i>
    <i r="1">
      <x v="530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39"/>
    </i>
    <i r="1">
      <x v="540"/>
    </i>
    <i r="1">
      <x v="541"/>
    </i>
    <i r="1">
      <x v="542"/>
    </i>
    <i r="1">
      <x v="543"/>
    </i>
    <i r="1">
      <x v="544"/>
    </i>
    <i r="1">
      <x v="545"/>
    </i>
    <i r="1">
      <x v="546"/>
    </i>
    <i r="1">
      <x v="547"/>
    </i>
    <i r="1">
      <x v="548"/>
    </i>
    <i r="1">
      <x v="549"/>
    </i>
    <i r="1">
      <x v="550"/>
    </i>
    <i r="1">
      <x v="551"/>
    </i>
    <i r="1">
      <x v="552"/>
    </i>
    <i r="1">
      <x v="553"/>
    </i>
    <i r="1">
      <x v="554"/>
    </i>
    <i r="1">
      <x v="555"/>
    </i>
    <i r="1">
      <x v="556"/>
    </i>
    <i r="1">
      <x v="557"/>
    </i>
    <i r="1">
      <x v="558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68"/>
    </i>
    <i r="1">
      <x v="575"/>
    </i>
    <i r="1">
      <x v="576"/>
    </i>
    <i r="1">
      <x v="585"/>
    </i>
    <i r="1">
      <x v="586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7"/>
    </i>
    <i r="1">
      <x v="638"/>
    </i>
    <i r="1">
      <x v="639"/>
    </i>
    <i r="1">
      <x v="640"/>
    </i>
    <i r="1">
      <x v="641"/>
    </i>
    <i r="1">
      <x v="642"/>
    </i>
    <i r="1">
      <x v="643"/>
    </i>
    <i r="1">
      <x v="644"/>
    </i>
    <i r="1">
      <x v="645"/>
    </i>
    <i r="1">
      <x v="646"/>
    </i>
    <i r="1">
      <x v="647"/>
    </i>
    <i r="1">
      <x v="648"/>
    </i>
    <i r="1">
      <x v="649"/>
    </i>
    <i r="1">
      <x v="650"/>
    </i>
    <i r="1">
      <x v="651"/>
    </i>
    <i r="1">
      <x v="652"/>
    </i>
    <i r="1">
      <x v="653"/>
    </i>
    <i r="1">
      <x v="654"/>
    </i>
    <i r="1">
      <x v="659"/>
    </i>
    <i r="1">
      <x v="660"/>
    </i>
    <i r="1">
      <x v="661"/>
    </i>
    <i r="1">
      <x v="662"/>
    </i>
    <i r="1">
      <x v="663"/>
    </i>
    <i r="1">
      <x v="669"/>
    </i>
    <i r="1">
      <x v="670"/>
    </i>
    <i r="1">
      <x v="671"/>
    </i>
    <i r="1">
      <x v="672"/>
    </i>
    <i r="1">
      <x v="673"/>
    </i>
    <i r="1">
      <x v="674"/>
    </i>
    <i r="1">
      <x v="682"/>
    </i>
    <i r="1">
      <x v="687"/>
    </i>
    <i r="1">
      <x v="688"/>
    </i>
    <i r="1">
      <x v="709"/>
    </i>
    <i r="1">
      <x v="747"/>
    </i>
    <i r="1">
      <x v="750"/>
    </i>
    <i r="1">
      <x v="751"/>
    </i>
    <i r="1">
      <x v="752"/>
    </i>
    <i r="1">
      <x v="753"/>
    </i>
    <i r="1">
      <x v="754"/>
    </i>
    <i r="1">
      <x v="755"/>
    </i>
    <i r="1">
      <x v="756"/>
    </i>
    <i r="1">
      <x v="757"/>
    </i>
    <i r="1">
      <x v="758"/>
    </i>
    <i r="1">
      <x v="759"/>
    </i>
    <i r="1">
      <x v="760"/>
    </i>
    <i r="1">
      <x v="761"/>
    </i>
    <i r="1">
      <x v="762"/>
    </i>
    <i r="1">
      <x v="763"/>
    </i>
    <i r="1">
      <x v="764"/>
    </i>
    <i r="1">
      <x v="765"/>
    </i>
    <i r="1">
      <x v="766"/>
    </i>
    <i r="1">
      <x v="767"/>
    </i>
    <i r="1">
      <x v="768"/>
    </i>
    <i r="1">
      <x v="769"/>
    </i>
    <i r="1">
      <x v="770"/>
    </i>
    <i r="1">
      <x v="771"/>
    </i>
    <i r="1">
      <x v="772"/>
    </i>
    <i r="1">
      <x v="773"/>
    </i>
    <i r="1">
      <x v="774"/>
    </i>
    <i r="1">
      <x v="775"/>
    </i>
    <i r="1">
      <x v="776"/>
    </i>
    <i r="1">
      <x v="777"/>
    </i>
    <i r="1">
      <x v="778"/>
    </i>
    <i r="1">
      <x v="779"/>
    </i>
    <i r="1">
      <x v="780"/>
    </i>
    <i r="1">
      <x v="781"/>
    </i>
    <i r="1">
      <x v="782"/>
    </i>
    <i r="1">
      <x v="783"/>
    </i>
    <i r="1">
      <x v="784"/>
    </i>
    <i r="1">
      <x v="785"/>
    </i>
    <i r="1">
      <x v="786"/>
    </i>
    <i r="1">
      <x v="787"/>
    </i>
    <i r="1">
      <x v="788"/>
    </i>
    <i r="1">
      <x v="789"/>
    </i>
    <i r="1">
      <x v="790"/>
    </i>
    <i r="1">
      <x v="791"/>
    </i>
    <i r="1">
      <x v="792"/>
    </i>
    <i r="1">
      <x v="841"/>
    </i>
    <i r="1">
      <x v="842"/>
    </i>
    <i r="1">
      <x v="843"/>
    </i>
    <i r="1">
      <x v="859"/>
    </i>
    <i r="1">
      <x v="860"/>
    </i>
    <i r="1">
      <x v="861"/>
    </i>
    <i r="1">
      <x v="862"/>
    </i>
    <i r="1">
      <x v="863"/>
    </i>
    <i r="1">
      <x v="864"/>
    </i>
    <i r="1">
      <x v="865"/>
    </i>
    <i r="1">
      <x v="866"/>
    </i>
    <i r="1">
      <x v="867"/>
    </i>
    <i r="1">
      <x v="878"/>
    </i>
    <i r="1">
      <x v="880"/>
    </i>
    <i r="1">
      <x v="881"/>
    </i>
    <i r="1">
      <x v="885"/>
    </i>
    <i r="1">
      <x v="886"/>
    </i>
    <i r="1">
      <x v="887"/>
    </i>
    <i r="1">
      <x v="888"/>
    </i>
    <i r="1">
      <x v="889"/>
    </i>
    <i r="1">
      <x v="890"/>
    </i>
    <i r="1">
      <x v="891"/>
    </i>
    <i r="1">
      <x v="893"/>
    </i>
    <i r="1">
      <x v="894"/>
    </i>
    <i r="1">
      <x v="895"/>
    </i>
    <i r="1">
      <x v="897"/>
    </i>
    <i r="1">
      <x v="898"/>
    </i>
    <i r="1">
      <x v="899"/>
    </i>
    <i r="1">
      <x v="901"/>
    </i>
    <i r="1">
      <x v="902"/>
    </i>
    <i r="1">
      <x v="903"/>
    </i>
    <i r="1">
      <x v="904"/>
    </i>
    <i r="1">
      <x v="911"/>
    </i>
    <i r="1">
      <x v="923"/>
    </i>
    <i r="1">
      <x v="924"/>
    </i>
    <i r="1">
      <x v="925"/>
    </i>
    <i r="1">
      <x v="926"/>
    </i>
    <i r="1">
      <x v="927"/>
    </i>
    <i r="1">
      <x v="928"/>
    </i>
    <i r="1">
      <x v="929"/>
    </i>
    <i r="1">
      <x v="930"/>
    </i>
    <i r="1">
      <x v="931"/>
    </i>
    <i r="1">
      <x v="932"/>
    </i>
    <i r="1">
      <x v="933"/>
    </i>
    <i r="1">
      <x v="934"/>
    </i>
    <i r="1">
      <x v="935"/>
    </i>
    <i r="1">
      <x v="936"/>
    </i>
    <i r="1">
      <x v="937"/>
    </i>
    <i r="1">
      <x v="938"/>
    </i>
    <i r="1">
      <x v="939"/>
    </i>
    <i r="1">
      <x v="949"/>
    </i>
    <i r="1">
      <x v="951"/>
    </i>
    <i r="1">
      <x v="954"/>
    </i>
    <i r="1">
      <x v="959"/>
    </i>
    <i r="1">
      <x v="960"/>
    </i>
    <i r="1">
      <x v="973"/>
    </i>
    <i r="1">
      <x v="1006"/>
    </i>
    <i r="1">
      <x v="1007"/>
    </i>
    <i r="1">
      <x v="1008"/>
    </i>
    <i r="1">
      <x v="1009"/>
    </i>
    <i r="1">
      <x v="1024"/>
    </i>
    <i r="1">
      <x v="1061"/>
    </i>
    <i r="1">
      <x v="1063"/>
    </i>
    <i r="1">
      <x v="1065"/>
    </i>
    <i r="1">
      <x v="1066"/>
    </i>
    <i r="1">
      <x v="1373"/>
    </i>
    <i r="1">
      <x v="1390"/>
    </i>
    <i>
      <x v="20"/>
    </i>
    <i r="1">
      <x v="657"/>
    </i>
    <i r="1">
      <x v="712"/>
    </i>
    <i r="1">
      <x v="713"/>
    </i>
    <i r="1">
      <x v="714"/>
    </i>
    <i r="1">
      <x v="715"/>
    </i>
    <i r="1">
      <x v="716"/>
    </i>
    <i r="1">
      <x v="717"/>
    </i>
    <i r="1">
      <x v="718"/>
    </i>
    <i r="1">
      <x v="719"/>
    </i>
    <i r="1">
      <x v="720"/>
    </i>
    <i r="1">
      <x v="721"/>
    </i>
    <i r="1">
      <x v="722"/>
    </i>
    <i r="1">
      <x v="723"/>
    </i>
    <i r="1">
      <x v="724"/>
    </i>
    <i r="1">
      <x v="725"/>
    </i>
    <i r="1">
      <x v="726"/>
    </i>
    <i r="1">
      <x v="727"/>
    </i>
    <i r="1">
      <x v="728"/>
    </i>
    <i r="1">
      <x v="729"/>
    </i>
    <i r="1">
      <x v="730"/>
    </i>
    <i r="1">
      <x v="731"/>
    </i>
    <i r="1">
      <x v="732"/>
    </i>
    <i r="1">
      <x v="733"/>
    </i>
    <i r="1">
      <x v="734"/>
    </i>
    <i r="1">
      <x v="735"/>
    </i>
    <i r="1">
      <x v="736"/>
    </i>
    <i r="1">
      <x v="737"/>
    </i>
    <i r="1">
      <x v="738"/>
    </i>
    <i r="1">
      <x v="739"/>
    </i>
    <i r="1">
      <x v="740"/>
    </i>
    <i r="1">
      <x v="741"/>
    </i>
    <i r="1">
      <x v="742"/>
    </i>
    <i r="1">
      <x v="743"/>
    </i>
    <i r="1">
      <x v="744"/>
    </i>
    <i r="1">
      <x v="745"/>
    </i>
    <i r="1">
      <x v="746"/>
    </i>
    <i>
      <x v="21"/>
    </i>
    <i r="1">
      <x v="372"/>
    </i>
    <i r="1">
      <x v="373"/>
    </i>
    <i r="1">
      <x v="374"/>
    </i>
    <i r="1">
      <x v="375"/>
    </i>
    <i r="1">
      <x v="1447"/>
    </i>
    <i r="1">
      <x v="2115"/>
    </i>
    <i r="1">
      <x v="2186"/>
    </i>
    <i>
      <x v="22"/>
    </i>
    <i r="1">
      <x v="1125"/>
    </i>
    <i r="1">
      <x v="1202"/>
    </i>
    <i r="1">
      <x v="1282"/>
    </i>
    <i r="1">
      <x v="1304"/>
    </i>
    <i r="1">
      <x v="1311"/>
    </i>
    <i r="1">
      <x v="1319"/>
    </i>
    <i r="1">
      <x v="1328"/>
    </i>
    <i r="1">
      <x v="1329"/>
    </i>
    <i r="1">
      <x v="1330"/>
    </i>
    <i r="1">
      <x v="1331"/>
    </i>
    <i r="1">
      <x v="1332"/>
    </i>
    <i r="1">
      <x v="1333"/>
    </i>
    <i r="1">
      <x v="1334"/>
    </i>
    <i r="1">
      <x v="1335"/>
    </i>
    <i r="1">
      <x v="1336"/>
    </i>
    <i r="1">
      <x v="1341"/>
    </i>
    <i r="1">
      <x v="1342"/>
    </i>
    <i r="1">
      <x v="1343"/>
    </i>
    <i r="1">
      <x v="1371"/>
    </i>
    <i r="1">
      <x v="1372"/>
    </i>
    <i r="1">
      <x v="1382"/>
    </i>
    <i r="1">
      <x v="1384"/>
    </i>
    <i r="1">
      <x v="1395"/>
    </i>
    <i r="1">
      <x v="1397"/>
    </i>
    <i r="1">
      <x v="1398"/>
    </i>
    <i r="1">
      <x v="1399"/>
    </i>
    <i r="1">
      <x v="1400"/>
    </i>
    <i r="1">
      <x v="1401"/>
    </i>
    <i r="1">
      <x v="1413"/>
    </i>
    <i r="1">
      <x v="1415"/>
    </i>
    <i r="1">
      <x v="1416"/>
    </i>
    <i r="1">
      <x v="1417"/>
    </i>
    <i r="1">
      <x v="1418"/>
    </i>
    <i r="1">
      <x v="1424"/>
    </i>
    <i r="1">
      <x v="1425"/>
    </i>
    <i r="1">
      <x v="1436"/>
    </i>
    <i r="1">
      <x v="1448"/>
    </i>
    <i r="1">
      <x v="1449"/>
    </i>
    <i r="1">
      <x v="1455"/>
    </i>
    <i r="1">
      <x v="1457"/>
    </i>
    <i r="1">
      <x v="1458"/>
    </i>
    <i r="1">
      <x v="1459"/>
    </i>
    <i r="1">
      <x v="1470"/>
    </i>
    <i r="1">
      <x v="1472"/>
    </i>
    <i r="1">
      <x v="1473"/>
    </i>
    <i r="1">
      <x v="1478"/>
    </i>
    <i r="1">
      <x v="1904"/>
    </i>
    <i r="1">
      <x v="1970"/>
    </i>
    <i r="1">
      <x v="1978"/>
    </i>
    <i r="1">
      <x v="1986"/>
    </i>
    <i r="1">
      <x v="1995"/>
    </i>
    <i r="1">
      <x v="1996"/>
    </i>
    <i r="1">
      <x v="1997"/>
    </i>
    <i r="1">
      <x v="1998"/>
    </i>
    <i r="1">
      <x v="2000"/>
    </i>
    <i r="1">
      <x v="2001"/>
    </i>
    <i r="1">
      <x v="2002"/>
    </i>
    <i r="1">
      <x v="2003"/>
    </i>
    <i r="1">
      <x v="2004"/>
    </i>
    <i r="1">
      <x v="2006"/>
    </i>
    <i r="1">
      <x v="2007"/>
    </i>
    <i r="1">
      <x v="2009"/>
    </i>
    <i r="1">
      <x v="2011"/>
    </i>
    <i r="1">
      <x v="2017"/>
    </i>
    <i r="1">
      <x v="2018"/>
    </i>
    <i r="1">
      <x v="2019"/>
    </i>
    <i r="1">
      <x v="2020"/>
    </i>
    <i r="1">
      <x v="2021"/>
    </i>
    <i r="1">
      <x v="2022"/>
    </i>
    <i r="1">
      <x v="2023"/>
    </i>
    <i r="1">
      <x v="2024"/>
    </i>
    <i r="1">
      <x v="2025"/>
    </i>
    <i r="1">
      <x v="2026"/>
    </i>
    <i r="1">
      <x v="2027"/>
    </i>
    <i r="1">
      <x v="2028"/>
    </i>
    <i r="1">
      <x v="2029"/>
    </i>
    <i r="1">
      <x v="2030"/>
    </i>
    <i r="1">
      <x v="2037"/>
    </i>
    <i r="1">
      <x v="2038"/>
    </i>
    <i r="1">
      <x v="2039"/>
    </i>
    <i r="1">
      <x v="2040"/>
    </i>
    <i r="1">
      <x v="2041"/>
    </i>
    <i r="1">
      <x v="2042"/>
    </i>
    <i r="1">
      <x v="2043"/>
    </i>
    <i r="1">
      <x v="2044"/>
    </i>
    <i r="1">
      <x v="2045"/>
    </i>
    <i r="1">
      <x v="2050"/>
    </i>
    <i r="1">
      <x v="2051"/>
    </i>
    <i r="1">
      <x v="2052"/>
    </i>
    <i r="1">
      <x v="2053"/>
    </i>
    <i r="1">
      <x v="2054"/>
    </i>
    <i r="1">
      <x v="2055"/>
    </i>
    <i r="1">
      <x v="2056"/>
    </i>
    <i r="1">
      <x v="2061"/>
    </i>
    <i r="1">
      <x v="2063"/>
    </i>
    <i r="1">
      <x v="2064"/>
    </i>
    <i r="1">
      <x v="2068"/>
    </i>
    <i r="1">
      <x v="2070"/>
    </i>
    <i r="1">
      <x v="2071"/>
    </i>
    <i r="1">
      <x v="2072"/>
    </i>
    <i r="1">
      <x v="2073"/>
    </i>
    <i r="1">
      <x v="2074"/>
    </i>
    <i r="1">
      <x v="2078"/>
    </i>
    <i r="1">
      <x v="2079"/>
    </i>
    <i r="1">
      <x v="2082"/>
    </i>
    <i r="1">
      <x v="2085"/>
    </i>
    <i r="1">
      <x v="2086"/>
    </i>
    <i r="1">
      <x v="2087"/>
    </i>
    <i r="1">
      <x v="2088"/>
    </i>
    <i r="1">
      <x v="2089"/>
    </i>
    <i r="1">
      <x v="2090"/>
    </i>
    <i r="1">
      <x v="2092"/>
    </i>
    <i r="1">
      <x v="2093"/>
    </i>
    <i r="1">
      <x v="2130"/>
    </i>
    <i r="1">
      <x v="2131"/>
    </i>
    <i r="1">
      <x v="2132"/>
    </i>
    <i r="1">
      <x v="2133"/>
    </i>
    <i r="1">
      <x v="2134"/>
    </i>
    <i r="1">
      <x v="2135"/>
    </i>
    <i r="1">
      <x v="2136"/>
    </i>
    <i r="1">
      <x v="2137"/>
    </i>
    <i r="1">
      <x v="2156"/>
    </i>
    <i r="1">
      <x v="2158"/>
    </i>
    <i r="1">
      <x v="2160"/>
    </i>
    <i r="1">
      <x v="2176"/>
    </i>
    <i r="1">
      <x v="2177"/>
    </i>
    <i r="1">
      <x v="2178"/>
    </i>
    <i r="1">
      <x v="2181"/>
    </i>
    <i r="1">
      <x v="2192"/>
    </i>
    <i r="1">
      <x v="2193"/>
    </i>
    <i r="1">
      <x v="2194"/>
    </i>
    <i r="1">
      <x v="2200"/>
    </i>
    <i r="1">
      <x v="2201"/>
    </i>
    <i r="1">
      <x v="2202"/>
    </i>
    <i r="1">
      <x v="2207"/>
    </i>
    <i r="1">
      <x v="2208"/>
    </i>
    <i r="1">
      <x v="2209"/>
    </i>
    <i r="1">
      <x v="2275"/>
    </i>
    <i r="1">
      <x v="2277"/>
    </i>
    <i>
      <x v="23"/>
    </i>
    <i r="1">
      <x v="691"/>
    </i>
    <i r="1">
      <x v="692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2"/>
    </i>
    <i r="1">
      <x v="703"/>
    </i>
    <i r="1">
      <x v="711"/>
    </i>
    <i r="1">
      <x v="749"/>
    </i>
    <i r="1">
      <x v="1366"/>
    </i>
    <i r="1">
      <x v="1367"/>
    </i>
    <i r="1">
      <x v="1368"/>
    </i>
    <i r="1">
      <x v="1369"/>
    </i>
    <i r="1">
      <x v="1370"/>
    </i>
    <i r="1">
      <x v="1381"/>
    </i>
    <i r="1">
      <x v="1391"/>
    </i>
    <i r="1">
      <x v="1392"/>
    </i>
    <i r="1">
      <x v="1444"/>
    </i>
    <i r="1">
      <x v="1445"/>
    </i>
    <i r="1">
      <x v="1460"/>
    </i>
    <i r="1">
      <x v="1464"/>
    </i>
    <i r="1">
      <x v="1467"/>
    </i>
    <i r="1">
      <x v="1468"/>
    </i>
    <i r="1">
      <x v="1469"/>
    </i>
    <i r="1">
      <x v="1546"/>
    </i>
    <i r="1">
      <x v="1573"/>
    </i>
    <i r="1">
      <x v="1574"/>
    </i>
    <i r="1">
      <x v="1575"/>
    </i>
    <i r="1">
      <x v="1587"/>
    </i>
    <i r="1">
      <x v="1629"/>
    </i>
    <i r="1">
      <x v="2015"/>
    </i>
    <i r="1">
      <x v="2113"/>
    </i>
    <i r="1">
      <x v="2114"/>
    </i>
    <i r="1">
      <x v="2154"/>
    </i>
    <i r="1">
      <x v="2167"/>
    </i>
    <i r="1">
      <x v="2180"/>
    </i>
    <i r="1">
      <x v="2182"/>
    </i>
    <i>
      <x v="24"/>
    </i>
    <i r="1">
      <x v="432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>
      <x v="25"/>
    </i>
    <i r="1">
      <x v="34"/>
    </i>
    <i r="1">
      <x v="35"/>
    </i>
    <i r="1">
      <x v="36"/>
    </i>
    <i r="1">
      <x v="37"/>
    </i>
    <i r="1">
      <x v="154"/>
    </i>
    <i r="1">
      <x v="162"/>
    </i>
    <i r="1">
      <x v="164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>
      <x v="26"/>
    </i>
    <i r="1">
      <x v="2168"/>
    </i>
    <i>
      <x v="27"/>
    </i>
    <i r="1">
      <x v="1867"/>
    </i>
    <i>
      <x v="28"/>
    </i>
    <i r="1">
      <x v="245"/>
    </i>
    <i r="1">
      <x v="246"/>
    </i>
    <i r="1">
      <x v="247"/>
    </i>
    <i r="1">
      <x v="248"/>
    </i>
    <i r="1">
      <x v="587"/>
    </i>
    <i r="1">
      <x v="588"/>
    </i>
    <i r="1">
      <x v="589"/>
    </i>
    <i r="1">
      <x v="590"/>
    </i>
    <i r="1">
      <x v="591"/>
    </i>
    <i r="1">
      <x v="707"/>
    </i>
    <i r="1">
      <x v="708"/>
    </i>
    <i r="1">
      <x v="869"/>
    </i>
    <i r="1">
      <x v="1440"/>
    </i>
    <i r="1">
      <x v="1441"/>
    </i>
    <i r="1">
      <x v="1442"/>
    </i>
    <i r="1">
      <x v="1975"/>
    </i>
    <i r="1">
      <x v="1979"/>
    </i>
    <i r="1">
      <x v="1980"/>
    </i>
    <i r="1">
      <x v="1981"/>
    </i>
    <i r="1">
      <x v="1982"/>
    </i>
    <i r="1">
      <x v="1983"/>
    </i>
    <i r="1">
      <x v="2097"/>
    </i>
    <i r="1">
      <x v="2108"/>
    </i>
    <i r="1">
      <x v="2109"/>
    </i>
    <i r="1">
      <x v="2129"/>
    </i>
    <i r="1">
      <x v="2146"/>
    </i>
    <i r="1">
      <x v="2147"/>
    </i>
    <i r="1">
      <x v="2187"/>
    </i>
    <i>
      <x v="29"/>
    </i>
    <i r="1">
      <x v="1374"/>
    </i>
    <i r="1">
      <x v="1477"/>
    </i>
    <i>
      <x v="30"/>
    </i>
    <i r="1">
      <x v="25"/>
    </i>
    <i r="1">
      <x v="51"/>
    </i>
    <i r="1">
      <x v="128"/>
    </i>
    <i r="1">
      <x v="129"/>
    </i>
    <i r="1">
      <x v="130"/>
    </i>
    <i r="1">
      <x v="131"/>
    </i>
    <i r="1">
      <x v="184"/>
    </i>
    <i r="1">
      <x v="185"/>
    </i>
    <i r="1">
      <x v="186"/>
    </i>
    <i r="1">
      <x v="192"/>
    </i>
    <i r="1">
      <x v="195"/>
    </i>
    <i r="1">
      <x v="196"/>
    </i>
    <i r="1">
      <x v="283"/>
    </i>
    <i r="1">
      <x v="284"/>
    </i>
    <i r="1">
      <x v="360"/>
    </i>
    <i r="1">
      <x v="364"/>
    </i>
    <i r="1">
      <x v="365"/>
    </i>
    <i r="1">
      <x v="366"/>
    </i>
    <i r="1">
      <x v="520"/>
    </i>
    <i r="1">
      <x v="521"/>
    </i>
    <i r="1">
      <x v="592"/>
    </i>
    <i r="1">
      <x v="710"/>
    </i>
    <i r="1">
      <x v="804"/>
    </i>
    <i r="1">
      <x v="879"/>
    </i>
    <i r="1">
      <x v="892"/>
    </i>
    <i r="1">
      <x v="1844"/>
    </i>
    <i r="1">
      <x v="1845"/>
    </i>
    <i r="1">
      <x v="1872"/>
    </i>
    <i>
      <x v="31"/>
    </i>
    <i r="1">
      <x v="1243"/>
    </i>
    <i r="1">
      <x v="1245"/>
    </i>
    <i r="1">
      <x v="1248"/>
    </i>
    <i r="1">
      <x v="1255"/>
    </i>
    <i r="1">
      <x v="1260"/>
    </i>
    <i r="1">
      <x v="1299"/>
    </i>
    <i r="1">
      <x v="1318"/>
    </i>
    <i r="1">
      <x v="1769"/>
    </i>
    <i r="1">
      <x v="1770"/>
    </i>
    <i r="1">
      <x v="1771"/>
    </i>
    <i r="1">
      <x v="1772"/>
    </i>
    <i r="1">
      <x v="1773"/>
    </i>
    <i r="1">
      <x v="1774"/>
    </i>
    <i r="1">
      <x v="1775"/>
    </i>
    <i r="1">
      <x v="1776"/>
    </i>
    <i r="1">
      <x v="1777"/>
    </i>
    <i r="1">
      <x v="1778"/>
    </i>
    <i r="1">
      <x v="1779"/>
    </i>
    <i r="1">
      <x v="1780"/>
    </i>
    <i r="1">
      <x v="1781"/>
    </i>
    <i r="1">
      <x v="1782"/>
    </i>
    <i r="1">
      <x v="1783"/>
    </i>
    <i r="1">
      <x v="1784"/>
    </i>
    <i r="1">
      <x v="1785"/>
    </i>
    <i r="1">
      <x v="1786"/>
    </i>
    <i r="1">
      <x v="1787"/>
    </i>
    <i r="1">
      <x v="1788"/>
    </i>
    <i r="1">
      <x v="1789"/>
    </i>
    <i r="1">
      <x v="1790"/>
    </i>
    <i r="1">
      <x v="1791"/>
    </i>
    <i r="1">
      <x v="1792"/>
    </i>
    <i r="1">
      <x v="1793"/>
    </i>
    <i r="1">
      <x v="1794"/>
    </i>
    <i r="1">
      <x v="1795"/>
    </i>
    <i r="1">
      <x v="1796"/>
    </i>
    <i r="1">
      <x v="1797"/>
    </i>
    <i r="1">
      <x v="1798"/>
    </i>
    <i r="1">
      <x v="1799"/>
    </i>
    <i r="1">
      <x v="1800"/>
    </i>
    <i r="1">
      <x v="1801"/>
    </i>
    <i r="1">
      <x v="1802"/>
    </i>
    <i r="1">
      <x v="1803"/>
    </i>
    <i r="1">
      <x v="1804"/>
    </i>
    <i r="1">
      <x v="1805"/>
    </i>
    <i r="1">
      <x v="1806"/>
    </i>
    <i r="1">
      <x v="1807"/>
    </i>
    <i r="1">
      <x v="1808"/>
    </i>
    <i r="1">
      <x v="1809"/>
    </i>
    <i r="1">
      <x v="1810"/>
    </i>
    <i r="1">
      <x v="1811"/>
    </i>
    <i r="1">
      <x v="1812"/>
    </i>
    <i r="1">
      <x v="1813"/>
    </i>
    <i r="1">
      <x v="1814"/>
    </i>
    <i r="1">
      <x v="1815"/>
    </i>
    <i r="1">
      <x v="1816"/>
    </i>
    <i r="1">
      <x v="1817"/>
    </i>
    <i r="1">
      <x v="1818"/>
    </i>
    <i r="1">
      <x v="1819"/>
    </i>
    <i r="1">
      <x v="1820"/>
    </i>
    <i r="1">
      <x v="1821"/>
    </i>
    <i r="1">
      <x v="1824"/>
    </i>
    <i r="1">
      <x v="1828"/>
    </i>
    <i r="1">
      <x v="1829"/>
    </i>
    <i r="1">
      <x v="1831"/>
    </i>
    <i r="1">
      <x v="1842"/>
    </i>
    <i r="1">
      <x v="1849"/>
    </i>
    <i r="1">
      <x v="1850"/>
    </i>
    <i r="1">
      <x v="1851"/>
    </i>
    <i r="1">
      <x v="1859"/>
    </i>
    <i r="1">
      <x v="1864"/>
    </i>
    <i r="1">
      <x v="1871"/>
    </i>
    <i r="1">
      <x v="1878"/>
    </i>
    <i r="1">
      <x v="1879"/>
    </i>
    <i r="1">
      <x v="1881"/>
    </i>
    <i r="1">
      <x v="1882"/>
    </i>
    <i r="1">
      <x v="1883"/>
    </i>
    <i r="1">
      <x v="1884"/>
    </i>
    <i r="1">
      <x v="1897"/>
    </i>
    <i r="1">
      <x v="1898"/>
    </i>
    <i r="1">
      <x v="1899"/>
    </i>
    <i r="1">
      <x v="1900"/>
    </i>
    <i r="1">
      <x v="1901"/>
    </i>
    <i r="1">
      <x v="1902"/>
    </i>
    <i r="1">
      <x v="1903"/>
    </i>
    <i r="1">
      <x v="1905"/>
    </i>
    <i r="1">
      <x v="1906"/>
    </i>
    <i r="1">
      <x v="1922"/>
    </i>
    <i r="1">
      <x v="1929"/>
    </i>
    <i r="1">
      <x v="1930"/>
    </i>
    <i r="1">
      <x v="1932"/>
    </i>
    <i r="1">
      <x v="1938"/>
    </i>
    <i r="1">
      <x v="1950"/>
    </i>
    <i r="1">
      <x v="1951"/>
    </i>
    <i r="1">
      <x v="1952"/>
    </i>
    <i r="1">
      <x v="1953"/>
    </i>
    <i r="1">
      <x v="2252"/>
    </i>
    <i r="1">
      <x v="2253"/>
    </i>
    <i>
      <x v="32"/>
    </i>
    <i r="1">
      <x/>
    </i>
    <i>
      <x v="33"/>
    </i>
    <i r="1">
      <x v="204"/>
    </i>
    <i r="1">
      <x v="205"/>
    </i>
    <i r="1">
      <x v="222"/>
    </i>
    <i r="1">
      <x v="223"/>
    </i>
    <i r="1">
      <x v="224"/>
    </i>
    <i r="1">
      <x v="225"/>
    </i>
    <i r="1">
      <x v="276"/>
    </i>
    <i r="1">
      <x v="1198"/>
    </i>
    <i r="1">
      <x v="1199"/>
    </i>
    <i r="1">
      <x v="1200"/>
    </i>
    <i r="1">
      <x v="1201"/>
    </i>
    <i r="1">
      <x v="1474"/>
    </i>
    <i r="1">
      <x v="2057"/>
    </i>
    <i r="1">
      <x v="2162"/>
    </i>
    <i r="1">
      <x v="2163"/>
    </i>
    <i r="1">
      <x v="2190"/>
    </i>
    <i r="1">
      <x v="2195"/>
    </i>
    <i r="1">
      <x v="2205"/>
    </i>
    <i r="1">
      <x v="2278"/>
    </i>
    <i>
      <x v="34"/>
    </i>
    <i r="1">
      <x v="1723"/>
    </i>
    <i>
      <x v="35"/>
    </i>
    <i r="1">
      <x v="942"/>
    </i>
    <i r="1">
      <x v="943"/>
    </i>
    <i r="1">
      <x v="944"/>
    </i>
    <i r="1">
      <x v="945"/>
    </i>
    <i r="1">
      <x v="946"/>
    </i>
    <i r="1">
      <x v="955"/>
    </i>
    <i r="1">
      <x v="956"/>
    </i>
    <i r="1">
      <x v="957"/>
    </i>
    <i r="1">
      <x v="962"/>
    </i>
    <i r="1">
      <x v="963"/>
    </i>
    <i r="1">
      <x v="964"/>
    </i>
    <i r="1">
      <x v="965"/>
    </i>
    <i r="1">
      <x v="966"/>
    </i>
    <i r="1">
      <x v="967"/>
    </i>
    <i r="1">
      <x v="968"/>
    </i>
    <i r="1">
      <x v="969"/>
    </i>
    <i r="1">
      <x v="970"/>
    </i>
    <i r="1">
      <x v="971"/>
    </i>
    <i r="1">
      <x v="972"/>
    </i>
    <i r="1">
      <x v="975"/>
    </i>
    <i r="1">
      <x v="976"/>
    </i>
    <i r="1">
      <x v="977"/>
    </i>
    <i r="1">
      <x v="978"/>
    </i>
    <i r="1">
      <x v="979"/>
    </i>
    <i r="1">
      <x v="980"/>
    </i>
    <i r="1">
      <x v="981"/>
    </i>
    <i r="1">
      <x v="982"/>
    </i>
    <i r="1">
      <x v="983"/>
    </i>
    <i r="1">
      <x v="984"/>
    </i>
    <i r="1">
      <x v="985"/>
    </i>
    <i r="1">
      <x v="987"/>
    </i>
    <i r="1">
      <x v="989"/>
    </i>
    <i r="1">
      <x v="990"/>
    </i>
    <i r="1">
      <x v="991"/>
    </i>
    <i r="1">
      <x v="992"/>
    </i>
    <i r="1">
      <x v="993"/>
    </i>
    <i r="1">
      <x v="994"/>
    </i>
    <i r="1">
      <x v="995"/>
    </i>
    <i r="1">
      <x v="996"/>
    </i>
    <i r="1">
      <x v="1002"/>
    </i>
    <i r="1">
      <x v="1003"/>
    </i>
    <i r="1">
      <x v="1004"/>
    </i>
    <i r="1">
      <x v="1005"/>
    </i>
    <i r="1">
      <x v="1010"/>
    </i>
    <i r="1">
      <x v="1011"/>
    </i>
    <i r="1">
      <x v="1012"/>
    </i>
    <i r="1">
      <x v="1013"/>
    </i>
    <i r="1">
      <x v="1014"/>
    </i>
    <i r="1">
      <x v="1015"/>
    </i>
    <i r="1">
      <x v="1016"/>
    </i>
    <i r="1">
      <x v="1017"/>
    </i>
    <i r="1">
      <x v="1018"/>
    </i>
    <i r="1">
      <x v="1019"/>
    </i>
    <i r="1">
      <x v="1020"/>
    </i>
    <i r="1">
      <x v="1021"/>
    </i>
    <i r="1">
      <x v="1022"/>
    </i>
    <i r="1">
      <x v="1027"/>
    </i>
    <i r="1">
      <x v="1028"/>
    </i>
    <i r="1">
      <x v="1029"/>
    </i>
    <i r="1">
      <x v="1030"/>
    </i>
    <i r="1">
      <x v="1032"/>
    </i>
    <i r="1">
      <x v="1033"/>
    </i>
    <i r="1">
      <x v="1034"/>
    </i>
    <i r="1">
      <x v="1035"/>
    </i>
    <i r="1">
      <x v="1036"/>
    </i>
    <i r="1">
      <x v="1037"/>
    </i>
    <i r="1">
      <x v="1038"/>
    </i>
    <i r="1">
      <x v="1039"/>
    </i>
    <i r="1">
      <x v="1040"/>
    </i>
    <i r="1">
      <x v="1041"/>
    </i>
    <i r="1">
      <x v="1042"/>
    </i>
    <i r="1">
      <x v="1043"/>
    </i>
    <i r="1">
      <x v="1044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2"/>
    </i>
    <i r="1">
      <x v="1053"/>
    </i>
    <i r="1">
      <x v="1056"/>
    </i>
    <i r="1">
      <x v="1057"/>
    </i>
    <i r="1">
      <x v="1058"/>
    </i>
    <i r="1">
      <x v="1059"/>
    </i>
    <i r="1">
      <x v="1060"/>
    </i>
    <i r="1">
      <x v="1062"/>
    </i>
    <i>
      <x v="36"/>
    </i>
    <i r="1">
      <x v="1822"/>
    </i>
    <i r="1">
      <x v="1823"/>
    </i>
    <i>
      <x v="37"/>
    </i>
    <i r="1">
      <x v="593"/>
    </i>
    <i r="1">
      <x v="912"/>
    </i>
    <i r="1">
      <x v="913"/>
    </i>
    <i r="1">
      <x v="914"/>
    </i>
    <i r="1">
      <x v="940"/>
    </i>
    <i r="1">
      <x v="952"/>
    </i>
    <i r="1">
      <x v="958"/>
    </i>
    <i r="1">
      <x v="961"/>
    </i>
    <i r="1">
      <x v="988"/>
    </i>
    <i r="1">
      <x v="998"/>
    </i>
    <i r="1">
      <x v="999"/>
    </i>
    <i r="1">
      <x v="1000"/>
    </i>
    <i r="1">
      <x v="1722"/>
    </i>
    <i r="1">
      <x v="1724"/>
    </i>
    <i r="1">
      <x v="1725"/>
    </i>
    <i r="1">
      <x v="1726"/>
    </i>
    <i r="1">
      <x v="1727"/>
    </i>
    <i r="1">
      <x v="1728"/>
    </i>
    <i>
      <x v="38"/>
    </i>
    <i r="1">
      <x v="870"/>
    </i>
    <i r="1">
      <x v="871"/>
    </i>
    <i r="1">
      <x v="872"/>
    </i>
    <i r="1">
      <x v="873"/>
    </i>
    <i r="1">
      <x v="874"/>
    </i>
    <i r="1">
      <x v="875"/>
    </i>
    <i r="1">
      <x v="876"/>
    </i>
    <i r="1">
      <x v="877"/>
    </i>
    <i r="1">
      <x v="1869"/>
    </i>
    <i r="1">
      <x v="1870"/>
    </i>
    <i r="1">
      <x v="2100"/>
    </i>
    <i r="1">
      <x v="2101"/>
    </i>
    <i r="1">
      <x v="2254"/>
    </i>
    <i>
      <x v="39"/>
    </i>
    <i r="1">
      <x v="188"/>
    </i>
    <i r="1">
      <x v="189"/>
    </i>
    <i r="1">
      <x v="190"/>
    </i>
    <i r="1">
      <x v="191"/>
    </i>
    <i r="1">
      <x v="896"/>
    </i>
    <i>
      <x v="40"/>
    </i>
    <i r="1">
      <x v="1338"/>
    </i>
    <i r="1">
      <x v="1396"/>
    </i>
    <i>
      <x v="41"/>
    </i>
    <i r="1">
      <x v="163"/>
    </i>
    <i r="1">
      <x v="165"/>
    </i>
    <i r="1">
      <x v="517"/>
    </i>
    <i r="1">
      <x v="518"/>
    </i>
    <i r="1">
      <x v="519"/>
    </i>
    <i r="1">
      <x v="793"/>
    </i>
    <i r="1">
      <x v="794"/>
    </i>
    <i r="1">
      <x v="795"/>
    </i>
    <i r="1">
      <x v="796"/>
    </i>
    <i r="1">
      <x v="797"/>
    </i>
    <i r="1">
      <x v="798"/>
    </i>
    <i r="1">
      <x v="799"/>
    </i>
    <i r="1">
      <x v="800"/>
    </i>
    <i r="1">
      <x v="801"/>
    </i>
    <i r="1">
      <x v="802"/>
    </i>
    <i r="1">
      <x v="803"/>
    </i>
    <i r="1">
      <x v="882"/>
    </i>
    <i r="1">
      <x v="883"/>
    </i>
    <i r="1">
      <x v="1224"/>
    </i>
    <i r="1">
      <x v="1225"/>
    </i>
    <i r="1">
      <x v="1226"/>
    </i>
    <i r="1">
      <x v="1227"/>
    </i>
    <i r="1">
      <x v="1228"/>
    </i>
    <i r="1">
      <x v="1229"/>
    </i>
    <i r="1">
      <x v="1230"/>
    </i>
    <i r="1">
      <x v="1231"/>
    </i>
    <i r="1">
      <x v="1232"/>
    </i>
    <i r="1">
      <x v="1233"/>
    </i>
    <i r="1">
      <x v="1234"/>
    </i>
    <i r="1">
      <x v="1235"/>
    </i>
    <i r="1">
      <x v="1357"/>
    </i>
    <i r="1">
      <x v="1358"/>
    </i>
    <i r="1">
      <x v="1377"/>
    </i>
    <i r="1">
      <x v="1402"/>
    </i>
    <i r="1">
      <x v="1403"/>
    </i>
    <i r="1">
      <x v="1435"/>
    </i>
    <i r="1">
      <x v="1451"/>
    </i>
    <i r="1">
      <x v="1452"/>
    </i>
    <i r="1">
      <x v="1461"/>
    </i>
    <i r="1">
      <x v="1462"/>
    </i>
    <i r="1">
      <x v="1463"/>
    </i>
    <i r="1">
      <x v="1471"/>
    </i>
    <i r="1">
      <x v="2016"/>
    </i>
    <i r="1">
      <x v="2048"/>
    </i>
    <i r="1">
      <x v="2049"/>
    </i>
    <i r="1">
      <x v="2059"/>
    </i>
    <i r="1">
      <x v="2104"/>
    </i>
    <i r="1">
      <x v="2105"/>
    </i>
    <i r="1">
      <x v="2122"/>
    </i>
    <i r="1">
      <x v="2123"/>
    </i>
    <i r="1">
      <x v="2139"/>
    </i>
    <i r="1">
      <x v="2140"/>
    </i>
    <i r="1">
      <x v="2141"/>
    </i>
    <i r="1">
      <x v="2142"/>
    </i>
    <i r="1">
      <x v="2143"/>
    </i>
    <i r="1">
      <x v="2144"/>
    </i>
    <i r="1">
      <x v="2145"/>
    </i>
    <i r="1">
      <x v="2164"/>
    </i>
    <i r="1">
      <x v="2174"/>
    </i>
    <i>
      <x v="42"/>
    </i>
    <i r="1">
      <x v="1337"/>
    </i>
    <i r="1">
      <x v="1594"/>
    </i>
    <i r="1">
      <x v="1611"/>
    </i>
    <i r="1">
      <x v="2058"/>
    </i>
    <i>
      <x v="43"/>
    </i>
    <i r="1">
      <x v="428"/>
    </i>
    <i r="1">
      <x v="748"/>
    </i>
    <i r="1">
      <x v="1375"/>
    </i>
    <i r="1">
      <x v="1410"/>
    </i>
    <i r="1">
      <x v="1475"/>
    </i>
    <i r="1">
      <x v="1570"/>
    </i>
    <i r="1">
      <x v="1977"/>
    </i>
    <i r="1">
      <x v="1984"/>
    </i>
    <i r="1">
      <x v="2106"/>
    </i>
    <i r="1">
      <x v="2107"/>
    </i>
    <i r="1">
      <x v="2116"/>
    </i>
    <i r="1">
      <x v="2117"/>
    </i>
    <i r="1">
      <x v="2118"/>
    </i>
    <i r="1">
      <x v="2119"/>
    </i>
    <i r="1">
      <x v="2120"/>
    </i>
    <i r="1">
      <x v="2185"/>
    </i>
    <i r="1">
      <x v="2291"/>
    </i>
    <i>
      <x v="44"/>
    </i>
    <i r="1">
      <x v="2239"/>
    </i>
    <i r="1">
      <x v="2240"/>
    </i>
    <i r="1">
      <x v="2241"/>
    </i>
    <i r="1">
      <x v="2242"/>
    </i>
    <i r="1">
      <x v="2243"/>
    </i>
    <i r="1">
      <x v="2244"/>
    </i>
    <i r="1">
      <x v="2245"/>
    </i>
    <i r="1">
      <x v="2246"/>
    </i>
    <i r="1">
      <x v="2247"/>
    </i>
    <i r="1">
      <x v="2248"/>
    </i>
    <i r="1">
      <x v="2249"/>
    </i>
    <i r="1">
      <x v="2255"/>
    </i>
    <i>
      <x v="45"/>
    </i>
    <i r="1">
      <x v="1190"/>
    </i>
    <i r="1">
      <x v="1192"/>
    </i>
    <i r="1">
      <x v="1193"/>
    </i>
    <i r="1">
      <x v="1194"/>
    </i>
    <i r="1">
      <x v="1195"/>
    </i>
    <i>
      <x v="46"/>
    </i>
    <i r="1">
      <x v="2153"/>
    </i>
    <i>
      <x v="47"/>
    </i>
    <i r="1">
      <x v="2256"/>
    </i>
    <i r="1">
      <x v="2257"/>
    </i>
    <i r="1">
      <x v="2260"/>
    </i>
    <i>
      <x v="48"/>
    </i>
    <i r="1">
      <x v="1633"/>
    </i>
    <i r="1">
      <x v="1634"/>
    </i>
    <i>
      <x v="49"/>
    </i>
    <i r="1">
      <x v="6"/>
    </i>
    <i r="1">
      <x v="14"/>
    </i>
    <i r="1">
      <x v="15"/>
    </i>
    <i r="1">
      <x v="16"/>
    </i>
    <i r="1">
      <x v="17"/>
    </i>
    <i r="1">
      <x v="30"/>
    </i>
    <i r="1">
      <x v="31"/>
    </i>
    <i r="1">
      <x v="32"/>
    </i>
    <i r="1">
      <x v="33"/>
    </i>
    <i r="1">
      <x v="132"/>
    </i>
    <i r="1">
      <x v="137"/>
    </i>
    <i r="1">
      <x v="155"/>
    </i>
    <i r="1">
      <x v="156"/>
    </i>
    <i r="1">
      <x v="157"/>
    </i>
    <i r="1">
      <x v="159"/>
    </i>
    <i r="1">
      <x v="160"/>
    </i>
    <i r="1">
      <x v="161"/>
    </i>
    <i r="1">
      <x v="169"/>
    </i>
    <i r="1">
      <x v="170"/>
    </i>
    <i r="1">
      <x v="171"/>
    </i>
    <i r="1">
      <x v="172"/>
    </i>
    <i r="1">
      <x v="219"/>
    </i>
    <i r="1">
      <x v="249"/>
    </i>
    <i r="1">
      <x v="275"/>
    </i>
    <i r="1">
      <x v="286"/>
    </i>
    <i r="1">
      <x v="287"/>
    </i>
    <i r="1">
      <x v="288"/>
    </i>
    <i r="1">
      <x v="289"/>
    </i>
    <i r="1">
      <x v="299"/>
    </i>
    <i r="1">
      <x v="391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22"/>
    </i>
    <i r="1">
      <x v="426"/>
    </i>
    <i r="1">
      <x v="427"/>
    </i>
    <i r="1">
      <x v="701"/>
    </i>
    <i r="1">
      <x v="884"/>
    </i>
    <i r="1">
      <x v="900"/>
    </i>
    <i r="1">
      <x v="917"/>
    </i>
    <i r="1">
      <x v="918"/>
    </i>
    <i r="1">
      <x v="919"/>
    </i>
    <i r="1">
      <x v="920"/>
    </i>
    <i r="1">
      <x v="921"/>
    </i>
    <i r="1">
      <x v="922"/>
    </i>
    <i r="1">
      <x v="974"/>
    </i>
    <i r="1">
      <x v="1026"/>
    </i>
    <i>
      <x v="50"/>
    </i>
    <i r="1">
      <x v="52"/>
    </i>
    <i>
      <x v="51"/>
    </i>
    <i r="1">
      <x v="1239"/>
    </i>
    <i r="1">
      <x v="1240"/>
    </i>
    <i r="1">
      <x v="1339"/>
    </i>
    <i r="1">
      <x v="1340"/>
    </i>
    <i r="1">
      <x v="1344"/>
    </i>
    <i r="1">
      <x v="1345"/>
    </i>
    <i r="1">
      <x v="1350"/>
    </i>
    <i r="1">
      <x v="1361"/>
    </i>
    <i r="1">
      <x v="1362"/>
    </i>
    <i r="1">
      <x v="1383"/>
    </i>
    <i r="1">
      <x v="1408"/>
    </i>
    <i r="1">
      <x v="1409"/>
    </i>
    <i r="1">
      <x v="1411"/>
    </i>
    <i r="1">
      <x v="1429"/>
    </i>
    <i r="1">
      <x v="1430"/>
    </i>
    <i r="1">
      <x v="1437"/>
    </i>
    <i r="1">
      <x v="1450"/>
    </i>
    <i r="1">
      <x v="1454"/>
    </i>
    <i r="1">
      <x v="1466"/>
    </i>
    <i r="1">
      <x v="1486"/>
    </i>
    <i r="1">
      <x v="1487"/>
    </i>
    <i r="1">
      <x v="1488"/>
    </i>
    <i r="1">
      <x v="1489"/>
    </i>
    <i r="1">
      <x v="1491"/>
    </i>
    <i r="1">
      <x v="1492"/>
    </i>
    <i r="1">
      <x v="1496"/>
    </i>
    <i r="1">
      <x v="1497"/>
    </i>
    <i r="1">
      <x v="1498"/>
    </i>
    <i r="1">
      <x v="1499"/>
    </i>
    <i r="1">
      <x v="1500"/>
    </i>
    <i r="1">
      <x v="1501"/>
    </i>
    <i r="1">
      <x v="1502"/>
    </i>
    <i r="1">
      <x v="1503"/>
    </i>
    <i r="1">
      <x v="1504"/>
    </i>
    <i r="1">
      <x v="1505"/>
    </i>
    <i r="1">
      <x v="1506"/>
    </i>
    <i r="1">
      <x v="1507"/>
    </i>
    <i r="1">
      <x v="1508"/>
    </i>
    <i r="1">
      <x v="1509"/>
    </i>
    <i r="1">
      <x v="1510"/>
    </i>
    <i r="1">
      <x v="1511"/>
    </i>
    <i r="1">
      <x v="1512"/>
    </i>
    <i r="1">
      <x v="1554"/>
    </i>
    <i r="1">
      <x v="1563"/>
    </i>
    <i r="1">
      <x v="1564"/>
    </i>
    <i r="1">
      <x v="1565"/>
    </i>
    <i r="1">
      <x v="1567"/>
    </i>
    <i r="1">
      <x v="1598"/>
    </i>
    <i r="1">
      <x v="1600"/>
    </i>
    <i r="1">
      <x v="1603"/>
    </i>
    <i r="1">
      <x v="1604"/>
    </i>
    <i r="1">
      <x v="1605"/>
    </i>
    <i r="1">
      <x v="1606"/>
    </i>
    <i r="1">
      <x v="1607"/>
    </i>
    <i r="1">
      <x v="1608"/>
    </i>
    <i r="1">
      <x v="1609"/>
    </i>
    <i r="1">
      <x v="1610"/>
    </i>
    <i r="1">
      <x v="1632"/>
    </i>
    <i r="1">
      <x v="1639"/>
    </i>
    <i r="1">
      <x v="1640"/>
    </i>
    <i r="1">
      <x v="1641"/>
    </i>
    <i r="1">
      <x v="1752"/>
    </i>
    <i r="1">
      <x v="1757"/>
    </i>
    <i r="1">
      <x v="1908"/>
    </i>
    <i r="1">
      <x v="1909"/>
    </i>
    <i r="1">
      <x v="1971"/>
    </i>
    <i r="1">
      <x v="1976"/>
    </i>
    <i r="1">
      <x v="1987"/>
    </i>
    <i r="1">
      <x v="1988"/>
    </i>
    <i r="1">
      <x v="1989"/>
    </i>
    <i r="1">
      <x v="1990"/>
    </i>
    <i r="1">
      <x v="1991"/>
    </i>
    <i r="1">
      <x v="1992"/>
    </i>
    <i r="1">
      <x v="1993"/>
    </i>
    <i r="1">
      <x v="1994"/>
    </i>
    <i r="1">
      <x v="2031"/>
    </i>
    <i r="1">
      <x v="2032"/>
    </i>
    <i r="1">
      <x v="2065"/>
    </i>
    <i r="1">
      <x v="2095"/>
    </i>
    <i r="1">
      <x v="2110"/>
    </i>
    <i r="1">
      <x v="2111"/>
    </i>
    <i r="1">
      <x v="2112"/>
    </i>
    <i r="1">
      <x v="2124"/>
    </i>
    <i r="1">
      <x v="2125"/>
    </i>
    <i r="1">
      <x v="2126"/>
    </i>
    <i r="1">
      <x v="2127"/>
    </i>
    <i r="1">
      <x v="2128"/>
    </i>
    <i r="1">
      <x v="2150"/>
    </i>
    <i r="1">
      <x v="2151"/>
    </i>
    <i r="1">
      <x v="2152"/>
    </i>
    <i r="1">
      <x v="2157"/>
    </i>
    <i r="1">
      <x v="2165"/>
    </i>
    <i r="1">
      <x v="2169"/>
    </i>
    <i r="1">
      <x v="2175"/>
    </i>
    <i r="1">
      <x v="2191"/>
    </i>
    <i r="1">
      <x v="2251"/>
    </i>
    <i r="1">
      <x v="2271"/>
    </i>
    <i>
      <x v="52"/>
    </i>
    <i r="1">
      <x v="910"/>
    </i>
    <i>
      <x v="53"/>
    </i>
    <i r="1">
      <x v="1651"/>
    </i>
    <i r="1">
      <x v="1652"/>
    </i>
    <i r="1">
      <x v="1653"/>
    </i>
    <i r="1">
      <x v="1654"/>
    </i>
    <i r="1">
      <x v="1655"/>
    </i>
    <i r="1">
      <x v="1656"/>
    </i>
    <i r="1">
      <x v="1657"/>
    </i>
    <i r="1">
      <x v="1658"/>
    </i>
    <i r="1">
      <x v="1659"/>
    </i>
    <i r="1">
      <x v="1660"/>
    </i>
    <i r="1">
      <x v="1661"/>
    </i>
    <i r="1">
      <x v="1662"/>
    </i>
    <i r="1">
      <x v="2294"/>
    </i>
    <i r="1">
      <x v="2295"/>
    </i>
    <i r="1">
      <x v="2296"/>
    </i>
    <i r="1">
      <x v="2297"/>
    </i>
    <i r="1">
      <x v="229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3"/>
  <sheetViews>
    <sheetView workbookViewId="0">
      <selection activeCell="A27" sqref="A27"/>
    </sheetView>
  </sheetViews>
  <sheetFormatPr defaultRowHeight="15" x14ac:dyDescent="0.25"/>
  <cols>
    <col min="1" max="1" width="20" customWidth="1"/>
    <col min="2" max="2" width="24.42578125" customWidth="1"/>
    <col min="3" max="3" width="38" customWidth="1"/>
    <col min="4" max="4" width="21.140625" customWidth="1"/>
    <col min="5" max="5" width="19.42578125" customWidth="1"/>
    <col min="6" max="6" width="21.28515625" hidden="1" customWidth="1"/>
    <col min="7" max="7" width="121.425781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6" t="s">
        <v>6</v>
      </c>
    </row>
    <row r="2" spans="1:7" x14ac:dyDescent="0.25">
      <c r="A2" s="7">
        <v>43417</v>
      </c>
      <c r="B2" s="8" t="s">
        <v>7</v>
      </c>
      <c r="C2" s="9" t="s">
        <v>8</v>
      </c>
      <c r="D2" s="10">
        <v>110170</v>
      </c>
      <c r="E2" s="9" t="s">
        <v>9</v>
      </c>
      <c r="F2" s="9" t="s">
        <v>10</v>
      </c>
      <c r="G2" s="11" t="s">
        <v>11</v>
      </c>
    </row>
    <row r="3" spans="1:7" x14ac:dyDescent="0.25">
      <c r="A3" s="7">
        <v>43455</v>
      </c>
      <c r="B3" s="8" t="s">
        <v>12</v>
      </c>
      <c r="C3" s="9" t="s">
        <v>13</v>
      </c>
      <c r="D3" s="10">
        <v>11211.86</v>
      </c>
      <c r="E3" s="9" t="s">
        <v>9</v>
      </c>
      <c r="F3" s="9" t="s">
        <v>14</v>
      </c>
      <c r="G3" s="11" t="s">
        <v>15</v>
      </c>
    </row>
    <row r="4" spans="1:7" x14ac:dyDescent="0.25">
      <c r="A4" s="7">
        <v>44555</v>
      </c>
      <c r="B4" s="8">
        <v>334</v>
      </c>
      <c r="C4" s="9" t="s">
        <v>16</v>
      </c>
      <c r="D4" s="10">
        <v>78566.679999999993</v>
      </c>
      <c r="E4" s="9" t="s">
        <v>9</v>
      </c>
      <c r="F4" s="9" t="s">
        <v>17</v>
      </c>
      <c r="G4" s="11" t="s">
        <v>15</v>
      </c>
    </row>
    <row r="5" spans="1:7" x14ac:dyDescent="0.25">
      <c r="A5" s="7">
        <v>44573</v>
      </c>
      <c r="B5" s="8">
        <v>351</v>
      </c>
      <c r="C5" s="9" t="s">
        <v>16</v>
      </c>
      <c r="D5" s="10">
        <v>72018.86</v>
      </c>
      <c r="E5" s="9" t="s">
        <v>9</v>
      </c>
      <c r="F5" s="9" t="s">
        <v>17</v>
      </c>
      <c r="G5" s="11" t="s">
        <v>15</v>
      </c>
    </row>
    <row r="6" spans="1:7" x14ac:dyDescent="0.25">
      <c r="A6" s="7">
        <v>44602</v>
      </c>
      <c r="B6" s="8">
        <v>388</v>
      </c>
      <c r="C6" s="9" t="s">
        <v>16</v>
      </c>
      <c r="D6" s="10">
        <v>137489.9</v>
      </c>
      <c r="E6" s="9" t="s">
        <v>9</v>
      </c>
      <c r="F6" s="9" t="s">
        <v>17</v>
      </c>
      <c r="G6" s="11" t="s">
        <v>15</v>
      </c>
    </row>
    <row r="7" spans="1:7" x14ac:dyDescent="0.25">
      <c r="A7" s="7">
        <v>44634</v>
      </c>
      <c r="B7" s="8">
        <v>439</v>
      </c>
      <c r="C7" s="9" t="s">
        <v>16</v>
      </c>
      <c r="D7" s="10">
        <v>337697.14</v>
      </c>
      <c r="E7" s="9" t="s">
        <v>9</v>
      </c>
      <c r="F7" s="9" t="s">
        <v>17</v>
      </c>
      <c r="G7" s="11" t="s">
        <v>15</v>
      </c>
    </row>
    <row r="8" spans="1:7" x14ac:dyDescent="0.25">
      <c r="A8" s="7">
        <v>44634</v>
      </c>
      <c r="B8" s="8" t="s">
        <v>18</v>
      </c>
      <c r="C8" s="9" t="s">
        <v>19</v>
      </c>
      <c r="D8" s="10">
        <v>31931.9</v>
      </c>
      <c r="E8" s="9" t="s">
        <v>9</v>
      </c>
      <c r="F8" s="9" t="s">
        <v>20</v>
      </c>
      <c r="G8" s="11" t="s">
        <v>21</v>
      </c>
    </row>
    <row r="9" spans="1:7" x14ac:dyDescent="0.25">
      <c r="A9" s="7">
        <v>43556</v>
      </c>
      <c r="B9" s="8">
        <v>1</v>
      </c>
      <c r="C9" s="9" t="s">
        <v>22</v>
      </c>
      <c r="D9" s="10">
        <v>3500</v>
      </c>
      <c r="E9" s="9" t="s">
        <v>23</v>
      </c>
      <c r="F9" s="9" t="s">
        <v>24</v>
      </c>
      <c r="G9" s="11" t="s">
        <v>26</v>
      </c>
    </row>
    <row r="10" spans="1:7" x14ac:dyDescent="0.25">
      <c r="A10" s="7">
        <v>43556</v>
      </c>
      <c r="B10" s="8">
        <v>1</v>
      </c>
      <c r="C10" s="9" t="s">
        <v>22</v>
      </c>
      <c r="D10" s="10">
        <v>20000</v>
      </c>
      <c r="E10" s="9" t="s">
        <v>23</v>
      </c>
      <c r="F10" s="9" t="s">
        <v>24</v>
      </c>
      <c r="G10" s="11" t="s">
        <v>26</v>
      </c>
    </row>
    <row r="11" spans="1:7" x14ac:dyDescent="0.25">
      <c r="A11" s="7">
        <v>43996</v>
      </c>
      <c r="B11" s="8">
        <v>5</v>
      </c>
      <c r="C11" s="9" t="s">
        <v>22</v>
      </c>
      <c r="D11" s="10">
        <v>10000</v>
      </c>
      <c r="E11" s="9" t="s">
        <v>23</v>
      </c>
      <c r="F11" s="9" t="s">
        <v>24</v>
      </c>
      <c r="G11" s="11" t="s">
        <v>26</v>
      </c>
    </row>
    <row r="12" spans="1:7" x14ac:dyDescent="0.25">
      <c r="A12" s="7">
        <v>43893</v>
      </c>
      <c r="B12" s="8">
        <v>21</v>
      </c>
      <c r="C12" s="9" t="s">
        <v>22</v>
      </c>
      <c r="D12" s="10">
        <v>6000</v>
      </c>
      <c r="E12" s="9" t="s">
        <v>23</v>
      </c>
      <c r="F12" s="9" t="s">
        <v>24</v>
      </c>
      <c r="G12" s="11" t="s">
        <v>26</v>
      </c>
    </row>
    <row r="13" spans="1:7" x14ac:dyDescent="0.25">
      <c r="A13" s="7">
        <v>43276</v>
      </c>
      <c r="B13" s="8" t="s">
        <v>27</v>
      </c>
      <c r="C13" s="9" t="s">
        <v>22</v>
      </c>
      <c r="D13" s="10">
        <v>60500</v>
      </c>
      <c r="E13" s="9" t="s">
        <v>23</v>
      </c>
      <c r="F13" s="9" t="s">
        <v>28</v>
      </c>
      <c r="G13" s="11" t="s">
        <v>26</v>
      </c>
    </row>
    <row r="14" spans="1:7" x14ac:dyDescent="0.25">
      <c r="A14" s="7">
        <v>44089</v>
      </c>
      <c r="B14" s="8" t="s">
        <v>29</v>
      </c>
      <c r="C14" s="9" t="s">
        <v>30</v>
      </c>
      <c r="D14" s="10">
        <v>14000</v>
      </c>
      <c r="E14" s="9" t="s">
        <v>9</v>
      </c>
      <c r="F14" s="9" t="s">
        <v>31</v>
      </c>
      <c r="G14" s="11" t="s">
        <v>15</v>
      </c>
    </row>
    <row r="15" spans="1:7" x14ac:dyDescent="0.25">
      <c r="A15" s="7">
        <v>44525</v>
      </c>
      <c r="B15" s="8" t="s">
        <v>32</v>
      </c>
      <c r="C15" s="9" t="s">
        <v>30</v>
      </c>
      <c r="D15" s="10">
        <v>14915.25</v>
      </c>
      <c r="E15" s="9" t="s">
        <v>9</v>
      </c>
      <c r="F15" s="9" t="s">
        <v>33</v>
      </c>
      <c r="G15" s="11" t="s">
        <v>15</v>
      </c>
    </row>
    <row r="16" spans="1:7" x14ac:dyDescent="0.25">
      <c r="A16" s="7">
        <v>44525</v>
      </c>
      <c r="B16" s="8" t="s">
        <v>34</v>
      </c>
      <c r="C16" s="9" t="s">
        <v>30</v>
      </c>
      <c r="D16" s="10">
        <v>33776.26</v>
      </c>
      <c r="E16" s="9" t="s">
        <v>9</v>
      </c>
      <c r="F16" s="9" t="s">
        <v>35</v>
      </c>
      <c r="G16" s="11" t="s">
        <v>21</v>
      </c>
    </row>
    <row r="17" spans="1:7" x14ac:dyDescent="0.25">
      <c r="A17" s="7">
        <v>44543</v>
      </c>
      <c r="B17" s="8" t="s">
        <v>36</v>
      </c>
      <c r="C17" s="9" t="s">
        <v>30</v>
      </c>
      <c r="D17" s="10">
        <v>25109.47</v>
      </c>
      <c r="E17" s="9" t="s">
        <v>9</v>
      </c>
      <c r="F17" s="9" t="s">
        <v>35</v>
      </c>
      <c r="G17" s="11" t="s">
        <v>21</v>
      </c>
    </row>
    <row r="18" spans="1:7" x14ac:dyDescent="0.25">
      <c r="A18" s="7">
        <v>44546</v>
      </c>
      <c r="B18" s="8" t="s">
        <v>36</v>
      </c>
      <c r="C18" s="9" t="s">
        <v>30</v>
      </c>
      <c r="D18" s="10">
        <v>850</v>
      </c>
      <c r="E18" s="9" t="s">
        <v>9</v>
      </c>
      <c r="F18" s="9" t="s">
        <v>35</v>
      </c>
      <c r="G18" s="11" t="s">
        <v>21</v>
      </c>
    </row>
    <row r="19" spans="1:7" x14ac:dyDescent="0.25">
      <c r="A19" s="7">
        <v>44547</v>
      </c>
      <c r="B19" s="8" t="s">
        <v>37</v>
      </c>
      <c r="C19" s="9" t="s">
        <v>30</v>
      </c>
      <c r="D19" s="10">
        <v>1050</v>
      </c>
      <c r="E19" s="9" t="s">
        <v>9</v>
      </c>
      <c r="F19" s="9" t="s">
        <v>35</v>
      </c>
      <c r="G19" s="11" t="s">
        <v>21</v>
      </c>
    </row>
    <row r="20" spans="1:7" x14ac:dyDescent="0.25">
      <c r="A20" s="7">
        <v>44601</v>
      </c>
      <c r="B20" s="8" t="s">
        <v>38</v>
      </c>
      <c r="C20" s="9" t="s">
        <v>30</v>
      </c>
      <c r="D20" s="10">
        <v>13743.68</v>
      </c>
      <c r="E20" s="9" t="s">
        <v>9</v>
      </c>
      <c r="F20" s="9" t="s">
        <v>39</v>
      </c>
      <c r="G20" s="11" t="s">
        <v>15</v>
      </c>
    </row>
    <row r="21" spans="1:7" x14ac:dyDescent="0.25">
      <c r="A21" s="7">
        <v>44602</v>
      </c>
      <c r="B21" s="8" t="s">
        <v>40</v>
      </c>
      <c r="C21" s="9" t="s">
        <v>30</v>
      </c>
      <c r="D21" s="10">
        <v>29620</v>
      </c>
      <c r="E21" s="9" t="s">
        <v>9</v>
      </c>
      <c r="F21" s="9" t="s">
        <v>39</v>
      </c>
      <c r="G21" s="11" t="s">
        <v>15</v>
      </c>
    </row>
    <row r="22" spans="1:7" x14ac:dyDescent="0.25">
      <c r="A22" s="7">
        <v>44602</v>
      </c>
      <c r="B22" s="8" t="s">
        <v>41</v>
      </c>
      <c r="C22" s="9" t="s">
        <v>30</v>
      </c>
      <c r="D22" s="10">
        <v>23696</v>
      </c>
      <c r="E22" s="9" t="s">
        <v>9</v>
      </c>
      <c r="F22" s="9" t="s">
        <v>39</v>
      </c>
      <c r="G22" s="11" t="s">
        <v>15</v>
      </c>
    </row>
    <row r="23" spans="1:7" x14ac:dyDescent="0.25">
      <c r="A23" s="7">
        <v>44602</v>
      </c>
      <c r="B23" s="8" t="s">
        <v>42</v>
      </c>
      <c r="C23" s="9" t="s">
        <v>30</v>
      </c>
      <c r="D23" s="10">
        <v>23696</v>
      </c>
      <c r="E23" s="9" t="s">
        <v>9</v>
      </c>
      <c r="F23" s="9" t="s">
        <v>39</v>
      </c>
      <c r="G23" s="11" t="s">
        <v>15</v>
      </c>
    </row>
    <row r="24" spans="1:7" x14ac:dyDescent="0.25">
      <c r="A24" s="7">
        <v>44602</v>
      </c>
      <c r="B24" s="8" t="s">
        <v>43</v>
      </c>
      <c r="C24" s="9" t="s">
        <v>30</v>
      </c>
      <c r="D24" s="10">
        <v>29620</v>
      </c>
      <c r="E24" s="9" t="s">
        <v>9</v>
      </c>
      <c r="F24" s="9" t="s">
        <v>39</v>
      </c>
      <c r="G24" s="11" t="s">
        <v>15</v>
      </c>
    </row>
    <row r="25" spans="1:7" x14ac:dyDescent="0.25">
      <c r="A25" s="7">
        <v>44603</v>
      </c>
      <c r="B25" s="8" t="s">
        <v>44</v>
      </c>
      <c r="C25" s="9" t="s">
        <v>30</v>
      </c>
      <c r="D25" s="10">
        <v>23696</v>
      </c>
      <c r="E25" s="9" t="s">
        <v>9</v>
      </c>
      <c r="F25" s="9" t="s">
        <v>39</v>
      </c>
      <c r="G25" s="11" t="s">
        <v>15</v>
      </c>
    </row>
    <row r="26" spans="1:7" x14ac:dyDescent="0.25">
      <c r="A26" s="7">
        <v>44615</v>
      </c>
      <c r="B26" s="8" t="s">
        <v>45</v>
      </c>
      <c r="C26" s="9" t="s">
        <v>30</v>
      </c>
      <c r="D26" s="10">
        <v>27217.42</v>
      </c>
      <c r="E26" s="9" t="s">
        <v>9</v>
      </c>
      <c r="F26" s="9" t="s">
        <v>46</v>
      </c>
      <c r="G26" s="11" t="s">
        <v>15</v>
      </c>
    </row>
    <row r="27" spans="1:7" x14ac:dyDescent="0.25">
      <c r="A27" s="7">
        <v>43270</v>
      </c>
      <c r="B27" s="8">
        <v>301</v>
      </c>
      <c r="C27" s="9" t="s">
        <v>47</v>
      </c>
      <c r="D27" s="10">
        <v>20338</v>
      </c>
      <c r="E27" s="9" t="s">
        <v>23</v>
      </c>
      <c r="F27" s="9" t="s">
        <v>48</v>
      </c>
      <c r="G27" s="11" t="s">
        <v>49</v>
      </c>
    </row>
    <row r="28" spans="1:7" x14ac:dyDescent="0.25">
      <c r="A28" s="7">
        <v>44217</v>
      </c>
      <c r="B28" s="8">
        <v>4638</v>
      </c>
      <c r="C28" s="9" t="s">
        <v>50</v>
      </c>
      <c r="D28" s="10">
        <v>36330</v>
      </c>
      <c r="E28" s="9" t="s">
        <v>9</v>
      </c>
      <c r="F28" s="9" t="s">
        <v>51</v>
      </c>
      <c r="G28" s="11" t="s">
        <v>15</v>
      </c>
    </row>
    <row r="29" spans="1:7" x14ac:dyDescent="0.25">
      <c r="A29" s="7">
        <v>44503</v>
      </c>
      <c r="B29" s="8">
        <v>3977</v>
      </c>
      <c r="C29" s="9" t="s">
        <v>50</v>
      </c>
      <c r="D29" s="10">
        <f>6930.5+0.6</f>
        <v>6931.1</v>
      </c>
      <c r="E29" s="9" t="s">
        <v>9</v>
      </c>
      <c r="F29" s="9" t="s">
        <v>52</v>
      </c>
      <c r="G29" s="11" t="s">
        <v>15</v>
      </c>
    </row>
    <row r="30" spans="1:7" x14ac:dyDescent="0.25">
      <c r="A30" s="7">
        <v>44555</v>
      </c>
      <c r="B30" s="8">
        <v>5109</v>
      </c>
      <c r="C30" s="9" t="s">
        <v>50</v>
      </c>
      <c r="D30" s="10">
        <f>6610.5+0.5</f>
        <v>6611</v>
      </c>
      <c r="E30" s="9" t="s">
        <v>9</v>
      </c>
      <c r="F30" s="9" t="s">
        <v>52</v>
      </c>
      <c r="G30" s="11" t="s">
        <v>15</v>
      </c>
    </row>
    <row r="31" spans="1:7" x14ac:dyDescent="0.25">
      <c r="A31" s="7">
        <v>43685</v>
      </c>
      <c r="B31" s="8" t="s">
        <v>53</v>
      </c>
      <c r="C31" s="9" t="s">
        <v>54</v>
      </c>
      <c r="D31" s="10">
        <v>1437265</v>
      </c>
      <c r="E31" s="9" t="s">
        <v>9</v>
      </c>
      <c r="F31" s="9" t="s">
        <v>55</v>
      </c>
      <c r="G31" s="11" t="s">
        <v>15</v>
      </c>
    </row>
    <row r="32" spans="1:7" x14ac:dyDescent="0.25">
      <c r="A32" s="7">
        <v>43309</v>
      </c>
      <c r="B32" s="8" t="s">
        <v>56</v>
      </c>
      <c r="C32" s="9" t="s">
        <v>57</v>
      </c>
      <c r="D32" s="10">
        <v>90518</v>
      </c>
      <c r="E32" s="9" t="s">
        <v>9</v>
      </c>
      <c r="F32" s="9" t="s">
        <v>58</v>
      </c>
      <c r="G32" s="11" t="s">
        <v>21</v>
      </c>
    </row>
    <row r="33" spans="1:7" x14ac:dyDescent="0.25">
      <c r="A33" s="7">
        <v>43335</v>
      </c>
      <c r="B33" s="8" t="s">
        <v>59</v>
      </c>
      <c r="C33" s="9" t="s">
        <v>57</v>
      </c>
      <c r="D33" s="10">
        <v>21287</v>
      </c>
      <c r="E33" s="9" t="s">
        <v>9</v>
      </c>
      <c r="F33" s="9" t="s">
        <v>58</v>
      </c>
      <c r="G33" s="11" t="s">
        <v>21</v>
      </c>
    </row>
    <row r="34" spans="1:7" x14ac:dyDescent="0.25">
      <c r="A34" s="7">
        <v>43330</v>
      </c>
      <c r="B34" s="8" t="s">
        <v>60</v>
      </c>
      <c r="C34" s="9" t="s">
        <v>57</v>
      </c>
      <c r="D34" s="10">
        <v>80589</v>
      </c>
      <c r="E34" s="9" t="s">
        <v>9</v>
      </c>
      <c r="F34" s="9" t="s">
        <v>58</v>
      </c>
      <c r="G34" s="11" t="s">
        <v>21</v>
      </c>
    </row>
    <row r="35" spans="1:7" x14ac:dyDescent="0.25">
      <c r="A35" s="7">
        <v>43358</v>
      </c>
      <c r="B35" s="8" t="s">
        <v>61</v>
      </c>
      <c r="C35" s="9" t="s">
        <v>57</v>
      </c>
      <c r="D35" s="10">
        <v>48675</v>
      </c>
      <c r="E35" s="9" t="s">
        <v>9</v>
      </c>
      <c r="F35" s="9" t="s">
        <v>58</v>
      </c>
      <c r="G35" s="11" t="s">
        <v>21</v>
      </c>
    </row>
    <row r="36" spans="1:7" x14ac:dyDescent="0.25">
      <c r="A36" s="7">
        <v>43542</v>
      </c>
      <c r="B36" s="8" t="s">
        <v>62</v>
      </c>
      <c r="C36" s="9" t="s">
        <v>57</v>
      </c>
      <c r="D36" s="10">
        <v>73879</v>
      </c>
      <c r="E36" s="9" t="s">
        <v>9</v>
      </c>
      <c r="F36" s="9" t="s">
        <v>63</v>
      </c>
      <c r="G36" s="11" t="s">
        <v>64</v>
      </c>
    </row>
    <row r="37" spans="1:7" x14ac:dyDescent="0.25">
      <c r="A37" s="7">
        <v>43573</v>
      </c>
      <c r="B37" s="8" t="s">
        <v>65</v>
      </c>
      <c r="C37" s="9" t="s">
        <v>57</v>
      </c>
      <c r="D37" s="10">
        <v>60262.000000000007</v>
      </c>
      <c r="E37" s="9" t="s">
        <v>9</v>
      </c>
      <c r="F37" s="9" t="s">
        <v>63</v>
      </c>
      <c r="G37" s="11" t="s">
        <v>64</v>
      </c>
    </row>
    <row r="38" spans="1:7" x14ac:dyDescent="0.25">
      <c r="A38" s="7">
        <v>43602</v>
      </c>
      <c r="B38" s="8" t="s">
        <v>66</v>
      </c>
      <c r="C38" s="9" t="s">
        <v>57</v>
      </c>
      <c r="D38" s="10">
        <v>67263.000000000015</v>
      </c>
      <c r="E38" s="9" t="s">
        <v>9</v>
      </c>
      <c r="F38" s="9" t="s">
        <v>63</v>
      </c>
      <c r="G38" s="11" t="s">
        <v>64</v>
      </c>
    </row>
    <row r="39" spans="1:7" x14ac:dyDescent="0.25">
      <c r="A39" s="7">
        <v>43628</v>
      </c>
      <c r="B39" s="8" t="s">
        <v>67</v>
      </c>
      <c r="C39" s="9" t="s">
        <v>57</v>
      </c>
      <c r="D39" s="10">
        <v>1947</v>
      </c>
      <c r="E39" s="9" t="s">
        <v>9</v>
      </c>
      <c r="F39" s="9" t="s">
        <v>63</v>
      </c>
      <c r="G39" s="11" t="s">
        <v>64</v>
      </c>
    </row>
    <row r="40" spans="1:7" x14ac:dyDescent="0.25">
      <c r="A40" s="7">
        <v>43658</v>
      </c>
      <c r="B40" s="8" t="s">
        <v>68</v>
      </c>
      <c r="C40" s="9" t="s">
        <v>57</v>
      </c>
      <c r="D40" s="10">
        <v>182400</v>
      </c>
      <c r="E40" s="9" t="s">
        <v>9</v>
      </c>
      <c r="F40" s="9" t="s">
        <v>69</v>
      </c>
      <c r="G40" s="11" t="s">
        <v>15</v>
      </c>
    </row>
    <row r="41" spans="1:7" x14ac:dyDescent="0.25">
      <c r="A41" s="7">
        <v>43666</v>
      </c>
      <c r="B41" s="8" t="s">
        <v>70</v>
      </c>
      <c r="C41" s="9" t="s">
        <v>57</v>
      </c>
      <c r="D41" s="10">
        <v>91672</v>
      </c>
      <c r="E41" s="9" t="s">
        <v>9</v>
      </c>
      <c r="F41" s="9" t="s">
        <v>69</v>
      </c>
      <c r="G41" s="11" t="s">
        <v>15</v>
      </c>
    </row>
    <row r="42" spans="1:7" x14ac:dyDescent="0.25">
      <c r="A42" s="7">
        <v>43675</v>
      </c>
      <c r="B42" s="8" t="s">
        <v>71</v>
      </c>
      <c r="C42" s="9" t="s">
        <v>57</v>
      </c>
      <c r="D42" s="10">
        <v>195386</v>
      </c>
      <c r="E42" s="9" t="s">
        <v>9</v>
      </c>
      <c r="F42" s="9" t="s">
        <v>69</v>
      </c>
      <c r="G42" s="11" t="s">
        <v>15</v>
      </c>
    </row>
    <row r="43" spans="1:7" x14ac:dyDescent="0.25">
      <c r="A43" s="7">
        <v>43563</v>
      </c>
      <c r="B43" s="8">
        <v>1</v>
      </c>
      <c r="C43" s="9" t="s">
        <v>72</v>
      </c>
      <c r="D43" s="10">
        <v>2324605</v>
      </c>
      <c r="E43" s="9" t="s">
        <v>9</v>
      </c>
      <c r="F43" s="9" t="s">
        <v>73</v>
      </c>
      <c r="G43" s="11" t="s">
        <v>15</v>
      </c>
    </row>
    <row r="44" spans="1:7" x14ac:dyDescent="0.25">
      <c r="A44" s="7">
        <v>43761</v>
      </c>
      <c r="B44" s="8">
        <v>28</v>
      </c>
      <c r="C44" s="9" t="s">
        <v>72</v>
      </c>
      <c r="D44" s="10">
        <v>2964978</v>
      </c>
      <c r="E44" s="9" t="s">
        <v>9</v>
      </c>
      <c r="F44" s="9" t="s">
        <v>74</v>
      </c>
      <c r="G44" s="11" t="s">
        <v>15</v>
      </c>
    </row>
    <row r="45" spans="1:7" x14ac:dyDescent="0.25">
      <c r="A45" s="7">
        <v>43883</v>
      </c>
      <c r="B45" s="8" t="s">
        <v>75</v>
      </c>
      <c r="C45" s="9" t="s">
        <v>57</v>
      </c>
      <c r="D45" s="10">
        <v>90950</v>
      </c>
      <c r="E45" s="9" t="s">
        <v>9</v>
      </c>
      <c r="F45" s="9" t="s">
        <v>76</v>
      </c>
      <c r="G45" s="11" t="s">
        <v>15</v>
      </c>
    </row>
    <row r="46" spans="1:7" x14ac:dyDescent="0.25">
      <c r="A46" s="7">
        <v>44449</v>
      </c>
      <c r="B46" s="8" t="s">
        <v>77</v>
      </c>
      <c r="C46" s="9" t="s">
        <v>78</v>
      </c>
      <c r="D46" s="10">
        <f>13000+800</f>
        <v>13800</v>
      </c>
      <c r="E46" s="9" t="s">
        <v>9</v>
      </c>
      <c r="F46" s="9" t="s">
        <v>79</v>
      </c>
      <c r="G46" s="11" t="s">
        <v>15</v>
      </c>
    </row>
    <row r="47" spans="1:7" x14ac:dyDescent="0.25">
      <c r="A47" s="7">
        <v>42994</v>
      </c>
      <c r="B47" s="8">
        <v>596</v>
      </c>
      <c r="C47" s="9" t="s">
        <v>80</v>
      </c>
      <c r="D47" s="10">
        <v>27000.000000000004</v>
      </c>
      <c r="E47" s="9" t="s">
        <v>9</v>
      </c>
      <c r="F47" s="9" t="s">
        <v>81</v>
      </c>
      <c r="G47" s="11" t="s">
        <v>15</v>
      </c>
    </row>
    <row r="48" spans="1:7" x14ac:dyDescent="0.25">
      <c r="A48" s="7">
        <v>42983</v>
      </c>
      <c r="B48" s="8">
        <v>475</v>
      </c>
      <c r="C48" s="9" t="s">
        <v>80</v>
      </c>
      <c r="D48" s="10">
        <v>51600</v>
      </c>
      <c r="E48" s="9" t="s">
        <v>9</v>
      </c>
      <c r="F48" s="9" t="s">
        <v>81</v>
      </c>
      <c r="G48" s="11" t="s">
        <v>15</v>
      </c>
    </row>
    <row r="49" spans="1:7" x14ac:dyDescent="0.25">
      <c r="A49" s="7">
        <v>43684</v>
      </c>
      <c r="B49" s="8">
        <v>1806</v>
      </c>
      <c r="C49" s="9" t="s">
        <v>80</v>
      </c>
      <c r="D49" s="10">
        <v>30500</v>
      </c>
      <c r="E49" s="9" t="s">
        <v>9</v>
      </c>
      <c r="F49" s="9" t="s">
        <v>81</v>
      </c>
      <c r="G49" s="11" t="s">
        <v>15</v>
      </c>
    </row>
    <row r="50" spans="1:7" x14ac:dyDescent="0.25">
      <c r="A50" s="7">
        <v>43684</v>
      </c>
      <c r="B50" s="8">
        <v>1805</v>
      </c>
      <c r="C50" s="9" t="s">
        <v>80</v>
      </c>
      <c r="D50" s="10">
        <v>30500</v>
      </c>
      <c r="E50" s="9" t="s">
        <v>9</v>
      </c>
      <c r="F50" s="9" t="s">
        <v>81</v>
      </c>
      <c r="G50" s="11" t="s">
        <v>15</v>
      </c>
    </row>
    <row r="51" spans="1:7" x14ac:dyDescent="0.25">
      <c r="A51" s="7">
        <v>44217</v>
      </c>
      <c r="B51" s="8" t="s">
        <v>82</v>
      </c>
      <c r="C51" s="9" t="s">
        <v>83</v>
      </c>
      <c r="D51" s="10">
        <v>120000</v>
      </c>
      <c r="E51" s="9" t="s">
        <v>23</v>
      </c>
      <c r="F51" s="9" t="s">
        <v>24</v>
      </c>
      <c r="G51" s="11" t="s">
        <v>26</v>
      </c>
    </row>
    <row r="52" spans="1:7" x14ac:dyDescent="0.25">
      <c r="A52" s="7">
        <v>44489</v>
      </c>
      <c r="B52" s="12" t="s">
        <v>84</v>
      </c>
      <c r="C52" s="9" t="s">
        <v>83</v>
      </c>
      <c r="D52" s="10">
        <v>120000</v>
      </c>
      <c r="E52" s="9" t="s">
        <v>23</v>
      </c>
      <c r="F52" s="9" t="s">
        <v>24</v>
      </c>
      <c r="G52" s="11" t="s">
        <v>26</v>
      </c>
    </row>
    <row r="53" spans="1:7" x14ac:dyDescent="0.25">
      <c r="A53" s="7">
        <v>43290</v>
      </c>
      <c r="B53" s="8">
        <v>2167</v>
      </c>
      <c r="C53" s="9" t="s">
        <v>85</v>
      </c>
      <c r="D53" s="10">
        <v>26100</v>
      </c>
      <c r="E53" s="9" t="s">
        <v>23</v>
      </c>
      <c r="F53" s="9" t="s">
        <v>86</v>
      </c>
      <c r="G53" s="11" t="s">
        <v>49</v>
      </c>
    </row>
    <row r="54" spans="1:7" x14ac:dyDescent="0.25">
      <c r="A54" s="7">
        <v>44244</v>
      </c>
      <c r="B54" s="8" t="s">
        <v>87</v>
      </c>
      <c r="C54" s="9" t="s">
        <v>88</v>
      </c>
      <c r="D54" s="10">
        <v>10000</v>
      </c>
      <c r="E54" s="9" t="s">
        <v>9</v>
      </c>
      <c r="F54" s="9" t="s">
        <v>89</v>
      </c>
      <c r="G54" s="11" t="s">
        <v>90</v>
      </c>
    </row>
    <row r="55" spans="1:7" x14ac:dyDescent="0.25">
      <c r="A55" s="7">
        <v>43797</v>
      </c>
      <c r="B55" s="8" t="s">
        <v>91</v>
      </c>
      <c r="C55" s="9" t="s">
        <v>92</v>
      </c>
      <c r="D55" s="10">
        <v>124500</v>
      </c>
      <c r="E55" s="9" t="s">
        <v>9</v>
      </c>
      <c r="F55" s="9" t="s">
        <v>93</v>
      </c>
      <c r="G55" s="11" t="s">
        <v>15</v>
      </c>
    </row>
    <row r="56" spans="1:7" x14ac:dyDescent="0.25">
      <c r="A56" s="7">
        <v>43790</v>
      </c>
      <c r="B56" s="8" t="s">
        <v>94</v>
      </c>
      <c r="C56" s="9" t="s">
        <v>92</v>
      </c>
      <c r="D56" s="10">
        <v>124500</v>
      </c>
      <c r="E56" s="9" t="s">
        <v>9</v>
      </c>
      <c r="F56" s="9" t="s">
        <v>93</v>
      </c>
      <c r="G56" s="11" t="s">
        <v>15</v>
      </c>
    </row>
    <row r="57" spans="1:7" x14ac:dyDescent="0.25">
      <c r="A57" s="7">
        <v>43826</v>
      </c>
      <c r="B57" s="8" t="s">
        <v>95</v>
      </c>
      <c r="C57" s="9" t="s">
        <v>92</v>
      </c>
      <c r="D57" s="10">
        <v>125390.00000000001</v>
      </c>
      <c r="E57" s="9" t="s">
        <v>9</v>
      </c>
      <c r="F57" s="9" t="s">
        <v>93</v>
      </c>
      <c r="G57" s="11" t="s">
        <v>15</v>
      </c>
    </row>
    <row r="58" spans="1:7" x14ac:dyDescent="0.25">
      <c r="A58" s="7">
        <v>43821</v>
      </c>
      <c r="B58" s="8" t="s">
        <v>96</v>
      </c>
      <c r="C58" s="9" t="s">
        <v>92</v>
      </c>
      <c r="D58" s="10">
        <v>49874</v>
      </c>
      <c r="E58" s="9" t="s">
        <v>9</v>
      </c>
      <c r="F58" s="9" t="s">
        <v>93</v>
      </c>
      <c r="G58" s="11" t="s">
        <v>15</v>
      </c>
    </row>
    <row r="59" spans="1:7" x14ac:dyDescent="0.25">
      <c r="A59" s="7">
        <v>43813</v>
      </c>
      <c r="B59" s="8" t="s">
        <v>97</v>
      </c>
      <c r="C59" s="9" t="s">
        <v>92</v>
      </c>
      <c r="D59" s="10">
        <v>69250.000000000015</v>
      </c>
      <c r="E59" s="9" t="s">
        <v>9</v>
      </c>
      <c r="F59" s="9" t="s">
        <v>93</v>
      </c>
      <c r="G59" s="11" t="s">
        <v>15</v>
      </c>
    </row>
    <row r="60" spans="1:7" x14ac:dyDescent="0.25">
      <c r="A60" s="7">
        <v>43837</v>
      </c>
      <c r="B60" s="8" t="s">
        <v>98</v>
      </c>
      <c r="C60" s="9" t="s">
        <v>92</v>
      </c>
      <c r="D60" s="10">
        <v>114000.00000000001</v>
      </c>
      <c r="E60" s="9" t="s">
        <v>9</v>
      </c>
      <c r="F60" s="9" t="s">
        <v>93</v>
      </c>
      <c r="G60" s="11" t="s">
        <v>15</v>
      </c>
    </row>
    <row r="61" spans="1:7" x14ac:dyDescent="0.25">
      <c r="A61" s="7">
        <v>43836</v>
      </c>
      <c r="B61" s="8" t="s">
        <v>99</v>
      </c>
      <c r="C61" s="9" t="s">
        <v>92</v>
      </c>
      <c r="D61" s="10">
        <v>121000.00000000001</v>
      </c>
      <c r="E61" s="9" t="s">
        <v>9</v>
      </c>
      <c r="F61" s="9" t="s">
        <v>93</v>
      </c>
      <c r="G61" s="11" t="s">
        <v>15</v>
      </c>
    </row>
    <row r="62" spans="1:7" x14ac:dyDescent="0.25">
      <c r="A62" s="7">
        <v>43848</v>
      </c>
      <c r="B62" s="8" t="s">
        <v>100</v>
      </c>
      <c r="C62" s="9" t="s">
        <v>92</v>
      </c>
      <c r="D62" s="10">
        <v>103470</v>
      </c>
      <c r="E62" s="9" t="s">
        <v>9</v>
      </c>
      <c r="F62" s="9" t="s">
        <v>93</v>
      </c>
      <c r="G62" s="11" t="s">
        <v>15</v>
      </c>
    </row>
    <row r="63" spans="1:7" x14ac:dyDescent="0.25">
      <c r="A63" s="7">
        <v>43849</v>
      </c>
      <c r="B63" s="8" t="s">
        <v>101</v>
      </c>
      <c r="C63" s="9" t="s">
        <v>92</v>
      </c>
      <c r="D63" s="10">
        <v>106500</v>
      </c>
      <c r="E63" s="9" t="s">
        <v>9</v>
      </c>
      <c r="F63" s="9" t="s">
        <v>93</v>
      </c>
      <c r="G63" s="11" t="s">
        <v>15</v>
      </c>
    </row>
    <row r="64" spans="1:7" x14ac:dyDescent="0.25">
      <c r="A64" s="7">
        <v>44032</v>
      </c>
      <c r="B64" s="8" t="s">
        <v>102</v>
      </c>
      <c r="C64" s="9" t="s">
        <v>92</v>
      </c>
      <c r="D64" s="10">
        <v>119005.00000000001</v>
      </c>
      <c r="E64" s="9" t="s">
        <v>9</v>
      </c>
      <c r="F64" s="9" t="s">
        <v>93</v>
      </c>
      <c r="G64" s="11" t="s">
        <v>15</v>
      </c>
    </row>
    <row r="65" spans="1:7" x14ac:dyDescent="0.25">
      <c r="A65" s="7">
        <v>44036</v>
      </c>
      <c r="B65" s="8" t="s">
        <v>103</v>
      </c>
      <c r="C65" s="9" t="s">
        <v>92</v>
      </c>
      <c r="D65" s="10">
        <v>119005.00000000001</v>
      </c>
      <c r="E65" s="9" t="s">
        <v>9</v>
      </c>
      <c r="F65" s="9" t="s">
        <v>93</v>
      </c>
      <c r="G65" s="11" t="s">
        <v>15</v>
      </c>
    </row>
    <row r="66" spans="1:7" x14ac:dyDescent="0.25">
      <c r="A66" s="7">
        <v>44098</v>
      </c>
      <c r="B66" s="8" t="s">
        <v>104</v>
      </c>
      <c r="C66" s="9" t="s">
        <v>92</v>
      </c>
      <c r="D66" s="10">
        <v>124500</v>
      </c>
      <c r="E66" s="9" t="s">
        <v>9</v>
      </c>
      <c r="F66" s="9" t="s">
        <v>93</v>
      </c>
      <c r="G66" s="11" t="s">
        <v>15</v>
      </c>
    </row>
    <row r="67" spans="1:7" x14ac:dyDescent="0.25">
      <c r="A67" s="7">
        <v>44098</v>
      </c>
      <c r="B67" s="8" t="s">
        <v>105</v>
      </c>
      <c r="C67" s="9" t="s">
        <v>92</v>
      </c>
      <c r="D67" s="10">
        <v>124885</v>
      </c>
      <c r="E67" s="9" t="s">
        <v>9</v>
      </c>
      <c r="F67" s="9" t="s">
        <v>93</v>
      </c>
      <c r="G67" s="11" t="s">
        <v>15</v>
      </c>
    </row>
    <row r="68" spans="1:7" x14ac:dyDescent="0.25">
      <c r="A68" s="7">
        <v>44135</v>
      </c>
      <c r="B68" s="8" t="s">
        <v>106</v>
      </c>
      <c r="C68" s="9" t="s">
        <v>92</v>
      </c>
      <c r="D68" s="10">
        <v>104917.45000000001</v>
      </c>
      <c r="E68" s="9" t="s">
        <v>9</v>
      </c>
      <c r="F68" s="9" t="s">
        <v>93</v>
      </c>
      <c r="G68" s="11" t="s">
        <v>15</v>
      </c>
    </row>
    <row r="69" spans="1:7" x14ac:dyDescent="0.25">
      <c r="A69" s="7">
        <v>44135</v>
      </c>
      <c r="B69" s="8" t="s">
        <v>107</v>
      </c>
      <c r="C69" s="9" t="s">
        <v>92</v>
      </c>
      <c r="D69" s="10">
        <v>104397.45000000001</v>
      </c>
      <c r="E69" s="9" t="s">
        <v>9</v>
      </c>
      <c r="F69" s="9" t="s">
        <v>93</v>
      </c>
      <c r="G69" s="11" t="s">
        <v>15</v>
      </c>
    </row>
    <row r="70" spans="1:7" x14ac:dyDescent="0.25">
      <c r="A70" s="7">
        <v>44305</v>
      </c>
      <c r="B70" s="8">
        <v>1658</v>
      </c>
      <c r="C70" s="9" t="s">
        <v>108</v>
      </c>
      <c r="D70" s="10">
        <f>2250+600</f>
        <v>2850</v>
      </c>
      <c r="E70" s="9" t="s">
        <v>23</v>
      </c>
      <c r="F70" s="9" t="s">
        <v>24</v>
      </c>
      <c r="G70" s="11" t="s">
        <v>26</v>
      </c>
    </row>
    <row r="71" spans="1:7" x14ac:dyDescent="0.25">
      <c r="A71" s="7">
        <v>43872</v>
      </c>
      <c r="B71" s="8" t="s">
        <v>109</v>
      </c>
      <c r="C71" s="9" t="s">
        <v>110</v>
      </c>
      <c r="D71" s="10">
        <v>232460</v>
      </c>
      <c r="E71" s="9" t="s">
        <v>9</v>
      </c>
      <c r="F71" s="9" t="s">
        <v>111</v>
      </c>
      <c r="G71" s="11" t="s">
        <v>15</v>
      </c>
    </row>
    <row r="72" spans="1:7" x14ac:dyDescent="0.25">
      <c r="A72" s="7">
        <v>44061</v>
      </c>
      <c r="B72" s="8" t="s">
        <v>109</v>
      </c>
      <c r="C72" s="9" t="s">
        <v>110</v>
      </c>
      <c r="D72" s="10">
        <v>232460</v>
      </c>
      <c r="E72" s="9" t="s">
        <v>9</v>
      </c>
      <c r="F72" s="9" t="s">
        <v>111</v>
      </c>
      <c r="G72" s="11" t="s">
        <v>15</v>
      </c>
    </row>
    <row r="73" spans="1:7" x14ac:dyDescent="0.25">
      <c r="A73" s="7">
        <v>44068</v>
      </c>
      <c r="B73" s="8" t="s">
        <v>112</v>
      </c>
      <c r="C73" s="9" t="s">
        <v>110</v>
      </c>
      <c r="D73" s="10">
        <v>65756</v>
      </c>
      <c r="E73" s="9" t="s">
        <v>9</v>
      </c>
      <c r="F73" s="9" t="s">
        <v>111</v>
      </c>
      <c r="G73" s="11" t="s">
        <v>15</v>
      </c>
    </row>
    <row r="74" spans="1:7" x14ac:dyDescent="0.25">
      <c r="A74" s="7">
        <v>44020</v>
      </c>
      <c r="B74" s="12" t="s">
        <v>113</v>
      </c>
      <c r="C74" s="9" t="s">
        <v>114</v>
      </c>
      <c r="D74" s="10">
        <v>607911</v>
      </c>
      <c r="E74" s="9" t="s">
        <v>9</v>
      </c>
      <c r="F74" s="9" t="s">
        <v>115</v>
      </c>
      <c r="G74" s="11" t="s">
        <v>15</v>
      </c>
    </row>
    <row r="75" spans="1:7" x14ac:dyDescent="0.25">
      <c r="A75" s="7">
        <v>44197</v>
      </c>
      <c r="B75" s="12" t="s">
        <v>116</v>
      </c>
      <c r="C75" s="9" t="s">
        <v>114</v>
      </c>
      <c r="D75" s="10">
        <v>257868</v>
      </c>
      <c r="E75" s="9" t="s">
        <v>9</v>
      </c>
      <c r="F75" s="9" t="s">
        <v>115</v>
      </c>
      <c r="G75" s="11" t="s">
        <v>15</v>
      </c>
    </row>
    <row r="76" spans="1:7" x14ac:dyDescent="0.25">
      <c r="A76" s="7">
        <v>44233</v>
      </c>
      <c r="B76" s="12" t="s">
        <v>117</v>
      </c>
      <c r="C76" s="9" t="s">
        <v>114</v>
      </c>
      <c r="D76" s="10">
        <v>229323</v>
      </c>
      <c r="E76" s="9" t="s">
        <v>9</v>
      </c>
      <c r="F76" s="9" t="s">
        <v>115</v>
      </c>
      <c r="G76" s="11" t="s">
        <v>15</v>
      </c>
    </row>
    <row r="77" spans="1:7" x14ac:dyDescent="0.25">
      <c r="A77" s="7">
        <v>44121</v>
      </c>
      <c r="B77" s="12" t="s">
        <v>118</v>
      </c>
      <c r="C77" s="9" t="s">
        <v>114</v>
      </c>
      <c r="D77" s="10">
        <v>845200</v>
      </c>
      <c r="E77" s="9" t="s">
        <v>9</v>
      </c>
      <c r="F77" s="9" t="s">
        <v>115</v>
      </c>
      <c r="G77" s="11" t="s">
        <v>15</v>
      </c>
    </row>
    <row r="78" spans="1:7" x14ac:dyDescent="0.25">
      <c r="A78" s="7">
        <v>44353</v>
      </c>
      <c r="B78" s="12" t="s">
        <v>119</v>
      </c>
      <c r="C78" s="9" t="s">
        <v>114</v>
      </c>
      <c r="D78" s="10">
        <v>229323</v>
      </c>
      <c r="E78" s="9" t="s">
        <v>9</v>
      </c>
      <c r="F78" s="9" t="s">
        <v>115</v>
      </c>
      <c r="G78" s="11" t="s">
        <v>15</v>
      </c>
    </row>
    <row r="79" spans="1:7" x14ac:dyDescent="0.25">
      <c r="A79" s="7">
        <v>44447</v>
      </c>
      <c r="B79" s="8">
        <v>8780323507</v>
      </c>
      <c r="C79" s="9" t="s">
        <v>114</v>
      </c>
      <c r="D79" s="10">
        <v>84113</v>
      </c>
      <c r="E79" s="9" t="s">
        <v>9</v>
      </c>
      <c r="F79" s="9" t="s">
        <v>114</v>
      </c>
      <c r="G79" s="11" t="s">
        <v>15</v>
      </c>
    </row>
    <row r="80" spans="1:7" x14ac:dyDescent="0.25">
      <c r="A80" s="7">
        <v>44470</v>
      </c>
      <c r="B80" s="8">
        <v>8780323507</v>
      </c>
      <c r="C80" s="9" t="s">
        <v>114</v>
      </c>
      <c r="D80" s="10">
        <v>129324</v>
      </c>
      <c r="E80" s="9" t="s">
        <v>9</v>
      </c>
      <c r="F80" s="9" t="s">
        <v>115</v>
      </c>
      <c r="G80" s="11" t="s">
        <v>15</v>
      </c>
    </row>
    <row r="81" spans="1:7" x14ac:dyDescent="0.25">
      <c r="A81" s="7">
        <v>44535</v>
      </c>
      <c r="B81" s="12" t="s">
        <v>120</v>
      </c>
      <c r="C81" s="9" t="s">
        <v>114</v>
      </c>
      <c r="D81" s="10">
        <v>194672</v>
      </c>
      <c r="E81" s="9" t="s">
        <v>9</v>
      </c>
      <c r="F81" s="9" t="s">
        <v>115</v>
      </c>
      <c r="G81" s="11" t="s">
        <v>15</v>
      </c>
    </row>
    <row r="82" spans="1:7" x14ac:dyDescent="0.25">
      <c r="A82" s="7">
        <v>44600</v>
      </c>
      <c r="B82" s="12" t="s">
        <v>121</v>
      </c>
      <c r="C82" s="9" t="s">
        <v>114</v>
      </c>
      <c r="D82" s="10">
        <v>126101</v>
      </c>
      <c r="E82" s="9" t="s">
        <v>9</v>
      </c>
      <c r="F82" s="9" t="s">
        <v>115</v>
      </c>
      <c r="G82" s="11" t="s">
        <v>15</v>
      </c>
    </row>
    <row r="83" spans="1:7" x14ac:dyDescent="0.25">
      <c r="A83" s="7">
        <v>44601</v>
      </c>
      <c r="B83" s="12" t="s">
        <v>122</v>
      </c>
      <c r="C83" s="9" t="s">
        <v>114</v>
      </c>
      <c r="D83" s="10">
        <v>110648</v>
      </c>
      <c r="E83" s="9" t="s">
        <v>9</v>
      </c>
      <c r="F83" s="9" t="s">
        <v>115</v>
      </c>
      <c r="G83" s="11" t="s">
        <v>15</v>
      </c>
    </row>
    <row r="84" spans="1:7" x14ac:dyDescent="0.25">
      <c r="A84" s="7">
        <v>43158</v>
      </c>
      <c r="B84" s="8">
        <v>8956014709</v>
      </c>
      <c r="C84" s="9" t="s">
        <v>123</v>
      </c>
      <c r="D84" s="10">
        <v>161240</v>
      </c>
      <c r="E84" s="9" t="s">
        <v>124</v>
      </c>
      <c r="F84" s="9" t="s">
        <v>81</v>
      </c>
      <c r="G84" s="11" t="s">
        <v>15</v>
      </c>
    </row>
    <row r="85" spans="1:7" x14ac:dyDescent="0.25">
      <c r="A85" s="7">
        <v>43158</v>
      </c>
      <c r="B85" s="8">
        <v>8956014813</v>
      </c>
      <c r="C85" s="9" t="s">
        <v>123</v>
      </c>
      <c r="D85" s="10">
        <v>155680</v>
      </c>
      <c r="E85" s="9" t="s">
        <v>124</v>
      </c>
      <c r="F85" s="9" t="s">
        <v>81</v>
      </c>
      <c r="G85" s="11" t="s">
        <v>15</v>
      </c>
    </row>
    <row r="86" spans="1:7" x14ac:dyDescent="0.25">
      <c r="A86" s="7">
        <v>43157</v>
      </c>
      <c r="B86" s="8">
        <v>8956014708</v>
      </c>
      <c r="C86" s="9" t="s">
        <v>123</v>
      </c>
      <c r="D86" s="10">
        <v>161240</v>
      </c>
      <c r="E86" s="9" t="s">
        <v>124</v>
      </c>
      <c r="F86" s="9" t="s">
        <v>81</v>
      </c>
      <c r="G86" s="11" t="s">
        <v>15</v>
      </c>
    </row>
    <row r="87" spans="1:7" x14ac:dyDescent="0.25">
      <c r="A87" s="7">
        <v>43154</v>
      </c>
      <c r="B87" s="8">
        <v>8956014344</v>
      </c>
      <c r="C87" s="9" t="s">
        <v>123</v>
      </c>
      <c r="D87" s="10">
        <v>161240</v>
      </c>
      <c r="E87" s="9" t="s">
        <v>124</v>
      </c>
      <c r="F87" s="9" t="s">
        <v>81</v>
      </c>
      <c r="G87" s="11" t="s">
        <v>15</v>
      </c>
    </row>
    <row r="88" spans="1:7" x14ac:dyDescent="0.25">
      <c r="A88" s="7">
        <v>43154</v>
      </c>
      <c r="B88" s="8">
        <v>8956014347</v>
      </c>
      <c r="C88" s="9" t="s">
        <v>123</v>
      </c>
      <c r="D88" s="10">
        <v>161240</v>
      </c>
      <c r="E88" s="9" t="s">
        <v>124</v>
      </c>
      <c r="F88" s="9" t="s">
        <v>81</v>
      </c>
      <c r="G88" s="11" t="s">
        <v>15</v>
      </c>
    </row>
    <row r="89" spans="1:7" x14ac:dyDescent="0.25">
      <c r="A89" s="7">
        <v>43152</v>
      </c>
      <c r="B89" s="8">
        <v>8956014191</v>
      </c>
      <c r="C89" s="9" t="s">
        <v>123</v>
      </c>
      <c r="D89" s="10">
        <v>161240</v>
      </c>
      <c r="E89" s="9" t="s">
        <v>124</v>
      </c>
      <c r="F89" s="9" t="s">
        <v>81</v>
      </c>
      <c r="G89" s="11" t="s">
        <v>15</v>
      </c>
    </row>
    <row r="90" spans="1:7" x14ac:dyDescent="0.25">
      <c r="A90" s="7">
        <v>43152</v>
      </c>
      <c r="B90" s="8">
        <v>8956014145</v>
      </c>
      <c r="C90" s="9" t="s">
        <v>123</v>
      </c>
      <c r="D90" s="10">
        <v>161240</v>
      </c>
      <c r="E90" s="9" t="s">
        <v>124</v>
      </c>
      <c r="F90" s="9" t="s">
        <v>81</v>
      </c>
      <c r="G90" s="11" t="s">
        <v>15</v>
      </c>
    </row>
    <row r="91" spans="1:7" x14ac:dyDescent="0.25">
      <c r="A91" s="7">
        <v>43158</v>
      </c>
      <c r="B91" s="8">
        <v>8956014809</v>
      </c>
      <c r="C91" s="9" t="s">
        <v>123</v>
      </c>
      <c r="D91" s="10">
        <v>161240</v>
      </c>
      <c r="E91" s="9" t="s">
        <v>9</v>
      </c>
      <c r="F91" s="9" t="s">
        <v>81</v>
      </c>
      <c r="G91" s="11" t="s">
        <v>15</v>
      </c>
    </row>
    <row r="92" spans="1:7" x14ac:dyDescent="0.25">
      <c r="A92" s="7">
        <v>43192</v>
      </c>
      <c r="B92" s="8">
        <v>8622009786</v>
      </c>
      <c r="C92" s="9" t="s">
        <v>123</v>
      </c>
      <c r="D92" s="10">
        <v>83400</v>
      </c>
      <c r="E92" s="9" t="s">
        <v>9</v>
      </c>
      <c r="F92" s="9" t="s">
        <v>125</v>
      </c>
      <c r="G92" s="11" t="s">
        <v>15</v>
      </c>
    </row>
    <row r="93" spans="1:7" x14ac:dyDescent="0.25">
      <c r="A93" s="7">
        <v>43192</v>
      </c>
      <c r="B93" s="8">
        <v>8622009807</v>
      </c>
      <c r="C93" s="9" t="s">
        <v>123</v>
      </c>
      <c r="D93" s="10">
        <v>55600</v>
      </c>
      <c r="E93" s="9" t="s">
        <v>9</v>
      </c>
      <c r="F93" s="9" t="s">
        <v>125</v>
      </c>
      <c r="G93" s="11" t="s">
        <v>15</v>
      </c>
    </row>
    <row r="94" spans="1:7" x14ac:dyDescent="0.25">
      <c r="A94" s="7">
        <v>43193</v>
      </c>
      <c r="B94" s="8">
        <v>8956018759</v>
      </c>
      <c r="C94" s="9" t="s">
        <v>123</v>
      </c>
      <c r="D94" s="10">
        <v>155680</v>
      </c>
      <c r="E94" s="9" t="s">
        <v>9</v>
      </c>
      <c r="F94" s="9" t="s">
        <v>125</v>
      </c>
      <c r="G94" s="11" t="s">
        <v>15</v>
      </c>
    </row>
    <row r="95" spans="1:7" x14ac:dyDescent="0.25">
      <c r="A95" s="7">
        <v>43193</v>
      </c>
      <c r="B95" s="8">
        <v>8956018762</v>
      </c>
      <c r="C95" s="9" t="s">
        <v>123</v>
      </c>
      <c r="D95" s="10">
        <v>161240</v>
      </c>
      <c r="E95" s="9" t="s">
        <v>9</v>
      </c>
      <c r="F95" s="9" t="s">
        <v>125</v>
      </c>
      <c r="G95" s="11" t="s">
        <v>15</v>
      </c>
    </row>
    <row r="96" spans="1:7" x14ac:dyDescent="0.25">
      <c r="A96" s="7">
        <v>43194</v>
      </c>
      <c r="B96" s="8">
        <v>8956018919</v>
      </c>
      <c r="C96" s="9" t="s">
        <v>123</v>
      </c>
      <c r="D96" s="10">
        <v>155680</v>
      </c>
      <c r="E96" s="9" t="s">
        <v>9</v>
      </c>
      <c r="F96" s="9" t="s">
        <v>125</v>
      </c>
      <c r="G96" s="11" t="s">
        <v>15</v>
      </c>
    </row>
    <row r="97" spans="1:7" x14ac:dyDescent="0.25">
      <c r="A97" s="7">
        <v>43194</v>
      </c>
      <c r="B97" s="8">
        <v>8956018881</v>
      </c>
      <c r="C97" s="9" t="s">
        <v>123</v>
      </c>
      <c r="D97" s="10">
        <v>155680</v>
      </c>
      <c r="E97" s="9" t="s">
        <v>9</v>
      </c>
      <c r="F97" s="9" t="s">
        <v>125</v>
      </c>
      <c r="G97" s="11" t="s">
        <v>15</v>
      </c>
    </row>
    <row r="98" spans="1:7" x14ac:dyDescent="0.25">
      <c r="A98" s="7">
        <v>43194</v>
      </c>
      <c r="B98" s="8">
        <v>8956018880</v>
      </c>
      <c r="C98" s="9" t="s">
        <v>123</v>
      </c>
      <c r="D98" s="10">
        <v>155680</v>
      </c>
      <c r="E98" s="9" t="s">
        <v>9</v>
      </c>
      <c r="F98" s="9" t="s">
        <v>125</v>
      </c>
      <c r="G98" s="11" t="s">
        <v>15</v>
      </c>
    </row>
    <row r="99" spans="1:7" x14ac:dyDescent="0.25">
      <c r="A99" s="7">
        <v>43194</v>
      </c>
      <c r="B99" s="8">
        <v>8956018928</v>
      </c>
      <c r="C99" s="9" t="s">
        <v>123</v>
      </c>
      <c r="D99" s="10">
        <v>111200</v>
      </c>
      <c r="E99" s="9" t="s">
        <v>9</v>
      </c>
      <c r="F99" s="9" t="s">
        <v>125</v>
      </c>
      <c r="G99" s="11" t="s">
        <v>15</v>
      </c>
    </row>
    <row r="100" spans="1:7" x14ac:dyDescent="0.25">
      <c r="A100" s="7">
        <v>43194</v>
      </c>
      <c r="B100" s="8">
        <v>8956018976</v>
      </c>
      <c r="C100" s="9" t="s">
        <v>123</v>
      </c>
      <c r="D100" s="10">
        <v>161240</v>
      </c>
      <c r="E100" s="9" t="s">
        <v>9</v>
      </c>
      <c r="F100" s="9" t="s">
        <v>125</v>
      </c>
      <c r="G100" s="11" t="s">
        <v>15</v>
      </c>
    </row>
    <row r="101" spans="1:7" x14ac:dyDescent="0.25">
      <c r="A101" s="7">
        <v>43202</v>
      </c>
      <c r="B101" s="8">
        <v>8956019814</v>
      </c>
      <c r="C101" s="9" t="s">
        <v>123</v>
      </c>
      <c r="D101" s="10">
        <v>161240</v>
      </c>
      <c r="E101" s="9" t="s">
        <v>9</v>
      </c>
      <c r="F101" s="9" t="s">
        <v>125</v>
      </c>
      <c r="G101" s="11" t="s">
        <v>15</v>
      </c>
    </row>
    <row r="102" spans="1:7" x14ac:dyDescent="0.25">
      <c r="A102" s="7">
        <v>43182</v>
      </c>
      <c r="B102" s="8">
        <v>8956017653</v>
      </c>
      <c r="C102" s="9" t="s">
        <v>123</v>
      </c>
      <c r="D102" s="10">
        <v>155680</v>
      </c>
      <c r="E102" s="9" t="s">
        <v>9</v>
      </c>
      <c r="F102" s="9" t="s">
        <v>81</v>
      </c>
      <c r="G102" s="11" t="s">
        <v>15</v>
      </c>
    </row>
    <row r="103" spans="1:7" x14ac:dyDescent="0.25">
      <c r="A103" s="7">
        <v>43297</v>
      </c>
      <c r="B103" s="8">
        <v>8622014536</v>
      </c>
      <c r="C103" s="9" t="s">
        <v>123</v>
      </c>
      <c r="D103" s="10">
        <v>173400</v>
      </c>
      <c r="E103" s="9" t="s">
        <v>9</v>
      </c>
      <c r="F103" s="9" t="s">
        <v>81</v>
      </c>
      <c r="G103" s="11" t="s">
        <v>15</v>
      </c>
    </row>
    <row r="104" spans="1:7" x14ac:dyDescent="0.25">
      <c r="A104" s="7">
        <v>43297</v>
      </c>
      <c r="B104" s="8">
        <v>8622014541</v>
      </c>
      <c r="C104" s="9" t="s">
        <v>123</v>
      </c>
      <c r="D104" s="10">
        <v>115600</v>
      </c>
      <c r="E104" s="9" t="s">
        <v>9</v>
      </c>
      <c r="F104" s="9" t="s">
        <v>81</v>
      </c>
      <c r="G104" s="11" t="s">
        <v>15</v>
      </c>
    </row>
    <row r="105" spans="1:7" x14ac:dyDescent="0.25">
      <c r="A105" s="7">
        <v>43305</v>
      </c>
      <c r="B105" s="8">
        <v>8622014850</v>
      </c>
      <c r="C105" s="9" t="s">
        <v>123</v>
      </c>
      <c r="D105" s="10">
        <v>115600</v>
      </c>
      <c r="E105" s="9" t="s">
        <v>9</v>
      </c>
      <c r="F105" s="9" t="s">
        <v>81</v>
      </c>
      <c r="G105" s="11" t="s">
        <v>15</v>
      </c>
    </row>
    <row r="106" spans="1:7" x14ac:dyDescent="0.25">
      <c r="A106" s="7">
        <v>43305</v>
      </c>
      <c r="B106" s="8">
        <v>8622014858</v>
      </c>
      <c r="C106" s="9" t="s">
        <v>123</v>
      </c>
      <c r="D106" s="10">
        <v>86700</v>
      </c>
      <c r="E106" s="9" t="s">
        <v>9</v>
      </c>
      <c r="F106" s="9" t="s">
        <v>81</v>
      </c>
      <c r="G106" s="11" t="s">
        <v>15</v>
      </c>
    </row>
    <row r="107" spans="1:7" x14ac:dyDescent="0.25">
      <c r="A107" s="7">
        <v>43305</v>
      </c>
      <c r="B107" s="8">
        <v>8622014853</v>
      </c>
      <c r="C107" s="9" t="s">
        <v>123</v>
      </c>
      <c r="D107" s="10">
        <v>115600</v>
      </c>
      <c r="E107" s="9" t="s">
        <v>9</v>
      </c>
      <c r="F107" s="9" t="s">
        <v>81</v>
      </c>
      <c r="G107" s="11" t="s">
        <v>15</v>
      </c>
    </row>
    <row r="108" spans="1:7" x14ac:dyDescent="0.25">
      <c r="A108" s="7">
        <v>43297</v>
      </c>
      <c r="B108" s="8">
        <v>8622014540</v>
      </c>
      <c r="C108" s="9" t="s">
        <v>123</v>
      </c>
      <c r="D108" s="10">
        <v>115600</v>
      </c>
      <c r="E108" s="9" t="s">
        <v>9</v>
      </c>
      <c r="F108" s="9" t="s">
        <v>81</v>
      </c>
      <c r="G108" s="11" t="s">
        <v>15</v>
      </c>
    </row>
    <row r="109" spans="1:7" x14ac:dyDescent="0.25">
      <c r="A109" s="7">
        <v>43305</v>
      </c>
      <c r="B109" s="8">
        <v>8622014859</v>
      </c>
      <c r="C109" s="9" t="s">
        <v>123</v>
      </c>
      <c r="D109" s="10">
        <v>115600</v>
      </c>
      <c r="E109" s="9" t="s">
        <v>9</v>
      </c>
      <c r="F109" s="9" t="s">
        <v>81</v>
      </c>
      <c r="G109" s="11" t="s">
        <v>15</v>
      </c>
    </row>
    <row r="110" spans="1:7" x14ac:dyDescent="0.25">
      <c r="A110" s="7">
        <v>43305</v>
      </c>
      <c r="B110" s="8">
        <v>8622014860</v>
      </c>
      <c r="C110" s="9" t="s">
        <v>123</v>
      </c>
      <c r="D110" s="10">
        <v>115600</v>
      </c>
      <c r="E110" s="9" t="s">
        <v>9</v>
      </c>
      <c r="F110" s="9" t="s">
        <v>81</v>
      </c>
      <c r="G110" s="11" t="s">
        <v>15</v>
      </c>
    </row>
    <row r="111" spans="1:7" x14ac:dyDescent="0.25">
      <c r="A111" s="7">
        <v>43305</v>
      </c>
      <c r="B111" s="8">
        <v>8622014847</v>
      </c>
      <c r="C111" s="9" t="s">
        <v>123</v>
      </c>
      <c r="D111" s="10">
        <v>144500</v>
      </c>
      <c r="E111" s="9" t="s">
        <v>9</v>
      </c>
      <c r="F111" s="9" t="s">
        <v>81</v>
      </c>
      <c r="G111" s="11" t="s">
        <v>15</v>
      </c>
    </row>
    <row r="112" spans="1:7" x14ac:dyDescent="0.25">
      <c r="A112" s="7">
        <v>43305</v>
      </c>
      <c r="B112" s="8">
        <v>8622014853</v>
      </c>
      <c r="C112" s="9" t="s">
        <v>123</v>
      </c>
      <c r="D112" s="10">
        <v>115600</v>
      </c>
      <c r="E112" s="9" t="s">
        <v>9</v>
      </c>
      <c r="F112" s="9" t="s">
        <v>81</v>
      </c>
      <c r="G112" s="11" t="s">
        <v>15</v>
      </c>
    </row>
    <row r="113" spans="1:7" x14ac:dyDescent="0.25">
      <c r="A113" s="7">
        <v>43305</v>
      </c>
      <c r="B113" s="8">
        <v>8622014856</v>
      </c>
      <c r="C113" s="9" t="s">
        <v>123</v>
      </c>
      <c r="D113" s="10">
        <v>86700</v>
      </c>
      <c r="E113" s="9" t="s">
        <v>9</v>
      </c>
      <c r="F113" s="9" t="s">
        <v>81</v>
      </c>
      <c r="G113" s="11" t="s">
        <v>15</v>
      </c>
    </row>
    <row r="114" spans="1:7" x14ac:dyDescent="0.25">
      <c r="A114" s="7">
        <v>43305</v>
      </c>
      <c r="B114" s="8">
        <v>8622014844</v>
      </c>
      <c r="C114" s="9" t="s">
        <v>123</v>
      </c>
      <c r="D114" s="10">
        <v>144500</v>
      </c>
      <c r="E114" s="9" t="s">
        <v>9</v>
      </c>
      <c r="F114" s="9" t="s">
        <v>81</v>
      </c>
      <c r="G114" s="11" t="s">
        <v>15</v>
      </c>
    </row>
    <row r="115" spans="1:7" x14ac:dyDescent="0.25">
      <c r="A115" s="7">
        <v>43305</v>
      </c>
      <c r="B115" s="8">
        <v>8622014843</v>
      </c>
      <c r="C115" s="9" t="s">
        <v>123</v>
      </c>
      <c r="D115" s="10">
        <v>144500</v>
      </c>
      <c r="E115" s="9" t="s">
        <v>9</v>
      </c>
      <c r="F115" s="9" t="s">
        <v>81</v>
      </c>
      <c r="G115" s="11" t="s">
        <v>15</v>
      </c>
    </row>
    <row r="116" spans="1:7" x14ac:dyDescent="0.25">
      <c r="A116" s="7">
        <v>43305</v>
      </c>
      <c r="B116" s="8">
        <v>8622014849</v>
      </c>
      <c r="C116" s="9" t="s">
        <v>123</v>
      </c>
      <c r="D116" s="10">
        <v>115600</v>
      </c>
      <c r="E116" s="9" t="s">
        <v>9</v>
      </c>
      <c r="F116" s="9" t="s">
        <v>81</v>
      </c>
      <c r="G116" s="11" t="s">
        <v>15</v>
      </c>
    </row>
    <row r="117" spans="1:7" x14ac:dyDescent="0.25">
      <c r="A117" s="7">
        <v>43305</v>
      </c>
      <c r="B117" s="8">
        <v>8622014842</v>
      </c>
      <c r="C117" s="9" t="s">
        <v>123</v>
      </c>
      <c r="D117" s="10">
        <v>173400</v>
      </c>
      <c r="E117" s="9" t="s">
        <v>9</v>
      </c>
      <c r="F117" s="9" t="s">
        <v>81</v>
      </c>
      <c r="G117" s="11" t="s">
        <v>15</v>
      </c>
    </row>
    <row r="118" spans="1:7" x14ac:dyDescent="0.25">
      <c r="A118" s="7">
        <v>43305</v>
      </c>
      <c r="B118" s="8">
        <v>8622014851</v>
      </c>
      <c r="C118" s="9" t="s">
        <v>123</v>
      </c>
      <c r="D118" s="10">
        <v>115600</v>
      </c>
      <c r="E118" s="9" t="s">
        <v>9</v>
      </c>
      <c r="F118" s="9" t="s">
        <v>81</v>
      </c>
      <c r="G118" s="11" t="s">
        <v>15</v>
      </c>
    </row>
    <row r="119" spans="1:7" x14ac:dyDescent="0.25">
      <c r="A119" s="7">
        <v>43305</v>
      </c>
      <c r="B119" s="8">
        <v>8622014852</v>
      </c>
      <c r="C119" s="9" t="s">
        <v>123</v>
      </c>
      <c r="D119" s="10">
        <v>115600</v>
      </c>
      <c r="E119" s="9" t="s">
        <v>9</v>
      </c>
      <c r="F119" s="9" t="s">
        <v>81</v>
      </c>
      <c r="G119" s="11" t="s">
        <v>15</v>
      </c>
    </row>
    <row r="120" spans="1:7" x14ac:dyDescent="0.25">
      <c r="A120" s="7">
        <v>43305</v>
      </c>
      <c r="B120" s="8">
        <v>8622014854</v>
      </c>
      <c r="C120" s="9" t="s">
        <v>123</v>
      </c>
      <c r="D120" s="10">
        <v>115600</v>
      </c>
      <c r="E120" s="9" t="s">
        <v>9</v>
      </c>
      <c r="F120" s="9" t="s">
        <v>81</v>
      </c>
      <c r="G120" s="11" t="s">
        <v>15</v>
      </c>
    </row>
    <row r="121" spans="1:7" x14ac:dyDescent="0.25">
      <c r="A121" s="7">
        <v>43305</v>
      </c>
      <c r="B121" s="8">
        <v>8622014539</v>
      </c>
      <c r="C121" s="9" t="s">
        <v>123</v>
      </c>
      <c r="D121" s="10">
        <v>144500</v>
      </c>
      <c r="E121" s="9" t="s">
        <v>9</v>
      </c>
      <c r="F121" s="9" t="s">
        <v>81</v>
      </c>
      <c r="G121" s="11" t="s">
        <v>15</v>
      </c>
    </row>
    <row r="122" spans="1:7" x14ac:dyDescent="0.25">
      <c r="A122" s="7">
        <v>43305</v>
      </c>
      <c r="B122" s="8">
        <v>8622014846</v>
      </c>
      <c r="C122" s="9" t="s">
        <v>123</v>
      </c>
      <c r="D122" s="10">
        <v>115600</v>
      </c>
      <c r="E122" s="9" t="s">
        <v>9</v>
      </c>
      <c r="F122" s="9" t="s">
        <v>81</v>
      </c>
      <c r="G122" s="11" t="s">
        <v>15</v>
      </c>
    </row>
    <row r="123" spans="1:7" x14ac:dyDescent="0.25">
      <c r="A123" s="7">
        <v>43305</v>
      </c>
      <c r="B123" s="8">
        <v>8622014857</v>
      </c>
      <c r="C123" s="9" t="s">
        <v>123</v>
      </c>
      <c r="D123" s="10">
        <v>115600</v>
      </c>
      <c r="E123" s="9" t="s">
        <v>9</v>
      </c>
      <c r="F123" s="9" t="s">
        <v>81</v>
      </c>
      <c r="G123" s="11" t="s">
        <v>15</v>
      </c>
    </row>
    <row r="124" spans="1:7" x14ac:dyDescent="0.25">
      <c r="A124" s="7">
        <v>43305</v>
      </c>
      <c r="B124" s="8">
        <v>8622014845</v>
      </c>
      <c r="C124" s="9" t="s">
        <v>123</v>
      </c>
      <c r="D124" s="10">
        <v>115600</v>
      </c>
      <c r="E124" s="9" t="s">
        <v>9</v>
      </c>
      <c r="F124" s="9" t="s">
        <v>81</v>
      </c>
      <c r="G124" s="11" t="s">
        <v>15</v>
      </c>
    </row>
    <row r="125" spans="1:7" x14ac:dyDescent="0.25">
      <c r="A125" s="7">
        <v>43305</v>
      </c>
      <c r="B125" s="8">
        <v>8622014848</v>
      </c>
      <c r="C125" s="9" t="s">
        <v>123</v>
      </c>
      <c r="D125" s="10">
        <v>173400</v>
      </c>
      <c r="E125" s="9" t="s">
        <v>9</v>
      </c>
      <c r="F125" s="9" t="s">
        <v>81</v>
      </c>
      <c r="G125" s="11" t="s">
        <v>15</v>
      </c>
    </row>
    <row r="126" spans="1:7" x14ac:dyDescent="0.25">
      <c r="A126" s="7">
        <v>44167</v>
      </c>
      <c r="B126" s="8">
        <v>28</v>
      </c>
      <c r="C126" s="9" t="s">
        <v>126</v>
      </c>
      <c r="D126" s="10">
        <v>7080</v>
      </c>
      <c r="E126" s="9" t="s">
        <v>9</v>
      </c>
      <c r="F126" s="9" t="s">
        <v>127</v>
      </c>
      <c r="G126" s="11" t="s">
        <v>128</v>
      </c>
    </row>
    <row r="127" spans="1:7" x14ac:dyDescent="0.25">
      <c r="A127" s="7">
        <v>44177</v>
      </c>
      <c r="B127" s="8">
        <v>33</v>
      </c>
      <c r="C127" s="9" t="s">
        <v>126</v>
      </c>
      <c r="D127" s="10">
        <v>14160</v>
      </c>
      <c r="E127" s="9" t="s">
        <v>9</v>
      </c>
      <c r="F127" s="9" t="s">
        <v>127</v>
      </c>
      <c r="G127" s="11" t="s">
        <v>128</v>
      </c>
    </row>
    <row r="128" spans="1:7" x14ac:dyDescent="0.25">
      <c r="A128" s="7">
        <v>43390</v>
      </c>
      <c r="B128" s="8" t="s">
        <v>129</v>
      </c>
      <c r="C128" s="9" t="s">
        <v>130</v>
      </c>
      <c r="D128" s="10">
        <v>886014</v>
      </c>
      <c r="E128" s="9" t="s">
        <v>9</v>
      </c>
      <c r="F128" s="9" t="s">
        <v>131</v>
      </c>
      <c r="G128" s="11" t="s">
        <v>15</v>
      </c>
    </row>
    <row r="129" spans="1:7" x14ac:dyDescent="0.25">
      <c r="A129" s="7">
        <v>43504</v>
      </c>
      <c r="B129" s="8" t="s">
        <v>132</v>
      </c>
      <c r="C129" s="9" t="s">
        <v>130</v>
      </c>
      <c r="D129" s="10">
        <v>886013</v>
      </c>
      <c r="E129" s="9" t="s">
        <v>9</v>
      </c>
      <c r="F129" s="9" t="s">
        <v>133</v>
      </c>
      <c r="G129" s="11" t="s">
        <v>15</v>
      </c>
    </row>
    <row r="130" spans="1:7" x14ac:dyDescent="0.25">
      <c r="A130" s="7">
        <v>43312</v>
      </c>
      <c r="B130" s="8" t="s">
        <v>134</v>
      </c>
      <c r="C130" s="9" t="s">
        <v>135</v>
      </c>
      <c r="D130" s="10">
        <v>15000</v>
      </c>
      <c r="E130" s="9" t="s">
        <v>23</v>
      </c>
      <c r="F130" s="9" t="s">
        <v>136</v>
      </c>
      <c r="G130" s="11" t="s">
        <v>49</v>
      </c>
    </row>
    <row r="131" spans="1:7" x14ac:dyDescent="0.25">
      <c r="A131" s="7">
        <v>43308</v>
      </c>
      <c r="B131" s="8" t="s">
        <v>137</v>
      </c>
      <c r="C131" s="9" t="s">
        <v>135</v>
      </c>
      <c r="D131" s="10">
        <f>41675+12000</f>
        <v>53675</v>
      </c>
      <c r="E131" s="9" t="s">
        <v>23</v>
      </c>
      <c r="F131" s="9" t="s">
        <v>138</v>
      </c>
      <c r="G131" s="11" t="s">
        <v>49</v>
      </c>
    </row>
    <row r="132" spans="1:7" x14ac:dyDescent="0.25">
      <c r="A132" s="7">
        <v>43307</v>
      </c>
      <c r="B132" s="8">
        <v>194</v>
      </c>
      <c r="C132" s="9" t="s">
        <v>139</v>
      </c>
      <c r="D132" s="10">
        <v>48000</v>
      </c>
      <c r="E132" s="9" t="s">
        <v>23</v>
      </c>
      <c r="F132" s="9" t="s">
        <v>140</v>
      </c>
      <c r="G132" s="11" t="s">
        <v>49</v>
      </c>
    </row>
    <row r="133" spans="1:7" x14ac:dyDescent="0.25">
      <c r="A133" s="7">
        <v>43321</v>
      </c>
      <c r="B133" s="8" t="s">
        <v>141</v>
      </c>
      <c r="C133" s="9" t="s">
        <v>142</v>
      </c>
      <c r="D133" s="10">
        <v>17200</v>
      </c>
      <c r="E133" s="9" t="s">
        <v>23</v>
      </c>
      <c r="F133" s="9" t="s">
        <v>136</v>
      </c>
      <c r="G133" s="11" t="s">
        <v>49</v>
      </c>
    </row>
    <row r="134" spans="1:7" x14ac:dyDescent="0.25">
      <c r="A134" s="7">
        <v>43519</v>
      </c>
      <c r="B134" s="8">
        <v>1226</v>
      </c>
      <c r="C134" s="9" t="s">
        <v>143</v>
      </c>
      <c r="D134" s="10">
        <v>112747.21</v>
      </c>
      <c r="E134" s="9" t="s">
        <v>9</v>
      </c>
      <c r="F134" s="9" t="s">
        <v>144</v>
      </c>
      <c r="G134" s="11" t="s">
        <v>21</v>
      </c>
    </row>
    <row r="135" spans="1:7" x14ac:dyDescent="0.25">
      <c r="A135" s="7">
        <v>42965</v>
      </c>
      <c r="B135" s="8">
        <v>323</v>
      </c>
      <c r="C135" s="9" t="s">
        <v>145</v>
      </c>
      <c r="D135" s="10">
        <v>76250</v>
      </c>
      <c r="E135" s="9" t="s">
        <v>9</v>
      </c>
      <c r="F135" s="9" t="s">
        <v>81</v>
      </c>
      <c r="G135" s="11" t="s">
        <v>15</v>
      </c>
    </row>
    <row r="136" spans="1:7" x14ac:dyDescent="0.25">
      <c r="A136" s="7">
        <v>42959</v>
      </c>
      <c r="B136" s="8">
        <v>308</v>
      </c>
      <c r="C136" s="9" t="s">
        <v>145</v>
      </c>
      <c r="D136" s="10">
        <v>30499.999999999996</v>
      </c>
      <c r="E136" s="9" t="s">
        <v>9</v>
      </c>
      <c r="F136" s="9" t="s">
        <v>81</v>
      </c>
      <c r="G136" s="11" t="s">
        <v>15</v>
      </c>
    </row>
    <row r="137" spans="1:7" x14ac:dyDescent="0.25">
      <c r="A137" s="7">
        <v>42970</v>
      </c>
      <c r="B137" s="8">
        <v>349</v>
      </c>
      <c r="C137" s="9" t="s">
        <v>145</v>
      </c>
      <c r="D137" s="10">
        <v>60000</v>
      </c>
      <c r="E137" s="9" t="s">
        <v>9</v>
      </c>
      <c r="F137" s="9" t="s">
        <v>81</v>
      </c>
      <c r="G137" s="11" t="s">
        <v>15</v>
      </c>
    </row>
    <row r="138" spans="1:7" x14ac:dyDescent="0.25">
      <c r="A138" s="7">
        <v>42983</v>
      </c>
      <c r="B138" s="8">
        <v>457</v>
      </c>
      <c r="C138" s="9" t="s">
        <v>145</v>
      </c>
      <c r="D138" s="10">
        <v>18000</v>
      </c>
      <c r="E138" s="9" t="s">
        <v>9</v>
      </c>
      <c r="F138" s="9" t="s">
        <v>81</v>
      </c>
      <c r="G138" s="11" t="s">
        <v>15</v>
      </c>
    </row>
    <row r="139" spans="1:7" x14ac:dyDescent="0.25">
      <c r="A139" s="7">
        <v>44296</v>
      </c>
      <c r="B139" s="8">
        <v>11</v>
      </c>
      <c r="C139" s="9" t="s">
        <v>146</v>
      </c>
      <c r="D139" s="10">
        <v>14210.17</v>
      </c>
      <c r="E139" s="9" t="s">
        <v>9</v>
      </c>
      <c r="F139" s="9" t="s">
        <v>147</v>
      </c>
      <c r="G139" s="11" t="s">
        <v>21</v>
      </c>
    </row>
    <row r="140" spans="1:7" x14ac:dyDescent="0.25">
      <c r="A140" s="7">
        <v>43273</v>
      </c>
      <c r="B140" s="8">
        <v>2456</v>
      </c>
      <c r="C140" s="9" t="s">
        <v>148</v>
      </c>
      <c r="D140" s="10">
        <v>14125.38</v>
      </c>
      <c r="E140" s="9" t="s">
        <v>9</v>
      </c>
      <c r="F140" s="9" t="s">
        <v>149</v>
      </c>
      <c r="G140" s="11" t="s">
        <v>15</v>
      </c>
    </row>
    <row r="141" spans="1:7" x14ac:dyDescent="0.25">
      <c r="A141" s="7">
        <v>43449</v>
      </c>
      <c r="B141" s="8">
        <v>7297</v>
      </c>
      <c r="C141" s="9" t="s">
        <v>148</v>
      </c>
      <c r="D141" s="10">
        <v>12236.8</v>
      </c>
      <c r="E141" s="9" t="s">
        <v>9</v>
      </c>
      <c r="F141" s="9" t="s">
        <v>150</v>
      </c>
      <c r="G141" s="11" t="s">
        <v>15</v>
      </c>
    </row>
    <row r="142" spans="1:7" x14ac:dyDescent="0.25">
      <c r="A142" s="7">
        <v>43645</v>
      </c>
      <c r="B142" s="8">
        <v>2601</v>
      </c>
      <c r="C142" s="9" t="s">
        <v>148</v>
      </c>
      <c r="D142" s="10">
        <v>234015.2</v>
      </c>
      <c r="E142" s="9" t="s">
        <v>9</v>
      </c>
      <c r="F142" s="9" t="s">
        <v>151</v>
      </c>
      <c r="G142" s="11" t="s">
        <v>15</v>
      </c>
    </row>
    <row r="143" spans="1:7" x14ac:dyDescent="0.25">
      <c r="A143" s="7">
        <v>43676</v>
      </c>
      <c r="B143" s="8">
        <v>3392</v>
      </c>
      <c r="C143" s="9" t="s">
        <v>148</v>
      </c>
      <c r="D143" s="10">
        <v>809706</v>
      </c>
      <c r="E143" s="9" t="s">
        <v>9</v>
      </c>
      <c r="F143" s="9" t="s">
        <v>151</v>
      </c>
      <c r="G143" s="11" t="s">
        <v>15</v>
      </c>
    </row>
    <row r="144" spans="1:7" x14ac:dyDescent="0.25">
      <c r="A144" s="7">
        <v>43712</v>
      </c>
      <c r="B144" s="8">
        <v>4267</v>
      </c>
      <c r="C144" s="9" t="s">
        <v>148</v>
      </c>
      <c r="D144" s="10">
        <v>237391.99999999997</v>
      </c>
      <c r="E144" s="9" t="s">
        <v>9</v>
      </c>
      <c r="F144" s="9" t="s">
        <v>151</v>
      </c>
      <c r="G144" s="11" t="s">
        <v>15</v>
      </c>
    </row>
    <row r="145" spans="1:7" x14ac:dyDescent="0.25">
      <c r="A145" s="7">
        <v>43120</v>
      </c>
      <c r="B145" s="8">
        <v>2585</v>
      </c>
      <c r="C145" s="9" t="s">
        <v>152</v>
      </c>
      <c r="D145" s="10">
        <v>53658</v>
      </c>
      <c r="E145" s="9" t="s">
        <v>9</v>
      </c>
      <c r="F145" s="9" t="s">
        <v>153</v>
      </c>
      <c r="G145" s="11" t="s">
        <v>15</v>
      </c>
    </row>
    <row r="146" spans="1:7" x14ac:dyDescent="0.25">
      <c r="A146" s="7">
        <v>43127</v>
      </c>
      <c r="B146" s="8">
        <v>2662</v>
      </c>
      <c r="C146" s="9" t="s">
        <v>152</v>
      </c>
      <c r="D146" s="10">
        <v>87357.62</v>
      </c>
      <c r="E146" s="9" t="s">
        <v>9</v>
      </c>
      <c r="F146" s="9" t="s">
        <v>153</v>
      </c>
      <c r="G146" s="11" t="s">
        <v>15</v>
      </c>
    </row>
    <row r="147" spans="1:7" x14ac:dyDescent="0.25">
      <c r="A147" s="7">
        <v>43117</v>
      </c>
      <c r="B147" s="8">
        <v>2538</v>
      </c>
      <c r="C147" s="9" t="s">
        <v>152</v>
      </c>
      <c r="D147" s="10">
        <v>26997</v>
      </c>
      <c r="E147" s="9" t="s">
        <v>9</v>
      </c>
      <c r="F147" s="9" t="s">
        <v>153</v>
      </c>
      <c r="G147" s="11" t="s">
        <v>15</v>
      </c>
    </row>
    <row r="148" spans="1:7" x14ac:dyDescent="0.25">
      <c r="A148" s="7">
        <v>43147</v>
      </c>
      <c r="B148" s="8">
        <v>2922</v>
      </c>
      <c r="C148" s="9" t="s">
        <v>152</v>
      </c>
      <c r="D148" s="10">
        <f>139860+400.2</f>
        <v>140260.20000000001</v>
      </c>
      <c r="E148" s="9" t="s">
        <v>9</v>
      </c>
      <c r="F148" s="9" t="s">
        <v>153</v>
      </c>
      <c r="G148" s="11" t="s">
        <v>15</v>
      </c>
    </row>
    <row r="149" spans="1:7" x14ac:dyDescent="0.25">
      <c r="A149" s="7">
        <v>43136</v>
      </c>
      <c r="B149" s="8">
        <v>2765</v>
      </c>
      <c r="C149" s="9" t="s">
        <v>152</v>
      </c>
      <c r="D149" s="10">
        <f>33300+150</f>
        <v>33450</v>
      </c>
      <c r="E149" s="9" t="s">
        <v>9</v>
      </c>
      <c r="F149" s="9" t="s">
        <v>153</v>
      </c>
      <c r="G149" s="11" t="s">
        <v>15</v>
      </c>
    </row>
    <row r="150" spans="1:7" x14ac:dyDescent="0.25">
      <c r="A150" s="7">
        <v>43165</v>
      </c>
      <c r="B150" s="8">
        <v>3150</v>
      </c>
      <c r="C150" s="9" t="s">
        <v>152</v>
      </c>
      <c r="D150" s="10">
        <v>847.46</v>
      </c>
      <c r="E150" s="9" t="s">
        <v>9</v>
      </c>
      <c r="F150" s="9" t="s">
        <v>154</v>
      </c>
      <c r="G150" s="11" t="s">
        <v>15</v>
      </c>
    </row>
    <row r="151" spans="1:7" x14ac:dyDescent="0.25">
      <c r="A151" s="7">
        <v>43484</v>
      </c>
      <c r="B151" s="8">
        <v>3819</v>
      </c>
      <c r="C151" s="9" t="s">
        <v>152</v>
      </c>
      <c r="D151" s="10">
        <f>16106.48+250+0.38</f>
        <v>16356.859999999999</v>
      </c>
      <c r="E151" s="9" t="s">
        <v>9</v>
      </c>
      <c r="F151" s="9" t="s">
        <v>155</v>
      </c>
      <c r="G151" s="11" t="s">
        <v>15</v>
      </c>
    </row>
    <row r="152" spans="1:7" x14ac:dyDescent="0.25">
      <c r="A152" s="7">
        <v>43496</v>
      </c>
      <c r="B152" s="8">
        <v>3965</v>
      </c>
      <c r="C152" s="9" t="s">
        <v>152</v>
      </c>
      <c r="D152" s="10">
        <f>225557.02+350-0.28</f>
        <v>225906.74</v>
      </c>
      <c r="E152" s="9" t="s">
        <v>9</v>
      </c>
      <c r="F152" s="9" t="s">
        <v>155</v>
      </c>
      <c r="G152" s="11" t="s">
        <v>15</v>
      </c>
    </row>
    <row r="153" spans="1:7" x14ac:dyDescent="0.25">
      <c r="A153" s="7">
        <v>43498</v>
      </c>
      <c r="B153" s="8">
        <v>3998</v>
      </c>
      <c r="C153" s="9" t="s">
        <v>152</v>
      </c>
      <c r="D153" s="10">
        <v>442034.99999999994</v>
      </c>
      <c r="E153" s="9" t="s">
        <v>9</v>
      </c>
      <c r="F153" s="9" t="s">
        <v>155</v>
      </c>
      <c r="G153" s="11" t="s">
        <v>15</v>
      </c>
    </row>
    <row r="154" spans="1:7" x14ac:dyDescent="0.25">
      <c r="A154" s="7">
        <v>43519</v>
      </c>
      <c r="B154" s="8">
        <v>4289</v>
      </c>
      <c r="C154" s="9" t="s">
        <v>152</v>
      </c>
      <c r="D154" s="10">
        <v>323640</v>
      </c>
      <c r="E154" s="9" t="s">
        <v>9</v>
      </c>
      <c r="F154" s="9" t="s">
        <v>156</v>
      </c>
      <c r="G154" s="11" t="s">
        <v>15</v>
      </c>
    </row>
    <row r="155" spans="1:7" x14ac:dyDescent="0.25">
      <c r="A155" s="7">
        <v>43508</v>
      </c>
      <c r="B155" s="8">
        <v>4131</v>
      </c>
      <c r="C155" s="9" t="s">
        <v>152</v>
      </c>
      <c r="D155" s="10">
        <v>587740</v>
      </c>
      <c r="E155" s="9" t="s">
        <v>9</v>
      </c>
      <c r="F155" s="9" t="s">
        <v>155</v>
      </c>
      <c r="G155" s="11" t="s">
        <v>15</v>
      </c>
    </row>
    <row r="156" spans="1:7" x14ac:dyDescent="0.25">
      <c r="A156" s="7">
        <v>43251</v>
      </c>
      <c r="B156" s="8">
        <v>970</v>
      </c>
      <c r="C156" s="9" t="s">
        <v>157</v>
      </c>
      <c r="D156" s="10">
        <v>76023</v>
      </c>
      <c r="E156" s="9" t="s">
        <v>9</v>
      </c>
      <c r="F156" s="9" t="s">
        <v>158</v>
      </c>
      <c r="G156" s="11" t="s">
        <v>64</v>
      </c>
    </row>
    <row r="157" spans="1:7" x14ac:dyDescent="0.25">
      <c r="A157" s="7">
        <v>43269</v>
      </c>
      <c r="B157" s="8">
        <v>1228</v>
      </c>
      <c r="C157" s="9" t="s">
        <v>157</v>
      </c>
      <c r="D157" s="10">
        <v>36894</v>
      </c>
      <c r="E157" s="9" t="s">
        <v>9</v>
      </c>
      <c r="F157" s="9" t="s">
        <v>58</v>
      </c>
      <c r="G157" s="11" t="s">
        <v>21</v>
      </c>
    </row>
    <row r="158" spans="1:7" x14ac:dyDescent="0.25">
      <c r="A158" s="7">
        <v>44263</v>
      </c>
      <c r="B158" s="8" t="s">
        <v>159</v>
      </c>
      <c r="C158" s="9" t="s">
        <v>19</v>
      </c>
      <c r="D158" s="10">
        <v>8100</v>
      </c>
      <c r="E158" s="9" t="s">
        <v>9</v>
      </c>
      <c r="F158" s="9" t="s">
        <v>160</v>
      </c>
      <c r="G158" s="11" t="s">
        <v>21</v>
      </c>
    </row>
    <row r="159" spans="1:7" x14ac:dyDescent="0.25">
      <c r="A159" s="7">
        <v>44636</v>
      </c>
      <c r="B159" s="8" t="s">
        <v>161</v>
      </c>
      <c r="C159" s="9" t="s">
        <v>19</v>
      </c>
      <c r="D159" s="10">
        <v>3169.64</v>
      </c>
      <c r="E159" s="9" t="s">
        <v>9</v>
      </c>
      <c r="F159" s="9" t="s">
        <v>162</v>
      </c>
      <c r="G159" s="11" t="s">
        <v>21</v>
      </c>
    </row>
    <row r="160" spans="1:7" x14ac:dyDescent="0.25">
      <c r="A160" s="7">
        <v>44603</v>
      </c>
      <c r="B160" s="8" t="s">
        <v>163</v>
      </c>
      <c r="C160" s="9" t="s">
        <v>19</v>
      </c>
      <c r="D160" s="10">
        <v>6796.66</v>
      </c>
      <c r="E160" s="9" t="s">
        <v>9</v>
      </c>
      <c r="F160" s="9" t="s">
        <v>39</v>
      </c>
      <c r="G160" s="11" t="s">
        <v>15</v>
      </c>
    </row>
    <row r="161" spans="1:7" x14ac:dyDescent="0.25">
      <c r="A161" s="7">
        <v>43535</v>
      </c>
      <c r="B161" s="8">
        <v>58</v>
      </c>
      <c r="C161" s="9" t="s">
        <v>164</v>
      </c>
      <c r="D161" s="10">
        <v>468519</v>
      </c>
      <c r="E161" s="9" t="s">
        <v>9</v>
      </c>
      <c r="F161" s="9" t="s">
        <v>165</v>
      </c>
      <c r="G161" s="11" t="s">
        <v>21</v>
      </c>
    </row>
    <row r="162" spans="1:7" x14ac:dyDescent="0.25">
      <c r="A162" s="7">
        <v>43562</v>
      </c>
      <c r="B162" s="8">
        <v>8</v>
      </c>
      <c r="C162" s="9" t="s">
        <v>164</v>
      </c>
      <c r="D162" s="10">
        <v>524606</v>
      </c>
      <c r="E162" s="9" t="s">
        <v>9</v>
      </c>
      <c r="F162" s="9"/>
      <c r="G162" s="11" t="s">
        <v>21</v>
      </c>
    </row>
    <row r="163" spans="1:7" x14ac:dyDescent="0.25">
      <c r="A163" s="7">
        <v>44118</v>
      </c>
      <c r="B163" s="8">
        <v>11</v>
      </c>
      <c r="C163" s="9" t="s">
        <v>164</v>
      </c>
      <c r="D163" s="10">
        <v>505480</v>
      </c>
      <c r="E163" s="9" t="s">
        <v>9</v>
      </c>
      <c r="F163" s="9" t="s">
        <v>166</v>
      </c>
      <c r="G163" s="11" t="s">
        <v>21</v>
      </c>
    </row>
    <row r="164" spans="1:7" x14ac:dyDescent="0.25">
      <c r="A164" s="7">
        <v>43530</v>
      </c>
      <c r="B164" s="8" t="s">
        <v>167</v>
      </c>
      <c r="C164" s="9" t="s">
        <v>168</v>
      </c>
      <c r="D164" s="10">
        <v>79499.7</v>
      </c>
      <c r="E164" s="9" t="s">
        <v>9</v>
      </c>
      <c r="F164" s="9" t="s">
        <v>169</v>
      </c>
      <c r="G164" s="11" t="s">
        <v>64</v>
      </c>
    </row>
    <row r="165" spans="1:7" x14ac:dyDescent="0.25">
      <c r="A165" s="7">
        <v>43495</v>
      </c>
      <c r="B165" s="8" t="s">
        <v>170</v>
      </c>
      <c r="C165" s="9" t="s">
        <v>171</v>
      </c>
      <c r="D165" s="10">
        <v>1133681.5</v>
      </c>
      <c r="E165" s="9" t="s">
        <v>9</v>
      </c>
      <c r="F165" s="9" t="s">
        <v>172</v>
      </c>
      <c r="G165" s="11" t="s">
        <v>173</v>
      </c>
    </row>
    <row r="166" spans="1:7" x14ac:dyDescent="0.25">
      <c r="A166" s="7">
        <v>43424</v>
      </c>
      <c r="B166" s="8" t="s">
        <v>174</v>
      </c>
      <c r="C166" s="9" t="s">
        <v>171</v>
      </c>
      <c r="D166" s="10">
        <v>758024</v>
      </c>
      <c r="E166" s="9" t="s">
        <v>9</v>
      </c>
      <c r="F166" s="9" t="s">
        <v>169</v>
      </c>
      <c r="G166" s="11" t="s">
        <v>64</v>
      </c>
    </row>
    <row r="167" spans="1:7" x14ac:dyDescent="0.25">
      <c r="A167" s="7">
        <v>43495</v>
      </c>
      <c r="B167" s="8" t="s">
        <v>175</v>
      </c>
      <c r="C167" s="9" t="s">
        <v>171</v>
      </c>
      <c r="D167" s="10">
        <v>499064.55</v>
      </c>
      <c r="E167" s="9" t="s">
        <v>9</v>
      </c>
      <c r="F167" s="9" t="s">
        <v>172</v>
      </c>
      <c r="G167" s="11" t="s">
        <v>173</v>
      </c>
    </row>
    <row r="168" spans="1:7" x14ac:dyDescent="0.25">
      <c r="A168" s="7">
        <v>43121</v>
      </c>
      <c r="B168" s="8">
        <v>200</v>
      </c>
      <c r="C168" s="9" t="s">
        <v>176</v>
      </c>
      <c r="D168" s="10">
        <v>85500</v>
      </c>
      <c r="E168" s="9" t="s">
        <v>9</v>
      </c>
      <c r="F168" s="9" t="s">
        <v>177</v>
      </c>
      <c r="G168" s="11" t="s">
        <v>15</v>
      </c>
    </row>
    <row r="169" spans="1:7" x14ac:dyDescent="0.25">
      <c r="A169" s="7">
        <v>43121</v>
      </c>
      <c r="B169" s="8">
        <v>199</v>
      </c>
      <c r="C169" s="9" t="s">
        <v>176</v>
      </c>
      <c r="D169" s="10">
        <v>85500</v>
      </c>
      <c r="E169" s="9" t="s">
        <v>9</v>
      </c>
      <c r="F169" s="9" t="s">
        <v>177</v>
      </c>
      <c r="G169" s="11" t="s">
        <v>15</v>
      </c>
    </row>
    <row r="170" spans="1:7" x14ac:dyDescent="0.25">
      <c r="A170" s="7">
        <v>43268</v>
      </c>
      <c r="B170" s="8">
        <v>390</v>
      </c>
      <c r="C170" s="9" t="s">
        <v>178</v>
      </c>
      <c r="D170" s="10">
        <v>101906.52</v>
      </c>
      <c r="E170" s="9" t="s">
        <v>9</v>
      </c>
      <c r="F170" s="9" t="s">
        <v>179</v>
      </c>
      <c r="G170" s="11" t="s">
        <v>15</v>
      </c>
    </row>
    <row r="171" spans="1:7" x14ac:dyDescent="0.25">
      <c r="A171" s="7">
        <v>44096</v>
      </c>
      <c r="B171" s="8">
        <v>119</v>
      </c>
      <c r="C171" s="9" t="s">
        <v>180</v>
      </c>
      <c r="D171" s="10">
        <v>2478</v>
      </c>
      <c r="E171" s="9" t="s">
        <v>9</v>
      </c>
      <c r="F171" s="9" t="s">
        <v>181</v>
      </c>
      <c r="G171" s="11" t="s">
        <v>21</v>
      </c>
    </row>
    <row r="172" spans="1:7" x14ac:dyDescent="0.25">
      <c r="A172" s="7">
        <v>43258</v>
      </c>
      <c r="B172" s="8" t="s">
        <v>182</v>
      </c>
      <c r="C172" s="9" t="s">
        <v>183</v>
      </c>
      <c r="D172" s="10">
        <v>1312255</v>
      </c>
      <c r="E172" s="9" t="s">
        <v>9</v>
      </c>
      <c r="F172" s="9" t="s">
        <v>184</v>
      </c>
      <c r="G172" s="11" t="s">
        <v>21</v>
      </c>
    </row>
    <row r="173" spans="1:7" x14ac:dyDescent="0.25">
      <c r="A173" s="7">
        <v>43262</v>
      </c>
      <c r="B173" s="8" t="s">
        <v>185</v>
      </c>
      <c r="C173" s="9" t="s">
        <v>183</v>
      </c>
      <c r="D173" s="10">
        <v>40239</v>
      </c>
      <c r="E173" s="9" t="s">
        <v>9</v>
      </c>
      <c r="F173" s="9" t="s">
        <v>184</v>
      </c>
      <c r="G173" s="11" t="s">
        <v>21</v>
      </c>
    </row>
    <row r="174" spans="1:7" x14ac:dyDescent="0.25">
      <c r="A174" s="7">
        <v>43258</v>
      </c>
      <c r="B174" s="8">
        <v>12281</v>
      </c>
      <c r="C174" s="9" t="s">
        <v>183</v>
      </c>
      <c r="D174" s="10">
        <v>1293283</v>
      </c>
      <c r="E174" s="9" t="s">
        <v>9</v>
      </c>
      <c r="F174" s="9" t="s">
        <v>58</v>
      </c>
      <c r="G174" s="11" t="s">
        <v>21</v>
      </c>
    </row>
    <row r="175" spans="1:7" x14ac:dyDescent="0.25">
      <c r="A175" s="7">
        <v>43210</v>
      </c>
      <c r="B175" s="8" t="s">
        <v>186</v>
      </c>
      <c r="C175" s="9" t="s">
        <v>187</v>
      </c>
      <c r="D175" s="10">
        <v>118000</v>
      </c>
      <c r="E175" s="9" t="s">
        <v>23</v>
      </c>
      <c r="F175" s="9" t="s">
        <v>24</v>
      </c>
      <c r="G175" s="11" t="s">
        <v>26</v>
      </c>
    </row>
    <row r="176" spans="1:7" x14ac:dyDescent="0.25">
      <c r="A176" s="7">
        <v>43257</v>
      </c>
      <c r="B176" s="8" t="s">
        <v>188</v>
      </c>
      <c r="C176" s="9" t="s">
        <v>187</v>
      </c>
      <c r="D176" s="10">
        <v>100000</v>
      </c>
      <c r="E176" s="9" t="s">
        <v>23</v>
      </c>
      <c r="F176" s="9" t="s">
        <v>24</v>
      </c>
      <c r="G176" s="11" t="s">
        <v>26</v>
      </c>
    </row>
    <row r="177" spans="1:7" x14ac:dyDescent="0.25">
      <c r="A177" s="7">
        <v>43409</v>
      </c>
      <c r="B177" s="8" t="s">
        <v>189</v>
      </c>
      <c r="C177" s="9" t="s">
        <v>187</v>
      </c>
      <c r="D177" s="10">
        <v>100000</v>
      </c>
      <c r="E177" s="9" t="s">
        <v>23</v>
      </c>
      <c r="F177" s="9" t="s">
        <v>24</v>
      </c>
      <c r="G177" s="11" t="s">
        <v>26</v>
      </c>
    </row>
    <row r="178" spans="1:7" x14ac:dyDescent="0.25">
      <c r="A178" s="7">
        <v>44634</v>
      </c>
      <c r="B178" s="8" t="s">
        <v>190</v>
      </c>
      <c r="C178" s="9" t="s">
        <v>191</v>
      </c>
      <c r="D178" s="10">
        <v>5295385</v>
      </c>
      <c r="E178" s="9" t="s">
        <v>9</v>
      </c>
      <c r="F178" s="9" t="s">
        <v>192</v>
      </c>
      <c r="G178" s="11" t="s">
        <v>193</v>
      </c>
    </row>
    <row r="179" spans="1:7" x14ac:dyDescent="0.25">
      <c r="A179" s="7">
        <v>43656</v>
      </c>
      <c r="B179" s="8" t="s">
        <v>194</v>
      </c>
      <c r="C179" s="9" t="s">
        <v>195</v>
      </c>
      <c r="D179" s="10">
        <v>17170087</v>
      </c>
      <c r="E179" s="9" t="s">
        <v>9</v>
      </c>
      <c r="F179" s="9" t="s">
        <v>196</v>
      </c>
      <c r="G179" s="11" t="s">
        <v>15</v>
      </c>
    </row>
    <row r="180" spans="1:7" x14ac:dyDescent="0.25">
      <c r="A180" s="7">
        <v>43656</v>
      </c>
      <c r="B180" s="8" t="s">
        <v>197</v>
      </c>
      <c r="C180" s="9" t="s">
        <v>195</v>
      </c>
      <c r="D180" s="10">
        <v>1356933</v>
      </c>
      <c r="E180" s="9" t="s">
        <v>9</v>
      </c>
      <c r="F180" s="9" t="s">
        <v>198</v>
      </c>
      <c r="G180" s="11" t="s">
        <v>15</v>
      </c>
    </row>
    <row r="181" spans="1:7" x14ac:dyDescent="0.25">
      <c r="A181" s="7">
        <v>43657</v>
      </c>
      <c r="B181" s="8" t="s">
        <v>199</v>
      </c>
      <c r="C181" s="9" t="s">
        <v>195</v>
      </c>
      <c r="D181" s="10">
        <v>1639849</v>
      </c>
      <c r="E181" s="9" t="s">
        <v>9</v>
      </c>
      <c r="F181" s="9" t="s">
        <v>200</v>
      </c>
      <c r="G181" s="11" t="s">
        <v>15</v>
      </c>
    </row>
    <row r="182" spans="1:7" x14ac:dyDescent="0.25">
      <c r="A182" s="7">
        <v>44274</v>
      </c>
      <c r="B182" s="8">
        <v>2158</v>
      </c>
      <c r="C182" s="9" t="s">
        <v>201</v>
      </c>
      <c r="D182" s="10">
        <v>15259.999999999998</v>
      </c>
      <c r="E182" s="9" t="s">
        <v>9</v>
      </c>
      <c r="F182" s="9" t="s">
        <v>202</v>
      </c>
      <c r="G182" s="11" t="s">
        <v>15</v>
      </c>
    </row>
    <row r="183" spans="1:7" x14ac:dyDescent="0.25">
      <c r="A183" s="7">
        <v>44370</v>
      </c>
      <c r="B183" s="8" t="s">
        <v>203</v>
      </c>
      <c r="C183" s="9" t="s">
        <v>204</v>
      </c>
      <c r="D183" s="10">
        <v>232954</v>
      </c>
      <c r="E183" s="9" t="s">
        <v>9</v>
      </c>
      <c r="F183" s="9" t="s">
        <v>205</v>
      </c>
      <c r="G183" s="11" t="s">
        <v>15</v>
      </c>
    </row>
    <row r="184" spans="1:7" x14ac:dyDescent="0.25">
      <c r="A184" s="7">
        <v>44388</v>
      </c>
      <c r="B184" s="8" t="s">
        <v>206</v>
      </c>
      <c r="C184" s="9" t="s">
        <v>204</v>
      </c>
      <c r="D184" s="10">
        <v>111350</v>
      </c>
      <c r="E184" s="9" t="s">
        <v>9</v>
      </c>
      <c r="F184" s="9" t="s">
        <v>207</v>
      </c>
      <c r="G184" s="11" t="s">
        <v>15</v>
      </c>
    </row>
    <row r="185" spans="1:7" x14ac:dyDescent="0.25">
      <c r="A185" s="7">
        <v>44390</v>
      </c>
      <c r="B185" s="8" t="s">
        <v>208</v>
      </c>
      <c r="C185" s="9" t="s">
        <v>204</v>
      </c>
      <c r="D185" s="10">
        <v>37000</v>
      </c>
      <c r="E185" s="9" t="s">
        <v>9</v>
      </c>
      <c r="F185" s="9" t="s">
        <v>209</v>
      </c>
      <c r="G185" s="11" t="s">
        <v>15</v>
      </c>
    </row>
    <row r="186" spans="1:7" x14ac:dyDescent="0.25">
      <c r="A186" s="7">
        <v>44266</v>
      </c>
      <c r="B186" s="8" t="s">
        <v>210</v>
      </c>
      <c r="C186" s="9" t="s">
        <v>211</v>
      </c>
      <c r="D186" s="10">
        <v>11658</v>
      </c>
      <c r="E186" s="9" t="s">
        <v>23</v>
      </c>
      <c r="F186" s="9" t="s">
        <v>86</v>
      </c>
      <c r="G186" s="11" t="s">
        <v>49</v>
      </c>
    </row>
    <row r="187" spans="1:7" x14ac:dyDescent="0.25">
      <c r="A187" s="7">
        <v>44266</v>
      </c>
      <c r="B187" s="8" t="s">
        <v>212</v>
      </c>
      <c r="C187" s="9" t="s">
        <v>211</v>
      </c>
      <c r="D187" s="10">
        <v>7484</v>
      </c>
      <c r="E187" s="9" t="s">
        <v>23</v>
      </c>
      <c r="F187" s="9" t="s">
        <v>86</v>
      </c>
      <c r="G187" s="11" t="s">
        <v>49</v>
      </c>
    </row>
    <row r="188" spans="1:7" x14ac:dyDescent="0.25">
      <c r="A188" s="7">
        <v>44266</v>
      </c>
      <c r="B188" s="8" t="s">
        <v>213</v>
      </c>
      <c r="C188" s="9" t="s">
        <v>211</v>
      </c>
      <c r="D188" s="10">
        <v>12248</v>
      </c>
      <c r="E188" s="9" t="s">
        <v>23</v>
      </c>
      <c r="F188" s="9" t="s">
        <v>86</v>
      </c>
      <c r="G188" s="11" t="s">
        <v>49</v>
      </c>
    </row>
    <row r="189" spans="1:7" x14ac:dyDescent="0.25">
      <c r="A189" s="7">
        <v>43775</v>
      </c>
      <c r="B189" s="8"/>
      <c r="C189" s="9" t="s">
        <v>214</v>
      </c>
      <c r="D189" s="10">
        <v>208000</v>
      </c>
      <c r="E189" s="9" t="s">
        <v>23</v>
      </c>
      <c r="F189" s="9" t="s">
        <v>24</v>
      </c>
      <c r="G189" s="11" t="s">
        <v>26</v>
      </c>
    </row>
    <row r="190" spans="1:7" x14ac:dyDescent="0.25">
      <c r="A190" s="7">
        <v>44387</v>
      </c>
      <c r="B190" s="8" t="s">
        <v>215</v>
      </c>
      <c r="C190" s="9" t="s">
        <v>216</v>
      </c>
      <c r="D190" s="10">
        <v>616848</v>
      </c>
      <c r="E190" s="9" t="s">
        <v>9</v>
      </c>
      <c r="F190" s="9" t="s">
        <v>217</v>
      </c>
      <c r="G190" s="11" t="s">
        <v>218</v>
      </c>
    </row>
    <row r="191" spans="1:7" x14ac:dyDescent="0.25">
      <c r="A191" s="7">
        <v>44496</v>
      </c>
      <c r="B191" s="8" t="s">
        <v>219</v>
      </c>
      <c r="C191" s="9" t="s">
        <v>216</v>
      </c>
      <c r="D191" s="10">
        <v>375276</v>
      </c>
      <c r="E191" s="9" t="s">
        <v>9</v>
      </c>
      <c r="F191" s="9" t="s">
        <v>217</v>
      </c>
      <c r="G191" s="11" t="s">
        <v>218</v>
      </c>
    </row>
    <row r="192" spans="1:7" x14ac:dyDescent="0.25">
      <c r="A192" s="7">
        <v>44499</v>
      </c>
      <c r="B192" s="8" t="s">
        <v>220</v>
      </c>
      <c r="C192" s="9" t="s">
        <v>216</v>
      </c>
      <c r="D192" s="10">
        <v>201600</v>
      </c>
      <c r="E192" s="9" t="s">
        <v>9</v>
      </c>
      <c r="F192" s="9" t="s">
        <v>217</v>
      </c>
      <c r="G192" s="11" t="s">
        <v>218</v>
      </c>
    </row>
    <row r="193" spans="1:7" x14ac:dyDescent="0.25">
      <c r="A193" s="7">
        <v>44496</v>
      </c>
      <c r="B193" s="8" t="s">
        <v>221</v>
      </c>
      <c r="C193" s="9" t="s">
        <v>216</v>
      </c>
      <c r="D193" s="10">
        <v>2100</v>
      </c>
      <c r="E193" s="9" t="s">
        <v>9</v>
      </c>
      <c r="F193" s="9" t="s">
        <v>217</v>
      </c>
      <c r="G193" s="11" t="s">
        <v>218</v>
      </c>
    </row>
    <row r="194" spans="1:7" x14ac:dyDescent="0.25">
      <c r="A194" s="7">
        <v>43547</v>
      </c>
      <c r="B194" s="8">
        <v>32</v>
      </c>
      <c r="C194" s="9" t="s">
        <v>222</v>
      </c>
      <c r="D194" s="10">
        <v>8100</v>
      </c>
      <c r="E194" s="9" t="s">
        <v>23</v>
      </c>
      <c r="F194" s="9" t="s">
        <v>223</v>
      </c>
      <c r="G194" s="11" t="s">
        <v>49</v>
      </c>
    </row>
    <row r="195" spans="1:7" x14ac:dyDescent="0.25">
      <c r="A195" s="7">
        <v>44530</v>
      </c>
      <c r="B195" s="8">
        <v>1261101983</v>
      </c>
      <c r="C195" s="9" t="s">
        <v>224</v>
      </c>
      <c r="D195" s="10">
        <f>63559.32+0.68</f>
        <v>63560</v>
      </c>
      <c r="E195" s="9" t="s">
        <v>9</v>
      </c>
      <c r="F195" s="9" t="s">
        <v>225</v>
      </c>
      <c r="G195" s="11" t="s">
        <v>226</v>
      </c>
    </row>
    <row r="196" spans="1:7" x14ac:dyDescent="0.25">
      <c r="A196" s="7">
        <v>44551</v>
      </c>
      <c r="B196" s="8">
        <v>1261102100</v>
      </c>
      <c r="C196" s="9" t="s">
        <v>224</v>
      </c>
      <c r="D196" s="10">
        <f>141007.2-0.2</f>
        <v>141007</v>
      </c>
      <c r="E196" s="9" t="s">
        <v>9</v>
      </c>
      <c r="F196" s="9" t="s">
        <v>225</v>
      </c>
      <c r="G196" s="11" t="s">
        <v>226</v>
      </c>
    </row>
    <row r="197" spans="1:7" x14ac:dyDescent="0.25">
      <c r="A197" s="7">
        <v>43284</v>
      </c>
      <c r="B197" s="8">
        <v>1811000916</v>
      </c>
      <c r="C197" s="9" t="s">
        <v>227</v>
      </c>
      <c r="D197" s="10">
        <f>25285+3500</f>
        <v>28785</v>
      </c>
      <c r="E197" s="9" t="s">
        <v>23</v>
      </c>
      <c r="F197" s="9" t="s">
        <v>86</v>
      </c>
      <c r="G197" s="11" t="s">
        <v>49</v>
      </c>
    </row>
    <row r="198" spans="1:7" x14ac:dyDescent="0.25">
      <c r="A198" s="7">
        <v>43311</v>
      </c>
      <c r="B198" s="8">
        <v>1821000478</v>
      </c>
      <c r="C198" s="9" t="s">
        <v>227</v>
      </c>
      <c r="D198" s="10">
        <v>2690</v>
      </c>
      <c r="E198" s="9" t="s">
        <v>23</v>
      </c>
      <c r="F198" s="9" t="s">
        <v>86</v>
      </c>
      <c r="G198" s="11" t="s">
        <v>49</v>
      </c>
    </row>
    <row r="199" spans="1:7" x14ac:dyDescent="0.25">
      <c r="A199" s="7">
        <v>43460</v>
      </c>
      <c r="B199" s="8" t="s">
        <v>228</v>
      </c>
      <c r="C199" s="9" t="s">
        <v>229</v>
      </c>
      <c r="D199" s="10">
        <v>2250</v>
      </c>
      <c r="E199" s="9" t="s">
        <v>9</v>
      </c>
      <c r="F199" s="9" t="s">
        <v>230</v>
      </c>
      <c r="G199" s="11" t="s">
        <v>15</v>
      </c>
    </row>
    <row r="200" spans="1:7" x14ac:dyDescent="0.25">
      <c r="A200" s="7">
        <v>43825</v>
      </c>
      <c r="B200" s="8" t="s">
        <v>231</v>
      </c>
      <c r="C200" s="9" t="s">
        <v>229</v>
      </c>
      <c r="D200" s="10">
        <v>2250</v>
      </c>
      <c r="E200" s="9" t="s">
        <v>9</v>
      </c>
      <c r="F200" s="9" t="s">
        <v>230</v>
      </c>
      <c r="G200" s="11" t="s">
        <v>15</v>
      </c>
    </row>
    <row r="201" spans="1:7" x14ac:dyDescent="0.25">
      <c r="A201" s="7">
        <v>43398</v>
      </c>
      <c r="B201" s="8" t="s">
        <v>232</v>
      </c>
      <c r="C201" s="9" t="s">
        <v>233</v>
      </c>
      <c r="D201" s="10">
        <v>469500</v>
      </c>
      <c r="E201" s="9" t="s">
        <v>23</v>
      </c>
      <c r="F201" s="9" t="s">
        <v>24</v>
      </c>
      <c r="G201" s="11" t="s">
        <v>26</v>
      </c>
    </row>
    <row r="202" spans="1:7" x14ac:dyDescent="0.25">
      <c r="A202" s="7">
        <v>43360</v>
      </c>
      <c r="B202" s="8" t="s">
        <v>234</v>
      </c>
      <c r="C202" s="9" t="s">
        <v>233</v>
      </c>
      <c r="D202" s="10">
        <v>150000</v>
      </c>
      <c r="E202" s="9" t="s">
        <v>23</v>
      </c>
      <c r="F202" s="9" t="s">
        <v>24</v>
      </c>
      <c r="G202" s="11" t="s">
        <v>26</v>
      </c>
    </row>
    <row r="203" spans="1:7" x14ac:dyDescent="0.25">
      <c r="A203" s="7">
        <v>43556</v>
      </c>
      <c r="B203" s="8" t="s">
        <v>235</v>
      </c>
      <c r="C203" s="9" t="s">
        <v>233</v>
      </c>
      <c r="D203" s="10">
        <v>177000</v>
      </c>
      <c r="E203" s="9" t="s">
        <v>23</v>
      </c>
      <c r="F203" s="9" t="s">
        <v>24</v>
      </c>
      <c r="G203" s="11" t="s">
        <v>26</v>
      </c>
    </row>
    <row r="204" spans="1:7" x14ac:dyDescent="0.25">
      <c r="A204" s="7">
        <v>43818</v>
      </c>
      <c r="B204" s="8" t="s">
        <v>236</v>
      </c>
      <c r="C204" s="9" t="s">
        <v>233</v>
      </c>
      <c r="D204" s="10">
        <v>354000</v>
      </c>
      <c r="E204" s="9" t="s">
        <v>23</v>
      </c>
      <c r="F204" s="9" t="s">
        <v>24</v>
      </c>
      <c r="G204" s="11" t="s">
        <v>26</v>
      </c>
    </row>
    <row r="205" spans="1:7" x14ac:dyDescent="0.25">
      <c r="A205" s="7">
        <v>44235</v>
      </c>
      <c r="B205" s="8" t="s">
        <v>237</v>
      </c>
      <c r="C205" s="9" t="s">
        <v>233</v>
      </c>
      <c r="D205" s="10">
        <v>300000</v>
      </c>
      <c r="E205" s="9" t="s">
        <v>23</v>
      </c>
      <c r="F205" s="9" t="s">
        <v>24</v>
      </c>
      <c r="G205" s="11" t="s">
        <v>26</v>
      </c>
    </row>
    <row r="206" spans="1:7" x14ac:dyDescent="0.25">
      <c r="A206" s="7">
        <v>43367</v>
      </c>
      <c r="B206" s="8">
        <v>34</v>
      </c>
      <c r="C206" s="9" t="s">
        <v>72</v>
      </c>
      <c r="D206" s="10">
        <v>3896431</v>
      </c>
      <c r="E206" s="9" t="s">
        <v>9</v>
      </c>
      <c r="F206" s="9" t="s">
        <v>238</v>
      </c>
      <c r="G206" s="11" t="s">
        <v>239</v>
      </c>
    </row>
    <row r="207" spans="1:7" x14ac:dyDescent="0.25">
      <c r="A207" s="7">
        <v>44581</v>
      </c>
      <c r="B207" s="8">
        <v>17</v>
      </c>
      <c r="C207" s="9" t="s">
        <v>72</v>
      </c>
      <c r="D207" s="10">
        <v>1553450</v>
      </c>
      <c r="E207" s="9" t="s">
        <v>9</v>
      </c>
      <c r="F207" s="9" t="s">
        <v>240</v>
      </c>
      <c r="G207" s="11" t="s">
        <v>239</v>
      </c>
    </row>
    <row r="208" spans="1:7" x14ac:dyDescent="0.25">
      <c r="A208" s="7">
        <v>43537</v>
      </c>
      <c r="B208" s="8">
        <v>127</v>
      </c>
      <c r="C208" s="9" t="s">
        <v>241</v>
      </c>
      <c r="D208" s="10">
        <v>616066</v>
      </c>
      <c r="E208" s="9" t="s">
        <v>9</v>
      </c>
      <c r="F208" s="9" t="s">
        <v>242</v>
      </c>
      <c r="G208" s="11" t="s">
        <v>15</v>
      </c>
    </row>
    <row r="209" spans="1:7" x14ac:dyDescent="0.25">
      <c r="A209" s="7">
        <v>44223</v>
      </c>
      <c r="B209" s="8" t="s">
        <v>243</v>
      </c>
      <c r="C209" s="9" t="s">
        <v>244</v>
      </c>
      <c r="D209" s="10">
        <v>7400</v>
      </c>
      <c r="E209" s="9" t="s">
        <v>9</v>
      </c>
      <c r="F209" s="9" t="s">
        <v>245</v>
      </c>
      <c r="G209" s="11" t="s">
        <v>64</v>
      </c>
    </row>
    <row r="210" spans="1:7" x14ac:dyDescent="0.25">
      <c r="A210" s="7">
        <v>44226</v>
      </c>
      <c r="B210" s="8" t="s">
        <v>246</v>
      </c>
      <c r="C210" s="9" t="s">
        <v>244</v>
      </c>
      <c r="D210" s="10">
        <v>15523.000000000002</v>
      </c>
      <c r="E210" s="9" t="s">
        <v>9</v>
      </c>
      <c r="F210" s="9" t="s">
        <v>247</v>
      </c>
      <c r="G210" s="11" t="s">
        <v>64</v>
      </c>
    </row>
    <row r="211" spans="1:7" x14ac:dyDescent="0.25">
      <c r="A211" s="7">
        <v>44232</v>
      </c>
      <c r="B211" s="8" t="s">
        <v>248</v>
      </c>
      <c r="C211" s="9" t="s">
        <v>244</v>
      </c>
      <c r="D211" s="10">
        <v>9502</v>
      </c>
      <c r="E211" s="9" t="s">
        <v>9</v>
      </c>
      <c r="F211" s="9" t="s">
        <v>247</v>
      </c>
      <c r="G211" s="11" t="s">
        <v>64</v>
      </c>
    </row>
    <row r="212" spans="1:7" x14ac:dyDescent="0.25">
      <c r="A212" s="7">
        <v>44262</v>
      </c>
      <c r="B212" s="8" t="s">
        <v>249</v>
      </c>
      <c r="C212" s="9" t="s">
        <v>244</v>
      </c>
      <c r="D212" s="10">
        <v>9502</v>
      </c>
      <c r="E212" s="9" t="s">
        <v>9</v>
      </c>
      <c r="F212" s="9" t="s">
        <v>247</v>
      </c>
      <c r="G212" s="11" t="s">
        <v>64</v>
      </c>
    </row>
    <row r="213" spans="1:7" x14ac:dyDescent="0.25">
      <c r="A213" s="7">
        <v>44299</v>
      </c>
      <c r="B213" s="8">
        <v>368</v>
      </c>
      <c r="C213" s="9" t="s">
        <v>244</v>
      </c>
      <c r="D213" s="10">
        <v>13000</v>
      </c>
      <c r="E213" s="9" t="s">
        <v>9</v>
      </c>
      <c r="F213" s="9" t="s">
        <v>250</v>
      </c>
      <c r="G213" s="11" t="s">
        <v>64</v>
      </c>
    </row>
    <row r="214" spans="1:7" x14ac:dyDescent="0.25">
      <c r="A214" s="7">
        <v>44414</v>
      </c>
      <c r="B214" s="8" t="s">
        <v>251</v>
      </c>
      <c r="C214" s="9" t="s">
        <v>244</v>
      </c>
      <c r="D214" s="10">
        <v>3899</v>
      </c>
      <c r="E214" s="9" t="s">
        <v>9</v>
      </c>
      <c r="F214" s="9" t="s">
        <v>247</v>
      </c>
      <c r="G214" s="11" t="s">
        <v>64</v>
      </c>
    </row>
    <row r="215" spans="1:7" x14ac:dyDescent="0.25">
      <c r="A215" s="7">
        <v>43178</v>
      </c>
      <c r="B215" s="8">
        <v>253</v>
      </c>
      <c r="C215" s="9" t="s">
        <v>244</v>
      </c>
      <c r="D215" s="10">
        <v>142731</v>
      </c>
      <c r="E215" s="9" t="s">
        <v>9</v>
      </c>
      <c r="F215" s="9"/>
      <c r="G215" s="11" t="s">
        <v>64</v>
      </c>
    </row>
    <row r="216" spans="1:7" x14ac:dyDescent="0.25">
      <c r="A216" s="7">
        <v>44516</v>
      </c>
      <c r="B216" s="8" t="s">
        <v>252</v>
      </c>
      <c r="C216" s="9" t="s">
        <v>244</v>
      </c>
      <c r="D216" s="10">
        <v>6650</v>
      </c>
      <c r="E216" s="9" t="s">
        <v>9</v>
      </c>
      <c r="F216" s="9" t="s">
        <v>245</v>
      </c>
      <c r="G216" s="11" t="s">
        <v>64</v>
      </c>
    </row>
    <row r="217" spans="1:7" x14ac:dyDescent="0.25">
      <c r="A217" s="7">
        <v>43922</v>
      </c>
      <c r="B217" s="8"/>
      <c r="C217" s="9" t="s">
        <v>253</v>
      </c>
      <c r="D217" s="10">
        <v>49400</v>
      </c>
      <c r="E217" s="9" t="s">
        <v>23</v>
      </c>
      <c r="F217" s="9" t="s">
        <v>24</v>
      </c>
      <c r="G217" s="11" t="s">
        <v>26</v>
      </c>
    </row>
    <row r="218" spans="1:7" x14ac:dyDescent="0.25">
      <c r="A218" s="7">
        <v>43241</v>
      </c>
      <c r="B218" s="8">
        <v>82</v>
      </c>
      <c r="C218" s="9" t="s">
        <v>254</v>
      </c>
      <c r="D218" s="10">
        <f>67451.47+250</f>
        <v>67701.47</v>
      </c>
      <c r="E218" s="9" t="s">
        <v>9</v>
      </c>
      <c r="F218" s="9" t="s">
        <v>179</v>
      </c>
      <c r="G218" s="11" t="s">
        <v>15</v>
      </c>
    </row>
    <row r="219" spans="1:7" x14ac:dyDescent="0.25">
      <c r="A219" s="7">
        <v>43223</v>
      </c>
      <c r="B219" s="8">
        <v>56</v>
      </c>
      <c r="C219" s="9" t="s">
        <v>254</v>
      </c>
      <c r="D219" s="10">
        <f>49963.8+200</f>
        <v>50163.8</v>
      </c>
      <c r="E219" s="9" t="s">
        <v>9</v>
      </c>
      <c r="F219" s="9" t="s">
        <v>179</v>
      </c>
      <c r="G219" s="11" t="s">
        <v>15</v>
      </c>
    </row>
    <row r="220" spans="1:7" x14ac:dyDescent="0.25">
      <c r="A220" s="7">
        <v>44184</v>
      </c>
      <c r="B220" s="8">
        <v>104</v>
      </c>
      <c r="C220" s="9" t="s">
        <v>255</v>
      </c>
      <c r="D220" s="10">
        <v>33600</v>
      </c>
      <c r="E220" s="9" t="s">
        <v>9</v>
      </c>
      <c r="F220" s="9" t="s">
        <v>256</v>
      </c>
      <c r="G220" s="11" t="s">
        <v>15</v>
      </c>
    </row>
    <row r="221" spans="1:7" x14ac:dyDescent="0.25">
      <c r="A221" s="7">
        <v>43255</v>
      </c>
      <c r="B221" s="8">
        <v>1937</v>
      </c>
      <c r="C221" s="9" t="s">
        <v>257</v>
      </c>
      <c r="D221" s="10">
        <v>21160</v>
      </c>
      <c r="E221" s="9" t="s">
        <v>9</v>
      </c>
      <c r="F221" s="9" t="s">
        <v>155</v>
      </c>
      <c r="G221" s="11" t="s">
        <v>21</v>
      </c>
    </row>
    <row r="222" spans="1:7" x14ac:dyDescent="0.25">
      <c r="A222" s="7">
        <v>44173</v>
      </c>
      <c r="B222" s="8"/>
      <c r="C222" s="9" t="s">
        <v>258</v>
      </c>
      <c r="D222" s="10">
        <v>29266</v>
      </c>
      <c r="E222" s="9" t="s">
        <v>9</v>
      </c>
      <c r="F222" s="9" t="s">
        <v>259</v>
      </c>
      <c r="G222" s="11" t="s">
        <v>15</v>
      </c>
    </row>
    <row r="223" spans="1:7" x14ac:dyDescent="0.25">
      <c r="A223" s="7">
        <v>43190</v>
      </c>
      <c r="B223" s="8" t="s">
        <v>260</v>
      </c>
      <c r="C223" s="9" t="s">
        <v>261</v>
      </c>
      <c r="D223" s="10">
        <v>25752</v>
      </c>
      <c r="E223" s="9" t="s">
        <v>9</v>
      </c>
      <c r="F223" s="9" t="s">
        <v>262</v>
      </c>
      <c r="G223" s="11" t="s">
        <v>15</v>
      </c>
    </row>
    <row r="224" spans="1:7" x14ac:dyDescent="0.25">
      <c r="A224" s="7">
        <v>43403</v>
      </c>
      <c r="B224" s="8" t="s">
        <v>263</v>
      </c>
      <c r="C224" s="9" t="s">
        <v>264</v>
      </c>
      <c r="D224" s="10">
        <v>135110</v>
      </c>
      <c r="E224" s="9" t="s">
        <v>9</v>
      </c>
      <c r="F224" s="9" t="s">
        <v>265</v>
      </c>
      <c r="G224" s="11" t="s">
        <v>239</v>
      </c>
    </row>
    <row r="225" spans="1:7" x14ac:dyDescent="0.25">
      <c r="A225" s="7">
        <v>43449</v>
      </c>
      <c r="B225" s="8" t="s">
        <v>266</v>
      </c>
      <c r="C225" s="9" t="s">
        <v>264</v>
      </c>
      <c r="D225" s="10">
        <v>139830</v>
      </c>
      <c r="E225" s="9" t="s">
        <v>9</v>
      </c>
      <c r="F225" s="9" t="s">
        <v>267</v>
      </c>
      <c r="G225" s="11" t="s">
        <v>239</v>
      </c>
    </row>
    <row r="226" spans="1:7" x14ac:dyDescent="0.25">
      <c r="A226" s="7">
        <v>43515</v>
      </c>
      <c r="B226" s="8" t="s">
        <v>268</v>
      </c>
      <c r="C226" s="9" t="s">
        <v>264</v>
      </c>
      <c r="D226" s="10">
        <v>579468.5</v>
      </c>
      <c r="E226" s="9" t="s">
        <v>9</v>
      </c>
      <c r="F226" s="9" t="s">
        <v>269</v>
      </c>
      <c r="G226" s="11" t="s">
        <v>239</v>
      </c>
    </row>
    <row r="227" spans="1:7" x14ac:dyDescent="0.25">
      <c r="A227" s="7">
        <v>43742</v>
      </c>
      <c r="B227" s="8" t="s">
        <v>270</v>
      </c>
      <c r="C227" s="9" t="s">
        <v>264</v>
      </c>
      <c r="D227" s="10">
        <v>69325</v>
      </c>
      <c r="E227" s="9" t="s">
        <v>9</v>
      </c>
      <c r="F227" s="9" t="s">
        <v>267</v>
      </c>
      <c r="G227" s="11" t="s">
        <v>239</v>
      </c>
    </row>
    <row r="228" spans="1:7" x14ac:dyDescent="0.25">
      <c r="A228" s="7">
        <v>43498</v>
      </c>
      <c r="B228" s="8">
        <v>91</v>
      </c>
      <c r="C228" s="9" t="s">
        <v>271</v>
      </c>
      <c r="D228" s="10">
        <v>90100</v>
      </c>
      <c r="E228" s="9" t="s">
        <v>23</v>
      </c>
      <c r="F228" s="9" t="s">
        <v>272</v>
      </c>
      <c r="G228" s="11" t="s">
        <v>26</v>
      </c>
    </row>
    <row r="229" spans="1:7" x14ac:dyDescent="0.25">
      <c r="A229" s="7">
        <v>44238</v>
      </c>
      <c r="B229" s="8">
        <v>41</v>
      </c>
      <c r="C229" s="9" t="s">
        <v>126</v>
      </c>
      <c r="D229" s="10">
        <v>7870</v>
      </c>
      <c r="E229" s="9" t="s">
        <v>9</v>
      </c>
      <c r="F229" s="9" t="s">
        <v>127</v>
      </c>
      <c r="G229" s="11" t="s">
        <v>128</v>
      </c>
    </row>
    <row r="230" spans="1:7" x14ac:dyDescent="0.25">
      <c r="A230" s="7">
        <v>43905</v>
      </c>
      <c r="B230" s="8">
        <v>287</v>
      </c>
      <c r="C230" s="9" t="s">
        <v>273</v>
      </c>
      <c r="D230" s="10">
        <v>133003</v>
      </c>
      <c r="E230" s="9" t="s">
        <v>9</v>
      </c>
      <c r="F230" s="9" t="s">
        <v>274</v>
      </c>
      <c r="G230" s="11" t="s">
        <v>15</v>
      </c>
    </row>
    <row r="231" spans="1:7" x14ac:dyDescent="0.25">
      <c r="A231" s="7">
        <v>44142</v>
      </c>
      <c r="B231" s="8">
        <v>6</v>
      </c>
      <c r="C231" s="9" t="s">
        <v>275</v>
      </c>
      <c r="D231" s="10">
        <v>86830</v>
      </c>
      <c r="E231" s="9" t="s">
        <v>9</v>
      </c>
      <c r="F231" s="9" t="s">
        <v>196</v>
      </c>
      <c r="G231" s="11" t="s">
        <v>15</v>
      </c>
    </row>
    <row r="232" spans="1:7" x14ac:dyDescent="0.25">
      <c r="A232" s="7">
        <v>44257</v>
      </c>
      <c r="B232" s="8" t="s">
        <v>276</v>
      </c>
      <c r="C232" s="9" t="s">
        <v>275</v>
      </c>
      <c r="D232" s="10">
        <v>90000</v>
      </c>
      <c r="E232" s="9" t="s">
        <v>9</v>
      </c>
      <c r="F232" s="9" t="s">
        <v>277</v>
      </c>
      <c r="G232" s="11" t="s">
        <v>15</v>
      </c>
    </row>
    <row r="233" spans="1:7" x14ac:dyDescent="0.25">
      <c r="A233" s="7">
        <v>43939</v>
      </c>
      <c r="B233" s="8" t="s">
        <v>278</v>
      </c>
      <c r="C233" s="9" t="s">
        <v>279</v>
      </c>
      <c r="D233" s="10">
        <v>1250000</v>
      </c>
      <c r="E233" s="9" t="s">
        <v>23</v>
      </c>
      <c r="F233" s="9" t="s">
        <v>24</v>
      </c>
      <c r="G233" s="11" t="s">
        <v>26</v>
      </c>
    </row>
    <row r="234" spans="1:7" x14ac:dyDescent="0.25">
      <c r="A234" s="7">
        <v>43223</v>
      </c>
      <c r="B234" s="8" t="s">
        <v>280</v>
      </c>
      <c r="C234" s="9" t="s">
        <v>279</v>
      </c>
      <c r="D234" s="10">
        <v>200000</v>
      </c>
      <c r="E234" s="9" t="s">
        <v>23</v>
      </c>
      <c r="F234" s="9" t="s">
        <v>24</v>
      </c>
      <c r="G234" s="11" t="s">
        <v>26</v>
      </c>
    </row>
    <row r="235" spans="1:7" x14ac:dyDescent="0.25">
      <c r="A235" s="7">
        <v>43628</v>
      </c>
      <c r="B235" s="8" t="s">
        <v>281</v>
      </c>
      <c r="C235" s="9" t="s">
        <v>279</v>
      </c>
      <c r="D235" s="10">
        <v>649000</v>
      </c>
      <c r="E235" s="9" t="s">
        <v>23</v>
      </c>
      <c r="F235" s="9" t="s">
        <v>24</v>
      </c>
      <c r="G235" s="11" t="s">
        <v>26</v>
      </c>
    </row>
    <row r="236" spans="1:7" x14ac:dyDescent="0.25">
      <c r="A236" s="7">
        <v>44120</v>
      </c>
      <c r="B236" s="8" t="s">
        <v>282</v>
      </c>
      <c r="C236" s="9" t="s">
        <v>283</v>
      </c>
      <c r="D236" s="10">
        <v>713626.00000000012</v>
      </c>
      <c r="E236" s="9" t="s">
        <v>9</v>
      </c>
      <c r="F236" s="9" t="s">
        <v>284</v>
      </c>
      <c r="G236" s="11" t="s">
        <v>15</v>
      </c>
    </row>
    <row r="237" spans="1:7" x14ac:dyDescent="0.25">
      <c r="A237" s="7">
        <v>44120</v>
      </c>
      <c r="B237" s="8" t="s">
        <v>285</v>
      </c>
      <c r="C237" s="9" t="s">
        <v>283</v>
      </c>
      <c r="D237" s="10">
        <v>810770</v>
      </c>
      <c r="E237" s="9" t="s">
        <v>9</v>
      </c>
      <c r="F237" s="9" t="s">
        <v>284</v>
      </c>
      <c r="G237" s="11" t="s">
        <v>15</v>
      </c>
    </row>
    <row r="238" spans="1:7" x14ac:dyDescent="0.25">
      <c r="A238" s="7">
        <v>43447</v>
      </c>
      <c r="B238" s="8" t="s">
        <v>286</v>
      </c>
      <c r="C238" s="9" t="s">
        <v>287</v>
      </c>
      <c r="D238" s="10">
        <v>6300.0000000000009</v>
      </c>
      <c r="E238" s="9" t="s">
        <v>9</v>
      </c>
      <c r="F238" s="9" t="s">
        <v>288</v>
      </c>
      <c r="G238" s="11" t="s">
        <v>289</v>
      </c>
    </row>
    <row r="239" spans="1:7" x14ac:dyDescent="0.25">
      <c r="A239" s="7">
        <v>43461</v>
      </c>
      <c r="B239" s="8" t="s">
        <v>290</v>
      </c>
      <c r="C239" s="9" t="s">
        <v>287</v>
      </c>
      <c r="D239" s="10">
        <v>75335</v>
      </c>
      <c r="E239" s="9" t="s">
        <v>9</v>
      </c>
      <c r="F239" s="9" t="s">
        <v>291</v>
      </c>
      <c r="G239" s="11" t="s">
        <v>289</v>
      </c>
    </row>
    <row r="240" spans="1:7" x14ac:dyDescent="0.25">
      <c r="A240" s="7">
        <v>43482</v>
      </c>
      <c r="B240" s="8" t="s">
        <v>292</v>
      </c>
      <c r="C240" s="9" t="s">
        <v>287</v>
      </c>
      <c r="D240" s="10">
        <v>423.73</v>
      </c>
      <c r="E240" s="9" t="s">
        <v>9</v>
      </c>
      <c r="F240" s="9" t="s">
        <v>293</v>
      </c>
      <c r="G240" s="11" t="s">
        <v>289</v>
      </c>
    </row>
    <row r="241" spans="1:7" x14ac:dyDescent="0.25">
      <c r="A241" s="7">
        <v>44107</v>
      </c>
      <c r="B241" s="8">
        <v>8</v>
      </c>
      <c r="C241" s="9" t="s">
        <v>294</v>
      </c>
      <c r="D241" s="10">
        <v>2000</v>
      </c>
      <c r="E241" s="9" t="s">
        <v>23</v>
      </c>
      <c r="F241" s="9" t="s">
        <v>24</v>
      </c>
      <c r="G241" s="11" t="s">
        <v>26</v>
      </c>
    </row>
    <row r="242" spans="1:7" x14ac:dyDescent="0.25">
      <c r="A242" s="7">
        <v>44097</v>
      </c>
      <c r="B242" s="8">
        <v>7</v>
      </c>
      <c r="C242" s="9" t="s">
        <v>294</v>
      </c>
      <c r="D242" s="10">
        <v>3000</v>
      </c>
      <c r="E242" s="9" t="s">
        <v>23</v>
      </c>
      <c r="F242" s="9" t="s">
        <v>24</v>
      </c>
      <c r="G242" s="11" t="s">
        <v>26</v>
      </c>
    </row>
    <row r="243" spans="1:7" x14ac:dyDescent="0.25">
      <c r="A243" s="7">
        <v>43378</v>
      </c>
      <c r="B243" s="8" t="s">
        <v>295</v>
      </c>
      <c r="C243" s="9" t="s">
        <v>296</v>
      </c>
      <c r="D243" s="10">
        <v>50000</v>
      </c>
      <c r="E243" s="9" t="s">
        <v>23</v>
      </c>
      <c r="F243" s="9" t="s">
        <v>297</v>
      </c>
      <c r="G243" s="11" t="s">
        <v>26</v>
      </c>
    </row>
    <row r="244" spans="1:7" x14ac:dyDescent="0.25">
      <c r="A244" s="7">
        <v>44135</v>
      </c>
      <c r="B244" s="8">
        <v>716</v>
      </c>
      <c r="C244" s="9" t="s">
        <v>298</v>
      </c>
      <c r="D244" s="10">
        <v>8109.9999999999991</v>
      </c>
      <c r="E244" s="9" t="s">
        <v>9</v>
      </c>
      <c r="F244" s="9" t="s">
        <v>299</v>
      </c>
      <c r="G244" s="11" t="s">
        <v>15</v>
      </c>
    </row>
    <row r="245" spans="1:7" x14ac:dyDescent="0.25">
      <c r="A245" s="7">
        <v>43736</v>
      </c>
      <c r="B245" s="8" t="s">
        <v>300</v>
      </c>
      <c r="C245" s="9" t="s">
        <v>301</v>
      </c>
      <c r="D245" s="10">
        <v>140926</v>
      </c>
      <c r="E245" s="9" t="s">
        <v>9</v>
      </c>
      <c r="F245" s="9" t="s">
        <v>302</v>
      </c>
      <c r="G245" s="11" t="s">
        <v>15</v>
      </c>
    </row>
    <row r="246" spans="1:7" x14ac:dyDescent="0.25">
      <c r="A246" s="7">
        <v>44121</v>
      </c>
      <c r="B246" s="8">
        <v>13</v>
      </c>
      <c r="C246" s="9" t="s">
        <v>303</v>
      </c>
      <c r="D246" s="10">
        <v>62182.000000000007</v>
      </c>
      <c r="E246" s="9" t="s">
        <v>9</v>
      </c>
      <c r="F246" s="9" t="s">
        <v>304</v>
      </c>
      <c r="G246" s="11" t="s">
        <v>15</v>
      </c>
    </row>
    <row r="247" spans="1:7" x14ac:dyDescent="0.25">
      <c r="A247" s="7">
        <v>44015</v>
      </c>
      <c r="B247" s="8" t="s">
        <v>305</v>
      </c>
      <c r="C247" s="9" t="s">
        <v>306</v>
      </c>
      <c r="D247" s="10">
        <f>18432.22+1200-0.02</f>
        <v>19632.2</v>
      </c>
      <c r="E247" s="9" t="s">
        <v>9</v>
      </c>
      <c r="F247" s="9" t="s">
        <v>307</v>
      </c>
      <c r="G247" s="11" t="s">
        <v>308</v>
      </c>
    </row>
    <row r="248" spans="1:7" x14ac:dyDescent="0.25">
      <c r="A248" s="7">
        <v>44134</v>
      </c>
      <c r="B248" s="8" t="s">
        <v>309</v>
      </c>
      <c r="C248" s="9" t="s">
        <v>306</v>
      </c>
      <c r="D248" s="10">
        <f>12279.65+1200+0.01</f>
        <v>13479.66</v>
      </c>
      <c r="E248" s="9" t="s">
        <v>9</v>
      </c>
      <c r="F248" s="9" t="s">
        <v>310</v>
      </c>
      <c r="G248" s="11" t="s">
        <v>308</v>
      </c>
    </row>
    <row r="249" spans="1:7" x14ac:dyDescent="0.25">
      <c r="A249" s="7">
        <v>44219</v>
      </c>
      <c r="B249" s="8" t="s">
        <v>311</v>
      </c>
      <c r="C249" s="9" t="s">
        <v>306</v>
      </c>
      <c r="D249" s="10">
        <f>31050.83+2100+0.03</f>
        <v>33150.86</v>
      </c>
      <c r="E249" s="9" t="s">
        <v>9</v>
      </c>
      <c r="F249" s="9" t="s">
        <v>312</v>
      </c>
      <c r="G249" s="11" t="s">
        <v>308</v>
      </c>
    </row>
    <row r="250" spans="1:7" x14ac:dyDescent="0.25">
      <c r="A250" s="7">
        <v>44615</v>
      </c>
      <c r="B250" s="8" t="s">
        <v>313</v>
      </c>
      <c r="C250" s="9" t="s">
        <v>306</v>
      </c>
      <c r="D250" s="10">
        <f>9660.98+2500</f>
        <v>12160.98</v>
      </c>
      <c r="E250" s="9" t="s">
        <v>9</v>
      </c>
      <c r="F250" s="9" t="s">
        <v>314</v>
      </c>
      <c r="G250" s="11" t="s">
        <v>308</v>
      </c>
    </row>
    <row r="251" spans="1:7" x14ac:dyDescent="0.25">
      <c r="A251" s="7">
        <v>44197</v>
      </c>
      <c r="B251" s="8">
        <v>2742</v>
      </c>
      <c r="C251" s="9" t="s">
        <v>315</v>
      </c>
      <c r="D251" s="10">
        <v>24780</v>
      </c>
      <c r="E251" s="9" t="s">
        <v>9</v>
      </c>
      <c r="F251" s="9" t="s">
        <v>316</v>
      </c>
      <c r="G251" s="11" t="s">
        <v>21</v>
      </c>
    </row>
    <row r="252" spans="1:7" x14ac:dyDescent="0.25">
      <c r="A252" s="7">
        <v>43071</v>
      </c>
      <c r="B252" s="8">
        <v>46</v>
      </c>
      <c r="C252" s="9" t="s">
        <v>317</v>
      </c>
      <c r="D252" s="10">
        <v>126000</v>
      </c>
      <c r="E252" s="9" t="s">
        <v>124</v>
      </c>
      <c r="F252" s="9" t="s">
        <v>318</v>
      </c>
      <c r="G252" s="11" t="s">
        <v>15</v>
      </c>
    </row>
    <row r="253" spans="1:7" x14ac:dyDescent="0.25">
      <c r="A253" s="7">
        <v>43174</v>
      </c>
      <c r="B253" s="8">
        <v>92</v>
      </c>
      <c r="C253" s="9" t="s">
        <v>317</v>
      </c>
      <c r="D253" s="10">
        <v>21000</v>
      </c>
      <c r="E253" s="9" t="s">
        <v>9</v>
      </c>
      <c r="F253" s="9" t="s">
        <v>318</v>
      </c>
      <c r="G253" s="11" t="s">
        <v>15</v>
      </c>
    </row>
    <row r="254" spans="1:7" x14ac:dyDescent="0.25">
      <c r="A254" s="7">
        <v>43174</v>
      </c>
      <c r="B254" s="8">
        <v>93</v>
      </c>
      <c r="C254" s="9" t="s">
        <v>317</v>
      </c>
      <c r="D254" s="10">
        <v>210000</v>
      </c>
      <c r="E254" s="9" t="s">
        <v>9</v>
      </c>
      <c r="F254" s="9" t="s">
        <v>318</v>
      </c>
      <c r="G254" s="11" t="s">
        <v>15</v>
      </c>
    </row>
    <row r="255" spans="1:7" x14ac:dyDescent="0.25">
      <c r="A255" s="7">
        <v>43178</v>
      </c>
      <c r="B255" s="8">
        <v>95</v>
      </c>
      <c r="C255" s="9" t="s">
        <v>317</v>
      </c>
      <c r="D255" s="10">
        <v>21000</v>
      </c>
      <c r="E255" s="9" t="s">
        <v>9</v>
      </c>
      <c r="F255" s="9" t="s">
        <v>318</v>
      </c>
      <c r="G255" s="11" t="s">
        <v>15</v>
      </c>
    </row>
    <row r="256" spans="1:7" x14ac:dyDescent="0.25">
      <c r="A256" s="7">
        <v>43178</v>
      </c>
      <c r="B256" s="8">
        <v>97</v>
      </c>
      <c r="C256" s="9" t="s">
        <v>317</v>
      </c>
      <c r="D256" s="10">
        <v>21000</v>
      </c>
      <c r="E256" s="9" t="s">
        <v>9</v>
      </c>
      <c r="F256" s="9" t="s">
        <v>318</v>
      </c>
      <c r="G256" s="11" t="s">
        <v>15</v>
      </c>
    </row>
    <row r="257" spans="1:7" x14ac:dyDescent="0.25">
      <c r="A257" s="7">
        <v>43047</v>
      </c>
      <c r="B257" s="8">
        <v>16</v>
      </c>
      <c r="C257" s="9" t="s">
        <v>319</v>
      </c>
      <c r="D257" s="10">
        <v>56149</v>
      </c>
      <c r="E257" s="9" t="s">
        <v>9</v>
      </c>
      <c r="F257" s="9" t="s">
        <v>320</v>
      </c>
      <c r="G257" s="11" t="s">
        <v>15</v>
      </c>
    </row>
    <row r="258" spans="1:7" x14ac:dyDescent="0.25">
      <c r="A258" s="7">
        <v>43059</v>
      </c>
      <c r="B258" s="8">
        <v>20</v>
      </c>
      <c r="C258" s="9" t="s">
        <v>319</v>
      </c>
      <c r="D258" s="10">
        <v>60248</v>
      </c>
      <c r="E258" s="9" t="s">
        <v>9</v>
      </c>
      <c r="F258" s="9" t="s">
        <v>320</v>
      </c>
      <c r="G258" s="11" t="s">
        <v>15</v>
      </c>
    </row>
    <row r="259" spans="1:7" x14ac:dyDescent="0.25">
      <c r="A259" s="7">
        <v>44138</v>
      </c>
      <c r="B259" s="8">
        <v>1541</v>
      </c>
      <c r="C259" s="9" t="s">
        <v>321</v>
      </c>
      <c r="D259" s="10">
        <v>98098.000000000015</v>
      </c>
      <c r="E259" s="9" t="s">
        <v>9</v>
      </c>
      <c r="F259" s="9" t="s">
        <v>322</v>
      </c>
      <c r="G259" s="11" t="s">
        <v>15</v>
      </c>
    </row>
    <row r="260" spans="1:7" x14ac:dyDescent="0.25">
      <c r="A260" s="7">
        <v>44630</v>
      </c>
      <c r="B260" s="8">
        <v>1882</v>
      </c>
      <c r="C260" s="9" t="s">
        <v>321</v>
      </c>
      <c r="D260" s="9">
        <v>145379</v>
      </c>
      <c r="E260" s="9" t="s">
        <v>9</v>
      </c>
      <c r="F260" s="9" t="s">
        <v>323</v>
      </c>
      <c r="G260" s="11" t="s">
        <v>15</v>
      </c>
    </row>
    <row r="261" spans="1:7" x14ac:dyDescent="0.25">
      <c r="A261" s="7">
        <v>44353</v>
      </c>
      <c r="B261" s="8">
        <v>2517</v>
      </c>
      <c r="C261" s="9" t="s">
        <v>324</v>
      </c>
      <c r="D261" s="10">
        <v>648729.99999999988</v>
      </c>
      <c r="E261" s="9" t="s">
        <v>9</v>
      </c>
      <c r="F261" s="9" t="s">
        <v>325</v>
      </c>
      <c r="G261" s="11" t="s">
        <v>15</v>
      </c>
    </row>
    <row r="262" spans="1:7" x14ac:dyDescent="0.25">
      <c r="A262" s="7">
        <v>44261</v>
      </c>
      <c r="B262" s="8">
        <v>2518</v>
      </c>
      <c r="C262" s="9" t="s">
        <v>324</v>
      </c>
      <c r="D262" s="10">
        <v>158774.99999999997</v>
      </c>
      <c r="E262" s="9" t="s">
        <v>9</v>
      </c>
      <c r="F262" s="9" t="s">
        <v>325</v>
      </c>
      <c r="G262" s="11" t="s">
        <v>15</v>
      </c>
    </row>
    <row r="263" spans="1:7" x14ac:dyDescent="0.25">
      <c r="A263" s="7">
        <v>44306</v>
      </c>
      <c r="B263" s="8" t="s">
        <v>326</v>
      </c>
      <c r="C263" s="9" t="s">
        <v>324</v>
      </c>
      <c r="D263" s="10">
        <v>67297.460000000006</v>
      </c>
      <c r="E263" s="9" t="s">
        <v>9</v>
      </c>
      <c r="F263" s="9" t="s">
        <v>325</v>
      </c>
      <c r="G263" s="11" t="s">
        <v>15</v>
      </c>
    </row>
    <row r="264" spans="1:7" x14ac:dyDescent="0.25">
      <c r="A264" s="7">
        <v>44512</v>
      </c>
      <c r="B264" s="8" t="s">
        <v>327</v>
      </c>
      <c r="C264" s="9" t="s">
        <v>324</v>
      </c>
      <c r="D264" s="10">
        <f>474799.64+3000</f>
        <v>477799.64</v>
      </c>
      <c r="E264" s="9" t="s">
        <v>9</v>
      </c>
      <c r="F264" s="9" t="s">
        <v>328</v>
      </c>
      <c r="G264" s="11" t="s">
        <v>15</v>
      </c>
    </row>
    <row r="265" spans="1:7" x14ac:dyDescent="0.25">
      <c r="A265" s="7">
        <v>44589</v>
      </c>
      <c r="B265" s="8" t="s">
        <v>329</v>
      </c>
      <c r="C265" s="9" t="s">
        <v>324</v>
      </c>
      <c r="D265" s="10">
        <f>349255.94+3696</f>
        <v>352951.94</v>
      </c>
      <c r="E265" s="9" t="s">
        <v>9</v>
      </c>
      <c r="F265" s="9" t="s">
        <v>242</v>
      </c>
      <c r="G265" s="11" t="s">
        <v>15</v>
      </c>
    </row>
    <row r="266" spans="1:7" x14ac:dyDescent="0.25">
      <c r="A266" s="7">
        <v>44589</v>
      </c>
      <c r="B266" s="8" t="s">
        <v>330</v>
      </c>
      <c r="C266" s="9" t="s">
        <v>324</v>
      </c>
      <c r="D266" s="10">
        <f>238135.08+1870</f>
        <v>240005.08</v>
      </c>
      <c r="E266" s="9" t="s">
        <v>9</v>
      </c>
      <c r="F266" s="9" t="s">
        <v>242</v>
      </c>
      <c r="G266" s="11" t="s">
        <v>15</v>
      </c>
    </row>
    <row r="267" spans="1:7" x14ac:dyDescent="0.25">
      <c r="A267" s="7">
        <v>44601</v>
      </c>
      <c r="B267" s="8" t="s">
        <v>331</v>
      </c>
      <c r="C267" s="9" t="s">
        <v>324</v>
      </c>
      <c r="D267" s="10">
        <f>36013.56+1134</f>
        <v>37147.56</v>
      </c>
      <c r="E267" s="9" t="s">
        <v>9</v>
      </c>
      <c r="F267" s="9" t="s">
        <v>332</v>
      </c>
      <c r="G267" s="11" t="s">
        <v>15</v>
      </c>
    </row>
    <row r="268" spans="1:7" x14ac:dyDescent="0.25">
      <c r="A268" s="7">
        <v>44627</v>
      </c>
      <c r="B268" s="8" t="s">
        <v>333</v>
      </c>
      <c r="C268" s="9" t="s">
        <v>324</v>
      </c>
      <c r="D268" s="10">
        <f>93635.59+1813</f>
        <v>95448.59</v>
      </c>
      <c r="E268" s="9" t="s">
        <v>9</v>
      </c>
      <c r="F268" s="9" t="s">
        <v>334</v>
      </c>
      <c r="G268" s="11" t="s">
        <v>15</v>
      </c>
    </row>
    <row r="269" spans="1:7" x14ac:dyDescent="0.25">
      <c r="A269" s="7">
        <v>42987</v>
      </c>
      <c r="B269" s="12" t="s">
        <v>335</v>
      </c>
      <c r="C269" s="9" t="s">
        <v>336</v>
      </c>
      <c r="D269" s="10">
        <v>24125.999999999996</v>
      </c>
      <c r="E269" s="9" t="s">
        <v>9</v>
      </c>
      <c r="F269" s="9" t="s">
        <v>337</v>
      </c>
      <c r="G269" s="11" t="s">
        <v>15</v>
      </c>
    </row>
    <row r="270" spans="1:7" x14ac:dyDescent="0.25">
      <c r="A270" s="7">
        <v>42989</v>
      </c>
      <c r="B270" s="12" t="s">
        <v>338</v>
      </c>
      <c r="C270" s="9" t="s">
        <v>336</v>
      </c>
      <c r="D270" s="10">
        <v>230450.99999999997</v>
      </c>
      <c r="E270" s="9" t="s">
        <v>9</v>
      </c>
      <c r="F270" s="9" t="s">
        <v>337</v>
      </c>
      <c r="G270" s="11" t="s">
        <v>15</v>
      </c>
    </row>
    <row r="271" spans="1:7" x14ac:dyDescent="0.25">
      <c r="A271" s="7">
        <v>43025</v>
      </c>
      <c r="B271" s="12" t="s">
        <v>339</v>
      </c>
      <c r="C271" s="9" t="s">
        <v>336</v>
      </c>
      <c r="D271" s="10">
        <v>41247.999999999993</v>
      </c>
      <c r="E271" s="9" t="s">
        <v>9</v>
      </c>
      <c r="F271" s="9" t="s">
        <v>337</v>
      </c>
      <c r="G271" s="11" t="s">
        <v>15</v>
      </c>
    </row>
    <row r="272" spans="1:7" x14ac:dyDescent="0.25">
      <c r="A272" s="7">
        <v>43022</v>
      </c>
      <c r="B272" s="12" t="s">
        <v>340</v>
      </c>
      <c r="C272" s="9" t="s">
        <v>336</v>
      </c>
      <c r="D272" s="10">
        <v>357773.00000000006</v>
      </c>
      <c r="E272" s="9" t="s">
        <v>9</v>
      </c>
      <c r="F272" s="9" t="s">
        <v>337</v>
      </c>
      <c r="G272" s="11" t="s">
        <v>15</v>
      </c>
    </row>
    <row r="273" spans="1:7" x14ac:dyDescent="0.25">
      <c r="A273" s="7">
        <v>43049</v>
      </c>
      <c r="B273" s="12" t="s">
        <v>341</v>
      </c>
      <c r="C273" s="9" t="s">
        <v>336</v>
      </c>
      <c r="D273" s="10">
        <v>302044.99999999994</v>
      </c>
      <c r="E273" s="9" t="s">
        <v>9</v>
      </c>
      <c r="F273" s="9" t="s">
        <v>337</v>
      </c>
      <c r="G273" s="11" t="s">
        <v>15</v>
      </c>
    </row>
    <row r="274" spans="1:7" x14ac:dyDescent="0.25">
      <c r="A274" s="7">
        <v>43055</v>
      </c>
      <c r="B274" s="12" t="s">
        <v>342</v>
      </c>
      <c r="C274" s="9" t="s">
        <v>336</v>
      </c>
      <c r="D274" s="10">
        <v>39896</v>
      </c>
      <c r="E274" s="9" t="s">
        <v>9</v>
      </c>
      <c r="F274" s="9" t="s">
        <v>337</v>
      </c>
      <c r="G274" s="11" t="s">
        <v>15</v>
      </c>
    </row>
    <row r="275" spans="1:7" x14ac:dyDescent="0.25">
      <c r="A275" s="7">
        <v>43056</v>
      </c>
      <c r="B275" s="12" t="s">
        <v>343</v>
      </c>
      <c r="C275" s="9" t="s">
        <v>336</v>
      </c>
      <c r="D275" s="10">
        <v>34909</v>
      </c>
      <c r="E275" s="9" t="s">
        <v>9</v>
      </c>
      <c r="F275" s="9" t="s">
        <v>337</v>
      </c>
      <c r="G275" s="11" t="s">
        <v>15</v>
      </c>
    </row>
    <row r="276" spans="1:7" x14ac:dyDescent="0.25">
      <c r="A276" s="7">
        <v>43183</v>
      </c>
      <c r="B276" s="12" t="s">
        <v>344</v>
      </c>
      <c r="C276" s="9" t="s">
        <v>336</v>
      </c>
      <c r="D276" s="10">
        <v>600941.99999999988</v>
      </c>
      <c r="E276" s="9" t="s">
        <v>9</v>
      </c>
      <c r="F276" s="9" t="s">
        <v>337</v>
      </c>
      <c r="G276" s="11" t="s">
        <v>15</v>
      </c>
    </row>
    <row r="277" spans="1:7" x14ac:dyDescent="0.25">
      <c r="A277" s="7">
        <v>43632</v>
      </c>
      <c r="B277" s="8" t="s">
        <v>345</v>
      </c>
      <c r="C277" s="9" t="s">
        <v>346</v>
      </c>
      <c r="D277" s="10">
        <v>249648</v>
      </c>
      <c r="E277" s="9" t="s">
        <v>9</v>
      </c>
      <c r="F277" s="9" t="s">
        <v>347</v>
      </c>
      <c r="G277" s="11" t="s">
        <v>21</v>
      </c>
    </row>
    <row r="278" spans="1:7" x14ac:dyDescent="0.25">
      <c r="A278" s="7">
        <v>44361</v>
      </c>
      <c r="B278" s="8">
        <v>2107100112</v>
      </c>
      <c r="C278" s="9" t="s">
        <v>348</v>
      </c>
      <c r="D278" s="10">
        <v>195200</v>
      </c>
      <c r="E278" s="9" t="s">
        <v>9</v>
      </c>
      <c r="F278" s="9" t="s">
        <v>349</v>
      </c>
      <c r="G278" s="11" t="s">
        <v>239</v>
      </c>
    </row>
    <row r="279" spans="1:7" x14ac:dyDescent="0.25">
      <c r="A279" s="7">
        <v>43159</v>
      </c>
      <c r="B279" s="8">
        <v>76</v>
      </c>
      <c r="C279" s="9" t="s">
        <v>195</v>
      </c>
      <c r="D279" s="10">
        <v>13888811</v>
      </c>
      <c r="E279" s="9" t="s">
        <v>9</v>
      </c>
      <c r="F279" s="9" t="s">
        <v>196</v>
      </c>
      <c r="G279" s="11" t="s">
        <v>15</v>
      </c>
    </row>
    <row r="280" spans="1:7" x14ac:dyDescent="0.25">
      <c r="A280" s="7">
        <v>44189</v>
      </c>
      <c r="B280" s="8">
        <v>2252</v>
      </c>
      <c r="C280" s="9" t="s">
        <v>350</v>
      </c>
      <c r="D280" s="10">
        <v>14898</v>
      </c>
      <c r="E280" s="9" t="s">
        <v>9</v>
      </c>
      <c r="F280" s="9" t="s">
        <v>262</v>
      </c>
      <c r="G280" s="11" t="s">
        <v>15</v>
      </c>
    </row>
    <row r="281" spans="1:7" x14ac:dyDescent="0.25">
      <c r="A281" s="7">
        <v>44258</v>
      </c>
      <c r="B281" s="8">
        <v>2749</v>
      </c>
      <c r="C281" s="9" t="s">
        <v>350</v>
      </c>
      <c r="D281" s="10">
        <v>16392</v>
      </c>
      <c r="E281" s="9" t="s">
        <v>9</v>
      </c>
      <c r="F281" s="9" t="s">
        <v>262</v>
      </c>
      <c r="G281" s="11" t="s">
        <v>15</v>
      </c>
    </row>
    <row r="282" spans="1:7" x14ac:dyDescent="0.25">
      <c r="A282" s="7">
        <v>44425</v>
      </c>
      <c r="B282" s="8">
        <v>987</v>
      </c>
      <c r="C282" s="9" t="s">
        <v>350</v>
      </c>
      <c r="D282" s="10">
        <v>18136</v>
      </c>
      <c r="E282" s="9" t="s">
        <v>9</v>
      </c>
      <c r="F282" s="9" t="s">
        <v>262</v>
      </c>
      <c r="G282" s="11" t="s">
        <v>15</v>
      </c>
    </row>
    <row r="283" spans="1:7" x14ac:dyDescent="0.25">
      <c r="A283" s="7">
        <v>44413</v>
      </c>
      <c r="B283" s="8">
        <v>791</v>
      </c>
      <c r="C283" s="9" t="s">
        <v>350</v>
      </c>
      <c r="D283" s="10">
        <v>18096</v>
      </c>
      <c r="E283" s="9" t="s">
        <v>9</v>
      </c>
      <c r="F283" s="9" t="s">
        <v>262</v>
      </c>
      <c r="G283" s="11" t="s">
        <v>15</v>
      </c>
    </row>
    <row r="284" spans="1:7" x14ac:dyDescent="0.25">
      <c r="A284" s="7">
        <v>44627</v>
      </c>
      <c r="B284" s="8">
        <v>4467</v>
      </c>
      <c r="C284" s="9" t="s">
        <v>350</v>
      </c>
      <c r="D284" s="10">
        <v>17476</v>
      </c>
      <c r="E284" s="9" t="s">
        <v>9</v>
      </c>
      <c r="F284" s="9" t="s">
        <v>262</v>
      </c>
      <c r="G284" s="11" t="s">
        <v>15</v>
      </c>
    </row>
    <row r="285" spans="1:7" x14ac:dyDescent="0.25">
      <c r="A285" s="7">
        <v>43182</v>
      </c>
      <c r="B285" s="8" t="s">
        <v>351</v>
      </c>
      <c r="C285" s="9" t="s">
        <v>352</v>
      </c>
      <c r="D285" s="10">
        <v>17000</v>
      </c>
      <c r="E285" s="9" t="s">
        <v>353</v>
      </c>
      <c r="F285" s="9" t="s">
        <v>354</v>
      </c>
      <c r="G285" s="11" t="s">
        <v>49</v>
      </c>
    </row>
    <row r="286" spans="1:7" x14ac:dyDescent="0.25">
      <c r="A286" s="7">
        <v>43522</v>
      </c>
      <c r="B286" s="8" t="s">
        <v>355</v>
      </c>
      <c r="C286" s="9" t="s">
        <v>352</v>
      </c>
      <c r="D286" s="10">
        <v>20060</v>
      </c>
      <c r="E286" s="9" t="s">
        <v>23</v>
      </c>
      <c r="F286" s="9" t="s">
        <v>86</v>
      </c>
      <c r="G286" s="11" t="s">
        <v>49</v>
      </c>
    </row>
    <row r="287" spans="1:7" x14ac:dyDescent="0.25">
      <c r="A287" s="7">
        <v>43799</v>
      </c>
      <c r="B287" s="8" t="s">
        <v>356</v>
      </c>
      <c r="C287" s="9" t="s">
        <v>357</v>
      </c>
      <c r="D287" s="10">
        <v>50000</v>
      </c>
      <c r="E287" s="9" t="s">
        <v>23</v>
      </c>
      <c r="F287" s="9" t="s">
        <v>24</v>
      </c>
      <c r="G287" s="11" t="s">
        <v>26</v>
      </c>
    </row>
    <row r="288" spans="1:7" x14ac:dyDescent="0.25">
      <c r="A288" s="7">
        <v>43280</v>
      </c>
      <c r="B288" s="8">
        <v>147</v>
      </c>
      <c r="C288" s="9" t="s">
        <v>358</v>
      </c>
      <c r="D288" s="10">
        <v>93524.999999999985</v>
      </c>
      <c r="E288" s="9" t="s">
        <v>9</v>
      </c>
      <c r="F288" s="9" t="s">
        <v>58</v>
      </c>
      <c r="G288" s="11" t="s">
        <v>21</v>
      </c>
    </row>
    <row r="289" spans="1:7" x14ac:dyDescent="0.25">
      <c r="A289" s="7">
        <v>43339</v>
      </c>
      <c r="B289" s="8">
        <v>181</v>
      </c>
      <c r="C289" s="9" t="s">
        <v>358</v>
      </c>
      <c r="D289" s="10">
        <v>6844</v>
      </c>
      <c r="E289" s="9" t="s">
        <v>9</v>
      </c>
      <c r="F289" s="9" t="s">
        <v>144</v>
      </c>
      <c r="G289" s="11" t="s">
        <v>21</v>
      </c>
    </row>
    <row r="290" spans="1:7" x14ac:dyDescent="0.25">
      <c r="A290" s="7">
        <v>43352</v>
      </c>
      <c r="B290" s="8">
        <v>189</v>
      </c>
      <c r="C290" s="9" t="s">
        <v>358</v>
      </c>
      <c r="D290" s="10">
        <v>41595</v>
      </c>
      <c r="E290" s="9" t="s">
        <v>9</v>
      </c>
      <c r="F290" s="9" t="s">
        <v>58</v>
      </c>
      <c r="G290" s="11" t="s">
        <v>21</v>
      </c>
    </row>
    <row r="291" spans="1:7" x14ac:dyDescent="0.25">
      <c r="A291" s="7">
        <v>43544</v>
      </c>
      <c r="B291" s="8">
        <v>252</v>
      </c>
      <c r="C291" s="9" t="s">
        <v>358</v>
      </c>
      <c r="D291" s="10">
        <v>34249</v>
      </c>
      <c r="E291" s="9" t="s">
        <v>9</v>
      </c>
      <c r="F291" s="9" t="s">
        <v>359</v>
      </c>
      <c r="G291" s="11" t="s">
        <v>21</v>
      </c>
    </row>
    <row r="292" spans="1:7" x14ac:dyDescent="0.25">
      <c r="A292" s="7">
        <v>44265</v>
      </c>
      <c r="B292" s="8" t="s">
        <v>360</v>
      </c>
      <c r="C292" s="9" t="s">
        <v>361</v>
      </c>
      <c r="D292" s="10">
        <v>111983</v>
      </c>
      <c r="E292" s="9" t="s">
        <v>9</v>
      </c>
      <c r="F292" s="9" t="s">
        <v>362</v>
      </c>
      <c r="G292" s="11" t="s">
        <v>15</v>
      </c>
    </row>
    <row r="293" spans="1:7" x14ac:dyDescent="0.25">
      <c r="A293" s="7">
        <v>44273</v>
      </c>
      <c r="B293" s="8" t="s">
        <v>363</v>
      </c>
      <c r="C293" s="9" t="s">
        <v>361</v>
      </c>
      <c r="D293" s="10">
        <v>108675</v>
      </c>
      <c r="E293" s="9" t="s">
        <v>9</v>
      </c>
      <c r="F293" s="9" t="s">
        <v>362</v>
      </c>
      <c r="G293" s="11" t="s">
        <v>15</v>
      </c>
    </row>
    <row r="294" spans="1:7" x14ac:dyDescent="0.25">
      <c r="A294" s="7">
        <v>44273</v>
      </c>
      <c r="B294" s="8" t="s">
        <v>364</v>
      </c>
      <c r="C294" s="9" t="s">
        <v>361</v>
      </c>
      <c r="D294" s="10">
        <v>18162.999999999996</v>
      </c>
      <c r="E294" s="9" t="s">
        <v>9</v>
      </c>
      <c r="F294" s="9" t="s">
        <v>365</v>
      </c>
      <c r="G294" s="11" t="s">
        <v>15</v>
      </c>
    </row>
    <row r="295" spans="1:7" x14ac:dyDescent="0.25">
      <c r="A295" s="7">
        <v>44268</v>
      </c>
      <c r="B295" s="8" t="s">
        <v>366</v>
      </c>
      <c r="C295" s="9" t="s">
        <v>361</v>
      </c>
      <c r="D295" s="10">
        <v>27243.999999999996</v>
      </c>
      <c r="E295" s="9" t="s">
        <v>9</v>
      </c>
      <c r="F295" s="9" t="s">
        <v>365</v>
      </c>
      <c r="G295" s="11" t="s">
        <v>15</v>
      </c>
    </row>
    <row r="296" spans="1:7" x14ac:dyDescent="0.25">
      <c r="A296" s="7">
        <v>44268</v>
      </c>
      <c r="B296" s="8" t="s">
        <v>367</v>
      </c>
      <c r="C296" s="9" t="s">
        <v>361</v>
      </c>
      <c r="D296" s="10">
        <v>102296.00000000001</v>
      </c>
      <c r="E296" s="9" t="s">
        <v>9</v>
      </c>
      <c r="F296" s="9" t="s">
        <v>362</v>
      </c>
      <c r="G296" s="11" t="s">
        <v>15</v>
      </c>
    </row>
    <row r="297" spans="1:7" x14ac:dyDescent="0.25">
      <c r="A297" s="7">
        <v>44586</v>
      </c>
      <c r="B297" s="8" t="s">
        <v>368</v>
      </c>
      <c r="C297" s="9" t="s">
        <v>361</v>
      </c>
      <c r="D297" s="10">
        <v>108868</v>
      </c>
      <c r="E297" s="9" t="s">
        <v>9</v>
      </c>
      <c r="F297" s="9" t="s">
        <v>369</v>
      </c>
      <c r="G297" s="11" t="s">
        <v>15</v>
      </c>
    </row>
    <row r="298" spans="1:7" x14ac:dyDescent="0.25">
      <c r="A298" s="7">
        <v>44586</v>
      </c>
      <c r="B298" s="8" t="s">
        <v>370</v>
      </c>
      <c r="C298" s="9" t="s">
        <v>361</v>
      </c>
      <c r="D298" s="10">
        <v>14238</v>
      </c>
      <c r="E298" s="9" t="s">
        <v>9</v>
      </c>
      <c r="F298" s="9" t="s">
        <v>365</v>
      </c>
      <c r="G298" s="11" t="s">
        <v>15</v>
      </c>
    </row>
    <row r="299" spans="1:7" x14ac:dyDescent="0.25">
      <c r="A299" s="7">
        <v>44588</v>
      </c>
      <c r="B299" s="8" t="s">
        <v>371</v>
      </c>
      <c r="C299" s="9" t="s">
        <v>361</v>
      </c>
      <c r="D299" s="10">
        <v>107899</v>
      </c>
      <c r="E299" s="9" t="s">
        <v>9</v>
      </c>
      <c r="F299" s="9" t="s">
        <v>369</v>
      </c>
      <c r="G299" s="11" t="s">
        <v>15</v>
      </c>
    </row>
    <row r="300" spans="1:7" x14ac:dyDescent="0.25">
      <c r="A300" s="7">
        <v>44588</v>
      </c>
      <c r="B300" s="8" t="s">
        <v>372</v>
      </c>
      <c r="C300" s="9" t="s">
        <v>361</v>
      </c>
      <c r="D300" s="10">
        <v>14238</v>
      </c>
      <c r="E300" s="9" t="s">
        <v>9</v>
      </c>
      <c r="F300" s="9" t="s">
        <v>365</v>
      </c>
      <c r="G300" s="11" t="s">
        <v>15</v>
      </c>
    </row>
    <row r="301" spans="1:7" x14ac:dyDescent="0.25">
      <c r="A301" s="7">
        <v>44323</v>
      </c>
      <c r="B301" s="8" t="s">
        <v>373</v>
      </c>
      <c r="C301" s="9" t="s">
        <v>374</v>
      </c>
      <c r="D301" s="10">
        <v>7795.26</v>
      </c>
      <c r="E301" s="9" t="s">
        <v>9</v>
      </c>
      <c r="F301" s="9" t="s">
        <v>375</v>
      </c>
      <c r="G301" s="11" t="s">
        <v>21</v>
      </c>
    </row>
    <row r="302" spans="1:7" x14ac:dyDescent="0.25">
      <c r="A302" s="7">
        <v>44357</v>
      </c>
      <c r="B302" s="8" t="s">
        <v>376</v>
      </c>
      <c r="C302" s="9" t="s">
        <v>377</v>
      </c>
      <c r="D302" s="10">
        <v>9339.68</v>
      </c>
      <c r="E302" s="9" t="s">
        <v>9</v>
      </c>
      <c r="F302" s="9" t="s">
        <v>63</v>
      </c>
      <c r="G302" s="11" t="s">
        <v>64</v>
      </c>
    </row>
    <row r="303" spans="1:7" x14ac:dyDescent="0.25">
      <c r="A303" s="7">
        <v>44557</v>
      </c>
      <c r="B303" s="8" t="s">
        <v>378</v>
      </c>
      <c r="C303" s="9" t="s">
        <v>377</v>
      </c>
      <c r="D303" s="10">
        <v>198522</v>
      </c>
      <c r="E303" s="9" t="s">
        <v>9</v>
      </c>
      <c r="F303" s="9" t="s">
        <v>20</v>
      </c>
      <c r="G303" s="11" t="s">
        <v>64</v>
      </c>
    </row>
    <row r="304" spans="1:7" x14ac:dyDescent="0.25">
      <c r="A304" s="7">
        <v>44487</v>
      </c>
      <c r="B304" s="8" t="s">
        <v>379</v>
      </c>
      <c r="C304" s="9" t="s">
        <v>377</v>
      </c>
      <c r="D304" s="10">
        <v>145.19999999999999</v>
      </c>
      <c r="E304" s="9" t="s">
        <v>9</v>
      </c>
      <c r="F304" s="9" t="s">
        <v>380</v>
      </c>
      <c r="G304" s="11" t="s">
        <v>64</v>
      </c>
    </row>
    <row r="305" spans="1:7" x14ac:dyDescent="0.25">
      <c r="A305" s="7">
        <v>44489</v>
      </c>
      <c r="B305" s="8" t="s">
        <v>381</v>
      </c>
      <c r="C305" s="9" t="s">
        <v>377</v>
      </c>
      <c r="D305" s="10">
        <v>12453.28</v>
      </c>
      <c r="E305" s="9" t="s">
        <v>9</v>
      </c>
      <c r="F305" s="9" t="s">
        <v>380</v>
      </c>
      <c r="G305" s="11" t="s">
        <v>64</v>
      </c>
    </row>
    <row r="306" spans="1:7" x14ac:dyDescent="0.25">
      <c r="A306" s="7">
        <v>44492</v>
      </c>
      <c r="B306" s="8" t="s">
        <v>382</v>
      </c>
      <c r="C306" s="9" t="s">
        <v>377</v>
      </c>
      <c r="D306" s="10">
        <v>833.81</v>
      </c>
      <c r="E306" s="9" t="s">
        <v>9</v>
      </c>
      <c r="F306" s="9" t="s">
        <v>380</v>
      </c>
      <c r="G306" s="11" t="s">
        <v>64</v>
      </c>
    </row>
    <row r="307" spans="1:7" x14ac:dyDescent="0.25">
      <c r="A307" s="7">
        <v>44498</v>
      </c>
      <c r="B307" s="8" t="s">
        <v>383</v>
      </c>
      <c r="C307" s="9" t="s">
        <v>377</v>
      </c>
      <c r="D307" s="10">
        <v>4104.46</v>
      </c>
      <c r="E307" s="9" t="s">
        <v>9</v>
      </c>
      <c r="F307" s="9" t="s">
        <v>380</v>
      </c>
      <c r="G307" s="11" t="s">
        <v>64</v>
      </c>
    </row>
    <row r="308" spans="1:7" x14ac:dyDescent="0.25">
      <c r="A308" s="7">
        <v>44518</v>
      </c>
      <c r="B308" s="8" t="s">
        <v>384</v>
      </c>
      <c r="C308" s="9" t="s">
        <v>377</v>
      </c>
      <c r="D308" s="10">
        <v>26292.16</v>
      </c>
      <c r="E308" s="9" t="s">
        <v>9</v>
      </c>
      <c r="F308" s="9" t="s">
        <v>63</v>
      </c>
      <c r="G308" s="11" t="s">
        <v>64</v>
      </c>
    </row>
    <row r="309" spans="1:7" x14ac:dyDescent="0.25">
      <c r="A309" s="7">
        <v>44555</v>
      </c>
      <c r="B309" s="8" t="s">
        <v>385</v>
      </c>
      <c r="C309" s="9" t="s">
        <v>377</v>
      </c>
      <c r="D309" s="10">
        <v>6689.84</v>
      </c>
      <c r="E309" s="9" t="s">
        <v>9</v>
      </c>
      <c r="F309" s="9" t="s">
        <v>63</v>
      </c>
      <c r="G309" s="11" t="s">
        <v>64</v>
      </c>
    </row>
    <row r="310" spans="1:7" x14ac:dyDescent="0.25">
      <c r="A310" s="7">
        <v>44555</v>
      </c>
      <c r="B310" s="8" t="s">
        <v>386</v>
      </c>
      <c r="C310" s="9" t="s">
        <v>377</v>
      </c>
      <c r="D310" s="10">
        <v>1372.02</v>
      </c>
      <c r="E310" s="9" t="s">
        <v>9</v>
      </c>
      <c r="F310" s="9" t="s">
        <v>63</v>
      </c>
      <c r="G310" s="11" t="s">
        <v>64</v>
      </c>
    </row>
    <row r="311" spans="1:7" x14ac:dyDescent="0.25">
      <c r="A311" s="7">
        <v>44557</v>
      </c>
      <c r="B311" s="8" t="s">
        <v>387</v>
      </c>
      <c r="C311" s="9" t="s">
        <v>377</v>
      </c>
      <c r="D311" s="10">
        <v>32242.36</v>
      </c>
      <c r="E311" s="9" t="s">
        <v>9</v>
      </c>
      <c r="F311" s="9" t="s">
        <v>63</v>
      </c>
      <c r="G311" s="11" t="s">
        <v>64</v>
      </c>
    </row>
    <row r="312" spans="1:7" x14ac:dyDescent="0.25">
      <c r="A312" s="7">
        <v>44558</v>
      </c>
      <c r="B312" s="8" t="s">
        <v>388</v>
      </c>
      <c r="C312" s="9" t="s">
        <v>377</v>
      </c>
      <c r="D312" s="10">
        <v>29614.080000000002</v>
      </c>
      <c r="E312" s="9" t="s">
        <v>9</v>
      </c>
      <c r="F312" s="9" t="s">
        <v>63</v>
      </c>
      <c r="G312" s="11" t="s">
        <v>64</v>
      </c>
    </row>
    <row r="313" spans="1:7" x14ac:dyDescent="0.25">
      <c r="A313" s="7">
        <v>44559</v>
      </c>
      <c r="B313" s="8" t="s">
        <v>389</v>
      </c>
      <c r="C313" s="9" t="s">
        <v>377</v>
      </c>
      <c r="D313" s="10">
        <v>38490.199999999997</v>
      </c>
      <c r="E313" s="9" t="s">
        <v>9</v>
      </c>
      <c r="F313" s="9" t="s">
        <v>63</v>
      </c>
      <c r="G313" s="11" t="s">
        <v>64</v>
      </c>
    </row>
    <row r="314" spans="1:7" x14ac:dyDescent="0.25">
      <c r="A314" s="7">
        <v>44629</v>
      </c>
      <c r="B314" s="8" t="s">
        <v>390</v>
      </c>
      <c r="C314" s="9" t="s">
        <v>377</v>
      </c>
      <c r="D314" s="10">
        <v>6297.55</v>
      </c>
      <c r="E314" s="9" t="s">
        <v>9</v>
      </c>
      <c r="F314" s="9" t="s">
        <v>63</v>
      </c>
      <c r="G314" s="11" t="s">
        <v>64</v>
      </c>
    </row>
    <row r="315" spans="1:7" x14ac:dyDescent="0.25">
      <c r="A315" s="7">
        <v>44648</v>
      </c>
      <c r="B315" s="8" t="s">
        <v>391</v>
      </c>
      <c r="C315" s="9" t="s">
        <v>377</v>
      </c>
      <c r="D315" s="10">
        <v>123893.08</v>
      </c>
      <c r="E315" s="9" t="s">
        <v>9</v>
      </c>
      <c r="F315" s="9" t="s">
        <v>392</v>
      </c>
      <c r="G315" s="11" t="s">
        <v>64</v>
      </c>
    </row>
    <row r="316" spans="1:7" x14ac:dyDescent="0.25">
      <c r="A316" s="7">
        <v>44646</v>
      </c>
      <c r="B316" s="8" t="s">
        <v>393</v>
      </c>
      <c r="C316" s="9" t="s">
        <v>377</v>
      </c>
      <c r="D316" s="10">
        <v>65885.56</v>
      </c>
      <c r="E316" s="9" t="s">
        <v>9</v>
      </c>
      <c r="F316" s="9" t="s">
        <v>392</v>
      </c>
      <c r="G316" s="11" t="s">
        <v>64</v>
      </c>
    </row>
    <row r="317" spans="1:7" x14ac:dyDescent="0.25">
      <c r="A317" s="7">
        <v>44646</v>
      </c>
      <c r="B317" s="8" t="s">
        <v>394</v>
      </c>
      <c r="C317" s="9" t="s">
        <v>377</v>
      </c>
      <c r="D317" s="10">
        <v>2350.84</v>
      </c>
      <c r="E317" s="9" t="s">
        <v>9</v>
      </c>
      <c r="F317" s="9" t="s">
        <v>392</v>
      </c>
      <c r="G317" s="11" t="s">
        <v>64</v>
      </c>
    </row>
    <row r="318" spans="1:7" x14ac:dyDescent="0.25">
      <c r="A318" s="7">
        <v>44529</v>
      </c>
      <c r="B318" s="8" t="s">
        <v>395</v>
      </c>
      <c r="C318" s="9" t="s">
        <v>377</v>
      </c>
      <c r="D318" s="10">
        <v>13911.9</v>
      </c>
      <c r="E318" s="9" t="s">
        <v>9</v>
      </c>
      <c r="F318" s="9" t="s">
        <v>392</v>
      </c>
      <c r="G318" s="11" t="s">
        <v>64</v>
      </c>
    </row>
    <row r="319" spans="1:7" x14ac:dyDescent="0.25">
      <c r="A319" s="7">
        <v>43309</v>
      </c>
      <c r="B319" s="8">
        <v>562</v>
      </c>
      <c r="C319" s="9" t="s">
        <v>396</v>
      </c>
      <c r="D319" s="10">
        <f>16000+2400</f>
        <v>18400</v>
      </c>
      <c r="E319" s="9" t="s">
        <v>23</v>
      </c>
      <c r="F319" s="9" t="s">
        <v>397</v>
      </c>
      <c r="G319" s="11" t="s">
        <v>15</v>
      </c>
    </row>
    <row r="320" spans="1:7" x14ac:dyDescent="0.25">
      <c r="A320" s="7">
        <v>43185</v>
      </c>
      <c r="B320" s="12" t="s">
        <v>398</v>
      </c>
      <c r="C320" s="9" t="s">
        <v>399</v>
      </c>
      <c r="D320" s="10">
        <v>11835829</v>
      </c>
      <c r="E320" s="9" t="s">
        <v>9</v>
      </c>
      <c r="F320" s="9" t="s">
        <v>196</v>
      </c>
      <c r="G320" s="11" t="s">
        <v>15</v>
      </c>
    </row>
    <row r="321" spans="1:7" x14ac:dyDescent="0.25">
      <c r="A321" s="7">
        <v>43542</v>
      </c>
      <c r="B321" s="8">
        <v>229</v>
      </c>
      <c r="C321" s="9" t="s">
        <v>399</v>
      </c>
      <c r="D321" s="10">
        <v>14621982</v>
      </c>
      <c r="E321" s="9" t="s">
        <v>9</v>
      </c>
      <c r="F321" s="9" t="s">
        <v>400</v>
      </c>
      <c r="G321" s="11" t="s">
        <v>15</v>
      </c>
    </row>
    <row r="322" spans="1:7" x14ac:dyDescent="0.25">
      <c r="A322" s="7">
        <v>43809</v>
      </c>
      <c r="B322" s="8" t="s">
        <v>401</v>
      </c>
      <c r="C322" s="9" t="s">
        <v>399</v>
      </c>
      <c r="D322" s="10">
        <v>16166180</v>
      </c>
      <c r="E322" s="9" t="s">
        <v>9</v>
      </c>
      <c r="F322" s="9" t="s">
        <v>402</v>
      </c>
      <c r="G322" s="11" t="s">
        <v>15</v>
      </c>
    </row>
    <row r="323" spans="1:7" x14ac:dyDescent="0.25">
      <c r="A323" s="7">
        <v>43808</v>
      </c>
      <c r="B323" s="8" t="s">
        <v>403</v>
      </c>
      <c r="C323" s="9" t="s">
        <v>399</v>
      </c>
      <c r="D323" s="10">
        <v>2132082</v>
      </c>
      <c r="E323" s="9" t="s">
        <v>9</v>
      </c>
      <c r="F323" s="9" t="s">
        <v>81</v>
      </c>
      <c r="G323" s="11" t="s">
        <v>15</v>
      </c>
    </row>
    <row r="324" spans="1:7" x14ac:dyDescent="0.25">
      <c r="A324" s="7">
        <v>43809</v>
      </c>
      <c r="B324" s="8" t="s">
        <v>404</v>
      </c>
      <c r="C324" s="9" t="s">
        <v>399</v>
      </c>
      <c r="D324" s="10">
        <v>6867420</v>
      </c>
      <c r="E324" s="9" t="s">
        <v>9</v>
      </c>
      <c r="F324" s="9" t="s">
        <v>196</v>
      </c>
      <c r="G324" s="11" t="s">
        <v>15</v>
      </c>
    </row>
    <row r="325" spans="1:7" x14ac:dyDescent="0.25">
      <c r="A325" s="7">
        <v>43809</v>
      </c>
      <c r="B325" s="8" t="s">
        <v>405</v>
      </c>
      <c r="C325" s="9" t="s">
        <v>399</v>
      </c>
      <c r="D325" s="10">
        <v>4860586</v>
      </c>
      <c r="E325" s="9" t="s">
        <v>9</v>
      </c>
      <c r="F325" s="9" t="s">
        <v>406</v>
      </c>
      <c r="G325" s="11" t="s">
        <v>15</v>
      </c>
    </row>
    <row r="326" spans="1:7" x14ac:dyDescent="0.25">
      <c r="A326" s="7">
        <v>44627</v>
      </c>
      <c r="B326" s="8">
        <v>13</v>
      </c>
      <c r="C326" s="9" t="s">
        <v>407</v>
      </c>
      <c r="D326" s="10">
        <v>84960</v>
      </c>
      <c r="E326" s="9" t="s">
        <v>9</v>
      </c>
      <c r="F326" s="9" t="s">
        <v>408</v>
      </c>
      <c r="G326" s="11" t="s">
        <v>15</v>
      </c>
    </row>
    <row r="327" spans="1:7" x14ac:dyDescent="0.25">
      <c r="A327" s="7">
        <v>43677</v>
      </c>
      <c r="B327" s="8">
        <v>6080</v>
      </c>
      <c r="C327" s="9" t="s">
        <v>409</v>
      </c>
      <c r="D327" s="10">
        <v>128266</v>
      </c>
      <c r="E327" s="9" t="s">
        <v>9</v>
      </c>
      <c r="F327" s="9" t="s">
        <v>267</v>
      </c>
      <c r="G327" s="11" t="s">
        <v>410</v>
      </c>
    </row>
    <row r="328" spans="1:7" x14ac:dyDescent="0.25">
      <c r="A328" s="7">
        <v>44206</v>
      </c>
      <c r="B328" s="8"/>
      <c r="C328" s="9" t="s">
        <v>258</v>
      </c>
      <c r="D328" s="10">
        <v>46733</v>
      </c>
      <c r="E328" s="9" t="s">
        <v>9</v>
      </c>
      <c r="F328" s="9" t="s">
        <v>259</v>
      </c>
      <c r="G328" s="11" t="s">
        <v>15</v>
      </c>
    </row>
    <row r="329" spans="1:7" x14ac:dyDescent="0.25">
      <c r="A329" s="7">
        <v>44232</v>
      </c>
      <c r="B329" s="8">
        <v>11</v>
      </c>
      <c r="C329" s="9" t="s">
        <v>258</v>
      </c>
      <c r="D329" s="10">
        <v>63360</v>
      </c>
      <c r="E329" s="9" t="s">
        <v>9</v>
      </c>
      <c r="F329" s="9" t="s">
        <v>259</v>
      </c>
      <c r="G329" s="11" t="s">
        <v>15</v>
      </c>
    </row>
    <row r="330" spans="1:7" x14ac:dyDescent="0.25">
      <c r="A330" s="7">
        <v>44125</v>
      </c>
      <c r="B330" s="8">
        <v>203</v>
      </c>
      <c r="C330" s="9" t="s">
        <v>411</v>
      </c>
      <c r="D330" s="10">
        <v>4400</v>
      </c>
      <c r="E330" s="9" t="s">
        <v>9</v>
      </c>
      <c r="F330" s="9" t="s">
        <v>412</v>
      </c>
      <c r="G330" s="11" t="s">
        <v>15</v>
      </c>
    </row>
    <row r="331" spans="1:7" x14ac:dyDescent="0.25">
      <c r="A331" s="7">
        <v>44127</v>
      </c>
      <c r="B331" s="8">
        <v>209</v>
      </c>
      <c r="C331" s="9" t="s">
        <v>411</v>
      </c>
      <c r="D331" s="10">
        <v>1999.9999999999998</v>
      </c>
      <c r="E331" s="9" t="s">
        <v>9</v>
      </c>
      <c r="F331" s="9" t="s">
        <v>413</v>
      </c>
      <c r="G331" s="11" t="s">
        <v>15</v>
      </c>
    </row>
    <row r="332" spans="1:7" x14ac:dyDescent="0.25">
      <c r="A332" s="7">
        <v>43127</v>
      </c>
      <c r="B332" s="12" t="s">
        <v>414</v>
      </c>
      <c r="C332" s="9" t="s">
        <v>415</v>
      </c>
      <c r="D332" s="10">
        <v>297234.00000000006</v>
      </c>
      <c r="E332" s="9" t="s">
        <v>124</v>
      </c>
      <c r="F332" s="9" t="s">
        <v>337</v>
      </c>
      <c r="G332" s="11" t="s">
        <v>15</v>
      </c>
    </row>
    <row r="333" spans="1:7" x14ac:dyDescent="0.25">
      <c r="A333" s="7">
        <v>43111</v>
      </c>
      <c r="B333" s="12" t="s">
        <v>416</v>
      </c>
      <c r="C333" s="9" t="s">
        <v>415</v>
      </c>
      <c r="D333" s="10">
        <v>269641</v>
      </c>
      <c r="E333" s="9" t="s">
        <v>124</v>
      </c>
      <c r="F333" s="9" t="s">
        <v>337</v>
      </c>
      <c r="G333" s="11" t="s">
        <v>15</v>
      </c>
    </row>
    <row r="334" spans="1:7" x14ac:dyDescent="0.25">
      <c r="A334" s="7">
        <v>43643</v>
      </c>
      <c r="B334" s="8">
        <v>14</v>
      </c>
      <c r="C334" s="9" t="s">
        <v>417</v>
      </c>
      <c r="D334" s="10">
        <v>208740</v>
      </c>
      <c r="E334" s="9" t="s">
        <v>9</v>
      </c>
      <c r="F334" s="9" t="s">
        <v>418</v>
      </c>
      <c r="G334" s="11" t="s">
        <v>128</v>
      </c>
    </row>
    <row r="335" spans="1:7" x14ac:dyDescent="0.25">
      <c r="A335" s="7">
        <v>44025</v>
      </c>
      <c r="B335" s="8">
        <v>9</v>
      </c>
      <c r="C335" s="9" t="s">
        <v>417</v>
      </c>
      <c r="D335" s="10">
        <v>767800</v>
      </c>
      <c r="E335" s="9" t="s">
        <v>9</v>
      </c>
      <c r="F335" s="9" t="s">
        <v>418</v>
      </c>
      <c r="G335" s="11" t="s">
        <v>128</v>
      </c>
    </row>
    <row r="336" spans="1:7" x14ac:dyDescent="0.25">
      <c r="A336" s="7">
        <v>44094</v>
      </c>
      <c r="B336" s="8">
        <v>56</v>
      </c>
      <c r="C336" s="9" t="s">
        <v>417</v>
      </c>
      <c r="D336" s="10">
        <v>281900</v>
      </c>
      <c r="E336" s="9" t="s">
        <v>9</v>
      </c>
      <c r="F336" s="9" t="s">
        <v>418</v>
      </c>
      <c r="G336" s="11" t="s">
        <v>128</v>
      </c>
    </row>
    <row r="337" spans="1:7" x14ac:dyDescent="0.25">
      <c r="A337" s="7">
        <v>44076</v>
      </c>
      <c r="B337" s="8">
        <v>69</v>
      </c>
      <c r="C337" s="9" t="s">
        <v>417</v>
      </c>
      <c r="D337" s="10">
        <v>296850</v>
      </c>
      <c r="E337" s="9" t="s">
        <v>9</v>
      </c>
      <c r="F337" s="9" t="s">
        <v>418</v>
      </c>
      <c r="G337" s="11" t="s">
        <v>128</v>
      </c>
    </row>
    <row r="338" spans="1:7" x14ac:dyDescent="0.25">
      <c r="A338" s="7">
        <v>44368</v>
      </c>
      <c r="B338" s="8">
        <v>6</v>
      </c>
      <c r="C338" s="9" t="s">
        <v>417</v>
      </c>
      <c r="D338" s="10">
        <v>156300</v>
      </c>
      <c r="E338" s="9" t="s">
        <v>9</v>
      </c>
      <c r="F338" s="9" t="s">
        <v>418</v>
      </c>
      <c r="G338" s="11" t="s">
        <v>128</v>
      </c>
    </row>
    <row r="339" spans="1:7" x14ac:dyDescent="0.25">
      <c r="A339" s="7">
        <v>44368</v>
      </c>
      <c r="B339" s="8">
        <v>5</v>
      </c>
      <c r="C339" s="9" t="s">
        <v>417</v>
      </c>
      <c r="D339" s="10">
        <v>111140</v>
      </c>
      <c r="E339" s="9" t="s">
        <v>9</v>
      </c>
      <c r="F339" s="9" t="s">
        <v>418</v>
      </c>
      <c r="G339" s="11" t="s">
        <v>128</v>
      </c>
    </row>
    <row r="340" spans="1:7" x14ac:dyDescent="0.25">
      <c r="A340" s="7">
        <v>44368</v>
      </c>
      <c r="B340" s="8">
        <v>4</v>
      </c>
      <c r="C340" s="9" t="s">
        <v>417</v>
      </c>
      <c r="D340" s="10">
        <v>81025</v>
      </c>
      <c r="E340" s="9" t="s">
        <v>9</v>
      </c>
      <c r="F340" s="9" t="s">
        <v>418</v>
      </c>
      <c r="G340" s="11" t="s">
        <v>128</v>
      </c>
    </row>
    <row r="341" spans="1:7" x14ac:dyDescent="0.25">
      <c r="A341" s="7">
        <v>44368</v>
      </c>
      <c r="B341" s="8">
        <v>3</v>
      </c>
      <c r="C341" s="9" t="s">
        <v>417</v>
      </c>
      <c r="D341" s="10">
        <v>76500</v>
      </c>
      <c r="E341" s="9" t="s">
        <v>9</v>
      </c>
      <c r="F341" s="9" t="s">
        <v>418</v>
      </c>
      <c r="G341" s="11" t="s">
        <v>128</v>
      </c>
    </row>
    <row r="342" spans="1:7" x14ac:dyDescent="0.25">
      <c r="A342" s="7">
        <v>44368</v>
      </c>
      <c r="B342" s="8">
        <v>2</v>
      </c>
      <c r="C342" s="9" t="s">
        <v>417</v>
      </c>
      <c r="D342" s="10">
        <v>20160</v>
      </c>
      <c r="E342" s="9" t="s">
        <v>9</v>
      </c>
      <c r="F342" s="9" t="s">
        <v>418</v>
      </c>
      <c r="G342" s="11" t="s">
        <v>128</v>
      </c>
    </row>
    <row r="343" spans="1:7" x14ac:dyDescent="0.25">
      <c r="A343" s="7">
        <v>44368</v>
      </c>
      <c r="B343" s="8">
        <v>1</v>
      </c>
      <c r="C343" s="9" t="s">
        <v>417</v>
      </c>
      <c r="D343" s="10">
        <v>21690</v>
      </c>
      <c r="E343" s="9" t="s">
        <v>9</v>
      </c>
      <c r="F343" s="9" t="s">
        <v>418</v>
      </c>
      <c r="G343" s="11" t="s">
        <v>128</v>
      </c>
    </row>
    <row r="344" spans="1:7" x14ac:dyDescent="0.25">
      <c r="A344" s="7">
        <v>44368</v>
      </c>
      <c r="B344" s="8">
        <v>6</v>
      </c>
      <c r="C344" s="9" t="s">
        <v>417</v>
      </c>
      <c r="D344" s="10">
        <v>51410</v>
      </c>
      <c r="E344" s="9" t="s">
        <v>9</v>
      </c>
      <c r="F344" s="9" t="s">
        <v>418</v>
      </c>
      <c r="G344" s="11" t="s">
        <v>128</v>
      </c>
    </row>
    <row r="345" spans="1:7" x14ac:dyDescent="0.25">
      <c r="A345" s="7">
        <v>44368</v>
      </c>
      <c r="B345" s="8">
        <v>7</v>
      </c>
      <c r="C345" s="9" t="s">
        <v>417</v>
      </c>
      <c r="D345" s="10">
        <v>130150</v>
      </c>
      <c r="E345" s="9" t="s">
        <v>9</v>
      </c>
      <c r="F345" s="9" t="s">
        <v>418</v>
      </c>
      <c r="G345" s="11" t="s">
        <v>128</v>
      </c>
    </row>
    <row r="346" spans="1:7" x14ac:dyDescent="0.25">
      <c r="A346" s="7">
        <v>44368</v>
      </c>
      <c r="B346" s="8">
        <v>8</v>
      </c>
      <c r="C346" s="9" t="s">
        <v>417</v>
      </c>
      <c r="D346" s="10">
        <v>241400</v>
      </c>
      <c r="E346" s="9" t="s">
        <v>9</v>
      </c>
      <c r="F346" s="9" t="s">
        <v>418</v>
      </c>
      <c r="G346" s="11" t="s">
        <v>128</v>
      </c>
    </row>
    <row r="347" spans="1:7" x14ac:dyDescent="0.25">
      <c r="A347" s="7">
        <v>44368</v>
      </c>
      <c r="B347" s="8">
        <v>9</v>
      </c>
      <c r="C347" s="9" t="s">
        <v>417</v>
      </c>
      <c r="D347" s="10">
        <v>285800</v>
      </c>
      <c r="E347" s="9" t="s">
        <v>9</v>
      </c>
      <c r="F347" s="9" t="s">
        <v>418</v>
      </c>
      <c r="G347" s="11" t="s">
        <v>128</v>
      </c>
    </row>
    <row r="348" spans="1:7" x14ac:dyDescent="0.25">
      <c r="A348" s="7">
        <v>43299</v>
      </c>
      <c r="B348" s="8">
        <v>298</v>
      </c>
      <c r="C348" s="9" t="s">
        <v>419</v>
      </c>
      <c r="D348" s="10">
        <v>3540</v>
      </c>
      <c r="E348" s="9" t="s">
        <v>9</v>
      </c>
      <c r="F348" s="9" t="s">
        <v>230</v>
      </c>
      <c r="G348" s="11" t="s">
        <v>15</v>
      </c>
    </row>
    <row r="349" spans="1:7" x14ac:dyDescent="0.25">
      <c r="A349" s="7">
        <v>44438</v>
      </c>
      <c r="B349" s="8">
        <v>116</v>
      </c>
      <c r="C349" s="9" t="s">
        <v>420</v>
      </c>
      <c r="D349" s="10">
        <v>1000</v>
      </c>
      <c r="E349" s="9" t="s">
        <v>23</v>
      </c>
      <c r="F349" s="9" t="s">
        <v>421</v>
      </c>
      <c r="G349" s="11" t="s">
        <v>26</v>
      </c>
    </row>
    <row r="350" spans="1:7" x14ac:dyDescent="0.25">
      <c r="A350" s="7">
        <v>44411</v>
      </c>
      <c r="B350" s="8">
        <v>88</v>
      </c>
      <c r="C350" s="9" t="s">
        <v>420</v>
      </c>
      <c r="D350" s="10">
        <v>6000</v>
      </c>
      <c r="E350" s="9" t="s">
        <v>23</v>
      </c>
      <c r="F350" s="9" t="s">
        <v>24</v>
      </c>
      <c r="G350" s="11" t="s">
        <v>26</v>
      </c>
    </row>
    <row r="351" spans="1:7" x14ac:dyDescent="0.25">
      <c r="A351" s="7">
        <v>44482</v>
      </c>
      <c r="B351" s="8">
        <v>154</v>
      </c>
      <c r="C351" s="9" t="s">
        <v>420</v>
      </c>
      <c r="D351" s="10">
        <v>2000</v>
      </c>
      <c r="E351" s="9" t="s">
        <v>23</v>
      </c>
      <c r="F351" s="9" t="s">
        <v>24</v>
      </c>
      <c r="G351" s="11" t="s">
        <v>26</v>
      </c>
    </row>
    <row r="352" spans="1:7" x14ac:dyDescent="0.25">
      <c r="A352" s="7">
        <v>44578</v>
      </c>
      <c r="B352" s="8">
        <v>225</v>
      </c>
      <c r="C352" s="9" t="s">
        <v>420</v>
      </c>
      <c r="D352" s="10">
        <v>2000</v>
      </c>
      <c r="E352" s="9" t="s">
        <v>23</v>
      </c>
      <c r="F352" s="9" t="s">
        <v>422</v>
      </c>
      <c r="G352" s="11" t="s">
        <v>26</v>
      </c>
    </row>
    <row r="353" spans="1:7" x14ac:dyDescent="0.25">
      <c r="A353" s="7">
        <v>44596</v>
      </c>
      <c r="B353" s="8">
        <v>253</v>
      </c>
      <c r="C353" s="9" t="s">
        <v>420</v>
      </c>
      <c r="D353" s="10">
        <v>2000</v>
      </c>
      <c r="E353" s="9" t="s">
        <v>23</v>
      </c>
      <c r="F353" s="9" t="s">
        <v>24</v>
      </c>
      <c r="G353" s="11" t="s">
        <v>26</v>
      </c>
    </row>
    <row r="354" spans="1:7" x14ac:dyDescent="0.25">
      <c r="A354" s="7">
        <v>44609</v>
      </c>
      <c r="B354" s="8">
        <v>260</v>
      </c>
      <c r="C354" s="9" t="s">
        <v>420</v>
      </c>
      <c r="D354" s="10">
        <v>1000</v>
      </c>
      <c r="E354" s="9" t="s">
        <v>23</v>
      </c>
      <c r="F354" s="9" t="s">
        <v>24</v>
      </c>
      <c r="G354" s="11" t="s">
        <v>26</v>
      </c>
    </row>
    <row r="355" spans="1:7" x14ac:dyDescent="0.25">
      <c r="A355" s="7">
        <v>43595</v>
      </c>
      <c r="B355" s="8" t="s">
        <v>423</v>
      </c>
      <c r="C355" s="9" t="s">
        <v>424</v>
      </c>
      <c r="D355" s="10">
        <v>431302.7</v>
      </c>
      <c r="E355" s="9" t="s">
        <v>9</v>
      </c>
      <c r="F355" s="9" t="s">
        <v>425</v>
      </c>
      <c r="G355" s="11" t="s">
        <v>15</v>
      </c>
    </row>
    <row r="356" spans="1:7" x14ac:dyDescent="0.25">
      <c r="A356" s="7">
        <v>43601</v>
      </c>
      <c r="B356" s="8" t="s">
        <v>426</v>
      </c>
      <c r="C356" s="9" t="s">
        <v>424</v>
      </c>
      <c r="D356" s="10">
        <v>812522.9</v>
      </c>
      <c r="E356" s="9" t="s">
        <v>9</v>
      </c>
      <c r="F356" s="9" t="s">
        <v>425</v>
      </c>
      <c r="G356" s="11" t="s">
        <v>15</v>
      </c>
    </row>
    <row r="357" spans="1:7" x14ac:dyDescent="0.25">
      <c r="A357" s="7">
        <v>43602</v>
      </c>
      <c r="B357" s="8" t="s">
        <v>427</v>
      </c>
      <c r="C357" s="9" t="s">
        <v>424</v>
      </c>
      <c r="D357" s="10">
        <v>441135</v>
      </c>
      <c r="E357" s="9" t="s">
        <v>9</v>
      </c>
      <c r="F357" s="9" t="s">
        <v>425</v>
      </c>
      <c r="G357" s="11" t="s">
        <v>15</v>
      </c>
    </row>
    <row r="358" spans="1:7" x14ac:dyDescent="0.25">
      <c r="A358" s="7">
        <v>43605</v>
      </c>
      <c r="B358" s="8" t="s">
        <v>428</v>
      </c>
      <c r="C358" s="9" t="s">
        <v>424</v>
      </c>
      <c r="D358" s="10">
        <v>419377.6</v>
      </c>
      <c r="E358" s="9" t="s">
        <v>9</v>
      </c>
      <c r="F358" s="9" t="s">
        <v>425</v>
      </c>
      <c r="G358" s="11" t="s">
        <v>15</v>
      </c>
    </row>
    <row r="359" spans="1:7" x14ac:dyDescent="0.25">
      <c r="A359" s="7">
        <v>43595</v>
      </c>
      <c r="B359" s="8" t="s">
        <v>429</v>
      </c>
      <c r="C359" s="9" t="s">
        <v>424</v>
      </c>
      <c r="D359" s="10">
        <v>414992.8</v>
      </c>
      <c r="E359" s="9" t="s">
        <v>9</v>
      </c>
      <c r="F359" s="9" t="s">
        <v>425</v>
      </c>
      <c r="G359" s="11" t="s">
        <v>15</v>
      </c>
    </row>
    <row r="360" spans="1:7" x14ac:dyDescent="0.25">
      <c r="A360" s="7">
        <v>44343</v>
      </c>
      <c r="B360" s="8" t="s">
        <v>430</v>
      </c>
      <c r="C360" s="9" t="s">
        <v>424</v>
      </c>
      <c r="D360" s="10">
        <f>689747+1.36</f>
        <v>689748.36</v>
      </c>
      <c r="E360" s="9" t="s">
        <v>9</v>
      </c>
      <c r="F360" s="9" t="s">
        <v>431</v>
      </c>
      <c r="G360" s="11" t="s">
        <v>15</v>
      </c>
    </row>
    <row r="361" spans="1:7" x14ac:dyDescent="0.25">
      <c r="A361" s="7">
        <v>44342</v>
      </c>
      <c r="B361" s="8" t="s">
        <v>432</v>
      </c>
      <c r="C361" s="9" t="s">
        <v>424</v>
      </c>
      <c r="D361" s="10">
        <f>1328182.6-0.47</f>
        <v>1328182.1300000001</v>
      </c>
      <c r="E361" s="9" t="s">
        <v>9</v>
      </c>
      <c r="F361" s="9" t="s">
        <v>431</v>
      </c>
      <c r="G361" s="11" t="s">
        <v>15</v>
      </c>
    </row>
    <row r="362" spans="1:7" x14ac:dyDescent="0.25">
      <c r="A362" s="7">
        <v>43445</v>
      </c>
      <c r="B362" s="8" t="s">
        <v>433</v>
      </c>
      <c r="C362" s="9" t="s">
        <v>434</v>
      </c>
      <c r="D362" s="10">
        <v>358500</v>
      </c>
      <c r="E362" s="9" t="s">
        <v>23</v>
      </c>
      <c r="F362" s="9" t="s">
        <v>435</v>
      </c>
      <c r="G362" s="11" t="s">
        <v>49</v>
      </c>
    </row>
    <row r="363" spans="1:7" x14ac:dyDescent="0.25">
      <c r="A363" s="7">
        <v>44577</v>
      </c>
      <c r="B363" s="8" t="s">
        <v>436</v>
      </c>
      <c r="C363" s="9" t="s">
        <v>437</v>
      </c>
      <c r="D363" s="10">
        <v>150000</v>
      </c>
      <c r="E363" s="9" t="s">
        <v>23</v>
      </c>
      <c r="F363" s="9" t="s">
        <v>24</v>
      </c>
      <c r="G363" s="11" t="s">
        <v>26</v>
      </c>
    </row>
    <row r="364" spans="1:7" x14ac:dyDescent="0.25">
      <c r="A364" s="7">
        <v>44577</v>
      </c>
      <c r="B364" s="8" t="s">
        <v>438</v>
      </c>
      <c r="C364" s="9" t="s">
        <v>437</v>
      </c>
      <c r="D364" s="10">
        <v>150000</v>
      </c>
      <c r="E364" s="9" t="s">
        <v>23</v>
      </c>
      <c r="F364" s="9" t="s">
        <v>24</v>
      </c>
      <c r="G364" s="11" t="s">
        <v>26</v>
      </c>
    </row>
    <row r="365" spans="1:7" x14ac:dyDescent="0.25">
      <c r="A365" s="7">
        <v>44615</v>
      </c>
      <c r="B365" s="8" t="s">
        <v>439</v>
      </c>
      <c r="C365" s="9" t="s">
        <v>437</v>
      </c>
      <c r="D365" s="10">
        <v>300000</v>
      </c>
      <c r="E365" s="9" t="s">
        <v>23</v>
      </c>
      <c r="F365" s="9" t="s">
        <v>24</v>
      </c>
      <c r="G365" s="11" t="s">
        <v>26</v>
      </c>
    </row>
    <row r="366" spans="1:7" x14ac:dyDescent="0.25">
      <c r="A366" s="7">
        <v>43302</v>
      </c>
      <c r="B366" s="8" t="s">
        <v>440</v>
      </c>
      <c r="C366" s="9" t="s">
        <v>441</v>
      </c>
      <c r="D366" s="10">
        <v>28913</v>
      </c>
      <c r="E366" s="9" t="s">
        <v>23</v>
      </c>
      <c r="F366" s="9" t="s">
        <v>86</v>
      </c>
      <c r="G366" s="11" t="s">
        <v>49</v>
      </c>
    </row>
    <row r="367" spans="1:7" x14ac:dyDescent="0.25">
      <c r="A367" s="7">
        <v>43330</v>
      </c>
      <c r="B367" s="8" t="s">
        <v>442</v>
      </c>
      <c r="C367" s="9" t="s">
        <v>441</v>
      </c>
      <c r="D367" s="10">
        <v>3575</v>
      </c>
      <c r="E367" s="9" t="s">
        <v>23</v>
      </c>
      <c r="F367" s="9" t="s">
        <v>86</v>
      </c>
      <c r="G367" s="11" t="s">
        <v>49</v>
      </c>
    </row>
    <row r="368" spans="1:7" x14ac:dyDescent="0.25">
      <c r="A368" s="7">
        <v>43305</v>
      </c>
      <c r="B368" s="8" t="s">
        <v>443</v>
      </c>
      <c r="C368" s="9" t="s">
        <v>441</v>
      </c>
      <c r="D368" s="10">
        <v>82800</v>
      </c>
      <c r="E368" s="9" t="s">
        <v>23</v>
      </c>
      <c r="F368" s="9" t="s">
        <v>86</v>
      </c>
      <c r="G368" s="11" t="s">
        <v>49</v>
      </c>
    </row>
    <row r="369" spans="1:7" x14ac:dyDescent="0.25">
      <c r="A369" s="7">
        <v>44113</v>
      </c>
      <c r="B369" s="8" t="s">
        <v>444</v>
      </c>
      <c r="C369" s="9" t="s">
        <v>445</v>
      </c>
      <c r="D369" s="10">
        <v>209500</v>
      </c>
      <c r="E369" s="9" t="s">
        <v>9</v>
      </c>
      <c r="F369" s="9" t="s">
        <v>446</v>
      </c>
      <c r="G369" s="11" t="s">
        <v>15</v>
      </c>
    </row>
    <row r="370" spans="1:7" x14ac:dyDescent="0.25">
      <c r="A370" s="7">
        <v>44531</v>
      </c>
      <c r="B370" s="8" t="s">
        <v>447</v>
      </c>
      <c r="C370" s="9" t="s">
        <v>324</v>
      </c>
      <c r="D370" s="10">
        <f>98310.85+2433+0.15</f>
        <v>100744</v>
      </c>
      <c r="E370" s="9" t="s">
        <v>9</v>
      </c>
      <c r="F370" s="9" t="s">
        <v>328</v>
      </c>
      <c r="G370" s="11" t="s">
        <v>15</v>
      </c>
    </row>
    <row r="371" spans="1:7" x14ac:dyDescent="0.25">
      <c r="A371" s="7">
        <v>44625</v>
      </c>
      <c r="B371" s="8" t="s">
        <v>448</v>
      </c>
      <c r="C371" s="9" t="s">
        <v>449</v>
      </c>
      <c r="D371" s="10">
        <f>173875+0.5</f>
        <v>173875.5</v>
      </c>
      <c r="E371" s="9" t="s">
        <v>23</v>
      </c>
      <c r="F371" s="9" t="s">
        <v>450</v>
      </c>
      <c r="G371" s="11" t="s">
        <v>15</v>
      </c>
    </row>
    <row r="372" spans="1:7" x14ac:dyDescent="0.25">
      <c r="A372" s="7">
        <v>42989</v>
      </c>
      <c r="B372" s="8" t="s">
        <v>451</v>
      </c>
      <c r="C372" s="9" t="s">
        <v>452</v>
      </c>
      <c r="D372" s="10">
        <v>202258.82</v>
      </c>
      <c r="E372" s="9" t="s">
        <v>124</v>
      </c>
      <c r="F372" s="9" t="s">
        <v>453</v>
      </c>
      <c r="G372" s="11" t="s">
        <v>15</v>
      </c>
    </row>
    <row r="373" spans="1:7" x14ac:dyDescent="0.25">
      <c r="A373" s="7">
        <v>43894</v>
      </c>
      <c r="B373" s="8" t="s">
        <v>454</v>
      </c>
      <c r="C373" s="9" t="s">
        <v>455</v>
      </c>
      <c r="D373" s="10">
        <v>177000</v>
      </c>
      <c r="E373" s="9" t="s">
        <v>23</v>
      </c>
      <c r="F373" s="9" t="s">
        <v>24</v>
      </c>
      <c r="G373" s="11" t="s">
        <v>456</v>
      </c>
    </row>
    <row r="374" spans="1:7" x14ac:dyDescent="0.25">
      <c r="A374" s="7">
        <v>43259</v>
      </c>
      <c r="B374" s="8">
        <v>358</v>
      </c>
      <c r="C374" s="9" t="s">
        <v>457</v>
      </c>
      <c r="D374" s="10">
        <v>11978.56</v>
      </c>
      <c r="E374" s="9" t="s">
        <v>9</v>
      </c>
      <c r="F374" s="9" t="s">
        <v>458</v>
      </c>
      <c r="G374" s="11" t="s">
        <v>459</v>
      </c>
    </row>
    <row r="375" spans="1:7" x14ac:dyDescent="0.25">
      <c r="A375" s="7">
        <v>43259</v>
      </c>
      <c r="B375" s="8">
        <v>359</v>
      </c>
      <c r="C375" s="9" t="s">
        <v>457</v>
      </c>
      <c r="D375" s="10">
        <v>711.86</v>
      </c>
      <c r="E375" s="9" t="s">
        <v>9</v>
      </c>
      <c r="F375" s="9" t="s">
        <v>460</v>
      </c>
      <c r="G375" s="11" t="s">
        <v>459</v>
      </c>
    </row>
    <row r="376" spans="1:7" x14ac:dyDescent="0.25">
      <c r="A376" s="7">
        <v>43293</v>
      </c>
      <c r="B376" s="8">
        <v>566</v>
      </c>
      <c r="C376" s="9" t="s">
        <v>457</v>
      </c>
      <c r="D376" s="10">
        <v>869.6</v>
      </c>
      <c r="E376" s="9" t="s">
        <v>9</v>
      </c>
      <c r="F376" s="9" t="s">
        <v>461</v>
      </c>
      <c r="G376" s="11" t="s">
        <v>459</v>
      </c>
    </row>
    <row r="377" spans="1:7" x14ac:dyDescent="0.25">
      <c r="A377" s="7">
        <v>43295</v>
      </c>
      <c r="B377" s="8">
        <v>576</v>
      </c>
      <c r="C377" s="9" t="s">
        <v>457</v>
      </c>
      <c r="D377" s="10">
        <v>3521.44</v>
      </c>
      <c r="E377" s="9" t="s">
        <v>9</v>
      </c>
      <c r="F377" s="9" t="s">
        <v>63</v>
      </c>
      <c r="G377" s="11" t="s">
        <v>459</v>
      </c>
    </row>
    <row r="378" spans="1:7" x14ac:dyDescent="0.25">
      <c r="A378" s="7">
        <v>43351</v>
      </c>
      <c r="B378" s="8">
        <v>170</v>
      </c>
      <c r="C378" s="9" t="s">
        <v>462</v>
      </c>
      <c r="D378" s="10">
        <v>15000</v>
      </c>
      <c r="E378" s="9" t="s">
        <v>23</v>
      </c>
      <c r="F378" s="9" t="s">
        <v>24</v>
      </c>
      <c r="G378" s="11" t="s">
        <v>26</v>
      </c>
    </row>
    <row r="379" spans="1:7" x14ac:dyDescent="0.25">
      <c r="A379" s="7">
        <v>43435</v>
      </c>
      <c r="B379" s="8">
        <v>255</v>
      </c>
      <c r="C379" s="9" t="s">
        <v>462</v>
      </c>
      <c r="D379" s="10">
        <v>15000</v>
      </c>
      <c r="E379" s="9" t="s">
        <v>23</v>
      </c>
      <c r="F379" s="9" t="s">
        <v>24</v>
      </c>
      <c r="G379" s="11" t="s">
        <v>26</v>
      </c>
    </row>
    <row r="380" spans="1:7" x14ac:dyDescent="0.25">
      <c r="A380" s="7">
        <v>43466</v>
      </c>
      <c r="B380" s="8">
        <v>290</v>
      </c>
      <c r="C380" s="9" t="s">
        <v>462</v>
      </c>
      <c r="D380" s="10">
        <v>15000</v>
      </c>
      <c r="E380" s="9" t="s">
        <v>23</v>
      </c>
      <c r="F380" s="9" t="s">
        <v>24</v>
      </c>
      <c r="G380" s="11" t="s">
        <v>26</v>
      </c>
    </row>
    <row r="381" spans="1:7" x14ac:dyDescent="0.25">
      <c r="A381" s="7">
        <v>43592</v>
      </c>
      <c r="B381" s="8">
        <v>15</v>
      </c>
      <c r="C381" s="9" t="s">
        <v>462</v>
      </c>
      <c r="D381" s="10">
        <v>15000</v>
      </c>
      <c r="E381" s="9" t="s">
        <v>23</v>
      </c>
      <c r="F381" s="9" t="s">
        <v>24</v>
      </c>
      <c r="G381" s="11" t="s">
        <v>26</v>
      </c>
    </row>
    <row r="382" spans="1:7" x14ac:dyDescent="0.25">
      <c r="A382" s="7">
        <v>43677</v>
      </c>
      <c r="B382" s="8">
        <v>79</v>
      </c>
      <c r="C382" s="9" t="s">
        <v>462</v>
      </c>
      <c r="D382" s="10">
        <v>15000</v>
      </c>
      <c r="E382" s="9" t="s">
        <v>23</v>
      </c>
      <c r="F382" s="9" t="s">
        <v>24</v>
      </c>
      <c r="G382" s="11" t="s">
        <v>26</v>
      </c>
    </row>
    <row r="383" spans="1:7" x14ac:dyDescent="0.25">
      <c r="A383" s="7">
        <v>43747</v>
      </c>
      <c r="B383" s="8">
        <v>19</v>
      </c>
      <c r="C383" s="9" t="s">
        <v>462</v>
      </c>
      <c r="D383" s="10">
        <v>15000</v>
      </c>
      <c r="E383" s="9" t="s">
        <v>23</v>
      </c>
      <c r="F383" s="9" t="s">
        <v>24</v>
      </c>
      <c r="G383" s="11" t="s">
        <v>26</v>
      </c>
    </row>
    <row r="384" spans="1:7" x14ac:dyDescent="0.25">
      <c r="A384" s="7">
        <v>43829</v>
      </c>
      <c r="B384" s="8">
        <v>261</v>
      </c>
      <c r="C384" s="9" t="s">
        <v>462</v>
      </c>
      <c r="D384" s="10">
        <v>15000</v>
      </c>
      <c r="E384" s="9" t="s">
        <v>23</v>
      </c>
      <c r="F384" s="9" t="s">
        <v>24</v>
      </c>
      <c r="G384" s="11" t="s">
        <v>26</v>
      </c>
    </row>
    <row r="385" spans="1:7" x14ac:dyDescent="0.25">
      <c r="A385" s="7">
        <v>43922</v>
      </c>
      <c r="B385" s="8">
        <v>10</v>
      </c>
      <c r="C385" s="9" t="s">
        <v>462</v>
      </c>
      <c r="D385" s="10">
        <v>15000</v>
      </c>
      <c r="E385" s="9" t="s">
        <v>23</v>
      </c>
      <c r="F385" s="9" t="s">
        <v>24</v>
      </c>
      <c r="G385" s="11" t="s">
        <v>26</v>
      </c>
    </row>
    <row r="386" spans="1:7" x14ac:dyDescent="0.25">
      <c r="A386" s="7">
        <v>44068</v>
      </c>
      <c r="B386" s="8">
        <v>106</v>
      </c>
      <c r="C386" s="9" t="s">
        <v>462</v>
      </c>
      <c r="D386" s="10">
        <v>15000</v>
      </c>
      <c r="E386" s="9" t="s">
        <v>23</v>
      </c>
      <c r="F386" s="9" t="s">
        <v>24</v>
      </c>
      <c r="G386" s="11" t="s">
        <v>26</v>
      </c>
    </row>
    <row r="387" spans="1:7" x14ac:dyDescent="0.25">
      <c r="A387" s="7">
        <v>44105</v>
      </c>
      <c r="B387" s="8">
        <v>172</v>
      </c>
      <c r="C387" s="9" t="s">
        <v>462</v>
      </c>
      <c r="D387" s="10">
        <v>15000</v>
      </c>
      <c r="E387" s="9" t="s">
        <v>23</v>
      </c>
      <c r="F387" s="9" t="s">
        <v>24</v>
      </c>
      <c r="G387" s="11" t="s">
        <v>26</v>
      </c>
    </row>
    <row r="388" spans="1:7" x14ac:dyDescent="0.25">
      <c r="A388" s="7">
        <v>44223</v>
      </c>
      <c r="B388" s="8">
        <v>274</v>
      </c>
      <c r="C388" s="9" t="s">
        <v>462</v>
      </c>
      <c r="D388" s="10">
        <v>15000</v>
      </c>
      <c r="E388" s="9" t="s">
        <v>23</v>
      </c>
      <c r="F388" s="9" t="s">
        <v>24</v>
      </c>
      <c r="G388" s="11" t="s">
        <v>26</v>
      </c>
    </row>
    <row r="389" spans="1:7" x14ac:dyDescent="0.25">
      <c r="A389" s="7">
        <v>44287</v>
      </c>
      <c r="B389" s="8">
        <v>22</v>
      </c>
      <c r="C389" s="9" t="s">
        <v>462</v>
      </c>
      <c r="D389" s="10">
        <v>15000</v>
      </c>
      <c r="E389" s="9" t="s">
        <v>23</v>
      </c>
      <c r="F389" s="9" t="s">
        <v>24</v>
      </c>
      <c r="G389" s="11" t="s">
        <v>26</v>
      </c>
    </row>
    <row r="390" spans="1:7" x14ac:dyDescent="0.25">
      <c r="A390" s="7">
        <v>44430</v>
      </c>
      <c r="B390" s="8">
        <v>202</v>
      </c>
      <c r="C390" s="9" t="s">
        <v>462</v>
      </c>
      <c r="D390" s="10">
        <v>15000</v>
      </c>
      <c r="E390" s="9" t="s">
        <v>23</v>
      </c>
      <c r="F390" s="9" t="s">
        <v>24</v>
      </c>
      <c r="G390" s="11" t="s">
        <v>26</v>
      </c>
    </row>
    <row r="391" spans="1:7" x14ac:dyDescent="0.25">
      <c r="A391" s="7">
        <v>44586</v>
      </c>
      <c r="B391" s="8">
        <v>355</v>
      </c>
      <c r="C391" s="9" t="s">
        <v>462</v>
      </c>
      <c r="D391" s="10">
        <v>15000</v>
      </c>
      <c r="E391" s="9" t="s">
        <v>23</v>
      </c>
      <c r="F391" s="9" t="s">
        <v>24</v>
      </c>
      <c r="G391" s="11" t="s">
        <v>26</v>
      </c>
    </row>
    <row r="392" spans="1:7" x14ac:dyDescent="0.25">
      <c r="A392" s="7">
        <v>44586</v>
      </c>
      <c r="B392" s="8">
        <v>354</v>
      </c>
      <c r="C392" s="9" t="s">
        <v>462</v>
      </c>
      <c r="D392" s="10">
        <v>15000</v>
      </c>
      <c r="E392" s="9" t="s">
        <v>23</v>
      </c>
      <c r="F392" s="9" t="s">
        <v>24</v>
      </c>
      <c r="G392" s="11" t="s">
        <v>26</v>
      </c>
    </row>
    <row r="393" spans="1:7" x14ac:dyDescent="0.25">
      <c r="A393" s="7">
        <v>44144</v>
      </c>
      <c r="B393" s="8">
        <v>382</v>
      </c>
      <c r="C393" s="9" t="s">
        <v>463</v>
      </c>
      <c r="D393" s="10">
        <v>166380</v>
      </c>
      <c r="E393" s="9" t="s">
        <v>9</v>
      </c>
      <c r="F393" s="9" t="s">
        <v>464</v>
      </c>
      <c r="G393" s="11" t="s">
        <v>21</v>
      </c>
    </row>
    <row r="394" spans="1:7" x14ac:dyDescent="0.25">
      <c r="A394" s="7">
        <v>44179</v>
      </c>
      <c r="B394" s="8">
        <v>467</v>
      </c>
      <c r="C394" s="9" t="s">
        <v>463</v>
      </c>
      <c r="D394" s="10">
        <v>127440</v>
      </c>
      <c r="E394" s="9" t="s">
        <v>9</v>
      </c>
      <c r="F394" s="9" t="s">
        <v>465</v>
      </c>
      <c r="G394" s="11" t="s">
        <v>21</v>
      </c>
    </row>
    <row r="395" spans="1:7" x14ac:dyDescent="0.25">
      <c r="A395" s="7">
        <v>44179</v>
      </c>
      <c r="B395" s="8">
        <v>466</v>
      </c>
      <c r="C395" s="9" t="s">
        <v>463</v>
      </c>
      <c r="D395" s="10">
        <v>95580</v>
      </c>
      <c r="E395" s="9" t="s">
        <v>9</v>
      </c>
      <c r="F395" s="9" t="s">
        <v>465</v>
      </c>
      <c r="G395" s="11" t="s">
        <v>21</v>
      </c>
    </row>
    <row r="396" spans="1:7" x14ac:dyDescent="0.25">
      <c r="A396" s="7">
        <v>44201</v>
      </c>
      <c r="B396" s="8">
        <v>541</v>
      </c>
      <c r="C396" s="9" t="s">
        <v>463</v>
      </c>
      <c r="D396" s="10">
        <v>128325</v>
      </c>
      <c r="E396" s="9" t="s">
        <v>9</v>
      </c>
      <c r="F396" s="9" t="s">
        <v>464</v>
      </c>
      <c r="G396" s="11" t="s">
        <v>21</v>
      </c>
    </row>
    <row r="397" spans="1:7" x14ac:dyDescent="0.25">
      <c r="A397" s="7">
        <v>44167</v>
      </c>
      <c r="B397" s="8">
        <v>437</v>
      </c>
      <c r="C397" s="9" t="s">
        <v>463</v>
      </c>
      <c r="D397" s="10">
        <v>155760</v>
      </c>
      <c r="E397" s="9" t="s">
        <v>9</v>
      </c>
      <c r="F397" s="9" t="s">
        <v>464</v>
      </c>
      <c r="G397" s="11" t="s">
        <v>21</v>
      </c>
    </row>
    <row r="398" spans="1:7" x14ac:dyDescent="0.25">
      <c r="A398" s="7">
        <v>44280</v>
      </c>
      <c r="B398" s="8">
        <v>830</v>
      </c>
      <c r="C398" s="9" t="s">
        <v>463</v>
      </c>
      <c r="D398" s="10">
        <v>49560</v>
      </c>
      <c r="E398" s="9" t="s">
        <v>9</v>
      </c>
      <c r="F398" s="9" t="s">
        <v>466</v>
      </c>
      <c r="G398" s="11" t="s">
        <v>21</v>
      </c>
    </row>
    <row r="399" spans="1:7" x14ac:dyDescent="0.25">
      <c r="A399" s="7">
        <v>44288</v>
      </c>
      <c r="B399" s="8">
        <v>4</v>
      </c>
      <c r="C399" s="9" t="s">
        <v>463</v>
      </c>
      <c r="D399" s="10">
        <v>42000</v>
      </c>
      <c r="E399" s="9" t="s">
        <v>9</v>
      </c>
      <c r="F399" s="9" t="s">
        <v>466</v>
      </c>
      <c r="G399" s="11" t="s">
        <v>21</v>
      </c>
    </row>
    <row r="400" spans="1:7" x14ac:dyDescent="0.25">
      <c r="A400" s="7">
        <v>44294</v>
      </c>
      <c r="B400" s="12" t="s">
        <v>467</v>
      </c>
      <c r="C400" s="9" t="s">
        <v>463</v>
      </c>
      <c r="D400" s="10">
        <v>37800</v>
      </c>
      <c r="E400" s="9" t="s">
        <v>9</v>
      </c>
      <c r="F400" s="9" t="s">
        <v>466</v>
      </c>
      <c r="G400" s="11" t="s">
        <v>21</v>
      </c>
    </row>
    <row r="401" spans="1:7" x14ac:dyDescent="0.25">
      <c r="A401" s="7">
        <v>44641</v>
      </c>
      <c r="B401" s="8">
        <v>826</v>
      </c>
      <c r="C401" s="9" t="s">
        <v>463</v>
      </c>
      <c r="D401" s="10">
        <v>30508.48</v>
      </c>
      <c r="E401" s="9" t="s">
        <v>9</v>
      </c>
      <c r="F401" s="9" t="s">
        <v>465</v>
      </c>
      <c r="G401" s="11" t="s">
        <v>21</v>
      </c>
    </row>
    <row r="402" spans="1:7" x14ac:dyDescent="0.25">
      <c r="A402" s="7">
        <v>43361</v>
      </c>
      <c r="B402" s="8" t="s">
        <v>468</v>
      </c>
      <c r="C402" s="9" t="s">
        <v>452</v>
      </c>
      <c r="D402" s="10">
        <v>36740</v>
      </c>
      <c r="E402" s="9" t="s">
        <v>9</v>
      </c>
      <c r="F402" s="9" t="s">
        <v>58</v>
      </c>
      <c r="G402" s="11" t="s">
        <v>15</v>
      </c>
    </row>
    <row r="403" spans="1:7" x14ac:dyDescent="0.25">
      <c r="A403" s="7">
        <v>43368</v>
      </c>
      <c r="B403" s="8" t="s">
        <v>469</v>
      </c>
      <c r="C403" s="9" t="s">
        <v>452</v>
      </c>
      <c r="D403" s="10">
        <v>23274</v>
      </c>
      <c r="E403" s="9" t="s">
        <v>9</v>
      </c>
      <c r="F403" s="9" t="s">
        <v>144</v>
      </c>
      <c r="G403" s="11" t="s">
        <v>15</v>
      </c>
    </row>
    <row r="404" spans="1:7" x14ac:dyDescent="0.25">
      <c r="A404" s="7">
        <v>43365</v>
      </c>
      <c r="B404" s="8" t="s">
        <v>470</v>
      </c>
      <c r="C404" s="9" t="s">
        <v>452</v>
      </c>
      <c r="D404" s="10">
        <v>11022</v>
      </c>
      <c r="E404" s="9" t="s">
        <v>9</v>
      </c>
      <c r="F404" s="9" t="s">
        <v>144</v>
      </c>
      <c r="G404" s="11" t="s">
        <v>15</v>
      </c>
    </row>
    <row r="405" spans="1:7" x14ac:dyDescent="0.25">
      <c r="A405" s="7">
        <v>43483</v>
      </c>
      <c r="B405" s="8" t="s">
        <v>471</v>
      </c>
      <c r="C405" s="9" t="s">
        <v>452</v>
      </c>
      <c r="D405" s="10">
        <v>11278.999999999998</v>
      </c>
      <c r="E405" s="9" t="s">
        <v>9</v>
      </c>
      <c r="F405" s="9" t="s">
        <v>63</v>
      </c>
      <c r="G405" s="11" t="s">
        <v>15</v>
      </c>
    </row>
    <row r="406" spans="1:7" x14ac:dyDescent="0.25">
      <c r="A406" s="7">
        <v>43662</v>
      </c>
      <c r="B406" s="8" t="s">
        <v>472</v>
      </c>
      <c r="C406" s="9" t="s">
        <v>452</v>
      </c>
      <c r="D406" s="10">
        <v>43873</v>
      </c>
      <c r="E406" s="9" t="s">
        <v>9</v>
      </c>
      <c r="F406" s="9"/>
      <c r="G406" s="11" t="s">
        <v>15</v>
      </c>
    </row>
    <row r="407" spans="1:7" x14ac:dyDescent="0.25">
      <c r="A407" s="7">
        <v>43738</v>
      </c>
      <c r="B407" s="8" t="s">
        <v>473</v>
      </c>
      <c r="C407" s="9" t="s">
        <v>452</v>
      </c>
      <c r="D407" s="10">
        <v>38204</v>
      </c>
      <c r="E407" s="9" t="s">
        <v>9</v>
      </c>
      <c r="F407" s="9" t="s">
        <v>63</v>
      </c>
      <c r="G407" s="11" t="s">
        <v>15</v>
      </c>
    </row>
    <row r="408" spans="1:7" x14ac:dyDescent="0.25">
      <c r="A408" s="7">
        <v>43706</v>
      </c>
      <c r="B408" s="8" t="s">
        <v>474</v>
      </c>
      <c r="C408" s="9" t="s">
        <v>452</v>
      </c>
      <c r="D408" s="10">
        <v>87906</v>
      </c>
      <c r="E408" s="9" t="s">
        <v>9</v>
      </c>
      <c r="F408" s="9" t="s">
        <v>475</v>
      </c>
      <c r="G408" s="11" t="s">
        <v>15</v>
      </c>
    </row>
    <row r="409" spans="1:7" x14ac:dyDescent="0.25">
      <c r="A409" s="7">
        <v>44005</v>
      </c>
      <c r="B409" s="8" t="s">
        <v>476</v>
      </c>
      <c r="C409" s="9" t="s">
        <v>452</v>
      </c>
      <c r="D409" s="10">
        <v>21645.55</v>
      </c>
      <c r="E409" s="9" t="s">
        <v>9</v>
      </c>
      <c r="F409" s="9" t="s">
        <v>477</v>
      </c>
      <c r="G409" s="11" t="s">
        <v>15</v>
      </c>
    </row>
    <row r="410" spans="1:7" x14ac:dyDescent="0.25">
      <c r="A410" s="7">
        <v>44025</v>
      </c>
      <c r="B410" s="8" t="s">
        <v>478</v>
      </c>
      <c r="C410" s="9" t="s">
        <v>452</v>
      </c>
      <c r="D410" s="10">
        <v>1513</v>
      </c>
      <c r="E410" s="9" t="s">
        <v>9</v>
      </c>
      <c r="F410" s="9" t="s">
        <v>479</v>
      </c>
      <c r="G410" s="11" t="s">
        <v>15</v>
      </c>
    </row>
    <row r="411" spans="1:7" x14ac:dyDescent="0.25">
      <c r="A411" s="7">
        <v>44029</v>
      </c>
      <c r="B411" s="8" t="s">
        <v>480</v>
      </c>
      <c r="C411" s="9" t="s">
        <v>452</v>
      </c>
      <c r="D411" s="10">
        <v>28748.79</v>
      </c>
      <c r="E411" s="9" t="s">
        <v>9</v>
      </c>
      <c r="F411" s="9" t="s">
        <v>479</v>
      </c>
      <c r="G411" s="11" t="s">
        <v>15</v>
      </c>
    </row>
    <row r="412" spans="1:7" x14ac:dyDescent="0.25">
      <c r="A412" s="7">
        <v>44141</v>
      </c>
      <c r="B412" s="8" t="s">
        <v>481</v>
      </c>
      <c r="C412" s="9" t="s">
        <v>452</v>
      </c>
      <c r="D412" s="10">
        <v>1840</v>
      </c>
      <c r="E412" s="9" t="s">
        <v>9</v>
      </c>
      <c r="F412" s="9" t="s">
        <v>477</v>
      </c>
      <c r="G412" s="11" t="s">
        <v>15</v>
      </c>
    </row>
    <row r="413" spans="1:7" x14ac:dyDescent="0.25">
      <c r="A413" s="7">
        <v>44141</v>
      </c>
      <c r="B413" s="8" t="s">
        <v>482</v>
      </c>
      <c r="C413" s="9" t="s">
        <v>452</v>
      </c>
      <c r="D413" s="10">
        <v>11078</v>
      </c>
      <c r="E413" s="9" t="s">
        <v>9</v>
      </c>
      <c r="F413" s="9" t="s">
        <v>477</v>
      </c>
      <c r="G413" s="11" t="s">
        <v>15</v>
      </c>
    </row>
    <row r="414" spans="1:7" x14ac:dyDescent="0.25">
      <c r="A414" s="7">
        <v>44144</v>
      </c>
      <c r="B414" s="8" t="s">
        <v>483</v>
      </c>
      <c r="C414" s="9" t="s">
        <v>452</v>
      </c>
      <c r="D414" s="10">
        <v>3067</v>
      </c>
      <c r="E414" s="9" t="s">
        <v>9</v>
      </c>
      <c r="F414" s="9" t="s">
        <v>477</v>
      </c>
      <c r="G414" s="11" t="s">
        <v>15</v>
      </c>
    </row>
    <row r="415" spans="1:7" x14ac:dyDescent="0.25">
      <c r="A415" s="7">
        <v>44392</v>
      </c>
      <c r="B415" s="8" t="s">
        <v>484</v>
      </c>
      <c r="C415" s="9" t="s">
        <v>452</v>
      </c>
      <c r="D415" s="10">
        <v>7230.6</v>
      </c>
      <c r="E415" s="9" t="s">
        <v>9</v>
      </c>
      <c r="F415" s="9" t="s">
        <v>485</v>
      </c>
      <c r="G415" s="11" t="s">
        <v>15</v>
      </c>
    </row>
    <row r="416" spans="1:7" x14ac:dyDescent="0.25">
      <c r="A416" s="7">
        <v>44530</v>
      </c>
      <c r="B416" s="8" t="s">
        <v>486</v>
      </c>
      <c r="C416" s="9" t="s">
        <v>452</v>
      </c>
      <c r="D416" s="10">
        <v>54345.38</v>
      </c>
      <c r="E416" s="9" t="s">
        <v>9</v>
      </c>
      <c r="F416" s="9" t="s">
        <v>63</v>
      </c>
      <c r="G416" s="11" t="s">
        <v>15</v>
      </c>
    </row>
    <row r="417" spans="1:7" x14ac:dyDescent="0.25">
      <c r="A417" s="7">
        <v>44538</v>
      </c>
      <c r="B417" s="8" t="s">
        <v>487</v>
      </c>
      <c r="C417" s="9" t="s">
        <v>488</v>
      </c>
      <c r="D417" s="10">
        <f>116859.52+0.48</f>
        <v>116860</v>
      </c>
      <c r="E417" s="9" t="s">
        <v>9</v>
      </c>
      <c r="F417" s="9" t="s">
        <v>63</v>
      </c>
      <c r="G417" s="11" t="s">
        <v>15</v>
      </c>
    </row>
    <row r="418" spans="1:7" x14ac:dyDescent="0.25">
      <c r="A418" s="7">
        <v>44537</v>
      </c>
      <c r="B418" s="8" t="s">
        <v>489</v>
      </c>
      <c r="C418" s="9" t="s">
        <v>488</v>
      </c>
      <c r="D418" s="10">
        <f>11797.4-0.4</f>
        <v>11797</v>
      </c>
      <c r="E418" s="9" t="s">
        <v>9</v>
      </c>
      <c r="F418" s="9" t="s">
        <v>490</v>
      </c>
      <c r="G418" s="11" t="s">
        <v>15</v>
      </c>
    </row>
    <row r="419" spans="1:7" x14ac:dyDescent="0.25">
      <c r="A419" s="7">
        <v>44547</v>
      </c>
      <c r="B419" s="8" t="s">
        <v>491</v>
      </c>
      <c r="C419" s="9" t="s">
        <v>488</v>
      </c>
      <c r="D419" s="10">
        <f>716839.2-0.2</f>
        <v>716839</v>
      </c>
      <c r="E419" s="9" t="s">
        <v>9</v>
      </c>
      <c r="F419" s="9" t="s">
        <v>492</v>
      </c>
      <c r="G419" s="11" t="s">
        <v>15</v>
      </c>
    </row>
    <row r="420" spans="1:7" x14ac:dyDescent="0.25">
      <c r="A420" s="7">
        <v>44537</v>
      </c>
      <c r="B420" s="8" t="s">
        <v>493</v>
      </c>
      <c r="C420" s="9" t="s">
        <v>488</v>
      </c>
      <c r="D420" s="10">
        <v>139995</v>
      </c>
      <c r="E420" s="9" t="s">
        <v>9</v>
      </c>
      <c r="F420" s="9" t="s">
        <v>494</v>
      </c>
      <c r="G420" s="11" t="s">
        <v>15</v>
      </c>
    </row>
    <row r="421" spans="1:7" x14ac:dyDescent="0.25">
      <c r="A421" s="7">
        <v>44631</v>
      </c>
      <c r="B421" s="8" t="s">
        <v>495</v>
      </c>
      <c r="C421" s="9" t="s">
        <v>488</v>
      </c>
      <c r="D421" s="10">
        <v>302227.14</v>
      </c>
      <c r="E421" s="9" t="s">
        <v>9</v>
      </c>
      <c r="F421" s="9" t="s">
        <v>392</v>
      </c>
      <c r="G421" s="11" t="s">
        <v>15</v>
      </c>
    </row>
    <row r="422" spans="1:7" x14ac:dyDescent="0.25">
      <c r="A422" s="7">
        <v>44635</v>
      </c>
      <c r="B422" s="8" t="s">
        <v>496</v>
      </c>
      <c r="C422" s="9" t="s">
        <v>488</v>
      </c>
      <c r="D422" s="10">
        <v>43791.9</v>
      </c>
      <c r="E422" s="9" t="s">
        <v>9</v>
      </c>
      <c r="F422" s="9" t="s">
        <v>392</v>
      </c>
      <c r="G422" s="11" t="s">
        <v>15</v>
      </c>
    </row>
    <row r="423" spans="1:7" x14ac:dyDescent="0.25">
      <c r="A423" s="7">
        <v>44636</v>
      </c>
      <c r="B423" s="8" t="s">
        <v>497</v>
      </c>
      <c r="C423" s="9" t="s">
        <v>488</v>
      </c>
      <c r="D423" s="10">
        <v>65687.850000000006</v>
      </c>
      <c r="E423" s="9" t="s">
        <v>9</v>
      </c>
      <c r="F423" s="9" t="s">
        <v>392</v>
      </c>
      <c r="G423" s="11" t="s">
        <v>15</v>
      </c>
    </row>
    <row r="424" spans="1:7" x14ac:dyDescent="0.25">
      <c r="A424" s="7">
        <v>44636</v>
      </c>
      <c r="B424" s="8">
        <v>356</v>
      </c>
      <c r="C424" s="9" t="s">
        <v>498</v>
      </c>
      <c r="D424" s="10">
        <v>7674.76</v>
      </c>
      <c r="E424" s="9" t="s">
        <v>9</v>
      </c>
      <c r="F424" s="9" t="s">
        <v>74</v>
      </c>
      <c r="G424" s="11" t="s">
        <v>21</v>
      </c>
    </row>
    <row r="425" spans="1:7" x14ac:dyDescent="0.25">
      <c r="A425" s="7">
        <v>44527</v>
      </c>
      <c r="B425" s="8">
        <v>47</v>
      </c>
      <c r="C425" s="9" t="s">
        <v>499</v>
      </c>
      <c r="D425" s="10">
        <v>193242</v>
      </c>
      <c r="E425" s="9" t="s">
        <v>9</v>
      </c>
      <c r="F425" s="9" t="s">
        <v>500</v>
      </c>
      <c r="G425" s="11" t="s">
        <v>15</v>
      </c>
    </row>
    <row r="426" spans="1:7" x14ac:dyDescent="0.25">
      <c r="A426" s="7">
        <v>44576</v>
      </c>
      <c r="B426" s="8">
        <v>57</v>
      </c>
      <c r="C426" s="9" t="s">
        <v>499</v>
      </c>
      <c r="D426" s="10">
        <v>41301.050000000003</v>
      </c>
      <c r="E426" s="9" t="s">
        <v>9</v>
      </c>
      <c r="F426" s="9" t="s">
        <v>192</v>
      </c>
      <c r="G426" s="11" t="s">
        <v>15</v>
      </c>
    </row>
    <row r="427" spans="1:7" x14ac:dyDescent="0.25">
      <c r="A427" s="7">
        <v>44576</v>
      </c>
      <c r="B427" s="8">
        <v>58</v>
      </c>
      <c r="C427" s="9" t="s">
        <v>499</v>
      </c>
      <c r="D427" s="10">
        <v>397697</v>
      </c>
      <c r="E427" s="9" t="s">
        <v>9</v>
      </c>
      <c r="F427" s="9" t="s">
        <v>192</v>
      </c>
      <c r="G427" s="11" t="s">
        <v>15</v>
      </c>
    </row>
    <row r="428" spans="1:7" x14ac:dyDescent="0.25">
      <c r="A428" s="7">
        <v>43424</v>
      </c>
      <c r="B428" s="8">
        <v>7000307563</v>
      </c>
      <c r="C428" s="9" t="s">
        <v>501</v>
      </c>
      <c r="D428" s="10">
        <v>11790</v>
      </c>
      <c r="E428" s="9" t="s">
        <v>9</v>
      </c>
      <c r="F428" s="9" t="s">
        <v>502</v>
      </c>
      <c r="G428" s="11" t="s">
        <v>21</v>
      </c>
    </row>
    <row r="429" spans="1:7" x14ac:dyDescent="0.25">
      <c r="A429" s="7">
        <v>43368</v>
      </c>
      <c r="B429" s="8">
        <v>7000301405</v>
      </c>
      <c r="C429" s="9" t="s">
        <v>503</v>
      </c>
      <c r="D429" s="10">
        <v>170340</v>
      </c>
      <c r="E429" s="9" t="s">
        <v>9</v>
      </c>
      <c r="F429" s="9" t="s">
        <v>504</v>
      </c>
      <c r="G429" s="11" t="s">
        <v>21</v>
      </c>
    </row>
    <row r="430" spans="1:7" x14ac:dyDescent="0.25">
      <c r="A430" s="7">
        <v>43294</v>
      </c>
      <c r="B430" s="8">
        <v>580</v>
      </c>
      <c r="C430" s="9" t="s">
        <v>505</v>
      </c>
      <c r="D430" s="10">
        <v>100216</v>
      </c>
      <c r="E430" s="9" t="s">
        <v>9</v>
      </c>
      <c r="F430" s="9" t="s">
        <v>506</v>
      </c>
      <c r="G430" s="11" t="s">
        <v>507</v>
      </c>
    </row>
    <row r="431" spans="1:7" x14ac:dyDescent="0.25">
      <c r="A431" s="7">
        <v>44308</v>
      </c>
      <c r="B431" s="8" t="s">
        <v>508</v>
      </c>
      <c r="C431" s="9" t="s">
        <v>509</v>
      </c>
      <c r="D431" s="10">
        <v>45750</v>
      </c>
      <c r="E431" s="9" t="s">
        <v>9</v>
      </c>
      <c r="F431" s="9" t="s">
        <v>510</v>
      </c>
      <c r="G431" s="11" t="s">
        <v>15</v>
      </c>
    </row>
    <row r="432" spans="1:7" x14ac:dyDescent="0.25">
      <c r="A432" s="7">
        <v>44290</v>
      </c>
      <c r="B432" s="8" t="s">
        <v>511</v>
      </c>
      <c r="C432" s="9" t="s">
        <v>509</v>
      </c>
      <c r="D432" s="10">
        <v>8060</v>
      </c>
      <c r="E432" s="9" t="s">
        <v>9</v>
      </c>
      <c r="F432" s="9" t="s">
        <v>512</v>
      </c>
      <c r="G432" s="11" t="s">
        <v>15</v>
      </c>
    </row>
    <row r="433" spans="1:7" x14ac:dyDescent="0.25">
      <c r="A433" s="7">
        <v>44362</v>
      </c>
      <c r="B433" s="8" t="s">
        <v>513</v>
      </c>
      <c r="C433" s="9" t="s">
        <v>509</v>
      </c>
      <c r="D433" s="10">
        <f>3432+0.24</f>
        <v>3432.24</v>
      </c>
      <c r="E433" s="9" t="s">
        <v>9</v>
      </c>
      <c r="F433" s="9" t="s">
        <v>510</v>
      </c>
      <c r="G433" s="11" t="s">
        <v>15</v>
      </c>
    </row>
    <row r="434" spans="1:7" x14ac:dyDescent="0.25">
      <c r="A434" s="7">
        <v>43358</v>
      </c>
      <c r="B434" s="8">
        <v>6696</v>
      </c>
      <c r="C434" s="9" t="s">
        <v>514</v>
      </c>
      <c r="D434" s="10">
        <v>755884</v>
      </c>
      <c r="E434" s="9" t="s">
        <v>9</v>
      </c>
      <c r="F434" s="9"/>
      <c r="G434" s="11" t="s">
        <v>515</v>
      </c>
    </row>
    <row r="435" spans="1:7" x14ac:dyDescent="0.25">
      <c r="A435" s="7">
        <v>43363</v>
      </c>
      <c r="B435" s="8">
        <v>6851</v>
      </c>
      <c r="C435" s="9" t="s">
        <v>514</v>
      </c>
      <c r="D435" s="10">
        <v>232262</v>
      </c>
      <c r="E435" s="9" t="s">
        <v>124</v>
      </c>
      <c r="F435" s="9" t="s">
        <v>516</v>
      </c>
      <c r="G435" s="11" t="s">
        <v>515</v>
      </c>
    </row>
    <row r="436" spans="1:7" x14ac:dyDescent="0.25">
      <c r="A436" s="7">
        <v>43364</v>
      </c>
      <c r="B436" s="8">
        <v>6888</v>
      </c>
      <c r="C436" s="9" t="s">
        <v>514</v>
      </c>
      <c r="D436" s="10">
        <v>129894</v>
      </c>
      <c r="E436" s="9" t="s">
        <v>124</v>
      </c>
      <c r="F436" s="9" t="s">
        <v>516</v>
      </c>
      <c r="G436" s="11" t="s">
        <v>515</v>
      </c>
    </row>
    <row r="437" spans="1:7" x14ac:dyDescent="0.25">
      <c r="A437" s="7">
        <v>43369</v>
      </c>
      <c r="B437" s="8">
        <v>7046</v>
      </c>
      <c r="C437" s="9" t="s">
        <v>514</v>
      </c>
      <c r="D437" s="10">
        <v>20183</v>
      </c>
      <c r="E437" s="9" t="s">
        <v>124</v>
      </c>
      <c r="F437" s="9" t="s">
        <v>516</v>
      </c>
      <c r="G437" s="11" t="s">
        <v>515</v>
      </c>
    </row>
    <row r="438" spans="1:7" x14ac:dyDescent="0.25">
      <c r="A438" s="7">
        <v>43369</v>
      </c>
      <c r="B438" s="8">
        <v>7049</v>
      </c>
      <c r="C438" s="9" t="s">
        <v>514</v>
      </c>
      <c r="D438" s="10">
        <v>21555</v>
      </c>
      <c r="E438" s="9" t="s">
        <v>124</v>
      </c>
      <c r="F438" s="9" t="s">
        <v>516</v>
      </c>
      <c r="G438" s="11" t="s">
        <v>515</v>
      </c>
    </row>
    <row r="439" spans="1:7" x14ac:dyDescent="0.25">
      <c r="A439" s="7">
        <v>43376</v>
      </c>
      <c r="B439" s="8">
        <v>7269</v>
      </c>
      <c r="C439" s="9" t="s">
        <v>514</v>
      </c>
      <c r="D439" s="10">
        <v>155871</v>
      </c>
      <c r="E439" s="9" t="s">
        <v>124</v>
      </c>
      <c r="F439" s="9" t="s">
        <v>516</v>
      </c>
      <c r="G439" s="11" t="s">
        <v>515</v>
      </c>
    </row>
    <row r="440" spans="1:7" x14ac:dyDescent="0.25">
      <c r="A440" s="7">
        <v>43388</v>
      </c>
      <c r="B440" s="8"/>
      <c r="C440" s="9" t="s">
        <v>514</v>
      </c>
      <c r="D440" s="10">
        <v>1633</v>
      </c>
      <c r="E440" s="9" t="s">
        <v>124</v>
      </c>
      <c r="F440" s="9" t="s">
        <v>516</v>
      </c>
      <c r="G440" s="11" t="s">
        <v>515</v>
      </c>
    </row>
    <row r="441" spans="1:7" x14ac:dyDescent="0.25">
      <c r="A441" s="7">
        <v>44372</v>
      </c>
      <c r="B441" s="8" t="s">
        <v>517</v>
      </c>
      <c r="C441" s="9" t="s">
        <v>518</v>
      </c>
      <c r="D441" s="10">
        <v>35410</v>
      </c>
      <c r="E441" s="9" t="s">
        <v>9</v>
      </c>
      <c r="F441" s="9" t="s">
        <v>519</v>
      </c>
      <c r="G441" s="11" t="s">
        <v>515</v>
      </c>
    </row>
    <row r="442" spans="1:7" x14ac:dyDescent="0.25">
      <c r="A442" s="7">
        <v>44418</v>
      </c>
      <c r="B442" s="8" t="s">
        <v>520</v>
      </c>
      <c r="C442" s="9" t="s">
        <v>518</v>
      </c>
      <c r="D442" s="10">
        <v>1200</v>
      </c>
      <c r="E442" s="9" t="s">
        <v>9</v>
      </c>
      <c r="F442" s="9" t="s">
        <v>519</v>
      </c>
      <c r="G442" s="11" t="s">
        <v>515</v>
      </c>
    </row>
    <row r="443" spans="1:7" x14ac:dyDescent="0.25">
      <c r="A443" s="7">
        <v>43800</v>
      </c>
      <c r="B443" s="8"/>
      <c r="C443" s="9" t="s">
        <v>521</v>
      </c>
      <c r="D443" s="10">
        <v>25000</v>
      </c>
      <c r="E443" s="9" t="s">
        <v>23</v>
      </c>
      <c r="F443" s="9" t="s">
        <v>24</v>
      </c>
      <c r="G443" s="11" t="s">
        <v>26</v>
      </c>
    </row>
    <row r="444" spans="1:7" x14ac:dyDescent="0.25">
      <c r="A444" s="7">
        <v>43800</v>
      </c>
      <c r="B444" s="8"/>
      <c r="C444" s="9" t="s">
        <v>521</v>
      </c>
      <c r="D444" s="10">
        <v>25000</v>
      </c>
      <c r="E444" s="9" t="s">
        <v>23</v>
      </c>
      <c r="F444" s="9" t="s">
        <v>24</v>
      </c>
      <c r="G444" s="11" t="s">
        <v>26</v>
      </c>
    </row>
    <row r="445" spans="1:7" x14ac:dyDescent="0.25">
      <c r="A445" s="7">
        <v>43800</v>
      </c>
      <c r="B445" s="8"/>
      <c r="C445" s="9" t="s">
        <v>521</v>
      </c>
      <c r="D445" s="10">
        <v>25000</v>
      </c>
      <c r="E445" s="9" t="s">
        <v>23</v>
      </c>
      <c r="F445" s="9" t="s">
        <v>24</v>
      </c>
      <c r="G445" s="11" t="s">
        <v>26</v>
      </c>
    </row>
    <row r="446" spans="1:7" x14ac:dyDescent="0.25">
      <c r="A446" s="7">
        <v>43695</v>
      </c>
      <c r="B446" s="8"/>
      <c r="C446" s="9" t="s">
        <v>522</v>
      </c>
      <c r="D446" s="10">
        <v>75000</v>
      </c>
      <c r="E446" s="9" t="s">
        <v>23</v>
      </c>
      <c r="F446" s="9" t="s">
        <v>24</v>
      </c>
      <c r="G446" s="11" t="s">
        <v>26</v>
      </c>
    </row>
    <row r="447" spans="1:7" x14ac:dyDescent="0.25">
      <c r="A447" s="7">
        <v>43475</v>
      </c>
      <c r="B447" s="8">
        <v>3116</v>
      </c>
      <c r="C447" s="9" t="s">
        <v>523</v>
      </c>
      <c r="D447" s="10">
        <v>24700</v>
      </c>
      <c r="E447" s="9" t="s">
        <v>9</v>
      </c>
      <c r="F447" s="9" t="s">
        <v>524</v>
      </c>
      <c r="G447" s="11" t="s">
        <v>15</v>
      </c>
    </row>
    <row r="448" spans="1:7" x14ac:dyDescent="0.25">
      <c r="A448" s="7">
        <v>43475</v>
      </c>
      <c r="B448" s="8" t="s">
        <v>525</v>
      </c>
      <c r="C448" s="9" t="s">
        <v>523</v>
      </c>
      <c r="D448" s="10">
        <v>104882</v>
      </c>
      <c r="E448" s="9" t="s">
        <v>9</v>
      </c>
      <c r="F448" s="9" t="s">
        <v>93</v>
      </c>
      <c r="G448" s="11" t="s">
        <v>15</v>
      </c>
    </row>
    <row r="449" spans="1:7" x14ac:dyDescent="0.25">
      <c r="A449" s="7">
        <v>43475</v>
      </c>
      <c r="B449" s="8" t="s">
        <v>526</v>
      </c>
      <c r="C449" s="9" t="s">
        <v>523</v>
      </c>
      <c r="D449" s="10">
        <v>79934</v>
      </c>
      <c r="E449" s="9" t="s">
        <v>9</v>
      </c>
      <c r="F449" s="9" t="s">
        <v>93</v>
      </c>
      <c r="G449" s="11" t="s">
        <v>15</v>
      </c>
    </row>
    <row r="450" spans="1:7" x14ac:dyDescent="0.25">
      <c r="A450" s="7">
        <v>43519</v>
      </c>
      <c r="B450" s="8" t="s">
        <v>527</v>
      </c>
      <c r="C450" s="9" t="s">
        <v>523</v>
      </c>
      <c r="D450" s="10">
        <v>94147.000000000015</v>
      </c>
      <c r="E450" s="9" t="s">
        <v>9</v>
      </c>
      <c r="F450" s="9" t="s">
        <v>93</v>
      </c>
      <c r="G450" s="11" t="s">
        <v>15</v>
      </c>
    </row>
    <row r="451" spans="1:7" x14ac:dyDescent="0.25">
      <c r="A451" s="7">
        <v>43517</v>
      </c>
      <c r="B451" s="8" t="s">
        <v>528</v>
      </c>
      <c r="C451" s="9" t="s">
        <v>523</v>
      </c>
      <c r="D451" s="10">
        <v>88275.200000000012</v>
      </c>
      <c r="E451" s="9" t="s">
        <v>9</v>
      </c>
      <c r="F451" s="9" t="s">
        <v>93</v>
      </c>
      <c r="G451" s="11" t="s">
        <v>15</v>
      </c>
    </row>
    <row r="452" spans="1:7" x14ac:dyDescent="0.25">
      <c r="A452" s="7">
        <v>43517</v>
      </c>
      <c r="B452" s="8" t="s">
        <v>529</v>
      </c>
      <c r="C452" s="9" t="s">
        <v>523</v>
      </c>
      <c r="D452" s="10">
        <v>11000</v>
      </c>
      <c r="E452" s="9" t="s">
        <v>9</v>
      </c>
      <c r="F452" s="9" t="s">
        <v>93</v>
      </c>
      <c r="G452" s="11" t="s">
        <v>15</v>
      </c>
    </row>
    <row r="453" spans="1:7" x14ac:dyDescent="0.25">
      <c r="A453" s="7">
        <v>43519</v>
      </c>
      <c r="B453" s="8" t="s">
        <v>530</v>
      </c>
      <c r="C453" s="9" t="s">
        <v>523</v>
      </c>
      <c r="D453" s="10">
        <v>22000</v>
      </c>
      <c r="E453" s="9" t="s">
        <v>9</v>
      </c>
      <c r="F453" s="9" t="s">
        <v>524</v>
      </c>
      <c r="G453" s="11" t="s">
        <v>15</v>
      </c>
    </row>
    <row r="454" spans="1:7" x14ac:dyDescent="0.25">
      <c r="A454" s="7">
        <v>43533</v>
      </c>
      <c r="B454" s="8" t="s">
        <v>531</v>
      </c>
      <c r="C454" s="9" t="s">
        <v>523</v>
      </c>
      <c r="D454" s="10">
        <v>90064.999999999985</v>
      </c>
      <c r="E454" s="9" t="s">
        <v>9</v>
      </c>
      <c r="F454" s="9" t="s">
        <v>93</v>
      </c>
      <c r="G454" s="11" t="s">
        <v>15</v>
      </c>
    </row>
    <row r="455" spans="1:7" x14ac:dyDescent="0.25">
      <c r="A455" s="7">
        <v>43533</v>
      </c>
      <c r="B455" s="8" t="s">
        <v>532</v>
      </c>
      <c r="C455" s="9" t="s">
        <v>523</v>
      </c>
      <c r="D455" s="10">
        <v>19250.000000000004</v>
      </c>
      <c r="E455" s="9" t="s">
        <v>9</v>
      </c>
      <c r="F455" s="9" t="s">
        <v>524</v>
      </c>
      <c r="G455" s="11" t="s">
        <v>15</v>
      </c>
    </row>
    <row r="456" spans="1:7" x14ac:dyDescent="0.25">
      <c r="A456" s="7">
        <v>43555</v>
      </c>
      <c r="B456" s="8" t="s">
        <v>533</v>
      </c>
      <c r="C456" s="9" t="s">
        <v>523</v>
      </c>
      <c r="D456" s="10">
        <v>79857.999999999985</v>
      </c>
      <c r="E456" s="9" t="s">
        <v>9</v>
      </c>
      <c r="F456" s="9" t="s">
        <v>93</v>
      </c>
      <c r="G456" s="11" t="s">
        <v>15</v>
      </c>
    </row>
    <row r="457" spans="1:7" x14ac:dyDescent="0.25">
      <c r="A457" s="7">
        <v>43541</v>
      </c>
      <c r="B457" s="8" t="s">
        <v>534</v>
      </c>
      <c r="C457" s="9" t="s">
        <v>523</v>
      </c>
      <c r="D457" s="10">
        <v>59875</v>
      </c>
      <c r="E457" s="9" t="s">
        <v>9</v>
      </c>
      <c r="F457" s="9" t="s">
        <v>93</v>
      </c>
      <c r="G457" s="11" t="s">
        <v>15</v>
      </c>
    </row>
    <row r="458" spans="1:7" x14ac:dyDescent="0.25">
      <c r="A458" s="7">
        <v>43541</v>
      </c>
      <c r="B458" s="8" t="s">
        <v>535</v>
      </c>
      <c r="C458" s="9" t="s">
        <v>523</v>
      </c>
      <c r="D458" s="10">
        <v>35750.000000000007</v>
      </c>
      <c r="E458" s="9" t="s">
        <v>9</v>
      </c>
      <c r="F458" s="9" t="s">
        <v>524</v>
      </c>
      <c r="G458" s="11" t="s">
        <v>15</v>
      </c>
    </row>
    <row r="459" spans="1:7" x14ac:dyDescent="0.25">
      <c r="A459" s="7">
        <v>43555</v>
      </c>
      <c r="B459" s="8" t="s">
        <v>536</v>
      </c>
      <c r="C459" s="9" t="s">
        <v>523</v>
      </c>
      <c r="D459" s="10">
        <v>16500</v>
      </c>
      <c r="E459" s="9" t="s">
        <v>9</v>
      </c>
      <c r="F459" s="9" t="s">
        <v>524</v>
      </c>
      <c r="G459" s="11" t="s">
        <v>15</v>
      </c>
    </row>
    <row r="460" spans="1:7" x14ac:dyDescent="0.25">
      <c r="A460" s="7">
        <v>43568</v>
      </c>
      <c r="B460" s="8" t="s">
        <v>537</v>
      </c>
      <c r="C460" s="9" t="s">
        <v>523</v>
      </c>
      <c r="D460" s="10">
        <v>93618</v>
      </c>
      <c r="E460" s="9" t="s">
        <v>9</v>
      </c>
      <c r="F460" s="9" t="s">
        <v>93</v>
      </c>
      <c r="G460" s="11" t="s">
        <v>15</v>
      </c>
    </row>
    <row r="461" spans="1:7" x14ac:dyDescent="0.25">
      <c r="A461" s="7">
        <v>43568</v>
      </c>
      <c r="B461" s="8" t="s">
        <v>538</v>
      </c>
      <c r="C461" s="9" t="s">
        <v>523</v>
      </c>
      <c r="D461" s="10">
        <v>13750</v>
      </c>
      <c r="E461" s="9" t="s">
        <v>9</v>
      </c>
      <c r="F461" s="9" t="s">
        <v>524</v>
      </c>
      <c r="G461" s="11" t="s">
        <v>15</v>
      </c>
    </row>
    <row r="462" spans="1:7" x14ac:dyDescent="0.25">
      <c r="A462" s="7">
        <v>43556</v>
      </c>
      <c r="B462" s="8" t="s">
        <v>539</v>
      </c>
      <c r="C462" s="9" t="s">
        <v>523</v>
      </c>
      <c r="D462" s="10">
        <v>19250.000000000004</v>
      </c>
      <c r="E462" s="9" t="s">
        <v>9</v>
      </c>
      <c r="F462" s="9" t="s">
        <v>524</v>
      </c>
      <c r="G462" s="11" t="s">
        <v>15</v>
      </c>
    </row>
    <row r="463" spans="1:7" x14ac:dyDescent="0.25">
      <c r="A463" s="7">
        <v>43556</v>
      </c>
      <c r="B463" s="8" t="s">
        <v>540</v>
      </c>
      <c r="C463" s="9" t="s">
        <v>523</v>
      </c>
      <c r="D463" s="10">
        <v>98809.000000000015</v>
      </c>
      <c r="E463" s="9" t="s">
        <v>9</v>
      </c>
      <c r="F463" s="9" t="s">
        <v>93</v>
      </c>
      <c r="G463" s="11" t="s">
        <v>15</v>
      </c>
    </row>
    <row r="464" spans="1:7" x14ac:dyDescent="0.25">
      <c r="A464" s="7">
        <v>43566</v>
      </c>
      <c r="B464" s="8" t="s">
        <v>541</v>
      </c>
      <c r="C464" s="9" t="s">
        <v>523</v>
      </c>
      <c r="D464" s="10">
        <v>13750</v>
      </c>
      <c r="E464" s="9" t="s">
        <v>9</v>
      </c>
      <c r="F464" s="9" t="s">
        <v>524</v>
      </c>
      <c r="G464" s="11" t="s">
        <v>15</v>
      </c>
    </row>
    <row r="465" spans="1:7" x14ac:dyDescent="0.25">
      <c r="A465" s="7">
        <v>43566</v>
      </c>
      <c r="B465" s="8" t="s">
        <v>542</v>
      </c>
      <c r="C465" s="9" t="s">
        <v>523</v>
      </c>
      <c r="D465" s="10">
        <v>82051.000000000015</v>
      </c>
      <c r="E465" s="9" t="s">
        <v>9</v>
      </c>
      <c r="F465" s="9" t="s">
        <v>93</v>
      </c>
      <c r="G465" s="11" t="s">
        <v>15</v>
      </c>
    </row>
    <row r="466" spans="1:7" x14ac:dyDescent="0.25">
      <c r="A466" s="7">
        <v>44155</v>
      </c>
      <c r="B466" s="8">
        <v>1275</v>
      </c>
      <c r="C466" s="9" t="s">
        <v>523</v>
      </c>
      <c r="D466" s="10">
        <v>17400</v>
      </c>
      <c r="E466" s="9" t="s">
        <v>9</v>
      </c>
      <c r="F466" s="9" t="s">
        <v>543</v>
      </c>
      <c r="G466" s="11" t="s">
        <v>15</v>
      </c>
    </row>
    <row r="467" spans="1:7" x14ac:dyDescent="0.25">
      <c r="A467" s="7">
        <v>44155</v>
      </c>
      <c r="B467" s="8">
        <v>1273</v>
      </c>
      <c r="C467" s="9" t="s">
        <v>523</v>
      </c>
      <c r="D467" s="10">
        <v>124423.99999999999</v>
      </c>
      <c r="E467" s="9" t="s">
        <v>9</v>
      </c>
      <c r="F467" s="9"/>
      <c r="G467" s="11" t="s">
        <v>15</v>
      </c>
    </row>
    <row r="468" spans="1:7" x14ac:dyDescent="0.25">
      <c r="A468" s="7">
        <v>44155</v>
      </c>
      <c r="B468" s="8">
        <v>1265</v>
      </c>
      <c r="C468" s="9" t="s">
        <v>523</v>
      </c>
      <c r="D468" s="10">
        <v>104473.99999999999</v>
      </c>
      <c r="E468" s="9" t="s">
        <v>9</v>
      </c>
      <c r="F468" s="9" t="s">
        <v>93</v>
      </c>
      <c r="G468" s="11" t="s">
        <v>15</v>
      </c>
    </row>
    <row r="469" spans="1:7" x14ac:dyDescent="0.25">
      <c r="A469" s="7">
        <v>44155</v>
      </c>
      <c r="B469" s="8">
        <v>1266</v>
      </c>
      <c r="C469" s="9" t="s">
        <v>523</v>
      </c>
      <c r="D469" s="10">
        <v>12000</v>
      </c>
      <c r="E469" s="9" t="s">
        <v>9</v>
      </c>
      <c r="F469" s="9" t="s">
        <v>544</v>
      </c>
      <c r="G469" s="11" t="s">
        <v>15</v>
      </c>
    </row>
    <row r="470" spans="1:7" x14ac:dyDescent="0.25">
      <c r="A470" s="7">
        <v>44185</v>
      </c>
      <c r="B470" s="8">
        <v>1479</v>
      </c>
      <c r="C470" s="9" t="s">
        <v>523</v>
      </c>
      <c r="D470" s="10">
        <v>106421</v>
      </c>
      <c r="E470" s="9" t="s">
        <v>9</v>
      </c>
      <c r="F470" s="9" t="s">
        <v>93</v>
      </c>
      <c r="G470" s="11" t="s">
        <v>15</v>
      </c>
    </row>
    <row r="471" spans="1:7" x14ac:dyDescent="0.25">
      <c r="A471" s="7">
        <v>44185</v>
      </c>
      <c r="B471" s="8">
        <v>1482</v>
      </c>
      <c r="C471" s="9" t="s">
        <v>523</v>
      </c>
      <c r="D471" s="10">
        <v>10000</v>
      </c>
      <c r="E471" s="9" t="s">
        <v>9</v>
      </c>
      <c r="F471" s="9" t="s">
        <v>543</v>
      </c>
      <c r="G471" s="11" t="s">
        <v>15</v>
      </c>
    </row>
    <row r="472" spans="1:7" x14ac:dyDescent="0.25">
      <c r="A472" s="7">
        <v>44185</v>
      </c>
      <c r="B472" s="8">
        <v>1480</v>
      </c>
      <c r="C472" s="9" t="s">
        <v>523</v>
      </c>
      <c r="D472" s="10">
        <v>10000</v>
      </c>
      <c r="E472" s="9" t="s">
        <v>9</v>
      </c>
      <c r="F472" s="9" t="s">
        <v>543</v>
      </c>
      <c r="G472" s="11" t="s">
        <v>15</v>
      </c>
    </row>
    <row r="473" spans="1:7" x14ac:dyDescent="0.25">
      <c r="A473" s="7">
        <v>44185</v>
      </c>
      <c r="B473" s="8">
        <v>1481</v>
      </c>
      <c r="C473" s="9" t="s">
        <v>523</v>
      </c>
      <c r="D473" s="10">
        <v>112230</v>
      </c>
      <c r="E473" s="9" t="s">
        <v>9</v>
      </c>
      <c r="F473" s="9" t="s">
        <v>93</v>
      </c>
      <c r="G473" s="11" t="s">
        <v>15</v>
      </c>
    </row>
    <row r="474" spans="1:7" x14ac:dyDescent="0.25">
      <c r="A474" s="7">
        <v>44178</v>
      </c>
      <c r="B474" s="8">
        <v>1424</v>
      </c>
      <c r="C474" s="9" t="s">
        <v>523</v>
      </c>
      <c r="D474" s="10">
        <v>88322</v>
      </c>
      <c r="E474" s="9" t="s">
        <v>9</v>
      </c>
      <c r="F474" s="9" t="s">
        <v>93</v>
      </c>
      <c r="G474" s="11" t="s">
        <v>15</v>
      </c>
    </row>
    <row r="475" spans="1:7" x14ac:dyDescent="0.25">
      <c r="A475" s="7">
        <v>44178</v>
      </c>
      <c r="B475" s="8">
        <v>1425</v>
      </c>
      <c r="C475" s="9" t="s">
        <v>523</v>
      </c>
      <c r="D475" s="10">
        <v>10000</v>
      </c>
      <c r="E475" s="9" t="s">
        <v>9</v>
      </c>
      <c r="F475" s="9" t="s">
        <v>545</v>
      </c>
      <c r="G475" s="11" t="s">
        <v>15</v>
      </c>
    </row>
    <row r="476" spans="1:7" x14ac:dyDescent="0.25">
      <c r="A476" s="7">
        <v>44171</v>
      </c>
      <c r="B476" s="8">
        <v>1378</v>
      </c>
      <c r="C476" s="9" t="s">
        <v>523</v>
      </c>
      <c r="D476" s="10">
        <v>10000</v>
      </c>
      <c r="E476" s="9" t="s">
        <v>9</v>
      </c>
      <c r="F476" s="9" t="s">
        <v>545</v>
      </c>
      <c r="G476" s="11" t="s">
        <v>15</v>
      </c>
    </row>
    <row r="477" spans="1:7" x14ac:dyDescent="0.25">
      <c r="A477" s="7">
        <v>44171</v>
      </c>
      <c r="B477" s="8">
        <v>1377</v>
      </c>
      <c r="C477" s="9" t="s">
        <v>523</v>
      </c>
      <c r="D477" s="10">
        <v>84843</v>
      </c>
      <c r="E477" s="9" t="s">
        <v>9</v>
      </c>
      <c r="F477" s="9" t="s">
        <v>93</v>
      </c>
      <c r="G477" s="11" t="s">
        <v>15</v>
      </c>
    </row>
    <row r="478" spans="1:7" x14ac:dyDescent="0.25">
      <c r="A478" s="7">
        <v>44209</v>
      </c>
      <c r="B478" s="8">
        <v>1678</v>
      </c>
      <c r="C478" s="9" t="s">
        <v>523</v>
      </c>
      <c r="D478" s="10">
        <v>106644</v>
      </c>
      <c r="E478" s="9" t="s">
        <v>9</v>
      </c>
      <c r="F478" s="9" t="s">
        <v>93</v>
      </c>
      <c r="G478" s="11" t="s">
        <v>15</v>
      </c>
    </row>
    <row r="479" spans="1:7" x14ac:dyDescent="0.25">
      <c r="A479" s="7">
        <v>44212</v>
      </c>
      <c r="B479" s="8">
        <v>1702</v>
      </c>
      <c r="C479" s="9" t="s">
        <v>523</v>
      </c>
      <c r="D479" s="10">
        <v>12000</v>
      </c>
      <c r="E479" s="9" t="s">
        <v>9</v>
      </c>
      <c r="F479" s="9" t="s">
        <v>524</v>
      </c>
      <c r="G479" s="11" t="s">
        <v>15</v>
      </c>
    </row>
    <row r="480" spans="1:7" x14ac:dyDescent="0.25">
      <c r="A480" s="7">
        <v>44209</v>
      </c>
      <c r="B480" s="8">
        <v>1679</v>
      </c>
      <c r="C480" s="9" t="s">
        <v>523</v>
      </c>
      <c r="D480" s="10">
        <v>12000</v>
      </c>
      <c r="E480" s="9" t="s">
        <v>9</v>
      </c>
      <c r="F480" s="9" t="s">
        <v>524</v>
      </c>
      <c r="G480" s="11" t="s">
        <v>15</v>
      </c>
    </row>
    <row r="481" spans="1:7" x14ac:dyDescent="0.25">
      <c r="A481" s="7">
        <v>44212</v>
      </c>
      <c r="B481" s="8">
        <v>1701</v>
      </c>
      <c r="C481" s="9" t="s">
        <v>523</v>
      </c>
      <c r="D481" s="10">
        <v>106421</v>
      </c>
      <c r="E481" s="9" t="s">
        <v>9</v>
      </c>
      <c r="F481" s="9" t="s">
        <v>93</v>
      </c>
      <c r="G481" s="11" t="s">
        <v>15</v>
      </c>
    </row>
    <row r="482" spans="1:7" x14ac:dyDescent="0.25">
      <c r="A482" s="7">
        <v>44217</v>
      </c>
      <c r="B482" s="8">
        <v>1797</v>
      </c>
      <c r="C482" s="9" t="s">
        <v>523</v>
      </c>
      <c r="D482" s="10">
        <v>104378</v>
      </c>
      <c r="E482" s="9" t="s">
        <v>9</v>
      </c>
      <c r="F482" s="9" t="s">
        <v>93</v>
      </c>
      <c r="G482" s="11" t="s">
        <v>15</v>
      </c>
    </row>
    <row r="483" spans="1:7" x14ac:dyDescent="0.25">
      <c r="A483" s="7">
        <v>44221</v>
      </c>
      <c r="B483" s="8">
        <v>1798</v>
      </c>
      <c r="C483" s="9" t="s">
        <v>523</v>
      </c>
      <c r="D483" s="10">
        <v>10000</v>
      </c>
      <c r="E483" s="9" t="s">
        <v>9</v>
      </c>
      <c r="F483" s="9" t="s">
        <v>524</v>
      </c>
      <c r="G483" s="11" t="s">
        <v>15</v>
      </c>
    </row>
    <row r="484" spans="1:7" x14ac:dyDescent="0.25">
      <c r="A484" s="7">
        <v>44227</v>
      </c>
      <c r="B484" s="8">
        <v>1844</v>
      </c>
      <c r="C484" s="9" t="s">
        <v>523</v>
      </c>
      <c r="D484" s="10">
        <v>12000</v>
      </c>
      <c r="E484" s="9" t="s">
        <v>9</v>
      </c>
      <c r="F484" s="9" t="s">
        <v>524</v>
      </c>
      <c r="G484" s="11" t="s">
        <v>15</v>
      </c>
    </row>
    <row r="485" spans="1:7" x14ac:dyDescent="0.25">
      <c r="A485" s="7">
        <v>44227</v>
      </c>
      <c r="B485" s="8">
        <v>1843</v>
      </c>
      <c r="C485" s="9" t="s">
        <v>523</v>
      </c>
      <c r="D485" s="10">
        <v>108144</v>
      </c>
      <c r="E485" s="9" t="s">
        <v>9</v>
      </c>
      <c r="F485" s="9" t="s">
        <v>93</v>
      </c>
      <c r="G485" s="11" t="s">
        <v>15</v>
      </c>
    </row>
    <row r="486" spans="1:7" x14ac:dyDescent="0.25">
      <c r="A486" s="7">
        <v>44201</v>
      </c>
      <c r="B486" s="8">
        <v>1611</v>
      </c>
      <c r="C486" s="9" t="s">
        <v>523</v>
      </c>
      <c r="D486" s="10">
        <v>131191</v>
      </c>
      <c r="E486" s="9" t="s">
        <v>9</v>
      </c>
      <c r="F486" s="9" t="s">
        <v>93</v>
      </c>
      <c r="G486" s="11" t="s">
        <v>15</v>
      </c>
    </row>
    <row r="487" spans="1:7" x14ac:dyDescent="0.25">
      <c r="A487" s="7">
        <v>44199</v>
      </c>
      <c r="B487" s="8">
        <v>1592</v>
      </c>
      <c r="C487" s="9" t="s">
        <v>523</v>
      </c>
      <c r="D487" s="10">
        <v>134064</v>
      </c>
      <c r="E487" s="9" t="s">
        <v>9</v>
      </c>
      <c r="F487" s="9" t="s">
        <v>93</v>
      </c>
      <c r="G487" s="11" t="s">
        <v>15</v>
      </c>
    </row>
    <row r="488" spans="1:7" x14ac:dyDescent="0.25">
      <c r="A488" s="7">
        <v>44242</v>
      </c>
      <c r="B488" s="8">
        <v>1985</v>
      </c>
      <c r="C488" s="9" t="s">
        <v>523</v>
      </c>
      <c r="D488" s="10">
        <v>126766</v>
      </c>
      <c r="E488" s="9" t="s">
        <v>9</v>
      </c>
      <c r="F488" s="9" t="s">
        <v>93</v>
      </c>
      <c r="G488" s="11" t="s">
        <v>15</v>
      </c>
    </row>
    <row r="489" spans="1:7" x14ac:dyDescent="0.25">
      <c r="A489" s="7">
        <v>44245</v>
      </c>
      <c r="B489" s="8">
        <v>2009</v>
      </c>
      <c r="C489" s="9" t="s">
        <v>523</v>
      </c>
      <c r="D489" s="10">
        <v>106293.6</v>
      </c>
      <c r="E489" s="9" t="s">
        <v>9</v>
      </c>
      <c r="F489" s="9" t="s">
        <v>93</v>
      </c>
      <c r="G489" s="11" t="s">
        <v>15</v>
      </c>
    </row>
    <row r="490" spans="1:7" x14ac:dyDescent="0.25">
      <c r="A490" s="7">
        <v>44245</v>
      </c>
      <c r="B490" s="8">
        <v>2010</v>
      </c>
      <c r="C490" s="9" t="s">
        <v>523</v>
      </c>
      <c r="D490" s="10">
        <v>10000</v>
      </c>
      <c r="E490" s="9" t="s">
        <v>9</v>
      </c>
      <c r="F490" s="9" t="s">
        <v>524</v>
      </c>
      <c r="G490" s="11" t="s">
        <v>15</v>
      </c>
    </row>
    <row r="491" spans="1:7" x14ac:dyDescent="0.25">
      <c r="A491" s="7">
        <v>44241</v>
      </c>
      <c r="B491" s="8">
        <v>1973</v>
      </c>
      <c r="C491" s="9" t="s">
        <v>523</v>
      </c>
      <c r="D491" s="10">
        <v>12000</v>
      </c>
      <c r="E491" s="9" t="s">
        <v>9</v>
      </c>
      <c r="F491" s="9" t="s">
        <v>524</v>
      </c>
      <c r="G491" s="11" t="s">
        <v>15</v>
      </c>
    </row>
    <row r="492" spans="1:7" x14ac:dyDescent="0.25">
      <c r="A492" s="7">
        <v>44241</v>
      </c>
      <c r="B492" s="8">
        <v>1972</v>
      </c>
      <c r="C492" s="9" t="s">
        <v>523</v>
      </c>
      <c r="D492" s="10">
        <v>106102.00000000001</v>
      </c>
      <c r="E492" s="9" t="s">
        <v>9</v>
      </c>
      <c r="F492" s="9" t="s">
        <v>93</v>
      </c>
      <c r="G492" s="11" t="s">
        <v>15</v>
      </c>
    </row>
    <row r="493" spans="1:7" x14ac:dyDescent="0.25">
      <c r="A493" s="7">
        <v>44242</v>
      </c>
      <c r="B493" s="8">
        <v>1986</v>
      </c>
      <c r="C493" s="9" t="s">
        <v>523</v>
      </c>
      <c r="D493" s="10">
        <v>12000</v>
      </c>
      <c r="E493" s="9" t="s">
        <v>9</v>
      </c>
      <c r="F493" s="9" t="s">
        <v>524</v>
      </c>
      <c r="G493" s="11" t="s">
        <v>15</v>
      </c>
    </row>
    <row r="494" spans="1:7" x14ac:dyDescent="0.25">
      <c r="A494" s="7">
        <v>43278</v>
      </c>
      <c r="B494" s="8" t="s">
        <v>546</v>
      </c>
      <c r="C494" s="9" t="s">
        <v>547</v>
      </c>
      <c r="D494" s="10">
        <v>66158</v>
      </c>
      <c r="E494" s="9" t="s">
        <v>9</v>
      </c>
      <c r="F494" s="9" t="s">
        <v>548</v>
      </c>
      <c r="G494" s="11" t="s">
        <v>15</v>
      </c>
    </row>
    <row r="495" spans="1:7" x14ac:dyDescent="0.25">
      <c r="A495" s="7">
        <v>43330</v>
      </c>
      <c r="B495" s="8" t="s">
        <v>549</v>
      </c>
      <c r="C495" s="9" t="s">
        <v>547</v>
      </c>
      <c r="D495" s="10">
        <v>3000</v>
      </c>
      <c r="E495" s="9" t="s">
        <v>9</v>
      </c>
      <c r="F495" s="9" t="s">
        <v>550</v>
      </c>
      <c r="G495" s="11" t="s">
        <v>15</v>
      </c>
    </row>
    <row r="496" spans="1:7" x14ac:dyDescent="0.25">
      <c r="A496" s="7">
        <v>43873</v>
      </c>
      <c r="B496" s="8" t="s">
        <v>551</v>
      </c>
      <c r="C496" s="9" t="s">
        <v>552</v>
      </c>
      <c r="D496" s="10">
        <v>600710</v>
      </c>
      <c r="E496" s="9" t="s">
        <v>9</v>
      </c>
      <c r="F496" s="9" t="s">
        <v>553</v>
      </c>
      <c r="G496" s="11" t="s">
        <v>15</v>
      </c>
    </row>
    <row r="497" spans="1:7" x14ac:dyDescent="0.25">
      <c r="A497" s="7">
        <v>43856</v>
      </c>
      <c r="B497" s="8" t="s">
        <v>554</v>
      </c>
      <c r="C497" s="9" t="s">
        <v>552</v>
      </c>
      <c r="D497" s="10">
        <v>331191.00000000006</v>
      </c>
      <c r="E497" s="9" t="s">
        <v>9</v>
      </c>
      <c r="F497" s="9" t="s">
        <v>553</v>
      </c>
      <c r="G497" s="11" t="s">
        <v>15</v>
      </c>
    </row>
    <row r="498" spans="1:7" x14ac:dyDescent="0.25">
      <c r="A498" s="7">
        <v>43884</v>
      </c>
      <c r="B498" s="8" t="s">
        <v>555</v>
      </c>
      <c r="C498" s="9" t="s">
        <v>552</v>
      </c>
      <c r="D498" s="10">
        <v>309204</v>
      </c>
      <c r="E498" s="9" t="s">
        <v>9</v>
      </c>
      <c r="F498" s="9" t="s">
        <v>553</v>
      </c>
      <c r="G498" s="11" t="s">
        <v>15</v>
      </c>
    </row>
    <row r="499" spans="1:7" x14ac:dyDescent="0.25">
      <c r="A499" s="7">
        <v>43884</v>
      </c>
      <c r="B499" s="8" t="s">
        <v>556</v>
      </c>
      <c r="C499" s="9" t="s">
        <v>552</v>
      </c>
      <c r="D499" s="10">
        <v>644139.99999999988</v>
      </c>
      <c r="E499" s="9" t="s">
        <v>9</v>
      </c>
      <c r="F499" s="9" t="s">
        <v>553</v>
      </c>
      <c r="G499" s="11" t="s">
        <v>15</v>
      </c>
    </row>
    <row r="500" spans="1:7" x14ac:dyDescent="0.25">
      <c r="A500" s="7">
        <v>43972</v>
      </c>
      <c r="B500" s="8" t="s">
        <v>557</v>
      </c>
      <c r="C500" s="9" t="s">
        <v>552</v>
      </c>
      <c r="D500" s="10">
        <v>578964</v>
      </c>
      <c r="E500" s="9" t="s">
        <v>9</v>
      </c>
      <c r="F500" s="9" t="s">
        <v>553</v>
      </c>
      <c r="G500" s="11" t="s">
        <v>15</v>
      </c>
    </row>
    <row r="501" spans="1:7" x14ac:dyDescent="0.25">
      <c r="A501" s="7">
        <v>44020</v>
      </c>
      <c r="B501" s="8" t="s">
        <v>558</v>
      </c>
      <c r="C501" s="9" t="s">
        <v>552</v>
      </c>
      <c r="D501" s="10">
        <v>551638</v>
      </c>
      <c r="E501" s="9" t="s">
        <v>9</v>
      </c>
      <c r="F501" s="9" t="s">
        <v>553</v>
      </c>
      <c r="G501" s="11" t="s">
        <v>15</v>
      </c>
    </row>
    <row r="502" spans="1:7" x14ac:dyDescent="0.25">
      <c r="A502" s="7">
        <v>44050</v>
      </c>
      <c r="B502" s="8" t="s">
        <v>559</v>
      </c>
      <c r="C502" s="9" t="s">
        <v>552</v>
      </c>
      <c r="D502" s="10">
        <v>502649</v>
      </c>
      <c r="E502" s="9" t="s">
        <v>9</v>
      </c>
      <c r="F502" s="9" t="s">
        <v>553</v>
      </c>
      <c r="G502" s="11" t="s">
        <v>15</v>
      </c>
    </row>
    <row r="503" spans="1:7" x14ac:dyDescent="0.25">
      <c r="A503" s="7">
        <v>44050</v>
      </c>
      <c r="B503" s="8" t="s">
        <v>560</v>
      </c>
      <c r="C503" s="9" t="s">
        <v>552</v>
      </c>
      <c r="D503" s="10">
        <v>556900.00000000012</v>
      </c>
      <c r="E503" s="9" t="s">
        <v>9</v>
      </c>
      <c r="F503" s="9" t="s">
        <v>553</v>
      </c>
      <c r="G503" s="11" t="s">
        <v>15</v>
      </c>
    </row>
    <row r="504" spans="1:7" x14ac:dyDescent="0.25">
      <c r="A504" s="7">
        <v>44178</v>
      </c>
      <c r="B504" s="8" t="s">
        <v>561</v>
      </c>
      <c r="C504" s="9" t="s">
        <v>552</v>
      </c>
      <c r="D504" s="10">
        <v>711450</v>
      </c>
      <c r="E504" s="9" t="s">
        <v>9</v>
      </c>
      <c r="F504" s="9" t="s">
        <v>553</v>
      </c>
      <c r="G504" s="11" t="s">
        <v>15</v>
      </c>
    </row>
    <row r="505" spans="1:7" x14ac:dyDescent="0.25">
      <c r="A505" s="7">
        <v>44248</v>
      </c>
      <c r="B505" s="8" t="s">
        <v>562</v>
      </c>
      <c r="C505" s="9" t="s">
        <v>552</v>
      </c>
      <c r="D505" s="10">
        <v>660005.99999999988</v>
      </c>
      <c r="E505" s="9" t="s">
        <v>9</v>
      </c>
      <c r="F505" s="9" t="s">
        <v>553</v>
      </c>
      <c r="G505" s="11" t="s">
        <v>15</v>
      </c>
    </row>
    <row r="506" spans="1:7" x14ac:dyDescent="0.25">
      <c r="A506" s="7">
        <v>44233</v>
      </c>
      <c r="B506" s="8" t="s">
        <v>563</v>
      </c>
      <c r="C506" s="9" t="s">
        <v>564</v>
      </c>
      <c r="D506" s="10">
        <v>189473</v>
      </c>
      <c r="E506" s="9" t="s">
        <v>9</v>
      </c>
      <c r="F506" s="9" t="s">
        <v>565</v>
      </c>
      <c r="G506" s="11" t="s">
        <v>15</v>
      </c>
    </row>
    <row r="507" spans="1:7" x14ac:dyDescent="0.25">
      <c r="A507" s="7">
        <v>44233</v>
      </c>
      <c r="B507" s="8"/>
      <c r="C507" s="9" t="s">
        <v>566</v>
      </c>
      <c r="D507" s="10">
        <v>10977</v>
      </c>
      <c r="E507" s="9" t="s">
        <v>9</v>
      </c>
      <c r="F507" s="9" t="s">
        <v>565</v>
      </c>
      <c r="G507" s="11" t="s">
        <v>15</v>
      </c>
    </row>
    <row r="508" spans="1:7" x14ac:dyDescent="0.25">
      <c r="A508" s="7">
        <v>44253</v>
      </c>
      <c r="B508" s="8">
        <v>1</v>
      </c>
      <c r="C508" s="9" t="s">
        <v>567</v>
      </c>
      <c r="D508" s="10">
        <v>39600</v>
      </c>
      <c r="E508" s="9" t="s">
        <v>9</v>
      </c>
      <c r="F508" s="9" t="s">
        <v>565</v>
      </c>
      <c r="G508" s="11" t="s">
        <v>15</v>
      </c>
    </row>
    <row r="509" spans="1:7" x14ac:dyDescent="0.25">
      <c r="A509" s="7">
        <v>44253</v>
      </c>
      <c r="B509" s="8" t="s">
        <v>568</v>
      </c>
      <c r="C509" s="9" t="s">
        <v>569</v>
      </c>
      <c r="D509" s="10">
        <v>61421</v>
      </c>
      <c r="E509" s="9" t="s">
        <v>9</v>
      </c>
      <c r="F509" s="9" t="s">
        <v>565</v>
      </c>
      <c r="G509" s="11" t="s">
        <v>15</v>
      </c>
    </row>
    <row r="510" spans="1:7" x14ac:dyDescent="0.25">
      <c r="A510" s="7">
        <v>44256</v>
      </c>
      <c r="B510" s="8" t="s">
        <v>568</v>
      </c>
      <c r="C510" s="9" t="s">
        <v>569</v>
      </c>
      <c r="D510" s="10">
        <v>66131</v>
      </c>
      <c r="E510" s="9" t="s">
        <v>9</v>
      </c>
      <c r="F510" s="9" t="s">
        <v>565</v>
      </c>
      <c r="G510" s="11" t="s">
        <v>15</v>
      </c>
    </row>
    <row r="511" spans="1:7" x14ac:dyDescent="0.25">
      <c r="A511" s="7">
        <v>44574</v>
      </c>
      <c r="B511" s="8" t="s">
        <v>570</v>
      </c>
      <c r="C511" s="9" t="s">
        <v>552</v>
      </c>
      <c r="D511" s="10">
        <f>546932+0.2</f>
        <v>546932.19999999995</v>
      </c>
      <c r="E511" s="9" t="s">
        <v>9</v>
      </c>
      <c r="F511" s="9" t="s">
        <v>553</v>
      </c>
      <c r="G511" s="11" t="s">
        <v>15</v>
      </c>
    </row>
    <row r="512" spans="1:7" x14ac:dyDescent="0.25">
      <c r="A512" s="7">
        <v>43084</v>
      </c>
      <c r="B512" s="8" t="s">
        <v>571</v>
      </c>
      <c r="C512" s="9" t="s">
        <v>572</v>
      </c>
      <c r="D512" s="10">
        <v>625300</v>
      </c>
      <c r="E512" s="9" t="s">
        <v>9</v>
      </c>
      <c r="F512" s="9" t="s">
        <v>337</v>
      </c>
      <c r="G512" s="11" t="s">
        <v>15</v>
      </c>
    </row>
    <row r="513" spans="1:7" x14ac:dyDescent="0.25">
      <c r="A513" s="7">
        <v>43157</v>
      </c>
      <c r="B513" s="8" t="s">
        <v>573</v>
      </c>
      <c r="C513" s="9" t="s">
        <v>572</v>
      </c>
      <c r="D513" s="10">
        <v>431995.00000000006</v>
      </c>
      <c r="E513" s="9" t="s">
        <v>9</v>
      </c>
      <c r="F513" s="9" t="s">
        <v>337</v>
      </c>
      <c r="G513" s="11" t="s">
        <v>15</v>
      </c>
    </row>
    <row r="514" spans="1:7" x14ac:dyDescent="0.25">
      <c r="A514" s="7">
        <v>43157</v>
      </c>
      <c r="B514" s="8" t="s">
        <v>574</v>
      </c>
      <c r="C514" s="9" t="s">
        <v>572</v>
      </c>
      <c r="D514" s="10">
        <v>438714</v>
      </c>
      <c r="E514" s="9" t="s">
        <v>9</v>
      </c>
      <c r="F514" s="9" t="s">
        <v>337</v>
      </c>
      <c r="G514" s="11" t="s">
        <v>15</v>
      </c>
    </row>
    <row r="515" spans="1:7" x14ac:dyDescent="0.25">
      <c r="A515" s="7">
        <v>44172</v>
      </c>
      <c r="B515" s="8" t="s">
        <v>575</v>
      </c>
      <c r="C515" s="9" t="s">
        <v>576</v>
      </c>
      <c r="D515" s="10">
        <v>109036</v>
      </c>
      <c r="E515" s="9" t="s">
        <v>9</v>
      </c>
      <c r="F515" s="9" t="s">
        <v>565</v>
      </c>
      <c r="G515" s="11" t="s">
        <v>15</v>
      </c>
    </row>
    <row r="516" spans="1:7" x14ac:dyDescent="0.25">
      <c r="A516" s="7">
        <v>44189</v>
      </c>
      <c r="B516" s="8" t="s">
        <v>577</v>
      </c>
      <c r="C516" s="9" t="s">
        <v>578</v>
      </c>
      <c r="D516" s="10">
        <v>43000</v>
      </c>
      <c r="E516" s="9" t="s">
        <v>9</v>
      </c>
      <c r="F516" s="9" t="s">
        <v>565</v>
      </c>
      <c r="G516" s="11" t="s">
        <v>15</v>
      </c>
    </row>
    <row r="517" spans="1:7" x14ac:dyDescent="0.25">
      <c r="A517" s="7">
        <v>44483</v>
      </c>
      <c r="B517" s="8" t="s">
        <v>579</v>
      </c>
      <c r="C517" s="9" t="s">
        <v>580</v>
      </c>
      <c r="D517" s="10">
        <v>21355.8</v>
      </c>
      <c r="E517" s="9" t="s">
        <v>9</v>
      </c>
      <c r="F517" s="9" t="s">
        <v>581</v>
      </c>
      <c r="G517" s="11" t="s">
        <v>15</v>
      </c>
    </row>
    <row r="518" spans="1:7" x14ac:dyDescent="0.25">
      <c r="A518" s="7">
        <v>44533</v>
      </c>
      <c r="B518" s="8" t="s">
        <v>582</v>
      </c>
      <c r="C518" s="9" t="s">
        <v>583</v>
      </c>
      <c r="D518" s="10">
        <v>10080</v>
      </c>
      <c r="E518" s="9" t="s">
        <v>9</v>
      </c>
      <c r="F518" s="9" t="s">
        <v>584</v>
      </c>
      <c r="G518" s="11" t="s">
        <v>15</v>
      </c>
    </row>
    <row r="519" spans="1:7" x14ac:dyDescent="0.25">
      <c r="A519" s="7">
        <v>43515</v>
      </c>
      <c r="B519" s="8" t="s">
        <v>585</v>
      </c>
      <c r="C519" s="9" t="s">
        <v>586</v>
      </c>
      <c r="D519" s="10">
        <v>463184</v>
      </c>
      <c r="E519" s="9" t="s">
        <v>9</v>
      </c>
      <c r="F519" s="9" t="s">
        <v>172</v>
      </c>
      <c r="G519" s="11" t="s">
        <v>173</v>
      </c>
    </row>
    <row r="520" spans="1:7" x14ac:dyDescent="0.25">
      <c r="A520" s="7">
        <v>43550</v>
      </c>
      <c r="B520" s="8" t="s">
        <v>587</v>
      </c>
      <c r="C520" s="9" t="s">
        <v>586</v>
      </c>
      <c r="D520" s="10">
        <v>624031</v>
      </c>
      <c r="E520" s="9" t="s">
        <v>9</v>
      </c>
      <c r="F520" s="9" t="s">
        <v>172</v>
      </c>
      <c r="G520" s="11" t="s">
        <v>173</v>
      </c>
    </row>
    <row r="521" spans="1:7" x14ac:dyDescent="0.25">
      <c r="A521" s="7">
        <v>43543</v>
      </c>
      <c r="B521" s="8" t="s">
        <v>588</v>
      </c>
      <c r="C521" s="9" t="s">
        <v>586</v>
      </c>
      <c r="D521" s="10">
        <v>238580</v>
      </c>
      <c r="E521" s="9" t="s">
        <v>9</v>
      </c>
      <c r="F521" s="9" t="s">
        <v>172</v>
      </c>
      <c r="G521" s="11" t="s">
        <v>173</v>
      </c>
    </row>
    <row r="522" spans="1:7" x14ac:dyDescent="0.25">
      <c r="A522" s="7">
        <v>43284</v>
      </c>
      <c r="B522" s="8">
        <v>3451102193</v>
      </c>
      <c r="C522" s="9" t="s">
        <v>589</v>
      </c>
      <c r="D522" s="10">
        <v>4404.66</v>
      </c>
      <c r="E522" s="9" t="s">
        <v>23</v>
      </c>
      <c r="F522" s="9" t="s">
        <v>590</v>
      </c>
      <c r="G522" s="11" t="s">
        <v>49</v>
      </c>
    </row>
    <row r="523" spans="1:7" x14ac:dyDescent="0.25">
      <c r="A523" s="7">
        <v>43284</v>
      </c>
      <c r="B523" s="8">
        <v>3451102200</v>
      </c>
      <c r="C523" s="9" t="s">
        <v>589</v>
      </c>
      <c r="D523" s="10">
        <v>27210</v>
      </c>
      <c r="E523" s="9" t="s">
        <v>23</v>
      </c>
      <c r="F523" s="9" t="s">
        <v>591</v>
      </c>
      <c r="G523" s="11" t="s">
        <v>49</v>
      </c>
    </row>
    <row r="524" spans="1:7" x14ac:dyDescent="0.25">
      <c r="A524" s="7">
        <v>43298</v>
      </c>
      <c r="B524" s="8" t="s">
        <v>592</v>
      </c>
      <c r="C524" s="9" t="s">
        <v>593</v>
      </c>
      <c r="D524" s="10">
        <v>102399.00000000001</v>
      </c>
      <c r="E524" s="9" t="s">
        <v>9</v>
      </c>
      <c r="F524" s="9" t="s">
        <v>93</v>
      </c>
      <c r="G524" s="11" t="s">
        <v>15</v>
      </c>
    </row>
    <row r="525" spans="1:7" x14ac:dyDescent="0.25">
      <c r="A525" s="7">
        <v>43290</v>
      </c>
      <c r="B525" s="8" t="s">
        <v>594</v>
      </c>
      <c r="C525" s="9" t="s">
        <v>593</v>
      </c>
      <c r="D525" s="10">
        <v>121200.00000000001</v>
      </c>
      <c r="E525" s="9" t="s">
        <v>9</v>
      </c>
      <c r="F525" s="9" t="s">
        <v>93</v>
      </c>
      <c r="G525" s="11" t="s">
        <v>15</v>
      </c>
    </row>
    <row r="526" spans="1:7" x14ac:dyDescent="0.25">
      <c r="A526" s="7">
        <v>43307</v>
      </c>
      <c r="B526" s="8" t="s">
        <v>595</v>
      </c>
      <c r="C526" s="9" t="s">
        <v>593</v>
      </c>
      <c r="D526" s="10">
        <v>122664.99999999999</v>
      </c>
      <c r="E526" s="9" t="s">
        <v>9</v>
      </c>
      <c r="F526" s="9" t="s">
        <v>93</v>
      </c>
      <c r="G526" s="11" t="s">
        <v>15</v>
      </c>
    </row>
    <row r="527" spans="1:7" x14ac:dyDescent="0.25">
      <c r="A527" s="7">
        <v>43303</v>
      </c>
      <c r="B527" s="8" t="s">
        <v>596</v>
      </c>
      <c r="C527" s="9" t="s">
        <v>593</v>
      </c>
      <c r="D527" s="10">
        <v>141300</v>
      </c>
      <c r="E527" s="9" t="s">
        <v>9</v>
      </c>
      <c r="F527" s="9" t="s">
        <v>93</v>
      </c>
      <c r="G527" s="11" t="s">
        <v>15</v>
      </c>
    </row>
    <row r="528" spans="1:7" x14ac:dyDescent="0.25">
      <c r="A528" s="7">
        <v>43298</v>
      </c>
      <c r="B528" s="8" t="s">
        <v>597</v>
      </c>
      <c r="C528" s="9" t="s">
        <v>593</v>
      </c>
      <c r="D528" s="10">
        <v>95699.999999999985</v>
      </c>
      <c r="E528" s="9" t="s">
        <v>9</v>
      </c>
      <c r="F528" s="9" t="s">
        <v>93</v>
      </c>
      <c r="G528" s="11" t="s">
        <v>15</v>
      </c>
    </row>
    <row r="529" spans="1:7" x14ac:dyDescent="0.25">
      <c r="A529" s="7">
        <v>43326</v>
      </c>
      <c r="B529" s="8" t="s">
        <v>598</v>
      </c>
      <c r="C529" s="9" t="s">
        <v>593</v>
      </c>
      <c r="D529" s="10">
        <v>127250</v>
      </c>
      <c r="E529" s="9" t="s">
        <v>9</v>
      </c>
      <c r="F529" s="9" t="s">
        <v>93</v>
      </c>
      <c r="G529" s="11" t="s">
        <v>15</v>
      </c>
    </row>
    <row r="530" spans="1:7" x14ac:dyDescent="0.25">
      <c r="A530" s="7">
        <v>43341</v>
      </c>
      <c r="B530" s="8" t="s">
        <v>599</v>
      </c>
      <c r="C530" s="9" t="s">
        <v>593</v>
      </c>
      <c r="D530" s="10">
        <v>59273</v>
      </c>
      <c r="E530" s="9" t="s">
        <v>9</v>
      </c>
      <c r="F530" s="9" t="s">
        <v>93</v>
      </c>
      <c r="G530" s="11" t="s">
        <v>15</v>
      </c>
    </row>
    <row r="531" spans="1:7" x14ac:dyDescent="0.25">
      <c r="A531" s="7">
        <v>43337</v>
      </c>
      <c r="B531" s="8" t="s">
        <v>600</v>
      </c>
      <c r="C531" s="9" t="s">
        <v>593</v>
      </c>
      <c r="D531" s="10">
        <v>118533</v>
      </c>
      <c r="E531" s="9" t="s">
        <v>9</v>
      </c>
      <c r="F531" s="9" t="s">
        <v>93</v>
      </c>
      <c r="G531" s="11" t="s">
        <v>15</v>
      </c>
    </row>
    <row r="532" spans="1:7" x14ac:dyDescent="0.25">
      <c r="A532" s="7">
        <v>43326</v>
      </c>
      <c r="B532" s="8" t="s">
        <v>601</v>
      </c>
      <c r="C532" s="9" t="s">
        <v>593</v>
      </c>
      <c r="D532" s="10">
        <v>118500</v>
      </c>
      <c r="E532" s="9" t="s">
        <v>9</v>
      </c>
      <c r="F532" s="9" t="s">
        <v>93</v>
      </c>
      <c r="G532" s="11" t="s">
        <v>15</v>
      </c>
    </row>
    <row r="533" spans="1:7" x14ac:dyDescent="0.25">
      <c r="A533" s="7">
        <v>43345</v>
      </c>
      <c r="B533" s="8" t="s">
        <v>602</v>
      </c>
      <c r="C533" s="9" t="s">
        <v>593</v>
      </c>
      <c r="D533" s="10">
        <v>39612.999999999993</v>
      </c>
      <c r="E533" s="9" t="s">
        <v>9</v>
      </c>
      <c r="F533" s="9" t="s">
        <v>93</v>
      </c>
      <c r="G533" s="11" t="s">
        <v>15</v>
      </c>
    </row>
    <row r="534" spans="1:7" x14ac:dyDescent="0.25">
      <c r="A534" s="7">
        <v>43344</v>
      </c>
      <c r="B534" s="8" t="s">
        <v>603</v>
      </c>
      <c r="C534" s="9" t="s">
        <v>593</v>
      </c>
      <c r="D534" s="10">
        <v>118546</v>
      </c>
      <c r="E534" s="9" t="s">
        <v>9</v>
      </c>
      <c r="F534" s="9" t="s">
        <v>93</v>
      </c>
      <c r="G534" s="11" t="s">
        <v>15</v>
      </c>
    </row>
    <row r="535" spans="1:7" x14ac:dyDescent="0.25">
      <c r="A535" s="7">
        <v>43349</v>
      </c>
      <c r="B535" s="8" t="s">
        <v>604</v>
      </c>
      <c r="C535" s="9" t="s">
        <v>593</v>
      </c>
      <c r="D535" s="10">
        <v>85725.999999999985</v>
      </c>
      <c r="E535" s="9" t="s">
        <v>9</v>
      </c>
      <c r="F535" s="9" t="s">
        <v>93</v>
      </c>
      <c r="G535" s="11" t="s">
        <v>15</v>
      </c>
    </row>
    <row r="536" spans="1:7" x14ac:dyDescent="0.25">
      <c r="A536" s="7">
        <v>43361</v>
      </c>
      <c r="B536" s="8" t="s">
        <v>605</v>
      </c>
      <c r="C536" s="9" t="s">
        <v>593</v>
      </c>
      <c r="D536" s="10">
        <v>138033</v>
      </c>
      <c r="E536" s="9" t="s">
        <v>9</v>
      </c>
      <c r="F536" s="9" t="s">
        <v>93</v>
      </c>
      <c r="G536" s="11" t="s">
        <v>15</v>
      </c>
    </row>
    <row r="537" spans="1:7" x14ac:dyDescent="0.25">
      <c r="A537" s="7">
        <v>43358</v>
      </c>
      <c r="B537" s="8" t="s">
        <v>606</v>
      </c>
      <c r="C537" s="9" t="s">
        <v>593</v>
      </c>
      <c r="D537" s="10">
        <v>99046</v>
      </c>
      <c r="E537" s="9" t="s">
        <v>9</v>
      </c>
      <c r="F537" s="9" t="s">
        <v>93</v>
      </c>
      <c r="G537" s="11" t="s">
        <v>15</v>
      </c>
    </row>
    <row r="538" spans="1:7" x14ac:dyDescent="0.25">
      <c r="A538" s="7">
        <v>43358</v>
      </c>
      <c r="B538" s="8" t="s">
        <v>607</v>
      </c>
      <c r="C538" s="9" t="s">
        <v>593</v>
      </c>
      <c r="D538" s="10">
        <v>99033</v>
      </c>
      <c r="E538" s="9" t="s">
        <v>9</v>
      </c>
      <c r="F538" s="9" t="s">
        <v>93</v>
      </c>
      <c r="G538" s="11" t="s">
        <v>15</v>
      </c>
    </row>
    <row r="539" spans="1:7" x14ac:dyDescent="0.25">
      <c r="A539" s="7">
        <v>43353</v>
      </c>
      <c r="B539" s="8" t="s">
        <v>608</v>
      </c>
      <c r="C539" s="9" t="s">
        <v>593</v>
      </c>
      <c r="D539" s="10">
        <v>99000.000000000015</v>
      </c>
      <c r="E539" s="9" t="s">
        <v>9</v>
      </c>
      <c r="F539" s="9" t="s">
        <v>93</v>
      </c>
      <c r="G539" s="11" t="s">
        <v>15</v>
      </c>
    </row>
    <row r="540" spans="1:7" x14ac:dyDescent="0.25">
      <c r="A540" s="7">
        <v>43373</v>
      </c>
      <c r="B540" s="8" t="s">
        <v>609</v>
      </c>
      <c r="C540" s="9" t="s">
        <v>593</v>
      </c>
      <c r="D540" s="10">
        <v>120034</v>
      </c>
      <c r="E540" s="9" t="s">
        <v>9</v>
      </c>
      <c r="F540" s="9" t="s">
        <v>93</v>
      </c>
      <c r="G540" s="11" t="s">
        <v>15</v>
      </c>
    </row>
    <row r="541" spans="1:7" x14ac:dyDescent="0.25">
      <c r="A541" s="7">
        <v>43371</v>
      </c>
      <c r="B541" s="8" t="s">
        <v>610</v>
      </c>
      <c r="C541" s="9" t="s">
        <v>593</v>
      </c>
      <c r="D541" s="10">
        <v>120034</v>
      </c>
      <c r="E541" s="9" t="s">
        <v>9</v>
      </c>
      <c r="F541" s="9" t="s">
        <v>93</v>
      </c>
      <c r="G541" s="11" t="s">
        <v>15</v>
      </c>
    </row>
    <row r="542" spans="1:7" x14ac:dyDescent="0.25">
      <c r="A542" s="7">
        <v>43371</v>
      </c>
      <c r="B542" s="8" t="s">
        <v>611</v>
      </c>
      <c r="C542" s="9" t="s">
        <v>593</v>
      </c>
      <c r="D542" s="10">
        <v>120034</v>
      </c>
      <c r="E542" s="9" t="s">
        <v>9</v>
      </c>
      <c r="F542" s="9" t="s">
        <v>93</v>
      </c>
      <c r="G542" s="11" t="s">
        <v>15</v>
      </c>
    </row>
    <row r="543" spans="1:7" x14ac:dyDescent="0.25">
      <c r="A543" s="7">
        <v>43381</v>
      </c>
      <c r="B543" s="8" t="s">
        <v>612</v>
      </c>
      <c r="C543" s="9" t="s">
        <v>593</v>
      </c>
      <c r="D543" s="10">
        <v>120000</v>
      </c>
      <c r="E543" s="9" t="s">
        <v>9</v>
      </c>
      <c r="F543" s="9" t="s">
        <v>93</v>
      </c>
      <c r="G543" s="11" t="s">
        <v>15</v>
      </c>
    </row>
    <row r="544" spans="1:7" x14ac:dyDescent="0.25">
      <c r="A544" s="7">
        <v>43380</v>
      </c>
      <c r="B544" s="8" t="s">
        <v>613</v>
      </c>
      <c r="C544" s="9" t="s">
        <v>593</v>
      </c>
      <c r="D544" s="10">
        <v>129450.00000000001</v>
      </c>
      <c r="E544" s="9" t="s">
        <v>9</v>
      </c>
      <c r="F544" s="9" t="s">
        <v>93</v>
      </c>
      <c r="G544" s="11" t="s">
        <v>15</v>
      </c>
    </row>
    <row r="545" spans="1:7" x14ac:dyDescent="0.25">
      <c r="A545" s="7">
        <v>43381</v>
      </c>
      <c r="B545" s="8" t="s">
        <v>614</v>
      </c>
      <c r="C545" s="9" t="s">
        <v>593</v>
      </c>
      <c r="D545" s="10">
        <v>103250</v>
      </c>
      <c r="E545" s="9" t="s">
        <v>9</v>
      </c>
      <c r="F545" s="9" t="s">
        <v>93</v>
      </c>
      <c r="G545" s="11" t="s">
        <v>15</v>
      </c>
    </row>
    <row r="546" spans="1:7" x14ac:dyDescent="0.25">
      <c r="A546" s="7">
        <v>43383</v>
      </c>
      <c r="B546" s="8" t="s">
        <v>615</v>
      </c>
      <c r="C546" s="9" t="s">
        <v>593</v>
      </c>
      <c r="D546" s="10">
        <v>93800</v>
      </c>
      <c r="E546" s="9" t="s">
        <v>9</v>
      </c>
      <c r="F546" s="9" t="s">
        <v>93</v>
      </c>
      <c r="G546" s="11" t="s">
        <v>15</v>
      </c>
    </row>
    <row r="547" spans="1:7" x14ac:dyDescent="0.25">
      <c r="A547" s="7">
        <v>43386</v>
      </c>
      <c r="B547" s="8" t="s">
        <v>616</v>
      </c>
      <c r="C547" s="9" t="s">
        <v>593</v>
      </c>
      <c r="D547" s="10">
        <v>120000</v>
      </c>
      <c r="E547" s="9" t="s">
        <v>9</v>
      </c>
      <c r="F547" s="9" t="s">
        <v>93</v>
      </c>
      <c r="G547" s="11" t="s">
        <v>15</v>
      </c>
    </row>
    <row r="548" spans="1:7" x14ac:dyDescent="0.25">
      <c r="A548" s="7">
        <v>43389</v>
      </c>
      <c r="B548" s="8" t="s">
        <v>617</v>
      </c>
      <c r="C548" s="9" t="s">
        <v>593</v>
      </c>
      <c r="D548" s="10">
        <v>108000.00000000001</v>
      </c>
      <c r="E548" s="9" t="s">
        <v>9</v>
      </c>
      <c r="F548" s="9" t="s">
        <v>93</v>
      </c>
      <c r="G548" s="11" t="s">
        <v>15</v>
      </c>
    </row>
    <row r="549" spans="1:7" x14ac:dyDescent="0.25">
      <c r="A549" s="7">
        <v>43389</v>
      </c>
      <c r="B549" s="8" t="s">
        <v>618</v>
      </c>
      <c r="C549" s="9" t="s">
        <v>593</v>
      </c>
      <c r="D549" s="10">
        <v>113500.00000000001</v>
      </c>
      <c r="E549" s="9" t="s">
        <v>9</v>
      </c>
      <c r="F549" s="9" t="s">
        <v>93</v>
      </c>
      <c r="G549" s="11" t="s">
        <v>15</v>
      </c>
    </row>
    <row r="550" spans="1:7" x14ac:dyDescent="0.25">
      <c r="A550" s="7">
        <v>43390</v>
      </c>
      <c r="B550" s="8" t="s">
        <v>619</v>
      </c>
      <c r="C550" s="9" t="s">
        <v>593</v>
      </c>
      <c r="D550" s="10">
        <v>80399.999999999985</v>
      </c>
      <c r="E550" s="9" t="s">
        <v>9</v>
      </c>
      <c r="F550" s="9" t="s">
        <v>93</v>
      </c>
      <c r="G550" s="11" t="s">
        <v>15</v>
      </c>
    </row>
    <row r="551" spans="1:7" x14ac:dyDescent="0.25">
      <c r="A551" s="7">
        <v>43394</v>
      </c>
      <c r="B551" s="8" t="s">
        <v>620</v>
      </c>
      <c r="C551" s="9" t="s">
        <v>593</v>
      </c>
      <c r="D551" s="10">
        <v>91142</v>
      </c>
      <c r="E551" s="9" t="s">
        <v>9</v>
      </c>
      <c r="F551" s="9" t="s">
        <v>93</v>
      </c>
      <c r="G551" s="11" t="s">
        <v>15</v>
      </c>
    </row>
    <row r="552" spans="1:7" x14ac:dyDescent="0.25">
      <c r="A552" s="7">
        <v>43395</v>
      </c>
      <c r="B552" s="8" t="s">
        <v>621</v>
      </c>
      <c r="C552" s="9" t="s">
        <v>593</v>
      </c>
      <c r="D552" s="10">
        <v>95942</v>
      </c>
      <c r="E552" s="9" t="s">
        <v>9</v>
      </c>
      <c r="F552" s="9" t="s">
        <v>93</v>
      </c>
      <c r="G552" s="11" t="s">
        <v>15</v>
      </c>
    </row>
    <row r="553" spans="1:7" x14ac:dyDescent="0.25">
      <c r="A553" s="7">
        <v>43395</v>
      </c>
      <c r="B553" s="8" t="s">
        <v>622</v>
      </c>
      <c r="C553" s="9" t="s">
        <v>593</v>
      </c>
      <c r="D553" s="10">
        <v>103783.00000000001</v>
      </c>
      <c r="E553" s="9" t="s">
        <v>9</v>
      </c>
      <c r="F553" s="9" t="s">
        <v>93</v>
      </c>
      <c r="G553" s="11" t="s">
        <v>15</v>
      </c>
    </row>
    <row r="554" spans="1:7" x14ac:dyDescent="0.25">
      <c r="A554" s="7">
        <v>43402</v>
      </c>
      <c r="B554" s="8" t="s">
        <v>623</v>
      </c>
      <c r="C554" s="9" t="s">
        <v>593</v>
      </c>
      <c r="D554" s="10">
        <v>75167</v>
      </c>
      <c r="E554" s="9" t="s">
        <v>9</v>
      </c>
      <c r="F554" s="9" t="s">
        <v>93</v>
      </c>
      <c r="G554" s="11" t="s">
        <v>15</v>
      </c>
    </row>
    <row r="555" spans="1:7" x14ac:dyDescent="0.25">
      <c r="A555" s="7">
        <v>43401</v>
      </c>
      <c r="B555" s="8" t="s">
        <v>624</v>
      </c>
      <c r="C555" s="9" t="s">
        <v>593</v>
      </c>
      <c r="D555" s="10">
        <v>116804.00000000001</v>
      </c>
      <c r="E555" s="9" t="s">
        <v>9</v>
      </c>
      <c r="F555" s="9" t="s">
        <v>93</v>
      </c>
      <c r="G555" s="11" t="s">
        <v>15</v>
      </c>
    </row>
    <row r="556" spans="1:7" x14ac:dyDescent="0.25">
      <c r="A556" s="7">
        <v>43403</v>
      </c>
      <c r="B556" s="8" t="s">
        <v>625</v>
      </c>
      <c r="C556" s="9" t="s">
        <v>593</v>
      </c>
      <c r="D556" s="10">
        <v>88350.000000000015</v>
      </c>
      <c r="E556" s="9" t="s">
        <v>9</v>
      </c>
      <c r="F556" s="9" t="s">
        <v>93</v>
      </c>
      <c r="G556" s="11" t="s">
        <v>15</v>
      </c>
    </row>
    <row r="557" spans="1:7" x14ac:dyDescent="0.25">
      <c r="A557" s="7">
        <v>43465</v>
      </c>
      <c r="B557" s="8" t="s">
        <v>626</v>
      </c>
      <c r="C557" s="9" t="s">
        <v>593</v>
      </c>
      <c r="D557" s="10">
        <v>91350.000000000015</v>
      </c>
      <c r="E557" s="9" t="s">
        <v>9</v>
      </c>
      <c r="F557" s="9" t="s">
        <v>93</v>
      </c>
      <c r="G557" s="11" t="s">
        <v>15</v>
      </c>
    </row>
    <row r="558" spans="1:7" x14ac:dyDescent="0.25">
      <c r="A558" s="7">
        <v>43461</v>
      </c>
      <c r="B558" s="8" t="s">
        <v>627</v>
      </c>
      <c r="C558" s="9" t="s">
        <v>593</v>
      </c>
      <c r="D558" s="10">
        <v>88316.000000000015</v>
      </c>
      <c r="E558" s="9" t="s">
        <v>9</v>
      </c>
      <c r="F558" s="9" t="s">
        <v>93</v>
      </c>
      <c r="G558" s="11" t="s">
        <v>15</v>
      </c>
    </row>
    <row r="559" spans="1:7" x14ac:dyDescent="0.25">
      <c r="A559" s="7">
        <v>43442</v>
      </c>
      <c r="B559" s="8" t="s">
        <v>628</v>
      </c>
      <c r="C559" s="9" t="s">
        <v>593</v>
      </c>
      <c r="D559" s="10">
        <v>93588</v>
      </c>
      <c r="E559" s="9" t="s">
        <v>9</v>
      </c>
      <c r="F559" s="9" t="s">
        <v>93</v>
      </c>
      <c r="G559" s="11" t="s">
        <v>15</v>
      </c>
    </row>
    <row r="560" spans="1:7" x14ac:dyDescent="0.25">
      <c r="A560" s="7">
        <v>43441</v>
      </c>
      <c r="B560" s="8" t="s">
        <v>628</v>
      </c>
      <c r="C560" s="9" t="s">
        <v>593</v>
      </c>
      <c r="D560" s="10">
        <v>98174</v>
      </c>
      <c r="E560" s="9" t="s">
        <v>9</v>
      </c>
      <c r="F560" s="9" t="s">
        <v>93</v>
      </c>
      <c r="G560" s="11" t="s">
        <v>15</v>
      </c>
    </row>
    <row r="561" spans="1:7" x14ac:dyDescent="0.25">
      <c r="A561" s="7">
        <v>43493</v>
      </c>
      <c r="B561" s="8" t="s">
        <v>629</v>
      </c>
      <c r="C561" s="9" t="s">
        <v>593</v>
      </c>
      <c r="D561" s="10">
        <v>96400</v>
      </c>
      <c r="E561" s="9" t="s">
        <v>9</v>
      </c>
      <c r="F561" s="9" t="s">
        <v>93</v>
      </c>
      <c r="G561" s="11" t="s">
        <v>15</v>
      </c>
    </row>
    <row r="562" spans="1:7" x14ac:dyDescent="0.25">
      <c r="A562" s="7">
        <v>43495</v>
      </c>
      <c r="B562" s="8" t="s">
        <v>630</v>
      </c>
      <c r="C562" s="9" t="s">
        <v>593</v>
      </c>
      <c r="D562" s="10">
        <v>93801</v>
      </c>
      <c r="E562" s="9" t="s">
        <v>9</v>
      </c>
      <c r="F562" s="9" t="s">
        <v>93</v>
      </c>
      <c r="G562" s="11" t="s">
        <v>15</v>
      </c>
    </row>
    <row r="563" spans="1:7" x14ac:dyDescent="0.25">
      <c r="A563" s="7">
        <v>43472</v>
      </c>
      <c r="B563" s="8" t="s">
        <v>631</v>
      </c>
      <c r="C563" s="9" t="s">
        <v>593</v>
      </c>
      <c r="D563" s="10">
        <v>95784.42</v>
      </c>
      <c r="E563" s="9" t="s">
        <v>9</v>
      </c>
      <c r="F563" s="9" t="s">
        <v>93</v>
      </c>
      <c r="G563" s="11" t="s">
        <v>15</v>
      </c>
    </row>
    <row r="564" spans="1:7" x14ac:dyDescent="0.25">
      <c r="A564" s="7">
        <v>43501</v>
      </c>
      <c r="B564" s="8" t="s">
        <v>632</v>
      </c>
      <c r="C564" s="9" t="s">
        <v>593</v>
      </c>
      <c r="D564" s="10">
        <v>62250.030000000006</v>
      </c>
      <c r="E564" s="9" t="s">
        <v>9</v>
      </c>
      <c r="F564" s="9" t="s">
        <v>93</v>
      </c>
      <c r="G564" s="11" t="s">
        <v>15</v>
      </c>
    </row>
    <row r="565" spans="1:7" x14ac:dyDescent="0.25">
      <c r="A565" s="7">
        <v>43508</v>
      </c>
      <c r="B565" s="8" t="s">
        <v>633</v>
      </c>
      <c r="C565" s="9" t="s">
        <v>593</v>
      </c>
      <c r="D565" s="10">
        <v>96422.000000000015</v>
      </c>
      <c r="E565" s="9" t="s">
        <v>9</v>
      </c>
      <c r="F565" s="9" t="s">
        <v>93</v>
      </c>
      <c r="G565" s="11" t="s">
        <v>15</v>
      </c>
    </row>
    <row r="566" spans="1:7" x14ac:dyDescent="0.25">
      <c r="A566" s="7">
        <v>43552</v>
      </c>
      <c r="B566" s="8" t="s">
        <v>630</v>
      </c>
      <c r="C566" s="9" t="s">
        <v>593</v>
      </c>
      <c r="D566" s="10">
        <v>94804</v>
      </c>
      <c r="E566" s="9" t="s">
        <v>9</v>
      </c>
      <c r="F566" s="9" t="s">
        <v>93</v>
      </c>
      <c r="G566" s="11" t="s">
        <v>15</v>
      </c>
    </row>
    <row r="567" spans="1:7" x14ac:dyDescent="0.25">
      <c r="A567" s="7">
        <v>43694</v>
      </c>
      <c r="B567" s="8" t="s">
        <v>634</v>
      </c>
      <c r="C567" s="9" t="s">
        <v>593</v>
      </c>
      <c r="D567" s="10">
        <v>121851.65000000001</v>
      </c>
      <c r="E567" s="9" t="s">
        <v>9</v>
      </c>
      <c r="F567" s="9" t="s">
        <v>93</v>
      </c>
      <c r="G567" s="11" t="s">
        <v>15</v>
      </c>
    </row>
    <row r="568" spans="1:7" x14ac:dyDescent="0.25">
      <c r="A568" s="7">
        <v>43738</v>
      </c>
      <c r="B568" s="8" t="s">
        <v>635</v>
      </c>
      <c r="C568" s="9" t="s">
        <v>593</v>
      </c>
      <c r="D568" s="10">
        <v>122750.00000000001</v>
      </c>
      <c r="E568" s="9" t="s">
        <v>9</v>
      </c>
      <c r="F568" s="9" t="s">
        <v>93</v>
      </c>
      <c r="G568" s="11" t="s">
        <v>15</v>
      </c>
    </row>
    <row r="569" spans="1:7" x14ac:dyDescent="0.25">
      <c r="A569" s="7">
        <v>43745</v>
      </c>
      <c r="B569" s="8" t="s">
        <v>636</v>
      </c>
      <c r="C569" s="9" t="s">
        <v>593</v>
      </c>
      <c r="D569" s="10">
        <v>124500</v>
      </c>
      <c r="E569" s="9" t="s">
        <v>9</v>
      </c>
      <c r="F569" s="9" t="s">
        <v>93</v>
      </c>
      <c r="G569" s="11" t="s">
        <v>15</v>
      </c>
    </row>
    <row r="570" spans="1:7" x14ac:dyDescent="0.25">
      <c r="A570" s="7">
        <v>43761</v>
      </c>
      <c r="B570" s="8" t="s">
        <v>637</v>
      </c>
      <c r="C570" s="9" t="s">
        <v>593</v>
      </c>
      <c r="D570" s="10">
        <v>124500</v>
      </c>
      <c r="E570" s="9" t="s">
        <v>9</v>
      </c>
      <c r="F570" s="9" t="s">
        <v>93</v>
      </c>
      <c r="G570" s="11" t="s">
        <v>15</v>
      </c>
    </row>
    <row r="571" spans="1:7" x14ac:dyDescent="0.25">
      <c r="A571" s="7">
        <v>43889</v>
      </c>
      <c r="B571" s="8" t="s">
        <v>638</v>
      </c>
      <c r="C571" s="9" t="s">
        <v>639</v>
      </c>
      <c r="D571" s="10">
        <v>274350</v>
      </c>
      <c r="E571" s="9" t="s">
        <v>23</v>
      </c>
      <c r="F571" s="9" t="s">
        <v>24</v>
      </c>
      <c r="G571" s="11" t="s">
        <v>456</v>
      </c>
    </row>
    <row r="572" spans="1:7" x14ac:dyDescent="0.25">
      <c r="A572" s="7">
        <v>44182</v>
      </c>
      <c r="B572" s="8" t="s">
        <v>640</v>
      </c>
      <c r="C572" s="9" t="s">
        <v>639</v>
      </c>
      <c r="D572" s="10">
        <v>151125</v>
      </c>
      <c r="E572" s="9" t="s">
        <v>23</v>
      </c>
      <c r="F572" s="9" t="s">
        <v>24</v>
      </c>
      <c r="G572" s="11" t="s">
        <v>456</v>
      </c>
    </row>
    <row r="573" spans="1:7" x14ac:dyDescent="0.25">
      <c r="A573" s="7">
        <v>44588</v>
      </c>
      <c r="B573" s="8" t="s">
        <v>641</v>
      </c>
      <c r="C573" s="9" t="s">
        <v>639</v>
      </c>
      <c r="D573" s="10">
        <v>271250</v>
      </c>
      <c r="E573" s="9" t="s">
        <v>23</v>
      </c>
      <c r="F573" s="9" t="s">
        <v>24</v>
      </c>
      <c r="G573" s="11" t="s">
        <v>456</v>
      </c>
    </row>
    <row r="574" spans="1:7" x14ac:dyDescent="0.25">
      <c r="A574" s="7">
        <v>44340</v>
      </c>
      <c r="B574" s="8" t="s">
        <v>642</v>
      </c>
      <c r="C574" s="9" t="s">
        <v>639</v>
      </c>
      <c r="D574" s="10">
        <v>352625</v>
      </c>
      <c r="E574" s="9" t="s">
        <v>23</v>
      </c>
      <c r="F574" s="9" t="s">
        <v>24</v>
      </c>
      <c r="G574" s="11" t="s">
        <v>456</v>
      </c>
    </row>
    <row r="575" spans="1:7" x14ac:dyDescent="0.25">
      <c r="A575" s="7">
        <v>43774</v>
      </c>
      <c r="B575" s="8" t="s">
        <v>643</v>
      </c>
      <c r="C575" s="9" t="s">
        <v>644</v>
      </c>
      <c r="D575" s="10">
        <v>59000</v>
      </c>
      <c r="E575" s="9" t="s">
        <v>23</v>
      </c>
      <c r="F575" s="9" t="s">
        <v>24</v>
      </c>
      <c r="G575" s="11" t="s">
        <v>456</v>
      </c>
    </row>
    <row r="576" spans="1:7" x14ac:dyDescent="0.25">
      <c r="A576" s="7">
        <v>44034</v>
      </c>
      <c r="B576" s="8" t="s">
        <v>645</v>
      </c>
      <c r="C576" s="9" t="s">
        <v>644</v>
      </c>
      <c r="D576" s="10">
        <v>118000</v>
      </c>
      <c r="E576" s="9" t="s">
        <v>23</v>
      </c>
      <c r="F576" s="9" t="s">
        <v>24</v>
      </c>
      <c r="G576" s="11" t="s">
        <v>456</v>
      </c>
    </row>
    <row r="577" spans="1:7" x14ac:dyDescent="0.25">
      <c r="A577" s="7">
        <v>44293</v>
      </c>
      <c r="B577" s="8" t="s">
        <v>646</v>
      </c>
      <c r="C577" s="9" t="s">
        <v>647</v>
      </c>
      <c r="D577" s="10">
        <f>8672+2500+0.04</f>
        <v>11172.04</v>
      </c>
      <c r="E577" s="9" t="s">
        <v>9</v>
      </c>
      <c r="F577" s="9" t="s">
        <v>648</v>
      </c>
      <c r="G577" s="11" t="s">
        <v>15</v>
      </c>
    </row>
    <row r="578" spans="1:7" x14ac:dyDescent="0.25">
      <c r="A578" s="7">
        <v>44359</v>
      </c>
      <c r="B578" s="8" t="s">
        <v>649</v>
      </c>
      <c r="C578" s="9" t="s">
        <v>647</v>
      </c>
      <c r="D578" s="10">
        <f>8060+0.2</f>
        <v>8060.2</v>
      </c>
      <c r="E578" s="9" t="s">
        <v>9</v>
      </c>
      <c r="F578" s="9" t="s">
        <v>648</v>
      </c>
      <c r="G578" s="11" t="s">
        <v>15</v>
      </c>
    </row>
    <row r="579" spans="1:7" x14ac:dyDescent="0.25">
      <c r="A579" s="7">
        <v>43123</v>
      </c>
      <c r="B579" s="8" t="s">
        <v>650</v>
      </c>
      <c r="C579" s="9" t="s">
        <v>651</v>
      </c>
      <c r="D579" s="10">
        <f>13500+2200</f>
        <v>15700</v>
      </c>
      <c r="E579" s="9" t="s">
        <v>9</v>
      </c>
      <c r="F579" s="9" t="s">
        <v>652</v>
      </c>
      <c r="G579" s="11" t="s">
        <v>653</v>
      </c>
    </row>
    <row r="580" spans="1:7" x14ac:dyDescent="0.25">
      <c r="A580" s="7">
        <v>43231</v>
      </c>
      <c r="B580" s="8" t="s">
        <v>654</v>
      </c>
      <c r="C580" s="9" t="s">
        <v>651</v>
      </c>
      <c r="D580" s="10">
        <f>13500+2200</f>
        <v>15700</v>
      </c>
      <c r="E580" s="9" t="s">
        <v>9</v>
      </c>
      <c r="F580" s="9" t="s">
        <v>652</v>
      </c>
      <c r="G580" s="11" t="s">
        <v>653</v>
      </c>
    </row>
    <row r="581" spans="1:7" x14ac:dyDescent="0.25">
      <c r="A581" s="7">
        <v>43503</v>
      </c>
      <c r="B581" s="8" t="s">
        <v>655</v>
      </c>
      <c r="C581" s="9" t="s">
        <v>656</v>
      </c>
      <c r="D581" s="10">
        <v>30390</v>
      </c>
      <c r="E581" s="9" t="s">
        <v>23</v>
      </c>
      <c r="F581" s="9" t="s">
        <v>86</v>
      </c>
      <c r="G581" s="11" t="s">
        <v>456</v>
      </c>
    </row>
    <row r="582" spans="1:7" x14ac:dyDescent="0.25">
      <c r="A582" s="7">
        <v>43465</v>
      </c>
      <c r="B582" s="8" t="s">
        <v>657</v>
      </c>
      <c r="C582" s="9" t="s">
        <v>658</v>
      </c>
      <c r="D582" s="10">
        <v>35913</v>
      </c>
      <c r="E582" s="9" t="s">
        <v>23</v>
      </c>
      <c r="F582" s="9" t="s">
        <v>659</v>
      </c>
      <c r="G582" s="11" t="s">
        <v>456</v>
      </c>
    </row>
    <row r="583" spans="1:7" x14ac:dyDescent="0.25">
      <c r="A583" s="7">
        <v>44123</v>
      </c>
      <c r="B583" s="8" t="s">
        <v>660</v>
      </c>
      <c r="C583" s="9" t="s">
        <v>661</v>
      </c>
      <c r="D583" s="10">
        <v>50000</v>
      </c>
      <c r="E583" s="9" t="s">
        <v>23</v>
      </c>
      <c r="F583" s="9" t="s">
        <v>24</v>
      </c>
      <c r="G583" s="11" t="s">
        <v>456</v>
      </c>
    </row>
    <row r="584" spans="1:7" x14ac:dyDescent="0.25">
      <c r="A584" s="7">
        <v>44152</v>
      </c>
      <c r="B584" s="8" t="s">
        <v>662</v>
      </c>
      <c r="C584" s="9" t="s">
        <v>661</v>
      </c>
      <c r="D584" s="10">
        <v>100000</v>
      </c>
      <c r="E584" s="9" t="s">
        <v>23</v>
      </c>
      <c r="F584" s="9" t="s">
        <v>24</v>
      </c>
      <c r="G584" s="11" t="s">
        <v>456</v>
      </c>
    </row>
    <row r="585" spans="1:7" x14ac:dyDescent="0.25">
      <c r="A585" s="7">
        <v>44279</v>
      </c>
      <c r="B585" s="8" t="s">
        <v>663</v>
      </c>
      <c r="C585" s="9" t="s">
        <v>661</v>
      </c>
      <c r="D585" s="10">
        <v>150000</v>
      </c>
      <c r="E585" s="9" t="s">
        <v>23</v>
      </c>
      <c r="F585" s="9" t="s">
        <v>24</v>
      </c>
      <c r="G585" s="11" t="s">
        <v>456</v>
      </c>
    </row>
    <row r="586" spans="1:7" x14ac:dyDescent="0.25">
      <c r="A586" s="7">
        <v>44410</v>
      </c>
      <c r="B586" s="8" t="s">
        <v>664</v>
      </c>
      <c r="C586" s="9" t="s">
        <v>661</v>
      </c>
      <c r="D586" s="10">
        <v>100000</v>
      </c>
      <c r="E586" s="9" t="s">
        <v>23</v>
      </c>
      <c r="F586" s="9" t="s">
        <v>24</v>
      </c>
      <c r="G586" s="11" t="s">
        <v>456</v>
      </c>
    </row>
    <row r="587" spans="1:7" x14ac:dyDescent="0.25">
      <c r="A587" s="7">
        <v>43328</v>
      </c>
      <c r="B587" s="8">
        <v>1139</v>
      </c>
      <c r="C587" s="9" t="s">
        <v>665</v>
      </c>
      <c r="D587" s="10">
        <v>707638</v>
      </c>
      <c r="E587" s="9" t="s">
        <v>9</v>
      </c>
      <c r="F587" s="9" t="s">
        <v>666</v>
      </c>
      <c r="G587" s="11" t="s">
        <v>15</v>
      </c>
    </row>
    <row r="588" spans="1:7" x14ac:dyDescent="0.25">
      <c r="A588" s="7">
        <v>43067</v>
      </c>
      <c r="B588" s="8">
        <v>10</v>
      </c>
      <c r="C588" s="9" t="s">
        <v>667</v>
      </c>
      <c r="D588" s="10">
        <v>82152</v>
      </c>
      <c r="E588" s="9" t="s">
        <v>9</v>
      </c>
      <c r="F588" s="9" t="s">
        <v>668</v>
      </c>
      <c r="G588" s="11" t="s">
        <v>15</v>
      </c>
    </row>
    <row r="589" spans="1:7" x14ac:dyDescent="0.25">
      <c r="A589" s="7">
        <v>43220</v>
      </c>
      <c r="B589" s="12" t="s">
        <v>669</v>
      </c>
      <c r="C589" s="9" t="s">
        <v>670</v>
      </c>
      <c r="D589" s="10">
        <v>8909</v>
      </c>
      <c r="E589" s="9" t="s">
        <v>9</v>
      </c>
      <c r="F589" s="9" t="s">
        <v>671</v>
      </c>
      <c r="G589" s="11" t="s">
        <v>308</v>
      </c>
    </row>
    <row r="590" spans="1:7" x14ac:dyDescent="0.25">
      <c r="A590" s="7">
        <v>43220</v>
      </c>
      <c r="B590" s="12" t="s">
        <v>672</v>
      </c>
      <c r="C590" s="9" t="s">
        <v>670</v>
      </c>
      <c r="D590" s="10">
        <v>2970</v>
      </c>
      <c r="E590" s="9" t="s">
        <v>9</v>
      </c>
      <c r="F590" s="9" t="s">
        <v>673</v>
      </c>
      <c r="G590" s="11" t="s">
        <v>308</v>
      </c>
    </row>
    <row r="591" spans="1:7" x14ac:dyDescent="0.25">
      <c r="A591" s="7">
        <v>43298</v>
      </c>
      <c r="B591" s="12" t="s">
        <v>674</v>
      </c>
      <c r="C591" s="9" t="s">
        <v>670</v>
      </c>
      <c r="D591" s="10">
        <v>1450</v>
      </c>
      <c r="E591" s="9" t="s">
        <v>9</v>
      </c>
      <c r="F591" s="9" t="s">
        <v>671</v>
      </c>
      <c r="G591" s="11" t="s">
        <v>308</v>
      </c>
    </row>
    <row r="592" spans="1:7" x14ac:dyDescent="0.25">
      <c r="A592" s="7">
        <v>44347</v>
      </c>
      <c r="B592" s="8">
        <v>34</v>
      </c>
      <c r="C592" s="9" t="s">
        <v>670</v>
      </c>
      <c r="D592" s="10">
        <v>9503.86</v>
      </c>
      <c r="E592" s="9" t="s">
        <v>9</v>
      </c>
      <c r="F592" s="9" t="s">
        <v>63</v>
      </c>
      <c r="G592" s="11" t="s">
        <v>308</v>
      </c>
    </row>
    <row r="593" spans="1:7" x14ac:dyDescent="0.25">
      <c r="A593" s="7">
        <v>44347</v>
      </c>
      <c r="B593" s="8">
        <v>35</v>
      </c>
      <c r="C593" s="9" t="s">
        <v>670</v>
      </c>
      <c r="D593" s="10">
        <v>2260.7600000000002</v>
      </c>
      <c r="E593" s="9" t="s">
        <v>9</v>
      </c>
      <c r="F593" s="9" t="s">
        <v>63</v>
      </c>
      <c r="G593" s="11" t="s">
        <v>308</v>
      </c>
    </row>
    <row r="594" spans="1:7" x14ac:dyDescent="0.25">
      <c r="A594" s="7">
        <v>43295</v>
      </c>
      <c r="B594" s="8" t="s">
        <v>675</v>
      </c>
      <c r="C594" s="9" t="s">
        <v>676</v>
      </c>
      <c r="D594" s="10">
        <v>39000</v>
      </c>
      <c r="E594" s="9" t="s">
        <v>23</v>
      </c>
      <c r="F594" s="9" t="s">
        <v>590</v>
      </c>
      <c r="G594" s="11" t="s">
        <v>49</v>
      </c>
    </row>
    <row r="595" spans="1:7" x14ac:dyDescent="0.25">
      <c r="A595" s="7">
        <v>42874</v>
      </c>
      <c r="B595" s="8" t="s">
        <v>677</v>
      </c>
      <c r="C595" s="9" t="s">
        <v>678</v>
      </c>
      <c r="D595" s="10">
        <v>1364803</v>
      </c>
      <c r="E595" s="9" t="s">
        <v>23</v>
      </c>
      <c r="F595" s="9" t="s">
        <v>679</v>
      </c>
      <c r="G595" s="11" t="s">
        <v>680</v>
      </c>
    </row>
    <row r="596" spans="1:7" x14ac:dyDescent="0.25">
      <c r="A596" s="7">
        <v>42978</v>
      </c>
      <c r="B596" s="8" t="s">
        <v>681</v>
      </c>
      <c r="C596" s="9" t="s">
        <v>682</v>
      </c>
      <c r="D596" s="10">
        <v>25806</v>
      </c>
      <c r="E596" s="9" t="s">
        <v>23</v>
      </c>
      <c r="F596" s="9" t="s">
        <v>683</v>
      </c>
      <c r="G596" s="11" t="s">
        <v>26</v>
      </c>
    </row>
    <row r="597" spans="1:7" x14ac:dyDescent="0.25">
      <c r="A597" s="7">
        <v>43008</v>
      </c>
      <c r="B597" s="8" t="s">
        <v>684</v>
      </c>
      <c r="C597" s="9" t="s">
        <v>682</v>
      </c>
      <c r="D597" s="10">
        <v>50000</v>
      </c>
      <c r="E597" s="9" t="s">
        <v>23</v>
      </c>
      <c r="F597" s="9" t="s">
        <v>683</v>
      </c>
      <c r="G597" s="11" t="s">
        <v>26</v>
      </c>
    </row>
    <row r="598" spans="1:7" x14ac:dyDescent="0.25">
      <c r="A598" s="7">
        <v>43039</v>
      </c>
      <c r="B598" s="8" t="s">
        <v>685</v>
      </c>
      <c r="C598" s="9" t="s">
        <v>682</v>
      </c>
      <c r="D598" s="10">
        <v>50000</v>
      </c>
      <c r="E598" s="9" t="s">
        <v>23</v>
      </c>
      <c r="F598" s="9" t="s">
        <v>683</v>
      </c>
      <c r="G598" s="11" t="s">
        <v>26</v>
      </c>
    </row>
    <row r="599" spans="1:7" x14ac:dyDescent="0.25">
      <c r="A599" s="7">
        <v>43069</v>
      </c>
      <c r="B599" s="8" t="s">
        <v>686</v>
      </c>
      <c r="C599" s="9" t="s">
        <v>682</v>
      </c>
      <c r="D599" s="10">
        <v>50000</v>
      </c>
      <c r="E599" s="9" t="s">
        <v>23</v>
      </c>
      <c r="F599" s="9" t="s">
        <v>683</v>
      </c>
      <c r="G599" s="11" t="s">
        <v>26</v>
      </c>
    </row>
    <row r="600" spans="1:7" x14ac:dyDescent="0.25">
      <c r="A600" s="7">
        <v>43100</v>
      </c>
      <c r="B600" s="8" t="s">
        <v>687</v>
      </c>
      <c r="C600" s="9" t="s">
        <v>682</v>
      </c>
      <c r="D600" s="10">
        <v>50000</v>
      </c>
      <c r="E600" s="9" t="s">
        <v>23</v>
      </c>
      <c r="F600" s="9" t="s">
        <v>683</v>
      </c>
      <c r="G600" s="11" t="s">
        <v>26</v>
      </c>
    </row>
    <row r="601" spans="1:7" x14ac:dyDescent="0.25">
      <c r="A601" s="7">
        <v>43131</v>
      </c>
      <c r="B601" s="8" t="s">
        <v>688</v>
      </c>
      <c r="C601" s="9" t="s">
        <v>682</v>
      </c>
      <c r="D601" s="10">
        <v>50000</v>
      </c>
      <c r="E601" s="9" t="s">
        <v>23</v>
      </c>
      <c r="F601" s="9" t="s">
        <v>683</v>
      </c>
      <c r="G601" s="11" t="s">
        <v>26</v>
      </c>
    </row>
    <row r="602" spans="1:7" x14ac:dyDescent="0.25">
      <c r="A602" s="7">
        <v>43159</v>
      </c>
      <c r="B602" s="8" t="s">
        <v>689</v>
      </c>
      <c r="C602" s="9" t="s">
        <v>682</v>
      </c>
      <c r="D602" s="10">
        <v>50000</v>
      </c>
      <c r="E602" s="9" t="s">
        <v>23</v>
      </c>
      <c r="F602" s="9" t="s">
        <v>683</v>
      </c>
      <c r="G602" s="11" t="s">
        <v>26</v>
      </c>
    </row>
    <row r="603" spans="1:7" x14ac:dyDescent="0.25">
      <c r="A603" s="7">
        <v>43190</v>
      </c>
      <c r="B603" s="8" t="s">
        <v>690</v>
      </c>
      <c r="C603" s="9" t="s">
        <v>682</v>
      </c>
      <c r="D603" s="10">
        <v>50000</v>
      </c>
      <c r="E603" s="9" t="s">
        <v>23</v>
      </c>
      <c r="F603" s="9" t="s">
        <v>683</v>
      </c>
      <c r="G603" s="11" t="s">
        <v>26</v>
      </c>
    </row>
    <row r="604" spans="1:7" x14ac:dyDescent="0.25">
      <c r="A604" s="7">
        <v>43220</v>
      </c>
      <c r="B604" s="8" t="s">
        <v>681</v>
      </c>
      <c r="C604" s="9" t="s">
        <v>682</v>
      </c>
      <c r="D604" s="10">
        <v>50000</v>
      </c>
      <c r="E604" s="9" t="s">
        <v>23</v>
      </c>
      <c r="F604" s="9" t="s">
        <v>683</v>
      </c>
      <c r="G604" s="11" t="s">
        <v>26</v>
      </c>
    </row>
    <row r="605" spans="1:7" x14ac:dyDescent="0.25">
      <c r="A605" s="7">
        <v>43251</v>
      </c>
      <c r="B605" s="8" t="s">
        <v>684</v>
      </c>
      <c r="C605" s="9" t="s">
        <v>682</v>
      </c>
      <c r="D605" s="10">
        <v>50000</v>
      </c>
      <c r="E605" s="9" t="s">
        <v>23</v>
      </c>
      <c r="F605" s="9" t="s">
        <v>683</v>
      </c>
      <c r="G605" s="11" t="s">
        <v>26</v>
      </c>
    </row>
    <row r="606" spans="1:7" x14ac:dyDescent="0.25">
      <c r="A606" s="7">
        <v>43281</v>
      </c>
      <c r="B606" s="8" t="s">
        <v>685</v>
      </c>
      <c r="C606" s="9" t="s">
        <v>682</v>
      </c>
      <c r="D606" s="10">
        <v>50000</v>
      </c>
      <c r="E606" s="9" t="s">
        <v>23</v>
      </c>
      <c r="F606" s="9" t="s">
        <v>683</v>
      </c>
      <c r="G606" s="11" t="s">
        <v>26</v>
      </c>
    </row>
    <row r="607" spans="1:7" x14ac:dyDescent="0.25">
      <c r="A607" s="7">
        <v>43343</v>
      </c>
      <c r="B607" s="8" t="s">
        <v>688</v>
      </c>
      <c r="C607" s="9" t="s">
        <v>682</v>
      </c>
      <c r="D607" s="10">
        <v>52581</v>
      </c>
      <c r="E607" s="9" t="s">
        <v>23</v>
      </c>
      <c r="F607" s="9" t="s">
        <v>691</v>
      </c>
      <c r="G607" s="11" t="s">
        <v>26</v>
      </c>
    </row>
    <row r="608" spans="1:7" x14ac:dyDescent="0.25">
      <c r="A608" s="7">
        <v>43373</v>
      </c>
      <c r="B608" s="8" t="s">
        <v>689</v>
      </c>
      <c r="C608" s="9" t="s">
        <v>682</v>
      </c>
      <c r="D608" s="10">
        <v>55000</v>
      </c>
      <c r="E608" s="9" t="s">
        <v>23</v>
      </c>
      <c r="F608" s="9" t="s">
        <v>691</v>
      </c>
      <c r="G608" s="11" t="s">
        <v>26</v>
      </c>
    </row>
    <row r="609" spans="1:7" x14ac:dyDescent="0.25">
      <c r="A609" s="7">
        <v>43404</v>
      </c>
      <c r="B609" s="8" t="s">
        <v>690</v>
      </c>
      <c r="C609" s="9" t="s">
        <v>682</v>
      </c>
      <c r="D609" s="10">
        <v>55000</v>
      </c>
      <c r="E609" s="9" t="s">
        <v>23</v>
      </c>
      <c r="F609" s="9" t="s">
        <v>691</v>
      </c>
      <c r="G609" s="11" t="s">
        <v>26</v>
      </c>
    </row>
    <row r="610" spans="1:7" x14ac:dyDescent="0.25">
      <c r="A610" s="7">
        <v>43434</v>
      </c>
      <c r="B610" s="8" t="s">
        <v>692</v>
      </c>
      <c r="C610" s="9" t="s">
        <v>682</v>
      </c>
      <c r="D610" s="10">
        <v>55000</v>
      </c>
      <c r="E610" s="9" t="s">
        <v>23</v>
      </c>
      <c r="F610" s="9" t="s">
        <v>691</v>
      </c>
      <c r="G610" s="11" t="s">
        <v>26</v>
      </c>
    </row>
    <row r="611" spans="1:7" x14ac:dyDescent="0.25">
      <c r="A611" s="7">
        <v>43312</v>
      </c>
      <c r="B611" s="8" t="s">
        <v>687</v>
      </c>
      <c r="C611" s="9" t="s">
        <v>682</v>
      </c>
      <c r="D611" s="10">
        <v>50000</v>
      </c>
      <c r="E611" s="9" t="s">
        <v>23</v>
      </c>
      <c r="F611" s="9" t="s">
        <v>683</v>
      </c>
      <c r="G611" s="11" t="s">
        <v>26</v>
      </c>
    </row>
    <row r="612" spans="1:7" x14ac:dyDescent="0.25">
      <c r="A612" s="7">
        <v>43893</v>
      </c>
      <c r="B612" s="8" t="s">
        <v>693</v>
      </c>
      <c r="C612" s="9" t="s">
        <v>694</v>
      </c>
      <c r="D612" s="10">
        <v>200000</v>
      </c>
      <c r="E612" s="9" t="s">
        <v>23</v>
      </c>
      <c r="F612" s="9" t="s">
        <v>24</v>
      </c>
      <c r="G612" s="11" t="s">
        <v>26</v>
      </c>
    </row>
    <row r="613" spans="1:7" x14ac:dyDescent="0.25">
      <c r="A613" s="7">
        <v>43333</v>
      </c>
      <c r="B613" s="8" t="s">
        <v>695</v>
      </c>
      <c r="C613" s="9" t="s">
        <v>696</v>
      </c>
      <c r="D613" s="10">
        <v>50000</v>
      </c>
      <c r="E613" s="9" t="s">
        <v>23</v>
      </c>
      <c r="F613" s="9" t="s">
        <v>24</v>
      </c>
      <c r="G613" s="11" t="s">
        <v>26</v>
      </c>
    </row>
    <row r="614" spans="1:7" x14ac:dyDescent="0.25">
      <c r="A614" s="7">
        <v>43347</v>
      </c>
      <c r="B614" s="8" t="s">
        <v>697</v>
      </c>
      <c r="C614" s="9" t="s">
        <v>696</v>
      </c>
      <c r="D614" s="10">
        <v>50000</v>
      </c>
      <c r="E614" s="9" t="s">
        <v>23</v>
      </c>
      <c r="F614" s="9" t="s">
        <v>24</v>
      </c>
      <c r="G614" s="11" t="s">
        <v>26</v>
      </c>
    </row>
    <row r="615" spans="1:7" x14ac:dyDescent="0.25">
      <c r="A615" s="7">
        <v>43378</v>
      </c>
      <c r="B615" s="8" t="s">
        <v>697</v>
      </c>
      <c r="C615" s="9" t="s">
        <v>696</v>
      </c>
      <c r="D615" s="10">
        <v>50000</v>
      </c>
      <c r="E615" s="9" t="s">
        <v>23</v>
      </c>
      <c r="F615" s="9" t="s">
        <v>24</v>
      </c>
      <c r="G615" s="11" t="s">
        <v>26</v>
      </c>
    </row>
    <row r="616" spans="1:7" x14ac:dyDescent="0.25">
      <c r="A616" s="7">
        <v>43404</v>
      </c>
      <c r="B616" s="8" t="s">
        <v>698</v>
      </c>
      <c r="C616" s="9" t="s">
        <v>696</v>
      </c>
      <c r="D616" s="10">
        <v>50000</v>
      </c>
      <c r="E616" s="9" t="s">
        <v>23</v>
      </c>
      <c r="F616" s="9" t="s">
        <v>24</v>
      </c>
      <c r="G616" s="11" t="s">
        <v>26</v>
      </c>
    </row>
    <row r="617" spans="1:7" x14ac:dyDescent="0.25">
      <c r="A617" s="7">
        <v>43435</v>
      </c>
      <c r="B617" s="8" t="s">
        <v>699</v>
      </c>
      <c r="C617" s="9" t="s">
        <v>696</v>
      </c>
      <c r="D617" s="10">
        <v>50000</v>
      </c>
      <c r="E617" s="9" t="s">
        <v>23</v>
      </c>
      <c r="F617" s="9" t="s">
        <v>24</v>
      </c>
      <c r="G617" s="11" t="s">
        <v>26</v>
      </c>
    </row>
    <row r="618" spans="1:7" x14ac:dyDescent="0.25">
      <c r="A618" s="7">
        <v>43477</v>
      </c>
      <c r="B618" s="8" t="s">
        <v>700</v>
      </c>
      <c r="C618" s="9" t="s">
        <v>696</v>
      </c>
      <c r="D618" s="10">
        <v>50000</v>
      </c>
      <c r="E618" s="9" t="s">
        <v>23</v>
      </c>
      <c r="F618" s="9" t="s">
        <v>24</v>
      </c>
      <c r="G618" s="11" t="s">
        <v>26</v>
      </c>
    </row>
    <row r="619" spans="1:7" x14ac:dyDescent="0.25">
      <c r="A619" s="7">
        <v>43500</v>
      </c>
      <c r="B619" s="8" t="s">
        <v>701</v>
      </c>
      <c r="C619" s="9" t="s">
        <v>696</v>
      </c>
      <c r="D619" s="10">
        <v>50000</v>
      </c>
      <c r="E619" s="9" t="s">
        <v>23</v>
      </c>
      <c r="F619" s="9" t="s">
        <v>24</v>
      </c>
      <c r="G619" s="11" t="s">
        <v>26</v>
      </c>
    </row>
    <row r="620" spans="1:7" x14ac:dyDescent="0.25">
      <c r="A620" s="7">
        <v>43528</v>
      </c>
      <c r="B620" s="8" t="s">
        <v>702</v>
      </c>
      <c r="C620" s="9" t="s">
        <v>696</v>
      </c>
      <c r="D620" s="10">
        <v>50000</v>
      </c>
      <c r="E620" s="9" t="s">
        <v>23</v>
      </c>
      <c r="F620" s="9" t="s">
        <v>24</v>
      </c>
      <c r="G620" s="11" t="s">
        <v>26</v>
      </c>
    </row>
    <row r="621" spans="1:7" x14ac:dyDescent="0.25">
      <c r="A621" s="7">
        <v>43558</v>
      </c>
      <c r="B621" s="8" t="s">
        <v>703</v>
      </c>
      <c r="C621" s="9" t="s">
        <v>696</v>
      </c>
      <c r="D621" s="10">
        <v>50000</v>
      </c>
      <c r="E621" s="9" t="s">
        <v>23</v>
      </c>
      <c r="F621" s="9" t="s">
        <v>24</v>
      </c>
      <c r="G621" s="11" t="s">
        <v>26</v>
      </c>
    </row>
    <row r="622" spans="1:7" x14ac:dyDescent="0.25">
      <c r="A622" s="7">
        <v>43588</v>
      </c>
      <c r="B622" s="8" t="s">
        <v>704</v>
      </c>
      <c r="C622" s="9" t="s">
        <v>696</v>
      </c>
      <c r="D622" s="10">
        <v>50000</v>
      </c>
      <c r="E622" s="9" t="s">
        <v>23</v>
      </c>
      <c r="F622" s="9" t="s">
        <v>24</v>
      </c>
      <c r="G622" s="11" t="s">
        <v>26</v>
      </c>
    </row>
    <row r="623" spans="1:7" x14ac:dyDescent="0.25">
      <c r="A623" s="7">
        <v>43799</v>
      </c>
      <c r="B623" s="8" t="s">
        <v>705</v>
      </c>
      <c r="C623" s="9" t="s">
        <v>696</v>
      </c>
      <c r="D623" s="10">
        <v>100000</v>
      </c>
      <c r="E623" s="9" t="s">
        <v>23</v>
      </c>
      <c r="F623" s="9" t="s">
        <v>24</v>
      </c>
      <c r="G623" s="11" t="s">
        <v>26</v>
      </c>
    </row>
    <row r="624" spans="1:7" x14ac:dyDescent="0.25">
      <c r="A624" s="7">
        <v>43738</v>
      </c>
      <c r="B624" s="8" t="s">
        <v>706</v>
      </c>
      <c r="C624" s="9" t="s">
        <v>696</v>
      </c>
      <c r="D624" s="10">
        <v>50000</v>
      </c>
      <c r="E624" s="9" t="s">
        <v>23</v>
      </c>
      <c r="F624" s="9" t="s">
        <v>24</v>
      </c>
      <c r="G624" s="11" t="s">
        <v>26</v>
      </c>
    </row>
    <row r="625" spans="1:7" x14ac:dyDescent="0.25">
      <c r="A625" s="7">
        <v>43708</v>
      </c>
      <c r="B625" s="8" t="s">
        <v>707</v>
      </c>
      <c r="C625" s="9" t="s">
        <v>696</v>
      </c>
      <c r="D625" s="10">
        <v>50000</v>
      </c>
      <c r="E625" s="9" t="s">
        <v>23</v>
      </c>
      <c r="F625" s="9" t="s">
        <v>24</v>
      </c>
      <c r="G625" s="11" t="s">
        <v>26</v>
      </c>
    </row>
    <row r="626" spans="1:7" x14ac:dyDescent="0.25">
      <c r="A626" s="7">
        <v>43648</v>
      </c>
      <c r="B626" s="8" t="s">
        <v>708</v>
      </c>
      <c r="C626" s="9" t="s">
        <v>696</v>
      </c>
      <c r="D626" s="10">
        <v>50000</v>
      </c>
      <c r="E626" s="9" t="s">
        <v>23</v>
      </c>
      <c r="F626" s="9" t="s">
        <v>24</v>
      </c>
      <c r="G626" s="11" t="s">
        <v>26</v>
      </c>
    </row>
    <row r="627" spans="1:7" x14ac:dyDescent="0.25">
      <c r="A627" s="7">
        <v>43684</v>
      </c>
      <c r="B627" s="8" t="s">
        <v>708</v>
      </c>
      <c r="C627" s="9" t="s">
        <v>696</v>
      </c>
      <c r="D627" s="10">
        <v>59000</v>
      </c>
      <c r="E627" s="9" t="s">
        <v>23</v>
      </c>
      <c r="F627" s="9" t="s">
        <v>24</v>
      </c>
      <c r="G627" s="11" t="s">
        <v>26</v>
      </c>
    </row>
    <row r="628" spans="1:7" x14ac:dyDescent="0.25">
      <c r="A628" s="7">
        <v>43830</v>
      </c>
      <c r="B628" s="8" t="s">
        <v>709</v>
      </c>
      <c r="C628" s="9" t="s">
        <v>696</v>
      </c>
      <c r="D628" s="10">
        <v>50000</v>
      </c>
      <c r="E628" s="9" t="s">
        <v>23</v>
      </c>
      <c r="F628" s="9" t="s">
        <v>24</v>
      </c>
      <c r="G628" s="11" t="s">
        <v>26</v>
      </c>
    </row>
    <row r="629" spans="1:7" x14ac:dyDescent="0.25">
      <c r="A629" s="7">
        <v>43445</v>
      </c>
      <c r="B629" s="8" t="s">
        <v>710</v>
      </c>
      <c r="C629" s="9" t="s">
        <v>711</v>
      </c>
      <c r="D629" s="10">
        <v>50000</v>
      </c>
      <c r="E629" s="9" t="s">
        <v>23</v>
      </c>
      <c r="F629" s="9" t="s">
        <v>24</v>
      </c>
      <c r="G629" s="11" t="s">
        <v>26</v>
      </c>
    </row>
    <row r="630" spans="1:7" x14ac:dyDescent="0.25">
      <c r="A630" s="7">
        <v>43458</v>
      </c>
      <c r="B630" s="8" t="s">
        <v>712</v>
      </c>
      <c r="C630" s="9" t="s">
        <v>711</v>
      </c>
      <c r="D630" s="10">
        <v>25000</v>
      </c>
      <c r="E630" s="9" t="s">
        <v>23</v>
      </c>
      <c r="F630" s="9" t="s">
        <v>24</v>
      </c>
      <c r="G630" s="11" t="s">
        <v>26</v>
      </c>
    </row>
    <row r="631" spans="1:7" x14ac:dyDescent="0.25">
      <c r="A631" s="7">
        <v>44442</v>
      </c>
      <c r="B631" s="8"/>
      <c r="C631" s="9" t="s">
        <v>713</v>
      </c>
      <c r="D631" s="10">
        <v>15500</v>
      </c>
      <c r="E631" s="9" t="s">
        <v>9</v>
      </c>
      <c r="F631" s="9" t="s">
        <v>256</v>
      </c>
      <c r="G631" s="11" t="s">
        <v>15</v>
      </c>
    </row>
    <row r="632" spans="1:7" x14ac:dyDescent="0.25">
      <c r="A632" s="7">
        <v>44467</v>
      </c>
      <c r="B632" s="8"/>
      <c r="C632" s="9" t="s">
        <v>713</v>
      </c>
      <c r="D632" s="10">
        <v>3700</v>
      </c>
      <c r="E632" s="9" t="s">
        <v>9</v>
      </c>
      <c r="F632" s="9" t="s">
        <v>714</v>
      </c>
      <c r="G632" s="11" t="s">
        <v>15</v>
      </c>
    </row>
    <row r="633" spans="1:7" x14ac:dyDescent="0.25">
      <c r="A633" s="7">
        <v>44441</v>
      </c>
      <c r="B633" s="8"/>
      <c r="C633" s="9" t="s">
        <v>713</v>
      </c>
      <c r="D633" s="10">
        <v>9000</v>
      </c>
      <c r="E633" s="9" t="s">
        <v>9</v>
      </c>
      <c r="F633" s="9" t="s">
        <v>714</v>
      </c>
      <c r="G633" s="11" t="s">
        <v>15</v>
      </c>
    </row>
    <row r="634" spans="1:7" x14ac:dyDescent="0.25">
      <c r="A634" s="7">
        <v>44467</v>
      </c>
      <c r="B634" s="8"/>
      <c r="C634" s="9" t="s">
        <v>713</v>
      </c>
      <c r="D634" s="10">
        <v>9000</v>
      </c>
      <c r="E634" s="9" t="s">
        <v>9</v>
      </c>
      <c r="F634" s="9" t="s">
        <v>715</v>
      </c>
      <c r="G634" s="11" t="s">
        <v>15</v>
      </c>
    </row>
    <row r="635" spans="1:7" x14ac:dyDescent="0.25">
      <c r="A635" s="7">
        <v>44517</v>
      </c>
      <c r="B635" s="8"/>
      <c r="C635" s="9" t="s">
        <v>713</v>
      </c>
      <c r="D635" s="10">
        <v>10000</v>
      </c>
      <c r="E635" s="9" t="s">
        <v>9</v>
      </c>
      <c r="F635" s="9" t="s">
        <v>716</v>
      </c>
      <c r="G635" s="11" t="s">
        <v>15</v>
      </c>
    </row>
    <row r="636" spans="1:7" x14ac:dyDescent="0.25">
      <c r="A636" s="7">
        <v>44517</v>
      </c>
      <c r="B636" s="8"/>
      <c r="C636" s="9" t="s">
        <v>713</v>
      </c>
      <c r="D636" s="10">
        <v>23000</v>
      </c>
      <c r="E636" s="9" t="s">
        <v>9</v>
      </c>
      <c r="F636" s="9" t="s">
        <v>716</v>
      </c>
      <c r="G636" s="11" t="s">
        <v>15</v>
      </c>
    </row>
    <row r="637" spans="1:7" x14ac:dyDescent="0.25">
      <c r="A637" s="7">
        <v>44517</v>
      </c>
      <c r="B637" s="8"/>
      <c r="C637" s="9" t="s">
        <v>713</v>
      </c>
      <c r="D637" s="10">
        <v>4000</v>
      </c>
      <c r="E637" s="9" t="s">
        <v>9</v>
      </c>
      <c r="F637" s="9" t="s">
        <v>716</v>
      </c>
      <c r="G637" s="11" t="s">
        <v>15</v>
      </c>
    </row>
    <row r="638" spans="1:7" x14ac:dyDescent="0.25">
      <c r="A638" s="7">
        <v>44523</v>
      </c>
      <c r="B638" s="8"/>
      <c r="C638" s="9" t="s">
        <v>713</v>
      </c>
      <c r="D638" s="10">
        <v>9500</v>
      </c>
      <c r="E638" s="9" t="s">
        <v>9</v>
      </c>
      <c r="F638" s="9" t="s">
        <v>716</v>
      </c>
      <c r="G638" s="11" t="s">
        <v>15</v>
      </c>
    </row>
    <row r="639" spans="1:7" x14ac:dyDescent="0.25">
      <c r="A639" s="7">
        <v>44523</v>
      </c>
      <c r="B639" s="8"/>
      <c r="C639" s="9" t="s">
        <v>713</v>
      </c>
      <c r="D639" s="10">
        <v>9500</v>
      </c>
      <c r="E639" s="9" t="s">
        <v>9</v>
      </c>
      <c r="F639" s="9" t="s">
        <v>716</v>
      </c>
      <c r="G639" s="11" t="s">
        <v>15</v>
      </c>
    </row>
    <row r="640" spans="1:7" x14ac:dyDescent="0.25">
      <c r="A640" s="7">
        <v>44523</v>
      </c>
      <c r="B640" s="8"/>
      <c r="C640" s="9" t="s">
        <v>713</v>
      </c>
      <c r="D640" s="10">
        <v>3800</v>
      </c>
      <c r="E640" s="9" t="s">
        <v>9</v>
      </c>
      <c r="F640" s="9" t="s">
        <v>716</v>
      </c>
      <c r="G640" s="11" t="s">
        <v>15</v>
      </c>
    </row>
    <row r="641" spans="1:7" x14ac:dyDescent="0.25">
      <c r="A641" s="7">
        <v>44523</v>
      </c>
      <c r="B641" s="8"/>
      <c r="C641" s="9" t="s">
        <v>713</v>
      </c>
      <c r="D641" s="10">
        <v>8800</v>
      </c>
      <c r="E641" s="9" t="s">
        <v>9</v>
      </c>
      <c r="F641" s="9" t="s">
        <v>716</v>
      </c>
      <c r="G641" s="11" t="s">
        <v>15</v>
      </c>
    </row>
    <row r="642" spans="1:7" x14ac:dyDescent="0.25">
      <c r="A642" s="7">
        <v>44523</v>
      </c>
      <c r="B642" s="8"/>
      <c r="C642" s="9" t="s">
        <v>713</v>
      </c>
      <c r="D642" s="10">
        <v>7200</v>
      </c>
      <c r="E642" s="9" t="s">
        <v>9</v>
      </c>
      <c r="F642" s="9" t="s">
        <v>716</v>
      </c>
      <c r="G642" s="11" t="s">
        <v>15</v>
      </c>
    </row>
    <row r="643" spans="1:7" x14ac:dyDescent="0.25">
      <c r="A643" s="7">
        <v>44524</v>
      </c>
      <c r="B643" s="8"/>
      <c r="C643" s="9" t="s">
        <v>713</v>
      </c>
      <c r="D643" s="10">
        <v>8360</v>
      </c>
      <c r="E643" s="9" t="s">
        <v>9</v>
      </c>
      <c r="F643" s="9" t="s">
        <v>716</v>
      </c>
      <c r="G643" s="11" t="s">
        <v>15</v>
      </c>
    </row>
    <row r="644" spans="1:7" x14ac:dyDescent="0.25">
      <c r="A644" s="7">
        <v>44524</v>
      </c>
      <c r="B644" s="8"/>
      <c r="C644" s="9" t="s">
        <v>713</v>
      </c>
      <c r="D644" s="10">
        <v>8360</v>
      </c>
      <c r="E644" s="9" t="s">
        <v>9</v>
      </c>
      <c r="F644" s="9" t="s">
        <v>716</v>
      </c>
      <c r="G644" s="11" t="s">
        <v>15</v>
      </c>
    </row>
    <row r="645" spans="1:7" x14ac:dyDescent="0.25">
      <c r="A645" s="7">
        <v>44524</v>
      </c>
      <c r="B645" s="8"/>
      <c r="C645" s="9" t="s">
        <v>713</v>
      </c>
      <c r="D645" s="10">
        <v>9025</v>
      </c>
      <c r="E645" s="9" t="s">
        <v>9</v>
      </c>
      <c r="F645" s="9" t="s">
        <v>716</v>
      </c>
      <c r="G645" s="11" t="s">
        <v>15</v>
      </c>
    </row>
    <row r="646" spans="1:7" x14ac:dyDescent="0.25">
      <c r="A646" s="7">
        <v>44524</v>
      </c>
      <c r="B646" s="8"/>
      <c r="C646" s="9" t="s">
        <v>713</v>
      </c>
      <c r="D646" s="10">
        <v>9500</v>
      </c>
      <c r="E646" s="9" t="s">
        <v>9</v>
      </c>
      <c r="F646" s="9" t="s">
        <v>716</v>
      </c>
      <c r="G646" s="11" t="s">
        <v>15</v>
      </c>
    </row>
    <row r="647" spans="1:7" x14ac:dyDescent="0.25">
      <c r="A647" s="7">
        <v>44525</v>
      </c>
      <c r="B647" s="8"/>
      <c r="C647" s="9" t="s">
        <v>713</v>
      </c>
      <c r="D647" s="10">
        <v>32000</v>
      </c>
      <c r="E647" s="9" t="s">
        <v>9</v>
      </c>
      <c r="F647" s="9" t="s">
        <v>716</v>
      </c>
      <c r="G647" s="11" t="s">
        <v>15</v>
      </c>
    </row>
    <row r="648" spans="1:7" x14ac:dyDescent="0.25">
      <c r="A648" s="7">
        <v>44551</v>
      </c>
      <c r="B648" s="8"/>
      <c r="C648" s="9" t="s">
        <v>713</v>
      </c>
      <c r="D648" s="10">
        <v>32000</v>
      </c>
      <c r="E648" s="9" t="s">
        <v>9</v>
      </c>
      <c r="F648" s="9" t="s">
        <v>256</v>
      </c>
      <c r="G648" s="11" t="s">
        <v>15</v>
      </c>
    </row>
    <row r="649" spans="1:7" x14ac:dyDescent="0.25">
      <c r="A649" s="7">
        <v>44590</v>
      </c>
      <c r="B649" s="8"/>
      <c r="C649" s="9" t="s">
        <v>713</v>
      </c>
      <c r="D649" s="10">
        <v>8700</v>
      </c>
      <c r="E649" s="9" t="s">
        <v>9</v>
      </c>
      <c r="F649" s="9" t="s">
        <v>715</v>
      </c>
      <c r="G649" s="11" t="s">
        <v>15</v>
      </c>
    </row>
    <row r="650" spans="1:7" x14ac:dyDescent="0.25">
      <c r="A650" s="7">
        <v>44591</v>
      </c>
      <c r="B650" s="8"/>
      <c r="C650" s="9" t="s">
        <v>713</v>
      </c>
      <c r="D650" s="10">
        <v>3000</v>
      </c>
      <c r="E650" s="9" t="s">
        <v>9</v>
      </c>
      <c r="F650" s="9" t="s">
        <v>715</v>
      </c>
      <c r="G650" s="11" t="s">
        <v>15</v>
      </c>
    </row>
    <row r="651" spans="1:7" x14ac:dyDescent="0.25">
      <c r="A651" s="7">
        <v>44610</v>
      </c>
      <c r="B651" s="8"/>
      <c r="C651" s="9" t="s">
        <v>713</v>
      </c>
      <c r="D651" s="10">
        <v>16500</v>
      </c>
      <c r="E651" s="9" t="s">
        <v>9</v>
      </c>
      <c r="F651" s="9" t="s">
        <v>256</v>
      </c>
      <c r="G651" s="11" t="s">
        <v>15</v>
      </c>
    </row>
    <row r="652" spans="1:7" x14ac:dyDescent="0.25">
      <c r="A652" s="7">
        <v>44616</v>
      </c>
      <c r="B652" s="8"/>
      <c r="C652" s="9" t="s">
        <v>713</v>
      </c>
      <c r="D652" s="10">
        <v>8500</v>
      </c>
      <c r="E652" s="9" t="s">
        <v>9</v>
      </c>
      <c r="F652" s="9" t="s">
        <v>715</v>
      </c>
      <c r="G652" s="11" t="s">
        <v>15</v>
      </c>
    </row>
    <row r="653" spans="1:7" x14ac:dyDescent="0.25">
      <c r="A653" s="7">
        <v>44628</v>
      </c>
      <c r="B653" s="8"/>
      <c r="C653" s="9" t="s">
        <v>713</v>
      </c>
      <c r="D653" s="10">
        <v>16500</v>
      </c>
      <c r="E653" s="9" t="s">
        <v>9</v>
      </c>
      <c r="F653" s="9" t="s">
        <v>256</v>
      </c>
      <c r="G653" s="11" t="s">
        <v>15</v>
      </c>
    </row>
    <row r="654" spans="1:7" x14ac:dyDescent="0.25">
      <c r="A654" s="7">
        <v>44627</v>
      </c>
      <c r="B654" s="8"/>
      <c r="C654" s="9" t="s">
        <v>713</v>
      </c>
      <c r="D654" s="10">
        <v>8400</v>
      </c>
      <c r="E654" s="9" t="s">
        <v>9</v>
      </c>
      <c r="F654" s="9" t="s">
        <v>717</v>
      </c>
      <c r="G654" s="11" t="s">
        <v>15</v>
      </c>
    </row>
    <row r="655" spans="1:7" x14ac:dyDescent="0.25">
      <c r="A655" s="7">
        <v>44627</v>
      </c>
      <c r="B655" s="8"/>
      <c r="C655" s="9" t="s">
        <v>713</v>
      </c>
      <c r="D655" s="10">
        <v>9000</v>
      </c>
      <c r="E655" s="9" t="s">
        <v>9</v>
      </c>
      <c r="F655" s="9" t="s">
        <v>718</v>
      </c>
      <c r="G655" s="11" t="s">
        <v>15</v>
      </c>
    </row>
    <row r="656" spans="1:7" x14ac:dyDescent="0.25">
      <c r="A656" s="7">
        <v>44633</v>
      </c>
      <c r="B656" s="8"/>
      <c r="C656" s="9" t="s">
        <v>713</v>
      </c>
      <c r="D656" s="10">
        <v>3000</v>
      </c>
      <c r="E656" s="9" t="s">
        <v>9</v>
      </c>
      <c r="F656" s="9" t="s">
        <v>719</v>
      </c>
      <c r="G656" s="11" t="s">
        <v>15</v>
      </c>
    </row>
    <row r="657" spans="1:7" x14ac:dyDescent="0.25">
      <c r="A657" s="7">
        <v>44351</v>
      </c>
      <c r="B657" s="8" t="s">
        <v>720</v>
      </c>
      <c r="C657" s="9" t="s">
        <v>721</v>
      </c>
      <c r="D657" s="10">
        <v>680000</v>
      </c>
      <c r="E657" s="9" t="s">
        <v>9</v>
      </c>
      <c r="F657" s="9" t="s">
        <v>722</v>
      </c>
      <c r="G657" s="11" t="s">
        <v>289</v>
      </c>
    </row>
    <row r="658" spans="1:7" x14ac:dyDescent="0.25">
      <c r="A658" s="7">
        <v>44357</v>
      </c>
      <c r="B658" s="8" t="s">
        <v>723</v>
      </c>
      <c r="C658" s="9" t="s">
        <v>721</v>
      </c>
      <c r="D658" s="10">
        <v>120000</v>
      </c>
      <c r="E658" s="9" t="s">
        <v>9</v>
      </c>
      <c r="F658" s="9" t="s">
        <v>63</v>
      </c>
      <c r="G658" s="11" t="s">
        <v>289</v>
      </c>
    </row>
    <row r="659" spans="1:7" x14ac:dyDescent="0.25">
      <c r="A659" s="7">
        <v>44136</v>
      </c>
      <c r="B659" s="8" t="s">
        <v>724</v>
      </c>
      <c r="C659" s="9" t="s">
        <v>725</v>
      </c>
      <c r="D659" s="10">
        <v>10319</v>
      </c>
      <c r="E659" s="9" t="s">
        <v>9</v>
      </c>
      <c r="F659" s="9" t="s">
        <v>502</v>
      </c>
      <c r="G659" s="11" t="s">
        <v>726</v>
      </c>
    </row>
    <row r="660" spans="1:7" x14ac:dyDescent="0.25">
      <c r="A660" s="7">
        <v>43421</v>
      </c>
      <c r="B660" s="8" t="s">
        <v>727</v>
      </c>
      <c r="C660" s="9" t="s">
        <v>711</v>
      </c>
      <c r="D660" s="10">
        <v>45000</v>
      </c>
      <c r="E660" s="9" t="s">
        <v>23</v>
      </c>
      <c r="F660" s="9" t="s">
        <v>24</v>
      </c>
      <c r="G660" s="11" t="s">
        <v>26</v>
      </c>
    </row>
    <row r="661" spans="1:7" x14ac:dyDescent="0.25">
      <c r="A661" s="7">
        <v>43314</v>
      </c>
      <c r="B661" s="8" t="s">
        <v>728</v>
      </c>
      <c r="C661" s="9" t="s">
        <v>729</v>
      </c>
      <c r="D661" s="10">
        <v>990</v>
      </c>
      <c r="E661" s="9" t="s">
        <v>9</v>
      </c>
      <c r="F661" s="9" t="s">
        <v>730</v>
      </c>
      <c r="G661" s="11" t="s">
        <v>15</v>
      </c>
    </row>
    <row r="662" spans="1:7" x14ac:dyDescent="0.25">
      <c r="A662" s="7">
        <v>43312</v>
      </c>
      <c r="B662" s="8" t="s">
        <v>731</v>
      </c>
      <c r="C662" s="9" t="s">
        <v>729</v>
      </c>
      <c r="D662" s="10">
        <v>619.99999999999989</v>
      </c>
      <c r="E662" s="9" t="s">
        <v>9</v>
      </c>
      <c r="F662" s="9" t="s">
        <v>730</v>
      </c>
      <c r="G662" s="11" t="s">
        <v>15</v>
      </c>
    </row>
    <row r="663" spans="1:7" x14ac:dyDescent="0.25">
      <c r="A663" s="7">
        <v>43312</v>
      </c>
      <c r="B663" s="8" t="s">
        <v>732</v>
      </c>
      <c r="C663" s="9" t="s">
        <v>729</v>
      </c>
      <c r="D663" s="10">
        <v>1960</v>
      </c>
      <c r="E663" s="9" t="s">
        <v>9</v>
      </c>
      <c r="F663" s="9" t="s">
        <v>730</v>
      </c>
      <c r="G663" s="11" t="s">
        <v>15</v>
      </c>
    </row>
    <row r="664" spans="1:7" x14ac:dyDescent="0.25">
      <c r="A664" s="7">
        <v>43300</v>
      </c>
      <c r="B664" s="8" t="s">
        <v>733</v>
      </c>
      <c r="C664" s="9" t="s">
        <v>729</v>
      </c>
      <c r="D664" s="10">
        <v>12794</v>
      </c>
      <c r="E664" s="9" t="s">
        <v>9</v>
      </c>
      <c r="F664" s="9" t="s">
        <v>730</v>
      </c>
      <c r="G664" s="11" t="s">
        <v>15</v>
      </c>
    </row>
    <row r="665" spans="1:7" x14ac:dyDescent="0.25">
      <c r="A665" s="7">
        <v>43300</v>
      </c>
      <c r="B665" s="8" t="s">
        <v>734</v>
      </c>
      <c r="C665" s="9" t="s">
        <v>729</v>
      </c>
      <c r="D665" s="10">
        <v>16839</v>
      </c>
      <c r="E665" s="9" t="s">
        <v>9</v>
      </c>
      <c r="F665" s="9" t="s">
        <v>730</v>
      </c>
      <c r="G665" s="11" t="s">
        <v>15</v>
      </c>
    </row>
    <row r="666" spans="1:7" x14ac:dyDescent="0.25">
      <c r="A666" s="7">
        <v>44092</v>
      </c>
      <c r="B666" s="8" t="s">
        <v>735</v>
      </c>
      <c r="C666" s="9" t="s">
        <v>736</v>
      </c>
      <c r="D666" s="10">
        <v>100000</v>
      </c>
      <c r="E666" s="9" t="s">
        <v>23</v>
      </c>
      <c r="F666" s="9" t="s">
        <v>24</v>
      </c>
      <c r="G666" s="11" t="s">
        <v>26</v>
      </c>
    </row>
    <row r="667" spans="1:7" x14ac:dyDescent="0.25">
      <c r="A667" s="7">
        <v>44135</v>
      </c>
      <c r="B667" s="8" t="s">
        <v>737</v>
      </c>
      <c r="C667" s="9" t="s">
        <v>736</v>
      </c>
      <c r="D667" s="10">
        <v>25000</v>
      </c>
      <c r="E667" s="9" t="s">
        <v>23</v>
      </c>
      <c r="F667" s="9" t="s">
        <v>24</v>
      </c>
      <c r="G667" s="11" t="s">
        <v>26</v>
      </c>
    </row>
    <row r="668" spans="1:7" x14ac:dyDescent="0.25">
      <c r="A668" s="7">
        <v>44168</v>
      </c>
      <c r="B668" s="8" t="s">
        <v>738</v>
      </c>
      <c r="C668" s="9" t="s">
        <v>736</v>
      </c>
      <c r="D668" s="10">
        <v>25000</v>
      </c>
      <c r="E668" s="9" t="s">
        <v>23</v>
      </c>
      <c r="F668" s="9" t="s">
        <v>24</v>
      </c>
      <c r="G668" s="11" t="s">
        <v>26</v>
      </c>
    </row>
    <row r="669" spans="1:7" x14ac:dyDescent="0.25">
      <c r="A669" s="7">
        <v>44382</v>
      </c>
      <c r="B669" s="8" t="s">
        <v>739</v>
      </c>
      <c r="C669" s="9" t="s">
        <v>736</v>
      </c>
      <c r="D669" s="10">
        <v>25000</v>
      </c>
      <c r="E669" s="9" t="s">
        <v>23</v>
      </c>
      <c r="F669" s="9" t="s">
        <v>24</v>
      </c>
      <c r="G669" s="11" t="s">
        <v>26</v>
      </c>
    </row>
    <row r="670" spans="1:7" x14ac:dyDescent="0.25">
      <c r="A670" s="7">
        <v>44286</v>
      </c>
      <c r="B670" s="8" t="s">
        <v>740</v>
      </c>
      <c r="C670" s="9" t="s">
        <v>736</v>
      </c>
      <c r="D670" s="10">
        <v>100000</v>
      </c>
      <c r="E670" s="9" t="s">
        <v>23</v>
      </c>
      <c r="F670" s="9" t="s">
        <v>24</v>
      </c>
      <c r="G670" s="11" t="s">
        <v>26</v>
      </c>
    </row>
    <row r="671" spans="1:7" x14ac:dyDescent="0.25">
      <c r="A671" s="7">
        <v>43351</v>
      </c>
      <c r="B671" s="8" t="s">
        <v>741</v>
      </c>
      <c r="C671" s="9" t="s">
        <v>742</v>
      </c>
      <c r="D671" s="10">
        <v>379804</v>
      </c>
      <c r="E671" s="9" t="s">
        <v>9</v>
      </c>
      <c r="F671" s="9" t="s">
        <v>743</v>
      </c>
      <c r="G671" s="11" t="s">
        <v>15</v>
      </c>
    </row>
    <row r="672" spans="1:7" x14ac:dyDescent="0.25">
      <c r="A672" s="7">
        <v>43353</v>
      </c>
      <c r="B672" s="8" t="s">
        <v>744</v>
      </c>
      <c r="C672" s="9" t="s">
        <v>742</v>
      </c>
      <c r="D672" s="10">
        <f>386954+50000</f>
        <v>436954</v>
      </c>
      <c r="E672" s="9" t="s">
        <v>23</v>
      </c>
      <c r="F672" s="9" t="s">
        <v>745</v>
      </c>
      <c r="G672" s="11" t="s">
        <v>15</v>
      </c>
    </row>
    <row r="673" spans="1:7" x14ac:dyDescent="0.25">
      <c r="A673" s="7">
        <v>43382</v>
      </c>
      <c r="B673" s="8" t="s">
        <v>746</v>
      </c>
      <c r="C673" s="9" t="s">
        <v>742</v>
      </c>
      <c r="D673" s="10">
        <f>156000+33000</f>
        <v>189000</v>
      </c>
      <c r="E673" s="9" t="s">
        <v>9</v>
      </c>
      <c r="F673" s="9" t="s">
        <v>747</v>
      </c>
      <c r="G673" s="11" t="s">
        <v>15</v>
      </c>
    </row>
    <row r="674" spans="1:7" x14ac:dyDescent="0.25">
      <c r="A674" s="7">
        <v>43304</v>
      </c>
      <c r="B674" s="8" t="s">
        <v>748</v>
      </c>
      <c r="C674" s="9" t="s">
        <v>749</v>
      </c>
      <c r="D674" s="10">
        <v>58174</v>
      </c>
      <c r="E674" s="9" t="s">
        <v>9</v>
      </c>
      <c r="F674" s="9" t="s">
        <v>750</v>
      </c>
      <c r="G674" s="11" t="s">
        <v>15</v>
      </c>
    </row>
    <row r="675" spans="1:7" x14ac:dyDescent="0.25">
      <c r="A675" s="7">
        <v>44442</v>
      </c>
      <c r="B675" s="8" t="s">
        <v>751</v>
      </c>
      <c r="C675" s="9" t="s">
        <v>752</v>
      </c>
      <c r="D675" s="10">
        <f>84648+1500</f>
        <v>86148</v>
      </c>
      <c r="E675" s="9" t="s">
        <v>9</v>
      </c>
      <c r="F675" s="9" t="s">
        <v>753</v>
      </c>
      <c r="G675" s="11" t="s">
        <v>15</v>
      </c>
    </row>
    <row r="676" spans="1:7" x14ac:dyDescent="0.25">
      <c r="A676" s="7">
        <v>44559</v>
      </c>
      <c r="B676" s="8" t="s">
        <v>754</v>
      </c>
      <c r="C676" s="9" t="s">
        <v>752</v>
      </c>
      <c r="D676" s="10">
        <v>22375.5</v>
      </c>
      <c r="E676" s="9" t="s">
        <v>9</v>
      </c>
      <c r="F676" s="9" t="s">
        <v>192</v>
      </c>
      <c r="G676" s="11" t="s">
        <v>15</v>
      </c>
    </row>
    <row r="677" spans="1:7" x14ac:dyDescent="0.25">
      <c r="A677" s="7">
        <v>44036</v>
      </c>
      <c r="B677" s="8" t="s">
        <v>755</v>
      </c>
      <c r="C677" s="9" t="s">
        <v>756</v>
      </c>
      <c r="D677" s="10">
        <v>250000</v>
      </c>
      <c r="E677" s="9" t="s">
        <v>23</v>
      </c>
      <c r="F677" s="9" t="s">
        <v>24</v>
      </c>
      <c r="G677" s="11" t="s">
        <v>456</v>
      </c>
    </row>
    <row r="678" spans="1:7" x14ac:dyDescent="0.25">
      <c r="A678" s="7">
        <v>44180</v>
      </c>
      <c r="B678" s="8" t="s">
        <v>757</v>
      </c>
      <c r="C678" s="9" t="s">
        <v>756</v>
      </c>
      <c r="D678" s="10">
        <v>770000</v>
      </c>
      <c r="E678" s="9" t="s">
        <v>23</v>
      </c>
      <c r="F678" s="9" t="s">
        <v>24</v>
      </c>
      <c r="G678" s="11" t="s">
        <v>456</v>
      </c>
    </row>
    <row r="679" spans="1:7" x14ac:dyDescent="0.25">
      <c r="A679" s="7">
        <v>44281</v>
      </c>
      <c r="B679" s="8" t="s">
        <v>758</v>
      </c>
      <c r="C679" s="9" t="s">
        <v>756</v>
      </c>
      <c r="D679" s="10">
        <v>202000</v>
      </c>
      <c r="E679" s="9" t="s">
        <v>23</v>
      </c>
      <c r="F679" s="9" t="s">
        <v>24</v>
      </c>
      <c r="G679" s="11" t="s">
        <v>456</v>
      </c>
    </row>
    <row r="680" spans="1:7" x14ac:dyDescent="0.25">
      <c r="A680" s="7">
        <v>44476</v>
      </c>
      <c r="B680" s="8" t="s">
        <v>759</v>
      </c>
      <c r="C680" s="9" t="s">
        <v>756</v>
      </c>
      <c r="D680" s="10">
        <v>192000</v>
      </c>
      <c r="E680" s="9" t="s">
        <v>23</v>
      </c>
      <c r="F680" s="9" t="s">
        <v>24</v>
      </c>
      <c r="G680" s="11" t="s">
        <v>456</v>
      </c>
    </row>
    <row r="681" spans="1:7" x14ac:dyDescent="0.25">
      <c r="A681" s="7">
        <v>44473</v>
      </c>
      <c r="B681" s="8" t="s">
        <v>760</v>
      </c>
      <c r="C681" s="9" t="s">
        <v>756</v>
      </c>
      <c r="D681" s="10">
        <v>75000</v>
      </c>
      <c r="E681" s="9" t="s">
        <v>23</v>
      </c>
      <c r="F681" s="9" t="s">
        <v>24</v>
      </c>
      <c r="G681" s="11" t="s">
        <v>456</v>
      </c>
    </row>
    <row r="682" spans="1:7" x14ac:dyDescent="0.25">
      <c r="A682" s="7">
        <v>44473</v>
      </c>
      <c r="B682" s="8" t="s">
        <v>761</v>
      </c>
      <c r="C682" s="9" t="s">
        <v>756</v>
      </c>
      <c r="D682" s="10">
        <v>75000</v>
      </c>
      <c r="E682" s="9" t="s">
        <v>23</v>
      </c>
      <c r="F682" s="9" t="s">
        <v>24</v>
      </c>
      <c r="G682" s="11" t="s">
        <v>456</v>
      </c>
    </row>
    <row r="683" spans="1:7" x14ac:dyDescent="0.25">
      <c r="A683" s="7">
        <v>44531</v>
      </c>
      <c r="B683" s="8" t="s">
        <v>762</v>
      </c>
      <c r="C683" s="9" t="s">
        <v>756</v>
      </c>
      <c r="D683" s="10">
        <v>240000</v>
      </c>
      <c r="E683" s="9" t="s">
        <v>23</v>
      </c>
      <c r="F683" s="9" t="s">
        <v>24</v>
      </c>
      <c r="G683" s="11" t="s">
        <v>456</v>
      </c>
    </row>
    <row r="684" spans="1:7" x14ac:dyDescent="0.25">
      <c r="A684" s="7">
        <v>42978</v>
      </c>
      <c r="B684" s="8" t="s">
        <v>763</v>
      </c>
      <c r="C684" s="9" t="s">
        <v>764</v>
      </c>
      <c r="D684" s="10">
        <v>53100</v>
      </c>
      <c r="E684" s="9" t="s">
        <v>9</v>
      </c>
      <c r="F684" s="9" t="s">
        <v>765</v>
      </c>
      <c r="G684" s="11" t="s">
        <v>15</v>
      </c>
    </row>
    <row r="685" spans="1:7" x14ac:dyDescent="0.25">
      <c r="A685" s="7">
        <v>43802</v>
      </c>
      <c r="B685" s="8" t="s">
        <v>766</v>
      </c>
      <c r="C685" s="9" t="s">
        <v>764</v>
      </c>
      <c r="D685" s="10">
        <v>38940</v>
      </c>
      <c r="E685" s="9" t="s">
        <v>23</v>
      </c>
      <c r="F685" s="9" t="s">
        <v>24</v>
      </c>
      <c r="G685" s="11" t="s">
        <v>456</v>
      </c>
    </row>
    <row r="686" spans="1:7" x14ac:dyDescent="0.25">
      <c r="A686" s="7">
        <v>43384</v>
      </c>
      <c r="B686" s="8" t="s">
        <v>767</v>
      </c>
      <c r="C686" s="9" t="s">
        <v>768</v>
      </c>
      <c r="D686" s="10">
        <v>300000</v>
      </c>
      <c r="E686" s="9" t="s">
        <v>769</v>
      </c>
      <c r="F686" s="9" t="s">
        <v>24</v>
      </c>
      <c r="G686" s="11" t="s">
        <v>770</v>
      </c>
    </row>
    <row r="687" spans="1:7" x14ac:dyDescent="0.25">
      <c r="A687" s="7">
        <v>43402</v>
      </c>
      <c r="B687" s="8">
        <v>197</v>
      </c>
      <c r="C687" s="9" t="s">
        <v>771</v>
      </c>
      <c r="D687" s="10">
        <v>110000</v>
      </c>
      <c r="E687" s="9" t="s">
        <v>9</v>
      </c>
      <c r="F687" s="9" t="s">
        <v>772</v>
      </c>
      <c r="G687" s="11" t="s">
        <v>128</v>
      </c>
    </row>
    <row r="688" spans="1:7" x14ac:dyDescent="0.25">
      <c r="A688" s="7">
        <v>43504</v>
      </c>
      <c r="B688" s="8">
        <v>297</v>
      </c>
      <c r="C688" s="9" t="s">
        <v>771</v>
      </c>
      <c r="D688" s="10">
        <v>107500</v>
      </c>
      <c r="E688" s="9" t="s">
        <v>9</v>
      </c>
      <c r="F688" s="9" t="s">
        <v>773</v>
      </c>
      <c r="G688" s="11" t="s">
        <v>128</v>
      </c>
    </row>
    <row r="689" spans="1:7" x14ac:dyDescent="0.25">
      <c r="A689" s="7">
        <v>43677</v>
      </c>
      <c r="B689" s="8">
        <v>158</v>
      </c>
      <c r="C689" s="9" t="s">
        <v>774</v>
      </c>
      <c r="D689" s="10">
        <v>23056</v>
      </c>
      <c r="E689" s="9" t="s">
        <v>9</v>
      </c>
      <c r="F689" s="9" t="s">
        <v>775</v>
      </c>
      <c r="G689" s="11" t="s">
        <v>15</v>
      </c>
    </row>
    <row r="690" spans="1:7" x14ac:dyDescent="0.25">
      <c r="A690" s="7">
        <v>43696</v>
      </c>
      <c r="B690" s="8">
        <v>175</v>
      </c>
      <c r="C690" s="9" t="s">
        <v>774</v>
      </c>
      <c r="D690" s="10">
        <v>23056</v>
      </c>
      <c r="E690" s="9" t="s">
        <v>9</v>
      </c>
      <c r="F690" s="9" t="s">
        <v>775</v>
      </c>
      <c r="G690" s="11" t="s">
        <v>15</v>
      </c>
    </row>
    <row r="691" spans="1:7" x14ac:dyDescent="0.25">
      <c r="A691" s="7">
        <v>43774</v>
      </c>
      <c r="B691" s="8" t="s">
        <v>776</v>
      </c>
      <c r="C691" s="9" t="s">
        <v>777</v>
      </c>
      <c r="D691" s="10">
        <v>234000</v>
      </c>
      <c r="E691" s="9" t="s">
        <v>23</v>
      </c>
      <c r="F691" s="9" t="s">
        <v>24</v>
      </c>
      <c r="G691" s="11" t="s">
        <v>26</v>
      </c>
    </row>
    <row r="692" spans="1:7" x14ac:dyDescent="0.25">
      <c r="A692" s="7">
        <v>44393</v>
      </c>
      <c r="B692" s="8" t="s">
        <v>778</v>
      </c>
      <c r="C692" s="9" t="s">
        <v>779</v>
      </c>
      <c r="D692" s="10">
        <v>852575.54</v>
      </c>
      <c r="E692" s="9" t="s">
        <v>9</v>
      </c>
      <c r="F692" s="9" t="s">
        <v>780</v>
      </c>
      <c r="G692" s="11" t="s">
        <v>770</v>
      </c>
    </row>
    <row r="693" spans="1:7" x14ac:dyDescent="0.25">
      <c r="A693" s="7">
        <v>44203</v>
      </c>
      <c r="B693" s="8">
        <v>8114</v>
      </c>
      <c r="C693" s="9" t="s">
        <v>514</v>
      </c>
      <c r="D693" s="10">
        <f>2203.1+0.34</f>
        <v>2203.44</v>
      </c>
      <c r="E693" s="9" t="s">
        <v>9</v>
      </c>
      <c r="F693" s="9" t="s">
        <v>63</v>
      </c>
      <c r="G693" s="11" t="s">
        <v>781</v>
      </c>
    </row>
    <row r="694" spans="1:7" x14ac:dyDescent="0.25">
      <c r="A694" s="7">
        <v>44256</v>
      </c>
      <c r="B694" s="8">
        <v>9846</v>
      </c>
      <c r="C694" s="9" t="s">
        <v>514</v>
      </c>
      <c r="D694" s="10">
        <v>20010</v>
      </c>
      <c r="E694" s="9" t="s">
        <v>9</v>
      </c>
      <c r="F694" s="9" t="s">
        <v>63</v>
      </c>
      <c r="G694" s="11" t="s">
        <v>781</v>
      </c>
    </row>
    <row r="695" spans="1:7" x14ac:dyDescent="0.25">
      <c r="A695" s="7">
        <v>44280</v>
      </c>
      <c r="B695" s="8">
        <v>10925</v>
      </c>
      <c r="C695" s="9" t="s">
        <v>514</v>
      </c>
      <c r="D695" s="10">
        <f>1228.81+0.01</f>
        <v>1228.82</v>
      </c>
      <c r="E695" s="9" t="s">
        <v>9</v>
      </c>
      <c r="F695" s="9" t="s">
        <v>782</v>
      </c>
      <c r="G695" s="11" t="s">
        <v>781</v>
      </c>
    </row>
    <row r="696" spans="1:7" x14ac:dyDescent="0.25">
      <c r="A696" s="7">
        <v>44280</v>
      </c>
      <c r="B696" s="8">
        <v>10924</v>
      </c>
      <c r="C696" s="9" t="s">
        <v>514</v>
      </c>
      <c r="D696" s="10">
        <v>4394</v>
      </c>
      <c r="E696" s="9" t="s">
        <v>9</v>
      </c>
      <c r="F696" s="9" t="s">
        <v>63</v>
      </c>
      <c r="G696" s="11" t="s">
        <v>781</v>
      </c>
    </row>
    <row r="697" spans="1:7" x14ac:dyDescent="0.25">
      <c r="A697" s="7">
        <v>44503</v>
      </c>
      <c r="B697" s="8">
        <v>3752</v>
      </c>
      <c r="C697" s="9" t="s">
        <v>514</v>
      </c>
      <c r="D697" s="10">
        <v>13862</v>
      </c>
      <c r="E697" s="9" t="s">
        <v>9</v>
      </c>
      <c r="F697" s="9" t="s">
        <v>63</v>
      </c>
      <c r="G697" s="11" t="s">
        <v>781</v>
      </c>
    </row>
    <row r="698" spans="1:7" x14ac:dyDescent="0.25">
      <c r="A698" s="7">
        <v>44494</v>
      </c>
      <c r="B698" s="8" t="s">
        <v>783</v>
      </c>
      <c r="C698" s="9" t="s">
        <v>514</v>
      </c>
      <c r="D698" s="10">
        <v>424160</v>
      </c>
      <c r="E698" s="9" t="s">
        <v>9</v>
      </c>
      <c r="F698" s="9" t="s">
        <v>63</v>
      </c>
      <c r="G698" s="11" t="s">
        <v>781</v>
      </c>
    </row>
    <row r="699" spans="1:7" x14ac:dyDescent="0.25">
      <c r="A699" s="7">
        <v>44490</v>
      </c>
      <c r="B699" s="8" t="s">
        <v>784</v>
      </c>
      <c r="C699" s="9" t="s">
        <v>514</v>
      </c>
      <c r="D699" s="10">
        <v>212622.8</v>
      </c>
      <c r="E699" s="9" t="s">
        <v>9</v>
      </c>
      <c r="F699" s="9" t="s">
        <v>63</v>
      </c>
      <c r="G699" s="11" t="s">
        <v>781</v>
      </c>
    </row>
    <row r="700" spans="1:7" x14ac:dyDescent="0.25">
      <c r="A700" s="7">
        <v>44413</v>
      </c>
      <c r="B700" s="8">
        <v>1818</v>
      </c>
      <c r="C700" s="9" t="s">
        <v>514</v>
      </c>
      <c r="D700" s="10">
        <f>7118.64-0.64</f>
        <v>7118</v>
      </c>
      <c r="E700" s="9" t="s">
        <v>9</v>
      </c>
      <c r="F700" s="9" t="s">
        <v>785</v>
      </c>
      <c r="G700" s="11" t="s">
        <v>781</v>
      </c>
    </row>
    <row r="701" spans="1:7" x14ac:dyDescent="0.25">
      <c r="A701" s="7">
        <v>44413</v>
      </c>
      <c r="B701" s="8">
        <v>1820</v>
      </c>
      <c r="C701" s="9" t="s">
        <v>514</v>
      </c>
      <c r="D701" s="10">
        <f>29698.09-0.09</f>
        <v>29698</v>
      </c>
      <c r="E701" s="9" t="s">
        <v>9</v>
      </c>
      <c r="F701" s="9" t="s">
        <v>63</v>
      </c>
      <c r="G701" s="11" t="s">
        <v>781</v>
      </c>
    </row>
    <row r="702" spans="1:7" x14ac:dyDescent="0.25">
      <c r="A702" s="7">
        <v>44425</v>
      </c>
      <c r="B702" s="8">
        <v>2033</v>
      </c>
      <c r="C702" s="9" t="s">
        <v>514</v>
      </c>
      <c r="D702" s="10">
        <f>571.42-0.42</f>
        <v>571</v>
      </c>
      <c r="E702" s="9" t="s">
        <v>9</v>
      </c>
      <c r="F702" s="9" t="s">
        <v>63</v>
      </c>
      <c r="G702" s="11" t="s">
        <v>781</v>
      </c>
    </row>
    <row r="703" spans="1:7" x14ac:dyDescent="0.25">
      <c r="A703" s="7">
        <v>44436</v>
      </c>
      <c r="B703" s="8">
        <v>2281</v>
      </c>
      <c r="C703" s="9" t="s">
        <v>514</v>
      </c>
      <c r="D703" s="10">
        <f>13135.59+0.41</f>
        <v>13136</v>
      </c>
      <c r="E703" s="9" t="s">
        <v>9</v>
      </c>
      <c r="F703" s="9" t="s">
        <v>786</v>
      </c>
      <c r="G703" s="11" t="s">
        <v>21</v>
      </c>
    </row>
    <row r="704" spans="1:7" x14ac:dyDescent="0.25">
      <c r="A704" s="7">
        <v>44457</v>
      </c>
      <c r="B704" s="8">
        <v>2732</v>
      </c>
      <c r="C704" s="9" t="s">
        <v>514</v>
      </c>
      <c r="D704" s="10">
        <f>3392.8-0.8</f>
        <v>3392</v>
      </c>
      <c r="E704" s="9" t="s">
        <v>9</v>
      </c>
      <c r="F704" s="9" t="s">
        <v>63</v>
      </c>
      <c r="G704" s="11" t="s">
        <v>781</v>
      </c>
    </row>
    <row r="705" spans="1:7" x14ac:dyDescent="0.25">
      <c r="A705" s="7">
        <v>44413</v>
      </c>
      <c r="B705" s="8">
        <v>1817</v>
      </c>
      <c r="C705" s="9" t="s">
        <v>514</v>
      </c>
      <c r="D705" s="10">
        <f>530.5-0.5</f>
        <v>530</v>
      </c>
      <c r="E705" s="9" t="s">
        <v>9</v>
      </c>
      <c r="F705" s="9" t="s">
        <v>63</v>
      </c>
      <c r="G705" s="11" t="s">
        <v>781</v>
      </c>
    </row>
    <row r="706" spans="1:7" x14ac:dyDescent="0.25">
      <c r="A706" s="7">
        <v>44462</v>
      </c>
      <c r="B706" s="8">
        <v>2843</v>
      </c>
      <c r="C706" s="9" t="s">
        <v>514</v>
      </c>
      <c r="D706" s="10">
        <f>1016.4-0.4</f>
        <v>1016</v>
      </c>
      <c r="E706" s="9" t="s">
        <v>9</v>
      </c>
      <c r="F706" s="9" t="s">
        <v>787</v>
      </c>
      <c r="G706" s="11" t="s">
        <v>788</v>
      </c>
    </row>
    <row r="707" spans="1:7" x14ac:dyDescent="0.25">
      <c r="A707" s="7">
        <v>44208</v>
      </c>
      <c r="B707" s="8" t="s">
        <v>276</v>
      </c>
      <c r="C707" s="9" t="s">
        <v>789</v>
      </c>
      <c r="D707" s="10">
        <v>50000</v>
      </c>
      <c r="E707" s="9" t="s">
        <v>9</v>
      </c>
      <c r="F707" s="9" t="s">
        <v>790</v>
      </c>
      <c r="G707" s="11" t="s">
        <v>788</v>
      </c>
    </row>
    <row r="708" spans="1:7" x14ac:dyDescent="0.25">
      <c r="A708" s="7">
        <v>43263</v>
      </c>
      <c r="B708" s="8" t="s">
        <v>791</v>
      </c>
      <c r="C708" s="9" t="s">
        <v>792</v>
      </c>
      <c r="D708" s="10">
        <f>29578.3</f>
        <v>29578.3</v>
      </c>
      <c r="E708" s="9" t="s">
        <v>23</v>
      </c>
      <c r="F708" s="9" t="s">
        <v>793</v>
      </c>
      <c r="G708" s="11" t="s">
        <v>788</v>
      </c>
    </row>
    <row r="709" spans="1:7" x14ac:dyDescent="0.25">
      <c r="A709" s="7">
        <v>43263</v>
      </c>
      <c r="B709" s="8" t="s">
        <v>794</v>
      </c>
      <c r="C709" s="9" t="s">
        <v>792</v>
      </c>
      <c r="D709" s="10">
        <f>12165.05</f>
        <v>12165.05</v>
      </c>
      <c r="E709" s="9" t="s">
        <v>9</v>
      </c>
      <c r="F709" s="9" t="s">
        <v>461</v>
      </c>
      <c r="G709" s="11" t="s">
        <v>308</v>
      </c>
    </row>
    <row r="710" spans="1:7" x14ac:dyDescent="0.25">
      <c r="A710" s="7">
        <v>43273</v>
      </c>
      <c r="B710" s="13" t="s">
        <v>795</v>
      </c>
      <c r="C710" s="9" t="s">
        <v>792</v>
      </c>
      <c r="D710" s="10">
        <v>9533.15</v>
      </c>
      <c r="E710" s="9" t="s">
        <v>9</v>
      </c>
      <c r="F710" s="9" t="s">
        <v>796</v>
      </c>
      <c r="G710" s="11" t="s">
        <v>308</v>
      </c>
    </row>
    <row r="711" spans="1:7" x14ac:dyDescent="0.25">
      <c r="A711" s="7">
        <v>43272</v>
      </c>
      <c r="B711" s="13" t="s">
        <v>797</v>
      </c>
      <c r="C711" s="9" t="s">
        <v>792</v>
      </c>
      <c r="D711" s="10">
        <v>17750.8</v>
      </c>
      <c r="E711" s="9" t="s">
        <v>9</v>
      </c>
      <c r="F711" s="9" t="s">
        <v>798</v>
      </c>
      <c r="G711" s="11" t="s">
        <v>15</v>
      </c>
    </row>
    <row r="712" spans="1:7" x14ac:dyDescent="0.25">
      <c r="A712" s="7">
        <v>43289</v>
      </c>
      <c r="B712" s="8" t="s">
        <v>799</v>
      </c>
      <c r="C712" s="9" t="s">
        <v>792</v>
      </c>
      <c r="D712" s="10">
        <v>7317.2</v>
      </c>
      <c r="E712" s="9" t="s">
        <v>23</v>
      </c>
      <c r="F712" s="9" t="s">
        <v>86</v>
      </c>
      <c r="G712" s="11" t="s">
        <v>49</v>
      </c>
    </row>
    <row r="713" spans="1:7" x14ac:dyDescent="0.25">
      <c r="A713" s="7">
        <v>43305</v>
      </c>
      <c r="B713" s="8" t="s">
        <v>800</v>
      </c>
      <c r="C713" s="9" t="s">
        <v>792</v>
      </c>
      <c r="D713" s="10">
        <v>5377.78</v>
      </c>
      <c r="E713" s="9" t="s">
        <v>9</v>
      </c>
      <c r="F713" s="9" t="s">
        <v>63</v>
      </c>
      <c r="G713" s="11" t="s">
        <v>781</v>
      </c>
    </row>
    <row r="714" spans="1:7" x14ac:dyDescent="0.25">
      <c r="A714" s="7">
        <v>43254</v>
      </c>
      <c r="B714" s="8">
        <v>271</v>
      </c>
      <c r="C714" s="9" t="s">
        <v>801</v>
      </c>
      <c r="D714" s="10">
        <v>41424</v>
      </c>
      <c r="E714" s="9" t="s">
        <v>9</v>
      </c>
      <c r="F714" s="9" t="s">
        <v>169</v>
      </c>
      <c r="G714" s="11" t="s">
        <v>726</v>
      </c>
    </row>
    <row r="715" spans="1:7" x14ac:dyDescent="0.25">
      <c r="A715" s="7">
        <v>43259</v>
      </c>
      <c r="B715" s="8">
        <v>284</v>
      </c>
      <c r="C715" s="9" t="s">
        <v>801</v>
      </c>
      <c r="D715" s="10">
        <v>14872.000000000002</v>
      </c>
      <c r="E715" s="9" t="s">
        <v>9</v>
      </c>
      <c r="F715" s="9" t="s">
        <v>802</v>
      </c>
      <c r="G715" s="11" t="s">
        <v>726</v>
      </c>
    </row>
    <row r="716" spans="1:7" x14ac:dyDescent="0.25">
      <c r="A716" s="7">
        <v>43259</v>
      </c>
      <c r="B716" s="8">
        <v>283</v>
      </c>
      <c r="C716" s="9" t="s">
        <v>801</v>
      </c>
      <c r="D716" s="10">
        <v>14800.000000000002</v>
      </c>
      <c r="E716" s="9" t="s">
        <v>9</v>
      </c>
      <c r="F716" s="9" t="s">
        <v>803</v>
      </c>
      <c r="G716" s="11" t="s">
        <v>726</v>
      </c>
    </row>
    <row r="717" spans="1:7" x14ac:dyDescent="0.25">
      <c r="A717" s="7">
        <v>43259</v>
      </c>
      <c r="B717" s="8">
        <v>281</v>
      </c>
      <c r="C717" s="9" t="s">
        <v>801</v>
      </c>
      <c r="D717" s="10">
        <v>47893.999999999993</v>
      </c>
      <c r="E717" s="9" t="s">
        <v>9</v>
      </c>
      <c r="F717" s="9" t="s">
        <v>58</v>
      </c>
      <c r="G717" s="11" t="s">
        <v>726</v>
      </c>
    </row>
    <row r="718" spans="1:7" x14ac:dyDescent="0.25">
      <c r="A718" s="7">
        <v>43259</v>
      </c>
      <c r="B718" s="8">
        <v>282</v>
      </c>
      <c r="C718" s="9" t="s">
        <v>801</v>
      </c>
      <c r="D718" s="10">
        <v>4328</v>
      </c>
      <c r="E718" s="9" t="s">
        <v>9</v>
      </c>
      <c r="F718" s="9" t="s">
        <v>58</v>
      </c>
      <c r="G718" s="11" t="s">
        <v>726</v>
      </c>
    </row>
    <row r="719" spans="1:7" x14ac:dyDescent="0.25">
      <c r="A719" s="7">
        <v>43254</v>
      </c>
      <c r="B719" s="8">
        <v>270</v>
      </c>
      <c r="C719" s="9" t="s">
        <v>801</v>
      </c>
      <c r="D719" s="10">
        <v>2564.9999999999995</v>
      </c>
      <c r="E719" s="9" t="s">
        <v>9</v>
      </c>
      <c r="F719" s="9" t="s">
        <v>803</v>
      </c>
      <c r="G719" s="11" t="s">
        <v>726</v>
      </c>
    </row>
    <row r="720" spans="1:7" x14ac:dyDescent="0.25">
      <c r="A720" s="7">
        <v>43255</v>
      </c>
      <c r="B720" s="8">
        <v>273</v>
      </c>
      <c r="C720" s="9" t="s">
        <v>801</v>
      </c>
      <c r="D720" s="10">
        <v>33031.999999999993</v>
      </c>
      <c r="E720" s="9" t="s">
        <v>9</v>
      </c>
      <c r="F720" s="9" t="s">
        <v>804</v>
      </c>
      <c r="G720" s="11" t="s">
        <v>726</v>
      </c>
    </row>
    <row r="721" spans="1:7" x14ac:dyDescent="0.25">
      <c r="A721" s="7">
        <v>43255</v>
      </c>
      <c r="B721" s="8">
        <v>272</v>
      </c>
      <c r="C721" s="9" t="s">
        <v>801</v>
      </c>
      <c r="D721" s="10">
        <v>27559</v>
      </c>
      <c r="E721" s="9" t="s">
        <v>9</v>
      </c>
      <c r="F721" s="9" t="s">
        <v>804</v>
      </c>
      <c r="G721" s="11" t="s">
        <v>726</v>
      </c>
    </row>
    <row r="722" spans="1:7" x14ac:dyDescent="0.25">
      <c r="A722" s="7">
        <v>43318</v>
      </c>
      <c r="B722" s="8">
        <v>559</v>
      </c>
      <c r="C722" s="9" t="s">
        <v>801</v>
      </c>
      <c r="D722" s="10">
        <v>350518.99999999994</v>
      </c>
      <c r="E722" s="9" t="s">
        <v>9</v>
      </c>
      <c r="F722" s="9" t="s">
        <v>63</v>
      </c>
      <c r="G722" s="11" t="s">
        <v>726</v>
      </c>
    </row>
    <row r="723" spans="1:7" x14ac:dyDescent="0.25">
      <c r="A723" s="7">
        <v>43358</v>
      </c>
      <c r="B723" s="8">
        <v>688</v>
      </c>
      <c r="C723" s="9" t="s">
        <v>801</v>
      </c>
      <c r="D723" s="10">
        <v>6202</v>
      </c>
      <c r="E723" s="9" t="s">
        <v>9</v>
      </c>
      <c r="F723" s="9" t="s">
        <v>63</v>
      </c>
      <c r="G723" s="11" t="s">
        <v>726</v>
      </c>
    </row>
    <row r="724" spans="1:7" x14ac:dyDescent="0.25">
      <c r="A724" s="7">
        <v>43336</v>
      </c>
      <c r="B724" s="8">
        <v>619</v>
      </c>
      <c r="C724" s="9" t="s">
        <v>801</v>
      </c>
      <c r="D724" s="10">
        <v>93810</v>
      </c>
      <c r="E724" s="9" t="s">
        <v>9</v>
      </c>
      <c r="F724" s="9" t="s">
        <v>63</v>
      </c>
      <c r="G724" s="11" t="s">
        <v>726</v>
      </c>
    </row>
    <row r="725" spans="1:7" x14ac:dyDescent="0.25">
      <c r="A725" s="7">
        <v>43334</v>
      </c>
      <c r="B725" s="8">
        <v>613</v>
      </c>
      <c r="C725" s="9" t="s">
        <v>801</v>
      </c>
      <c r="D725" s="10">
        <v>24250</v>
      </c>
      <c r="E725" s="9" t="s">
        <v>9</v>
      </c>
      <c r="F725" s="9" t="s">
        <v>63</v>
      </c>
      <c r="G725" s="11" t="s">
        <v>726</v>
      </c>
    </row>
    <row r="726" spans="1:7" x14ac:dyDescent="0.25">
      <c r="A726" s="7">
        <v>43341</v>
      </c>
      <c r="B726" s="8">
        <v>626</v>
      </c>
      <c r="C726" s="9" t="s">
        <v>801</v>
      </c>
      <c r="D726" s="10">
        <v>16284</v>
      </c>
      <c r="E726" s="9" t="s">
        <v>9</v>
      </c>
      <c r="F726" s="9" t="s">
        <v>63</v>
      </c>
      <c r="G726" s="11" t="s">
        <v>726</v>
      </c>
    </row>
    <row r="727" spans="1:7" x14ac:dyDescent="0.25">
      <c r="A727" s="7">
        <v>43344</v>
      </c>
      <c r="B727" s="8">
        <v>639</v>
      </c>
      <c r="C727" s="9" t="s">
        <v>801</v>
      </c>
      <c r="D727" s="10">
        <v>13001</v>
      </c>
      <c r="E727" s="9" t="s">
        <v>9</v>
      </c>
      <c r="F727" s="9" t="s">
        <v>63</v>
      </c>
      <c r="G727" s="11" t="s">
        <v>726</v>
      </c>
    </row>
    <row r="728" spans="1:7" x14ac:dyDescent="0.25">
      <c r="A728" s="7">
        <v>43483</v>
      </c>
      <c r="B728" s="8">
        <v>1124</v>
      </c>
      <c r="C728" s="9" t="s">
        <v>801</v>
      </c>
      <c r="D728" s="10">
        <v>17304</v>
      </c>
      <c r="E728" s="9" t="s">
        <v>9</v>
      </c>
      <c r="F728" s="9" t="s">
        <v>169</v>
      </c>
      <c r="G728" s="11" t="s">
        <v>726</v>
      </c>
    </row>
    <row r="729" spans="1:7" x14ac:dyDescent="0.25">
      <c r="A729" s="7">
        <v>43483</v>
      </c>
      <c r="B729" s="8">
        <v>1125</v>
      </c>
      <c r="C729" s="9" t="s">
        <v>801</v>
      </c>
      <c r="D729" s="10">
        <v>35184</v>
      </c>
      <c r="E729" s="9" t="s">
        <v>9</v>
      </c>
      <c r="F729" s="9" t="s">
        <v>169</v>
      </c>
      <c r="G729" s="11" t="s">
        <v>726</v>
      </c>
    </row>
    <row r="730" spans="1:7" x14ac:dyDescent="0.25">
      <c r="A730" s="7">
        <v>43514</v>
      </c>
      <c r="B730" s="8">
        <v>1264</v>
      </c>
      <c r="C730" s="9" t="s">
        <v>801</v>
      </c>
      <c r="D730" s="10">
        <v>9035.01</v>
      </c>
      <c r="E730" s="9" t="s">
        <v>9</v>
      </c>
      <c r="F730" s="9" t="s">
        <v>63</v>
      </c>
      <c r="G730" s="11" t="s">
        <v>726</v>
      </c>
    </row>
    <row r="731" spans="1:7" x14ac:dyDescent="0.25">
      <c r="A731" s="7">
        <v>43507</v>
      </c>
      <c r="B731" s="8">
        <v>1223</v>
      </c>
      <c r="C731" s="9" t="s">
        <v>801</v>
      </c>
      <c r="D731" s="10">
        <v>1558</v>
      </c>
      <c r="E731" s="9" t="s">
        <v>9</v>
      </c>
      <c r="F731" s="9" t="s">
        <v>20</v>
      </c>
      <c r="G731" s="11" t="s">
        <v>726</v>
      </c>
    </row>
    <row r="732" spans="1:7" x14ac:dyDescent="0.25">
      <c r="A732" s="7">
        <v>43513</v>
      </c>
      <c r="B732" s="8">
        <v>1249</v>
      </c>
      <c r="C732" s="9" t="s">
        <v>801</v>
      </c>
      <c r="D732" s="10">
        <v>72176</v>
      </c>
      <c r="E732" s="9" t="s">
        <v>9</v>
      </c>
      <c r="F732" s="9" t="s">
        <v>63</v>
      </c>
      <c r="G732" s="11" t="s">
        <v>726</v>
      </c>
    </row>
    <row r="733" spans="1:7" x14ac:dyDescent="0.25">
      <c r="A733" s="7">
        <v>43552</v>
      </c>
      <c r="B733" s="8">
        <v>1428</v>
      </c>
      <c r="C733" s="9" t="s">
        <v>801</v>
      </c>
      <c r="D733" s="10">
        <v>9780.0000000000018</v>
      </c>
      <c r="E733" s="9" t="s">
        <v>9</v>
      </c>
      <c r="F733" s="9" t="s">
        <v>805</v>
      </c>
      <c r="G733" s="11" t="s">
        <v>726</v>
      </c>
    </row>
    <row r="734" spans="1:7" x14ac:dyDescent="0.25">
      <c r="A734" s="7">
        <v>43554</v>
      </c>
      <c r="B734" s="8">
        <v>1450</v>
      </c>
      <c r="C734" s="9" t="s">
        <v>801</v>
      </c>
      <c r="D734" s="10">
        <v>98274</v>
      </c>
      <c r="E734" s="9" t="s">
        <v>9</v>
      </c>
      <c r="F734" s="9" t="s">
        <v>806</v>
      </c>
      <c r="G734" s="11" t="s">
        <v>726</v>
      </c>
    </row>
    <row r="735" spans="1:7" x14ac:dyDescent="0.25">
      <c r="A735" s="7">
        <v>43390</v>
      </c>
      <c r="B735" s="8">
        <v>797</v>
      </c>
      <c r="C735" s="9" t="s">
        <v>801</v>
      </c>
      <c r="D735" s="10">
        <v>2842.0000000000005</v>
      </c>
      <c r="E735" s="9" t="s">
        <v>9</v>
      </c>
      <c r="F735" s="9" t="s">
        <v>806</v>
      </c>
      <c r="G735" s="11" t="s">
        <v>726</v>
      </c>
    </row>
    <row r="736" spans="1:7" x14ac:dyDescent="0.25">
      <c r="A736" s="7">
        <v>43562</v>
      </c>
      <c r="B736" s="8">
        <v>35</v>
      </c>
      <c r="C736" s="9" t="s">
        <v>801</v>
      </c>
      <c r="D736" s="10">
        <v>26557</v>
      </c>
      <c r="E736" s="9" t="s">
        <v>9</v>
      </c>
      <c r="F736" s="9" t="s">
        <v>63</v>
      </c>
      <c r="G736" s="11" t="s">
        <v>726</v>
      </c>
    </row>
    <row r="737" spans="1:7" x14ac:dyDescent="0.25">
      <c r="A737" s="7">
        <v>43566</v>
      </c>
      <c r="B737" s="8">
        <v>56</v>
      </c>
      <c r="C737" s="9" t="s">
        <v>801</v>
      </c>
      <c r="D737" s="10">
        <v>20793.999999999996</v>
      </c>
      <c r="E737" s="9" t="s">
        <v>9</v>
      </c>
      <c r="F737" s="9" t="s">
        <v>63</v>
      </c>
      <c r="G737" s="11" t="s">
        <v>726</v>
      </c>
    </row>
    <row r="738" spans="1:7" x14ac:dyDescent="0.25">
      <c r="A738" s="7">
        <v>43561</v>
      </c>
      <c r="B738" s="8">
        <v>30</v>
      </c>
      <c r="C738" s="9" t="s">
        <v>801</v>
      </c>
      <c r="D738" s="10">
        <v>46474.999999999993</v>
      </c>
      <c r="E738" s="9" t="s">
        <v>9</v>
      </c>
      <c r="F738" s="9" t="s">
        <v>63</v>
      </c>
      <c r="G738" s="11" t="s">
        <v>726</v>
      </c>
    </row>
    <row r="739" spans="1:7" x14ac:dyDescent="0.25">
      <c r="A739" s="7">
        <v>43577</v>
      </c>
      <c r="B739" s="8">
        <v>143</v>
      </c>
      <c r="C739" s="9" t="s">
        <v>801</v>
      </c>
      <c r="D739" s="10">
        <v>26263.200000000001</v>
      </c>
      <c r="E739" s="9" t="s">
        <v>9</v>
      </c>
      <c r="F739" s="9" t="s">
        <v>63</v>
      </c>
      <c r="G739" s="11" t="s">
        <v>726</v>
      </c>
    </row>
    <row r="740" spans="1:7" x14ac:dyDescent="0.25">
      <c r="A740" s="7">
        <v>43584</v>
      </c>
      <c r="B740" s="8">
        <v>183</v>
      </c>
      <c r="C740" s="9" t="s">
        <v>801</v>
      </c>
      <c r="D740" s="10">
        <v>24621.75</v>
      </c>
      <c r="E740" s="9" t="s">
        <v>9</v>
      </c>
      <c r="F740" s="9" t="s">
        <v>63</v>
      </c>
      <c r="G740" s="11" t="s">
        <v>726</v>
      </c>
    </row>
    <row r="741" spans="1:7" x14ac:dyDescent="0.25">
      <c r="A741" s="7">
        <v>43585</v>
      </c>
      <c r="B741" s="8">
        <v>184</v>
      </c>
      <c r="C741" s="9" t="s">
        <v>801</v>
      </c>
      <c r="D741" s="10">
        <v>24621.75</v>
      </c>
      <c r="E741" s="9" t="s">
        <v>9</v>
      </c>
      <c r="F741" s="9" t="s">
        <v>63</v>
      </c>
      <c r="G741" s="11" t="s">
        <v>726</v>
      </c>
    </row>
    <row r="742" spans="1:7" x14ac:dyDescent="0.25">
      <c r="A742" s="7">
        <v>43593</v>
      </c>
      <c r="B742" s="8">
        <v>229</v>
      </c>
      <c r="C742" s="9" t="s">
        <v>801</v>
      </c>
      <c r="D742" s="10">
        <v>40461</v>
      </c>
      <c r="E742" s="9" t="s">
        <v>9</v>
      </c>
      <c r="F742" s="9" t="s">
        <v>63</v>
      </c>
      <c r="G742" s="11" t="s">
        <v>726</v>
      </c>
    </row>
    <row r="743" spans="1:7" x14ac:dyDescent="0.25">
      <c r="A743" s="7">
        <v>43593</v>
      </c>
      <c r="B743" s="8">
        <v>231</v>
      </c>
      <c r="C743" s="9" t="s">
        <v>801</v>
      </c>
      <c r="D743" s="10">
        <v>20620</v>
      </c>
      <c r="E743" s="9" t="s">
        <v>9</v>
      </c>
      <c r="F743" s="9" t="s">
        <v>63</v>
      </c>
      <c r="G743" s="11" t="s">
        <v>726</v>
      </c>
    </row>
    <row r="744" spans="1:7" x14ac:dyDescent="0.25">
      <c r="A744" s="7">
        <v>43440</v>
      </c>
      <c r="B744" s="8">
        <v>967</v>
      </c>
      <c r="C744" s="9" t="s">
        <v>801</v>
      </c>
      <c r="D744" s="10">
        <v>19381</v>
      </c>
      <c r="E744" s="9" t="s">
        <v>9</v>
      </c>
      <c r="F744" s="9" t="s">
        <v>63</v>
      </c>
      <c r="G744" s="11" t="s">
        <v>726</v>
      </c>
    </row>
    <row r="745" spans="1:7" x14ac:dyDescent="0.25">
      <c r="A745" s="7">
        <v>43636</v>
      </c>
      <c r="B745" s="8">
        <v>434</v>
      </c>
      <c r="C745" s="9" t="s">
        <v>801</v>
      </c>
      <c r="D745" s="10">
        <f>5497+0.02</f>
        <v>5497.02</v>
      </c>
      <c r="E745" s="9" t="s">
        <v>9</v>
      </c>
      <c r="F745" s="9" t="s">
        <v>63</v>
      </c>
      <c r="G745" s="11" t="s">
        <v>726</v>
      </c>
    </row>
    <row r="746" spans="1:7" x14ac:dyDescent="0.25">
      <c r="A746" s="7">
        <v>43862</v>
      </c>
      <c r="B746" s="8">
        <v>1108</v>
      </c>
      <c r="C746" s="9" t="s">
        <v>801</v>
      </c>
      <c r="D746" s="10">
        <v>1200</v>
      </c>
      <c r="E746" s="9" t="s">
        <v>9</v>
      </c>
      <c r="F746" s="9" t="s">
        <v>805</v>
      </c>
      <c r="G746" s="11" t="s">
        <v>726</v>
      </c>
    </row>
    <row r="747" spans="1:7" x14ac:dyDescent="0.25">
      <c r="A747" s="7">
        <v>44132</v>
      </c>
      <c r="B747" s="8">
        <v>1467</v>
      </c>
      <c r="C747" s="9" t="s">
        <v>801</v>
      </c>
      <c r="D747" s="10">
        <v>9375</v>
      </c>
      <c r="E747" s="9" t="s">
        <v>9</v>
      </c>
      <c r="F747" s="9" t="s">
        <v>63</v>
      </c>
      <c r="G747" s="11" t="s">
        <v>726</v>
      </c>
    </row>
    <row r="748" spans="1:7" x14ac:dyDescent="0.25">
      <c r="A748" s="7">
        <v>44139</v>
      </c>
      <c r="B748" s="8">
        <v>1533</v>
      </c>
      <c r="C748" s="9" t="s">
        <v>801</v>
      </c>
      <c r="D748" s="10">
        <v>21223.999999999996</v>
      </c>
      <c r="E748" s="9" t="s">
        <v>9</v>
      </c>
      <c r="F748" s="9" t="s">
        <v>63</v>
      </c>
      <c r="G748" s="11" t="s">
        <v>726</v>
      </c>
    </row>
    <row r="749" spans="1:7" x14ac:dyDescent="0.25">
      <c r="A749" s="7">
        <v>43477</v>
      </c>
      <c r="B749" s="8" t="s">
        <v>807</v>
      </c>
      <c r="C749" s="9" t="s">
        <v>808</v>
      </c>
      <c r="D749" s="10">
        <v>130400.00000000001</v>
      </c>
      <c r="E749" s="9" t="s">
        <v>9</v>
      </c>
      <c r="F749" s="9" t="s">
        <v>20</v>
      </c>
      <c r="G749" s="11" t="s">
        <v>15</v>
      </c>
    </row>
    <row r="750" spans="1:7" x14ac:dyDescent="0.25">
      <c r="A750" s="7">
        <v>43274</v>
      </c>
      <c r="B750" s="8">
        <v>551</v>
      </c>
      <c r="C750" s="9" t="s">
        <v>809</v>
      </c>
      <c r="D750" s="10">
        <v>176000</v>
      </c>
      <c r="E750" s="9" t="s">
        <v>23</v>
      </c>
      <c r="F750" s="9" t="s">
        <v>810</v>
      </c>
      <c r="G750" s="11" t="s">
        <v>811</v>
      </c>
    </row>
    <row r="751" spans="1:7" x14ac:dyDescent="0.25">
      <c r="A751" s="7">
        <v>44632</v>
      </c>
      <c r="B751" s="8">
        <v>7244</v>
      </c>
      <c r="C751" s="9" t="s">
        <v>812</v>
      </c>
      <c r="D751" s="10">
        <v>168712.4</v>
      </c>
      <c r="E751" s="9" t="s">
        <v>9</v>
      </c>
      <c r="F751" s="9" t="s">
        <v>392</v>
      </c>
      <c r="G751" s="11" t="s">
        <v>781</v>
      </c>
    </row>
    <row r="752" spans="1:7" x14ac:dyDescent="0.25">
      <c r="A752" s="7">
        <v>43507</v>
      </c>
      <c r="B752" s="8">
        <v>4121</v>
      </c>
      <c r="C752" s="9" t="s">
        <v>152</v>
      </c>
      <c r="D752" s="10">
        <v>32865</v>
      </c>
      <c r="E752" s="9" t="s">
        <v>9</v>
      </c>
      <c r="F752" s="9" t="s">
        <v>813</v>
      </c>
      <c r="G752" s="11" t="s">
        <v>15</v>
      </c>
    </row>
    <row r="753" spans="1:7" x14ac:dyDescent="0.25">
      <c r="A753" s="7">
        <v>43505</v>
      </c>
      <c r="B753" s="8">
        <v>4108</v>
      </c>
      <c r="C753" s="9" t="s">
        <v>152</v>
      </c>
      <c r="D753" s="10">
        <v>17257</v>
      </c>
      <c r="E753" s="9" t="s">
        <v>9</v>
      </c>
      <c r="F753" s="9" t="s">
        <v>39</v>
      </c>
      <c r="G753" s="11" t="s">
        <v>15</v>
      </c>
    </row>
    <row r="754" spans="1:7" x14ac:dyDescent="0.25">
      <c r="A754" s="7">
        <v>43505</v>
      </c>
      <c r="B754" s="8">
        <v>4107</v>
      </c>
      <c r="C754" s="9" t="s">
        <v>152</v>
      </c>
      <c r="D754" s="10">
        <v>22538</v>
      </c>
      <c r="E754" s="9" t="s">
        <v>9</v>
      </c>
      <c r="F754" s="9" t="s">
        <v>156</v>
      </c>
      <c r="G754" s="11" t="s">
        <v>15</v>
      </c>
    </row>
    <row r="755" spans="1:7" x14ac:dyDescent="0.25">
      <c r="A755" s="7">
        <v>43504</v>
      </c>
      <c r="B755" s="8">
        <v>4093</v>
      </c>
      <c r="C755" s="9" t="s">
        <v>152</v>
      </c>
      <c r="D755" s="10">
        <v>32115</v>
      </c>
      <c r="E755" s="9" t="s">
        <v>9</v>
      </c>
      <c r="F755" s="9" t="s">
        <v>813</v>
      </c>
      <c r="G755" s="11" t="s">
        <v>15</v>
      </c>
    </row>
    <row r="756" spans="1:7" x14ac:dyDescent="0.25">
      <c r="A756" s="7">
        <v>43503</v>
      </c>
      <c r="B756" s="8">
        <v>4063</v>
      </c>
      <c r="C756" s="9" t="s">
        <v>152</v>
      </c>
      <c r="D756" s="10">
        <v>621245</v>
      </c>
      <c r="E756" s="9" t="s">
        <v>9</v>
      </c>
      <c r="F756" s="9" t="s">
        <v>39</v>
      </c>
      <c r="G756" s="11" t="s">
        <v>15</v>
      </c>
    </row>
    <row r="757" spans="1:7" x14ac:dyDescent="0.25">
      <c r="A757" s="7">
        <v>43501</v>
      </c>
      <c r="B757" s="8">
        <v>4041</v>
      </c>
      <c r="C757" s="9" t="s">
        <v>152</v>
      </c>
      <c r="D757" s="10">
        <v>51849</v>
      </c>
      <c r="E757" s="9" t="s">
        <v>9</v>
      </c>
      <c r="F757" s="9" t="s">
        <v>156</v>
      </c>
      <c r="G757" s="11" t="s">
        <v>15</v>
      </c>
    </row>
    <row r="758" spans="1:7" x14ac:dyDescent="0.25">
      <c r="A758" s="7">
        <v>43500</v>
      </c>
      <c r="B758" s="8">
        <v>4029</v>
      </c>
      <c r="C758" s="9" t="s">
        <v>152</v>
      </c>
      <c r="D758" s="10">
        <v>33040</v>
      </c>
      <c r="E758" s="9" t="s">
        <v>9</v>
      </c>
      <c r="F758" s="9" t="s">
        <v>39</v>
      </c>
      <c r="G758" s="11" t="s">
        <v>15</v>
      </c>
    </row>
    <row r="759" spans="1:7" x14ac:dyDescent="0.25">
      <c r="A759" s="7">
        <v>43500</v>
      </c>
      <c r="B759" s="8">
        <v>4028</v>
      </c>
      <c r="C759" s="9" t="s">
        <v>152</v>
      </c>
      <c r="D759" s="10">
        <v>2599.9999999999995</v>
      </c>
      <c r="E759" s="9" t="s">
        <v>9</v>
      </c>
      <c r="F759" s="9" t="s">
        <v>39</v>
      </c>
      <c r="G759" s="11" t="s">
        <v>15</v>
      </c>
    </row>
    <row r="760" spans="1:7" x14ac:dyDescent="0.25">
      <c r="A760" s="7">
        <v>43497</v>
      </c>
      <c r="B760" s="8">
        <v>3987</v>
      </c>
      <c r="C760" s="9" t="s">
        <v>152</v>
      </c>
      <c r="D760" s="10">
        <v>15500</v>
      </c>
      <c r="E760" s="9" t="s">
        <v>9</v>
      </c>
      <c r="F760" s="9" t="s">
        <v>814</v>
      </c>
      <c r="G760" s="11" t="s">
        <v>15</v>
      </c>
    </row>
    <row r="761" spans="1:7" x14ac:dyDescent="0.25">
      <c r="A761" s="7">
        <v>43225</v>
      </c>
      <c r="B761" s="8">
        <v>419</v>
      </c>
      <c r="C761" s="9" t="s">
        <v>152</v>
      </c>
      <c r="D761" s="10">
        <v>107477</v>
      </c>
      <c r="E761" s="9" t="s">
        <v>9</v>
      </c>
      <c r="F761" s="9" t="s">
        <v>55</v>
      </c>
      <c r="G761" s="11" t="s">
        <v>15</v>
      </c>
    </row>
    <row r="762" spans="1:7" x14ac:dyDescent="0.25">
      <c r="A762" s="7">
        <v>43591</v>
      </c>
      <c r="B762" s="8" t="s">
        <v>815</v>
      </c>
      <c r="C762" s="9" t="s">
        <v>152</v>
      </c>
      <c r="D762" s="10">
        <f>53166.34-0.25</f>
        <v>53166.09</v>
      </c>
      <c r="E762" s="9" t="s">
        <v>9</v>
      </c>
      <c r="F762" s="9" t="s">
        <v>816</v>
      </c>
      <c r="G762" s="11" t="s">
        <v>15</v>
      </c>
    </row>
    <row r="763" spans="1:7" x14ac:dyDescent="0.25">
      <c r="A763" s="7">
        <v>43707</v>
      </c>
      <c r="B763" s="8" t="s">
        <v>817</v>
      </c>
      <c r="C763" s="9" t="s">
        <v>152</v>
      </c>
      <c r="D763" s="10">
        <v>6593</v>
      </c>
      <c r="E763" s="9" t="s">
        <v>9</v>
      </c>
      <c r="F763" s="9" t="s">
        <v>818</v>
      </c>
      <c r="G763" s="11" t="s">
        <v>15</v>
      </c>
    </row>
    <row r="764" spans="1:7" x14ac:dyDescent="0.25">
      <c r="A764" s="7">
        <v>43705</v>
      </c>
      <c r="B764" s="8" t="s">
        <v>819</v>
      </c>
      <c r="C764" s="9" t="s">
        <v>152</v>
      </c>
      <c r="D764" s="10">
        <v>2200</v>
      </c>
      <c r="E764" s="9" t="s">
        <v>9</v>
      </c>
      <c r="F764" s="9" t="s">
        <v>820</v>
      </c>
      <c r="G764" s="11" t="s">
        <v>15</v>
      </c>
    </row>
    <row r="765" spans="1:7" x14ac:dyDescent="0.25">
      <c r="A765" s="7">
        <v>43623</v>
      </c>
      <c r="B765" s="8" t="s">
        <v>821</v>
      </c>
      <c r="C765" s="9" t="s">
        <v>152</v>
      </c>
      <c r="D765" s="10">
        <v>227416.00000000003</v>
      </c>
      <c r="E765" s="9" t="s">
        <v>9</v>
      </c>
      <c r="F765" s="9" t="s">
        <v>822</v>
      </c>
      <c r="G765" s="11" t="s">
        <v>15</v>
      </c>
    </row>
    <row r="766" spans="1:7" x14ac:dyDescent="0.25">
      <c r="A766" s="7">
        <v>43795</v>
      </c>
      <c r="B766" s="8" t="s">
        <v>823</v>
      </c>
      <c r="C766" s="9" t="s">
        <v>152</v>
      </c>
      <c r="D766" s="10">
        <v>31635.000000000004</v>
      </c>
      <c r="E766" s="9" t="s">
        <v>9</v>
      </c>
      <c r="F766" s="9" t="s">
        <v>824</v>
      </c>
      <c r="G766" s="11" t="s">
        <v>15</v>
      </c>
    </row>
    <row r="767" spans="1:7" x14ac:dyDescent="0.25">
      <c r="A767" s="7">
        <v>43799</v>
      </c>
      <c r="B767" s="8" t="s">
        <v>825</v>
      </c>
      <c r="C767" s="9" t="s">
        <v>152</v>
      </c>
      <c r="D767" s="10">
        <v>39471</v>
      </c>
      <c r="E767" s="9" t="s">
        <v>9</v>
      </c>
      <c r="F767" s="9" t="s">
        <v>824</v>
      </c>
      <c r="G767" s="11" t="s">
        <v>15</v>
      </c>
    </row>
    <row r="768" spans="1:7" x14ac:dyDescent="0.25">
      <c r="A768" s="7">
        <v>43826</v>
      </c>
      <c r="B768" s="8" t="s">
        <v>826</v>
      </c>
      <c r="C768" s="9" t="s">
        <v>152</v>
      </c>
      <c r="D768" s="10">
        <v>59059</v>
      </c>
      <c r="E768" s="9" t="s">
        <v>9</v>
      </c>
      <c r="F768" s="9" t="s">
        <v>827</v>
      </c>
      <c r="G768" s="11" t="s">
        <v>15</v>
      </c>
    </row>
    <row r="769" spans="1:7" x14ac:dyDescent="0.25">
      <c r="A769" s="7">
        <v>43802</v>
      </c>
      <c r="B769" s="8" t="s">
        <v>828</v>
      </c>
      <c r="C769" s="9" t="s">
        <v>152</v>
      </c>
      <c r="D769" s="10">
        <v>78706</v>
      </c>
      <c r="E769" s="9" t="s">
        <v>9</v>
      </c>
      <c r="F769" s="9" t="s">
        <v>829</v>
      </c>
      <c r="G769" s="11" t="s">
        <v>15</v>
      </c>
    </row>
    <row r="770" spans="1:7" x14ac:dyDescent="0.25">
      <c r="A770" s="7">
        <v>43857</v>
      </c>
      <c r="B770" s="8" t="s">
        <v>830</v>
      </c>
      <c r="C770" s="9" t="s">
        <v>152</v>
      </c>
      <c r="D770" s="10">
        <v>226000.00000000003</v>
      </c>
      <c r="E770" s="9" t="s">
        <v>9</v>
      </c>
      <c r="F770" s="9" t="s">
        <v>156</v>
      </c>
      <c r="G770" s="11" t="s">
        <v>15</v>
      </c>
    </row>
    <row r="771" spans="1:7" x14ac:dyDescent="0.25">
      <c r="A771" s="7">
        <v>43873</v>
      </c>
      <c r="B771" s="8" t="s">
        <v>831</v>
      </c>
      <c r="C771" s="9" t="s">
        <v>152</v>
      </c>
      <c r="D771" s="10">
        <v>919</v>
      </c>
      <c r="E771" s="9" t="s">
        <v>9</v>
      </c>
      <c r="F771" s="9" t="s">
        <v>832</v>
      </c>
      <c r="G771" s="11" t="s">
        <v>15</v>
      </c>
    </row>
    <row r="772" spans="1:7" x14ac:dyDescent="0.25">
      <c r="A772" s="7">
        <v>43846</v>
      </c>
      <c r="B772" s="8" t="s">
        <v>833</v>
      </c>
      <c r="C772" s="9" t="s">
        <v>152</v>
      </c>
      <c r="D772" s="10">
        <v>11000</v>
      </c>
      <c r="E772" s="9" t="s">
        <v>9</v>
      </c>
      <c r="F772" s="9" t="s">
        <v>834</v>
      </c>
      <c r="G772" s="11" t="s">
        <v>15</v>
      </c>
    </row>
    <row r="773" spans="1:7" x14ac:dyDescent="0.25">
      <c r="A773" s="7">
        <v>43851</v>
      </c>
      <c r="B773" s="8" t="s">
        <v>835</v>
      </c>
      <c r="C773" s="9" t="s">
        <v>152</v>
      </c>
      <c r="D773" s="10">
        <v>16500</v>
      </c>
      <c r="E773" s="9" t="s">
        <v>9</v>
      </c>
      <c r="F773" s="9" t="s">
        <v>834</v>
      </c>
      <c r="G773" s="11" t="s">
        <v>15</v>
      </c>
    </row>
    <row r="774" spans="1:7" x14ac:dyDescent="0.25">
      <c r="A774" s="7">
        <v>44043</v>
      </c>
      <c r="B774" s="8" t="s">
        <v>836</v>
      </c>
      <c r="C774" s="9" t="s">
        <v>152</v>
      </c>
      <c r="D774" s="10">
        <v>23200.000000000004</v>
      </c>
      <c r="E774" s="9" t="s">
        <v>9</v>
      </c>
      <c r="F774" s="9" t="s">
        <v>837</v>
      </c>
      <c r="G774" s="11" t="s">
        <v>15</v>
      </c>
    </row>
    <row r="775" spans="1:7" x14ac:dyDescent="0.25">
      <c r="A775" s="7">
        <v>44145</v>
      </c>
      <c r="B775" s="8" t="s">
        <v>838</v>
      </c>
      <c r="C775" s="9" t="s">
        <v>152</v>
      </c>
      <c r="D775" s="10">
        <v>18255</v>
      </c>
      <c r="E775" s="9" t="s">
        <v>9</v>
      </c>
      <c r="F775" s="9" t="s">
        <v>39</v>
      </c>
      <c r="G775" s="11" t="s">
        <v>15</v>
      </c>
    </row>
    <row r="776" spans="1:7" x14ac:dyDescent="0.25">
      <c r="A776" s="7">
        <v>44246</v>
      </c>
      <c r="B776" s="8" t="s">
        <v>839</v>
      </c>
      <c r="C776" s="9" t="s">
        <v>152</v>
      </c>
      <c r="D776" s="10">
        <v>19444</v>
      </c>
      <c r="E776" s="9" t="s">
        <v>9</v>
      </c>
      <c r="F776" s="9" t="s">
        <v>39</v>
      </c>
      <c r="G776" s="11" t="s">
        <v>15</v>
      </c>
    </row>
    <row r="777" spans="1:7" x14ac:dyDescent="0.25">
      <c r="A777" s="7">
        <v>44281</v>
      </c>
      <c r="B777" s="8" t="s">
        <v>840</v>
      </c>
      <c r="C777" s="9" t="s">
        <v>152</v>
      </c>
      <c r="D777" s="10">
        <v>28848</v>
      </c>
      <c r="E777" s="9" t="s">
        <v>9</v>
      </c>
      <c r="F777" s="9" t="s">
        <v>155</v>
      </c>
      <c r="G777" s="11" t="s">
        <v>15</v>
      </c>
    </row>
    <row r="778" spans="1:7" x14ac:dyDescent="0.25">
      <c r="A778" s="7">
        <v>44518</v>
      </c>
      <c r="B778" s="8" t="s">
        <v>841</v>
      </c>
      <c r="C778" s="9" t="s">
        <v>152</v>
      </c>
      <c r="D778" s="10">
        <v>35911</v>
      </c>
      <c r="E778" s="9" t="s">
        <v>9</v>
      </c>
      <c r="F778" s="9" t="s">
        <v>842</v>
      </c>
      <c r="G778" s="11" t="s">
        <v>15</v>
      </c>
    </row>
    <row r="779" spans="1:7" x14ac:dyDescent="0.25">
      <c r="A779" s="7">
        <v>44519</v>
      </c>
      <c r="B779" s="8" t="s">
        <v>843</v>
      </c>
      <c r="C779" s="9" t="s">
        <v>152</v>
      </c>
      <c r="D779" s="10">
        <v>55047.040000000001</v>
      </c>
      <c r="E779" s="9" t="s">
        <v>9</v>
      </c>
      <c r="F779" s="9" t="s">
        <v>842</v>
      </c>
      <c r="G779" s="11" t="s">
        <v>15</v>
      </c>
    </row>
    <row r="780" spans="1:7" x14ac:dyDescent="0.25">
      <c r="A780" s="7">
        <v>44298</v>
      </c>
      <c r="B780" s="8" t="s">
        <v>844</v>
      </c>
      <c r="C780" s="9" t="s">
        <v>152</v>
      </c>
      <c r="D780" s="10">
        <v>2228.8200000000002</v>
      </c>
      <c r="E780" s="9" t="s">
        <v>9</v>
      </c>
      <c r="F780" s="9" t="s">
        <v>845</v>
      </c>
      <c r="G780" s="11" t="s">
        <v>15</v>
      </c>
    </row>
    <row r="781" spans="1:7" x14ac:dyDescent="0.25">
      <c r="A781" s="7">
        <v>44365</v>
      </c>
      <c r="B781" s="8" t="s">
        <v>846</v>
      </c>
      <c r="C781" s="9" t="s">
        <v>152</v>
      </c>
      <c r="D781" s="10">
        <v>2622.04</v>
      </c>
      <c r="E781" s="9" t="s">
        <v>9</v>
      </c>
      <c r="F781" s="9" t="s">
        <v>847</v>
      </c>
      <c r="G781" s="11" t="s">
        <v>15</v>
      </c>
    </row>
    <row r="782" spans="1:7" x14ac:dyDescent="0.25">
      <c r="A782" s="7">
        <v>44522</v>
      </c>
      <c r="B782" s="8" t="s">
        <v>848</v>
      </c>
      <c r="C782" s="9" t="s">
        <v>152</v>
      </c>
      <c r="D782" s="10">
        <v>239794.28</v>
      </c>
      <c r="E782" s="9" t="s">
        <v>9</v>
      </c>
      <c r="F782" s="9" t="s">
        <v>849</v>
      </c>
      <c r="G782" s="11" t="s">
        <v>15</v>
      </c>
    </row>
    <row r="783" spans="1:7" x14ac:dyDescent="0.25">
      <c r="A783" s="7">
        <v>44530</v>
      </c>
      <c r="B783" s="8" t="s">
        <v>850</v>
      </c>
      <c r="C783" s="9" t="s">
        <v>152</v>
      </c>
      <c r="D783" s="10">
        <v>244067.8</v>
      </c>
      <c r="E783" s="9" t="s">
        <v>9</v>
      </c>
      <c r="F783" s="9" t="s">
        <v>851</v>
      </c>
      <c r="G783" s="11" t="s">
        <v>15</v>
      </c>
    </row>
    <row r="784" spans="1:7" x14ac:dyDescent="0.25">
      <c r="A784" s="7">
        <v>44537</v>
      </c>
      <c r="B784" s="8" t="s">
        <v>852</v>
      </c>
      <c r="C784" s="9" t="s">
        <v>152</v>
      </c>
      <c r="D784" s="10">
        <v>677.96</v>
      </c>
      <c r="E784" s="9" t="s">
        <v>9</v>
      </c>
      <c r="F784" s="9" t="s">
        <v>853</v>
      </c>
      <c r="G784" s="11" t="s">
        <v>15</v>
      </c>
    </row>
    <row r="785" spans="1:7" x14ac:dyDescent="0.25">
      <c r="A785" s="7">
        <v>44553</v>
      </c>
      <c r="B785" s="8" t="s">
        <v>854</v>
      </c>
      <c r="C785" s="9" t="s">
        <v>152</v>
      </c>
      <c r="D785" s="10">
        <v>238209.52</v>
      </c>
      <c r="E785" s="9" t="s">
        <v>9</v>
      </c>
      <c r="F785" s="9" t="s">
        <v>849</v>
      </c>
      <c r="G785" s="11" t="s">
        <v>15</v>
      </c>
    </row>
    <row r="786" spans="1:7" x14ac:dyDescent="0.25">
      <c r="A786" s="7">
        <v>44568</v>
      </c>
      <c r="B786" s="8" t="s">
        <v>855</v>
      </c>
      <c r="C786" s="9" t="s">
        <v>152</v>
      </c>
      <c r="D786" s="10">
        <v>249681.36</v>
      </c>
      <c r="E786" s="9" t="s">
        <v>9</v>
      </c>
      <c r="F786" s="9" t="s">
        <v>856</v>
      </c>
      <c r="G786" s="11" t="s">
        <v>15</v>
      </c>
    </row>
    <row r="787" spans="1:7" x14ac:dyDescent="0.25">
      <c r="A787" s="7">
        <v>44443</v>
      </c>
      <c r="B787" s="8" t="s">
        <v>857</v>
      </c>
      <c r="C787" s="9" t="s">
        <v>152</v>
      </c>
      <c r="D787" s="10">
        <v>900</v>
      </c>
      <c r="E787" s="9" t="s">
        <v>9</v>
      </c>
      <c r="F787" s="9" t="s">
        <v>858</v>
      </c>
      <c r="G787" s="11" t="s">
        <v>15</v>
      </c>
    </row>
    <row r="788" spans="1:7" x14ac:dyDescent="0.25">
      <c r="A788" s="7">
        <v>44473</v>
      </c>
      <c r="B788" s="8" t="s">
        <v>859</v>
      </c>
      <c r="C788" s="9" t="s">
        <v>152</v>
      </c>
      <c r="D788" s="10">
        <v>45868.49</v>
      </c>
      <c r="E788" s="9" t="s">
        <v>9</v>
      </c>
      <c r="F788" s="9" t="s">
        <v>35</v>
      </c>
      <c r="G788" s="11" t="s">
        <v>15</v>
      </c>
    </row>
    <row r="789" spans="1:7" x14ac:dyDescent="0.25">
      <c r="A789" s="7">
        <v>44475</v>
      </c>
      <c r="B789" s="8" t="s">
        <v>860</v>
      </c>
      <c r="C789" s="9" t="s">
        <v>152</v>
      </c>
      <c r="D789" s="10">
        <v>20228.82</v>
      </c>
      <c r="E789" s="9" t="s">
        <v>9</v>
      </c>
      <c r="F789" s="9" t="s">
        <v>35</v>
      </c>
      <c r="G789" s="11" t="s">
        <v>15</v>
      </c>
    </row>
    <row r="790" spans="1:7" x14ac:dyDescent="0.25">
      <c r="A790" s="7">
        <v>44519</v>
      </c>
      <c r="B790" s="8" t="s">
        <v>861</v>
      </c>
      <c r="C790" s="9" t="s">
        <v>152</v>
      </c>
      <c r="D790" s="10">
        <v>1677.96</v>
      </c>
      <c r="E790" s="9" t="s">
        <v>9</v>
      </c>
      <c r="F790" s="9" t="s">
        <v>35</v>
      </c>
      <c r="G790" s="11" t="s">
        <v>15</v>
      </c>
    </row>
    <row r="791" spans="1:7" x14ac:dyDescent="0.25">
      <c r="A791" s="7">
        <v>44562</v>
      </c>
      <c r="B791" s="8" t="s">
        <v>862</v>
      </c>
      <c r="C791" s="9" t="s">
        <v>152</v>
      </c>
      <c r="D791" s="10">
        <v>62891.96</v>
      </c>
      <c r="E791" s="9" t="s">
        <v>9</v>
      </c>
      <c r="F791" s="9" t="s">
        <v>863</v>
      </c>
      <c r="G791" s="11" t="s">
        <v>15</v>
      </c>
    </row>
    <row r="792" spans="1:7" x14ac:dyDescent="0.25">
      <c r="A792" s="7">
        <v>44585</v>
      </c>
      <c r="B792" s="8" t="s">
        <v>864</v>
      </c>
      <c r="C792" s="9" t="s">
        <v>152</v>
      </c>
      <c r="D792" s="10">
        <v>18927.54</v>
      </c>
      <c r="E792" s="9" t="s">
        <v>9</v>
      </c>
      <c r="F792" s="9" t="s">
        <v>865</v>
      </c>
      <c r="G792" s="11" t="s">
        <v>15</v>
      </c>
    </row>
    <row r="793" spans="1:7" x14ac:dyDescent="0.25">
      <c r="A793" s="7">
        <v>44585</v>
      </c>
      <c r="B793" s="8" t="s">
        <v>866</v>
      </c>
      <c r="C793" s="9" t="s">
        <v>152</v>
      </c>
      <c r="D793" s="10">
        <f>15833.69-0.26</f>
        <v>15833.43</v>
      </c>
      <c r="E793" s="9" t="s">
        <v>9</v>
      </c>
      <c r="F793" s="9" t="s">
        <v>865</v>
      </c>
      <c r="G793" s="11" t="s">
        <v>15</v>
      </c>
    </row>
    <row r="794" spans="1:7" x14ac:dyDescent="0.25">
      <c r="A794" s="7">
        <v>44613</v>
      </c>
      <c r="B794" s="8" t="s">
        <v>867</v>
      </c>
      <c r="C794" s="9" t="s">
        <v>152</v>
      </c>
      <c r="D794" s="10">
        <v>22076.28</v>
      </c>
      <c r="E794" s="9" t="s">
        <v>9</v>
      </c>
      <c r="F794" s="9" t="s">
        <v>868</v>
      </c>
      <c r="G794" s="11" t="s">
        <v>15</v>
      </c>
    </row>
    <row r="795" spans="1:7" x14ac:dyDescent="0.25">
      <c r="A795" s="7">
        <v>43508</v>
      </c>
      <c r="B795" s="8" t="s">
        <v>869</v>
      </c>
      <c r="C795" s="9" t="s">
        <v>870</v>
      </c>
      <c r="D795" s="10">
        <v>201692</v>
      </c>
      <c r="E795" s="9" t="s">
        <v>9</v>
      </c>
      <c r="F795" s="9" t="s">
        <v>184</v>
      </c>
      <c r="G795" s="11" t="s">
        <v>173</v>
      </c>
    </row>
    <row r="796" spans="1:7" x14ac:dyDescent="0.25">
      <c r="A796" s="7">
        <v>43472</v>
      </c>
      <c r="B796" s="8" t="s">
        <v>871</v>
      </c>
      <c r="C796" s="9" t="s">
        <v>870</v>
      </c>
      <c r="D796" s="10">
        <v>167684.00000000003</v>
      </c>
      <c r="E796" s="9" t="s">
        <v>9</v>
      </c>
      <c r="F796" s="9" t="s">
        <v>184</v>
      </c>
      <c r="G796" s="11" t="s">
        <v>173</v>
      </c>
    </row>
    <row r="797" spans="1:7" x14ac:dyDescent="0.25">
      <c r="A797" s="7">
        <v>43539</v>
      </c>
      <c r="B797" s="8" t="s">
        <v>872</v>
      </c>
      <c r="C797" s="9" t="s">
        <v>870</v>
      </c>
      <c r="D797" s="10">
        <v>143904.00000000003</v>
      </c>
      <c r="E797" s="9" t="s">
        <v>9</v>
      </c>
      <c r="F797" s="9" t="s">
        <v>184</v>
      </c>
      <c r="G797" s="11" t="s">
        <v>173</v>
      </c>
    </row>
    <row r="798" spans="1:7" x14ac:dyDescent="0.25">
      <c r="A798" s="7">
        <v>43781</v>
      </c>
      <c r="B798" s="8" t="s">
        <v>873</v>
      </c>
      <c r="C798" s="9" t="s">
        <v>870</v>
      </c>
      <c r="D798" s="10">
        <v>127742.95000000001</v>
      </c>
      <c r="E798" s="9" t="s">
        <v>9</v>
      </c>
      <c r="F798" s="9" t="s">
        <v>184</v>
      </c>
      <c r="G798" s="11" t="s">
        <v>173</v>
      </c>
    </row>
    <row r="799" spans="1:7" x14ac:dyDescent="0.25">
      <c r="A799" s="7">
        <v>43539</v>
      </c>
      <c r="B799" s="8" t="s">
        <v>874</v>
      </c>
      <c r="C799" s="9" t="s">
        <v>870</v>
      </c>
      <c r="D799" s="10">
        <v>27990</v>
      </c>
      <c r="E799" s="9" t="s">
        <v>9</v>
      </c>
      <c r="F799" s="9" t="s">
        <v>144</v>
      </c>
      <c r="G799" s="11" t="s">
        <v>173</v>
      </c>
    </row>
    <row r="800" spans="1:7" x14ac:dyDescent="0.25">
      <c r="A800" s="7">
        <v>43577</v>
      </c>
      <c r="B800" s="8" t="s">
        <v>875</v>
      </c>
      <c r="C800" s="9" t="s">
        <v>870</v>
      </c>
      <c r="D800" s="10">
        <v>142249.5</v>
      </c>
      <c r="E800" s="9" t="s">
        <v>9</v>
      </c>
      <c r="F800" s="9" t="s">
        <v>58</v>
      </c>
      <c r="G800" s="11" t="s">
        <v>173</v>
      </c>
    </row>
    <row r="801" spans="1:7" x14ac:dyDescent="0.25">
      <c r="A801" s="7">
        <v>43809</v>
      </c>
      <c r="B801" s="8" t="s">
        <v>876</v>
      </c>
      <c r="C801" s="9" t="s">
        <v>870</v>
      </c>
      <c r="D801" s="10">
        <v>384226</v>
      </c>
      <c r="E801" s="9" t="s">
        <v>9</v>
      </c>
      <c r="F801" s="9" t="s">
        <v>242</v>
      </c>
      <c r="G801" s="11" t="s">
        <v>173</v>
      </c>
    </row>
    <row r="802" spans="1:7" x14ac:dyDescent="0.25">
      <c r="A802" s="7">
        <v>44117</v>
      </c>
      <c r="B802" s="8" t="s">
        <v>877</v>
      </c>
      <c r="C802" s="9" t="s">
        <v>870</v>
      </c>
      <c r="D802" s="10">
        <f>61421.5-0.38</f>
        <v>61421.120000000003</v>
      </c>
      <c r="E802" s="9" t="s">
        <v>9</v>
      </c>
      <c r="F802" s="9" t="s">
        <v>242</v>
      </c>
      <c r="G802" s="11" t="s">
        <v>173</v>
      </c>
    </row>
    <row r="803" spans="1:7" x14ac:dyDescent="0.25">
      <c r="A803" s="7">
        <v>44393</v>
      </c>
      <c r="B803" s="8" t="s">
        <v>878</v>
      </c>
      <c r="C803" s="9" t="s">
        <v>870</v>
      </c>
      <c r="D803" s="10">
        <v>402570</v>
      </c>
      <c r="E803" s="9" t="s">
        <v>9</v>
      </c>
      <c r="F803" s="9" t="s">
        <v>879</v>
      </c>
      <c r="G803" s="11" t="s">
        <v>173</v>
      </c>
    </row>
    <row r="804" spans="1:7" x14ac:dyDescent="0.25">
      <c r="A804" s="7">
        <v>44520</v>
      </c>
      <c r="B804" s="8" t="s">
        <v>880</v>
      </c>
      <c r="C804" s="9" t="s">
        <v>870</v>
      </c>
      <c r="D804" s="10">
        <v>706080</v>
      </c>
      <c r="E804" s="9" t="s">
        <v>9</v>
      </c>
      <c r="F804" s="9" t="s">
        <v>881</v>
      </c>
      <c r="G804" s="11" t="s">
        <v>173</v>
      </c>
    </row>
    <row r="805" spans="1:7" x14ac:dyDescent="0.25">
      <c r="A805" s="7">
        <v>44519</v>
      </c>
      <c r="B805" s="8" t="s">
        <v>882</v>
      </c>
      <c r="C805" s="9" t="s">
        <v>870</v>
      </c>
      <c r="D805" s="10">
        <v>436860</v>
      </c>
      <c r="E805" s="9" t="s">
        <v>9</v>
      </c>
      <c r="F805" s="9" t="s">
        <v>881</v>
      </c>
      <c r="G805" s="11" t="s">
        <v>173</v>
      </c>
    </row>
    <row r="806" spans="1:7" x14ac:dyDescent="0.25">
      <c r="A806" s="7">
        <v>42956</v>
      </c>
      <c r="B806" s="8">
        <v>10</v>
      </c>
      <c r="C806" s="9" t="s">
        <v>883</v>
      </c>
      <c r="D806" s="10">
        <v>8555</v>
      </c>
      <c r="E806" s="9" t="s">
        <v>23</v>
      </c>
      <c r="F806" s="9" t="s">
        <v>86</v>
      </c>
      <c r="G806" s="11" t="s">
        <v>49</v>
      </c>
    </row>
    <row r="807" spans="1:7" x14ac:dyDescent="0.25">
      <c r="A807" s="7">
        <v>42956</v>
      </c>
      <c r="B807" s="8">
        <v>12</v>
      </c>
      <c r="C807" s="9" t="s">
        <v>883</v>
      </c>
      <c r="D807" s="10">
        <v>6300</v>
      </c>
      <c r="E807" s="9" t="s">
        <v>9</v>
      </c>
      <c r="F807" s="9" t="s">
        <v>773</v>
      </c>
      <c r="G807" s="11" t="s">
        <v>128</v>
      </c>
    </row>
    <row r="808" spans="1:7" x14ac:dyDescent="0.25">
      <c r="A808" s="7">
        <v>42956</v>
      </c>
      <c r="B808" s="8">
        <v>11</v>
      </c>
      <c r="C808" s="9" t="s">
        <v>883</v>
      </c>
      <c r="D808" s="10">
        <v>6300</v>
      </c>
      <c r="E808" s="9" t="s">
        <v>9</v>
      </c>
      <c r="F808" s="9" t="s">
        <v>773</v>
      </c>
      <c r="G808" s="11" t="s">
        <v>128</v>
      </c>
    </row>
    <row r="809" spans="1:7" x14ac:dyDescent="0.25">
      <c r="A809" s="7">
        <v>42956</v>
      </c>
      <c r="B809" s="8">
        <v>9</v>
      </c>
      <c r="C809" s="9" t="s">
        <v>883</v>
      </c>
      <c r="D809" s="10">
        <v>74933.999999999985</v>
      </c>
      <c r="E809" s="9" t="s">
        <v>9</v>
      </c>
      <c r="F809" s="9" t="s">
        <v>773</v>
      </c>
      <c r="G809" s="11" t="s">
        <v>128</v>
      </c>
    </row>
    <row r="810" spans="1:7" x14ac:dyDescent="0.25">
      <c r="A810" s="7">
        <v>44377</v>
      </c>
      <c r="B810" s="8" t="s">
        <v>884</v>
      </c>
      <c r="C810" s="9" t="s">
        <v>885</v>
      </c>
      <c r="D810" s="10">
        <v>50000</v>
      </c>
      <c r="E810" s="9" t="s">
        <v>23</v>
      </c>
      <c r="F810" s="9" t="s">
        <v>24</v>
      </c>
      <c r="G810" s="11" t="s">
        <v>26</v>
      </c>
    </row>
    <row r="811" spans="1:7" x14ac:dyDescent="0.25">
      <c r="A811" s="7">
        <v>43132</v>
      </c>
      <c r="B811" s="8" t="s">
        <v>886</v>
      </c>
      <c r="C811" s="9" t="s">
        <v>887</v>
      </c>
      <c r="D811" s="10">
        <v>300000</v>
      </c>
      <c r="E811" s="9" t="s">
        <v>9</v>
      </c>
      <c r="F811" s="9" t="s">
        <v>888</v>
      </c>
      <c r="G811" s="11" t="s">
        <v>770</v>
      </c>
    </row>
    <row r="812" spans="1:7" x14ac:dyDescent="0.25">
      <c r="A812" s="7">
        <v>43425</v>
      </c>
      <c r="B812" s="8" t="s">
        <v>889</v>
      </c>
      <c r="C812" s="9" t="s">
        <v>887</v>
      </c>
      <c r="D812" s="10">
        <v>47200</v>
      </c>
      <c r="E812" s="9" t="s">
        <v>9</v>
      </c>
      <c r="F812" s="9" t="s">
        <v>24</v>
      </c>
      <c r="G812" s="11" t="s">
        <v>26</v>
      </c>
    </row>
    <row r="813" spans="1:7" x14ac:dyDescent="0.25">
      <c r="A813" s="7">
        <v>43402</v>
      </c>
      <c r="B813" s="8" t="s">
        <v>890</v>
      </c>
      <c r="C813" s="9" t="s">
        <v>887</v>
      </c>
      <c r="D813" s="10">
        <v>47200</v>
      </c>
      <c r="E813" s="9" t="s">
        <v>9</v>
      </c>
      <c r="F813" s="9" t="s">
        <v>24</v>
      </c>
      <c r="G813" s="11" t="s">
        <v>26</v>
      </c>
    </row>
    <row r="814" spans="1:7" x14ac:dyDescent="0.25">
      <c r="A814" s="7">
        <v>43448</v>
      </c>
      <c r="B814" s="8" t="s">
        <v>891</v>
      </c>
      <c r="C814" s="9" t="s">
        <v>887</v>
      </c>
      <c r="D814" s="10">
        <v>47200</v>
      </c>
      <c r="E814" s="9" t="s">
        <v>9</v>
      </c>
      <c r="F814" s="9" t="s">
        <v>24</v>
      </c>
      <c r="G814" s="11" t="s">
        <v>26</v>
      </c>
    </row>
    <row r="815" spans="1:7" x14ac:dyDescent="0.25">
      <c r="A815" s="7">
        <v>43470</v>
      </c>
      <c r="B815" s="8" t="s">
        <v>892</v>
      </c>
      <c r="C815" s="9" t="s">
        <v>887</v>
      </c>
      <c r="D815" s="10">
        <v>47200</v>
      </c>
      <c r="E815" s="9" t="s">
        <v>9</v>
      </c>
      <c r="F815" s="9" t="s">
        <v>24</v>
      </c>
      <c r="G815" s="11" t="s">
        <v>26</v>
      </c>
    </row>
    <row r="816" spans="1:7" x14ac:dyDescent="0.25">
      <c r="A816" s="7">
        <v>43502</v>
      </c>
      <c r="B816" s="8" t="s">
        <v>893</v>
      </c>
      <c r="C816" s="9" t="s">
        <v>887</v>
      </c>
      <c r="D816" s="10">
        <v>47200</v>
      </c>
      <c r="E816" s="9" t="s">
        <v>9</v>
      </c>
      <c r="F816" s="9" t="s">
        <v>24</v>
      </c>
      <c r="G816" s="11" t="s">
        <v>26</v>
      </c>
    </row>
    <row r="817" spans="1:7" x14ac:dyDescent="0.25">
      <c r="A817" s="7">
        <v>43535</v>
      </c>
      <c r="B817" s="8" t="s">
        <v>894</v>
      </c>
      <c r="C817" s="9" t="s">
        <v>887</v>
      </c>
      <c r="D817" s="10">
        <v>47200</v>
      </c>
      <c r="E817" s="9" t="s">
        <v>9</v>
      </c>
      <c r="F817" s="9" t="s">
        <v>24</v>
      </c>
      <c r="G817" s="11" t="s">
        <v>26</v>
      </c>
    </row>
    <row r="818" spans="1:7" x14ac:dyDescent="0.25">
      <c r="A818" s="7">
        <v>43570</v>
      </c>
      <c r="B818" s="8" t="s">
        <v>895</v>
      </c>
      <c r="C818" s="9" t="s">
        <v>887</v>
      </c>
      <c r="D818" s="10">
        <v>47200</v>
      </c>
      <c r="E818" s="9" t="s">
        <v>9</v>
      </c>
      <c r="F818" s="9" t="s">
        <v>24</v>
      </c>
      <c r="G818" s="11" t="s">
        <v>26</v>
      </c>
    </row>
    <row r="819" spans="1:7" x14ac:dyDescent="0.25">
      <c r="A819" s="7">
        <v>43602</v>
      </c>
      <c r="B819" s="8" t="s">
        <v>896</v>
      </c>
      <c r="C819" s="9" t="s">
        <v>887</v>
      </c>
      <c r="D819" s="10">
        <v>47200</v>
      </c>
      <c r="E819" s="9" t="s">
        <v>9</v>
      </c>
      <c r="F819" s="9" t="s">
        <v>24</v>
      </c>
      <c r="G819" s="11" t="s">
        <v>26</v>
      </c>
    </row>
    <row r="820" spans="1:7" x14ac:dyDescent="0.25">
      <c r="A820" s="7">
        <v>43727</v>
      </c>
      <c r="B820" s="8" t="s">
        <v>897</v>
      </c>
      <c r="C820" s="9" t="s">
        <v>887</v>
      </c>
      <c r="D820" s="10">
        <v>47200</v>
      </c>
      <c r="E820" s="9" t="s">
        <v>9</v>
      </c>
      <c r="F820" s="9" t="s">
        <v>24</v>
      </c>
      <c r="G820" s="11" t="s">
        <v>26</v>
      </c>
    </row>
    <row r="821" spans="1:7" x14ac:dyDescent="0.25">
      <c r="A821" s="7">
        <v>43672</v>
      </c>
      <c r="B821" s="8" t="s">
        <v>898</v>
      </c>
      <c r="C821" s="9" t="s">
        <v>887</v>
      </c>
      <c r="D821" s="10">
        <v>47200</v>
      </c>
      <c r="E821" s="9" t="s">
        <v>9</v>
      </c>
      <c r="F821" s="9" t="s">
        <v>24</v>
      </c>
      <c r="G821" s="11" t="s">
        <v>26</v>
      </c>
    </row>
    <row r="822" spans="1:7" x14ac:dyDescent="0.25">
      <c r="A822" s="7">
        <v>43694</v>
      </c>
      <c r="B822" s="8" t="s">
        <v>899</v>
      </c>
      <c r="C822" s="9" t="s">
        <v>887</v>
      </c>
      <c r="D822" s="10">
        <v>47200</v>
      </c>
      <c r="E822" s="9" t="s">
        <v>9</v>
      </c>
      <c r="F822" s="9" t="s">
        <v>24</v>
      </c>
      <c r="G822" s="11" t="s">
        <v>26</v>
      </c>
    </row>
    <row r="823" spans="1:7" x14ac:dyDescent="0.25">
      <c r="A823" s="7">
        <v>43755</v>
      </c>
      <c r="B823" s="8" t="s">
        <v>900</v>
      </c>
      <c r="C823" s="9" t="s">
        <v>887</v>
      </c>
      <c r="D823" s="10">
        <v>47200</v>
      </c>
      <c r="E823" s="9" t="s">
        <v>9</v>
      </c>
      <c r="F823" s="9" t="s">
        <v>24</v>
      </c>
      <c r="G823" s="11" t="s">
        <v>26</v>
      </c>
    </row>
    <row r="824" spans="1:7" x14ac:dyDescent="0.25">
      <c r="A824" s="7">
        <v>43777</v>
      </c>
      <c r="B824" s="8" t="s">
        <v>901</v>
      </c>
      <c r="C824" s="9" t="s">
        <v>887</v>
      </c>
      <c r="D824" s="10">
        <v>47200</v>
      </c>
      <c r="E824" s="9" t="s">
        <v>9</v>
      </c>
      <c r="F824" s="9" t="s">
        <v>24</v>
      </c>
      <c r="G824" s="11" t="s">
        <v>26</v>
      </c>
    </row>
    <row r="825" spans="1:7" x14ac:dyDescent="0.25">
      <c r="A825" s="7">
        <v>43810</v>
      </c>
      <c r="B825" s="8" t="s">
        <v>902</v>
      </c>
      <c r="C825" s="9" t="s">
        <v>887</v>
      </c>
      <c r="D825" s="10">
        <v>47200</v>
      </c>
      <c r="E825" s="9" t="s">
        <v>9</v>
      </c>
      <c r="F825" s="9" t="s">
        <v>24</v>
      </c>
      <c r="G825" s="11" t="s">
        <v>26</v>
      </c>
    </row>
    <row r="826" spans="1:7" x14ac:dyDescent="0.25">
      <c r="A826" s="7">
        <v>43845</v>
      </c>
      <c r="B826" s="8" t="s">
        <v>903</v>
      </c>
      <c r="C826" s="9" t="s">
        <v>887</v>
      </c>
      <c r="D826" s="10">
        <v>47200</v>
      </c>
      <c r="E826" s="9" t="s">
        <v>9</v>
      </c>
      <c r="F826" s="9" t="s">
        <v>24</v>
      </c>
      <c r="G826" s="11" t="s">
        <v>26</v>
      </c>
    </row>
    <row r="827" spans="1:7" x14ac:dyDescent="0.25">
      <c r="A827" s="7">
        <v>43872</v>
      </c>
      <c r="B827" s="8" t="s">
        <v>904</v>
      </c>
      <c r="C827" s="9" t="s">
        <v>887</v>
      </c>
      <c r="D827" s="10">
        <v>47200</v>
      </c>
      <c r="E827" s="9" t="s">
        <v>9</v>
      </c>
      <c r="F827" s="9" t="s">
        <v>24</v>
      </c>
      <c r="G827" s="11" t="s">
        <v>26</v>
      </c>
    </row>
    <row r="828" spans="1:7" x14ac:dyDescent="0.25">
      <c r="A828" s="7">
        <v>43991</v>
      </c>
      <c r="B828" s="8" t="s">
        <v>905</v>
      </c>
      <c r="C828" s="9" t="s">
        <v>887</v>
      </c>
      <c r="D828" s="10">
        <v>120000</v>
      </c>
      <c r="E828" s="9" t="s">
        <v>9</v>
      </c>
      <c r="F828" s="9" t="s">
        <v>24</v>
      </c>
      <c r="G828" s="11" t="s">
        <v>26</v>
      </c>
    </row>
    <row r="829" spans="1:7" x14ac:dyDescent="0.25">
      <c r="A829" s="7">
        <v>44064</v>
      </c>
      <c r="B829" s="8" t="s">
        <v>906</v>
      </c>
      <c r="C829" s="9" t="s">
        <v>887</v>
      </c>
      <c r="D829" s="10">
        <v>80000</v>
      </c>
      <c r="E829" s="9" t="s">
        <v>9</v>
      </c>
      <c r="F829" s="9" t="s">
        <v>24</v>
      </c>
      <c r="G829" s="11" t="s">
        <v>26</v>
      </c>
    </row>
    <row r="830" spans="1:7" x14ac:dyDescent="0.25">
      <c r="A830" s="7">
        <v>44107</v>
      </c>
      <c r="B830" s="8" t="s">
        <v>907</v>
      </c>
      <c r="C830" s="9" t="s">
        <v>887</v>
      </c>
      <c r="D830" s="10">
        <v>80000</v>
      </c>
      <c r="E830" s="9" t="s">
        <v>9</v>
      </c>
      <c r="F830" s="9" t="s">
        <v>24</v>
      </c>
      <c r="G830" s="11" t="s">
        <v>26</v>
      </c>
    </row>
    <row r="831" spans="1:7" x14ac:dyDescent="0.25">
      <c r="A831" s="7">
        <v>44141</v>
      </c>
      <c r="B831" s="8" t="s">
        <v>908</v>
      </c>
      <c r="C831" s="9" t="s">
        <v>887</v>
      </c>
      <c r="D831" s="10">
        <v>47200</v>
      </c>
      <c r="E831" s="9" t="s">
        <v>9</v>
      </c>
      <c r="F831" s="9" t="s">
        <v>24</v>
      </c>
      <c r="G831" s="11" t="s">
        <v>26</v>
      </c>
    </row>
    <row r="832" spans="1:7" x14ac:dyDescent="0.25">
      <c r="A832" s="7">
        <v>44146</v>
      </c>
      <c r="B832" s="8" t="s">
        <v>909</v>
      </c>
      <c r="C832" s="9" t="s">
        <v>887</v>
      </c>
      <c r="D832" s="10">
        <v>47200</v>
      </c>
      <c r="E832" s="9" t="s">
        <v>9</v>
      </c>
      <c r="F832" s="9" t="s">
        <v>24</v>
      </c>
      <c r="G832" s="11" t="s">
        <v>26</v>
      </c>
    </row>
    <row r="833" spans="1:7" x14ac:dyDescent="0.25">
      <c r="A833" s="7">
        <v>44209</v>
      </c>
      <c r="B833" s="8" t="s">
        <v>910</v>
      </c>
      <c r="C833" s="9" t="s">
        <v>887</v>
      </c>
      <c r="D833" s="10">
        <v>40000</v>
      </c>
      <c r="E833" s="9" t="s">
        <v>9</v>
      </c>
      <c r="F833" s="9" t="s">
        <v>24</v>
      </c>
      <c r="G833" s="11" t="s">
        <v>26</v>
      </c>
    </row>
    <row r="834" spans="1:7" x14ac:dyDescent="0.25">
      <c r="A834" s="7">
        <v>44247</v>
      </c>
      <c r="B834" s="8" t="s">
        <v>911</v>
      </c>
      <c r="C834" s="9" t="s">
        <v>887</v>
      </c>
      <c r="D834" s="10">
        <v>40000</v>
      </c>
      <c r="E834" s="9" t="s">
        <v>9</v>
      </c>
      <c r="F834" s="9" t="s">
        <v>24</v>
      </c>
      <c r="G834" s="11" t="s">
        <v>26</v>
      </c>
    </row>
    <row r="835" spans="1:7" x14ac:dyDescent="0.25">
      <c r="A835" s="7">
        <v>44300</v>
      </c>
      <c r="B835" s="8" t="s">
        <v>912</v>
      </c>
      <c r="C835" s="9" t="s">
        <v>887</v>
      </c>
      <c r="D835" s="10">
        <v>80000</v>
      </c>
      <c r="E835" s="9" t="s">
        <v>9</v>
      </c>
      <c r="F835" s="9" t="s">
        <v>24</v>
      </c>
      <c r="G835" s="11" t="s">
        <v>26</v>
      </c>
    </row>
    <row r="836" spans="1:7" x14ac:dyDescent="0.25">
      <c r="A836" s="7">
        <v>44350</v>
      </c>
      <c r="B836" s="8" t="s">
        <v>913</v>
      </c>
      <c r="C836" s="9" t="s">
        <v>887</v>
      </c>
      <c r="D836" s="10">
        <v>80000</v>
      </c>
      <c r="E836" s="9" t="s">
        <v>9</v>
      </c>
      <c r="F836" s="9" t="s">
        <v>24</v>
      </c>
      <c r="G836" s="11" t="s">
        <v>26</v>
      </c>
    </row>
    <row r="837" spans="1:7" x14ac:dyDescent="0.25">
      <c r="A837" s="7">
        <v>44350</v>
      </c>
      <c r="B837" s="8" t="s">
        <v>914</v>
      </c>
      <c r="C837" s="9" t="s">
        <v>887</v>
      </c>
      <c r="D837" s="10">
        <v>40000</v>
      </c>
      <c r="E837" s="9" t="s">
        <v>9</v>
      </c>
      <c r="F837" s="9" t="s">
        <v>24</v>
      </c>
      <c r="G837" s="11" t="s">
        <v>26</v>
      </c>
    </row>
    <row r="838" spans="1:7" x14ac:dyDescent="0.25">
      <c r="A838" s="7">
        <v>44406</v>
      </c>
      <c r="B838" s="8" t="s">
        <v>915</v>
      </c>
      <c r="C838" s="9" t="s">
        <v>887</v>
      </c>
      <c r="D838" s="10">
        <v>40000</v>
      </c>
      <c r="E838" s="9" t="s">
        <v>9</v>
      </c>
      <c r="F838" s="9" t="s">
        <v>24</v>
      </c>
      <c r="G838" s="11" t="s">
        <v>26</v>
      </c>
    </row>
    <row r="839" spans="1:7" x14ac:dyDescent="0.25">
      <c r="A839" s="7">
        <v>44476</v>
      </c>
      <c r="B839" s="8" t="s">
        <v>916</v>
      </c>
      <c r="C839" s="9" t="s">
        <v>887</v>
      </c>
      <c r="D839" s="10">
        <v>80000</v>
      </c>
      <c r="E839" s="9" t="s">
        <v>9</v>
      </c>
      <c r="F839" s="9" t="s">
        <v>24</v>
      </c>
      <c r="G839" s="11" t="s">
        <v>26</v>
      </c>
    </row>
    <row r="840" spans="1:7" x14ac:dyDescent="0.25">
      <c r="A840" s="7">
        <v>44525</v>
      </c>
      <c r="B840" s="8" t="s">
        <v>917</v>
      </c>
      <c r="C840" s="9" t="s">
        <v>887</v>
      </c>
      <c r="D840" s="10">
        <v>40000</v>
      </c>
      <c r="E840" s="9" t="s">
        <v>9</v>
      </c>
      <c r="F840" s="9" t="s">
        <v>24</v>
      </c>
      <c r="G840" s="11" t="s">
        <v>26</v>
      </c>
    </row>
    <row r="841" spans="1:7" x14ac:dyDescent="0.25">
      <c r="A841" s="7">
        <v>44546</v>
      </c>
      <c r="B841" s="8" t="s">
        <v>918</v>
      </c>
      <c r="C841" s="9" t="s">
        <v>887</v>
      </c>
      <c r="D841" s="10">
        <v>40000</v>
      </c>
      <c r="E841" s="9" t="s">
        <v>9</v>
      </c>
      <c r="F841" s="9" t="s">
        <v>24</v>
      </c>
      <c r="G841" s="11" t="s">
        <v>26</v>
      </c>
    </row>
    <row r="842" spans="1:7" x14ac:dyDescent="0.25">
      <c r="A842" s="7">
        <v>44603</v>
      </c>
      <c r="B842" s="8" t="s">
        <v>919</v>
      </c>
      <c r="C842" s="9" t="s">
        <v>887</v>
      </c>
      <c r="D842" s="10">
        <v>40000</v>
      </c>
      <c r="E842" s="9" t="s">
        <v>9</v>
      </c>
      <c r="F842" s="9" t="s">
        <v>24</v>
      </c>
      <c r="G842" s="11" t="s">
        <v>26</v>
      </c>
    </row>
    <row r="843" spans="1:7" x14ac:dyDescent="0.25">
      <c r="A843" s="7">
        <v>44490</v>
      </c>
      <c r="B843" s="8" t="s">
        <v>920</v>
      </c>
      <c r="C843" s="9" t="s">
        <v>921</v>
      </c>
      <c r="D843" s="10">
        <v>1687516</v>
      </c>
      <c r="E843" s="9" t="s">
        <v>9</v>
      </c>
      <c r="F843" s="9" t="s">
        <v>55</v>
      </c>
      <c r="G843" s="11" t="s">
        <v>15</v>
      </c>
    </row>
    <row r="844" spans="1:7" x14ac:dyDescent="0.25">
      <c r="A844" s="7">
        <v>44616</v>
      </c>
      <c r="B844" s="8" t="s">
        <v>922</v>
      </c>
      <c r="C844" s="9" t="s">
        <v>921</v>
      </c>
      <c r="D844" s="10">
        <v>1767530</v>
      </c>
      <c r="E844" s="9" t="s">
        <v>9</v>
      </c>
      <c r="F844" s="9" t="s">
        <v>55</v>
      </c>
      <c r="G844" s="11" t="s">
        <v>15</v>
      </c>
    </row>
    <row r="845" spans="1:7" x14ac:dyDescent="0.25">
      <c r="A845" s="7">
        <v>44650</v>
      </c>
      <c r="B845" s="8" t="s">
        <v>923</v>
      </c>
      <c r="C845" s="9" t="s">
        <v>921</v>
      </c>
      <c r="D845" s="10">
        <v>2511701</v>
      </c>
      <c r="E845" s="9" t="s">
        <v>9</v>
      </c>
      <c r="F845" s="9" t="s">
        <v>55</v>
      </c>
      <c r="G845" s="11" t="s">
        <v>15</v>
      </c>
    </row>
    <row r="846" spans="1:7" ht="120" x14ac:dyDescent="0.25">
      <c r="A846" s="7">
        <v>42915</v>
      </c>
      <c r="B846" s="8" t="s">
        <v>924</v>
      </c>
      <c r="C846" s="9" t="s">
        <v>925</v>
      </c>
      <c r="D846" s="10">
        <v>575000</v>
      </c>
      <c r="E846" s="9" t="s">
        <v>769</v>
      </c>
      <c r="F846" s="14" t="s">
        <v>926</v>
      </c>
      <c r="G846" s="11" t="s">
        <v>770</v>
      </c>
    </row>
    <row r="847" spans="1:7" x14ac:dyDescent="0.25">
      <c r="A847" s="7">
        <v>43083</v>
      </c>
      <c r="B847" s="8" t="s">
        <v>927</v>
      </c>
      <c r="C847" s="9" t="s">
        <v>925</v>
      </c>
      <c r="D847" s="10">
        <v>400000</v>
      </c>
      <c r="E847" s="9" t="s">
        <v>769</v>
      </c>
      <c r="F847" s="9" t="s">
        <v>928</v>
      </c>
      <c r="G847" s="11" t="s">
        <v>770</v>
      </c>
    </row>
    <row r="848" spans="1:7" x14ac:dyDescent="0.25">
      <c r="A848" s="7">
        <v>43116</v>
      </c>
      <c r="B848" s="8" t="s">
        <v>929</v>
      </c>
      <c r="C848" s="9" t="s">
        <v>925</v>
      </c>
      <c r="D848" s="10">
        <v>300000</v>
      </c>
      <c r="E848" s="9" t="s">
        <v>769</v>
      </c>
      <c r="F848" s="9" t="s">
        <v>928</v>
      </c>
      <c r="G848" s="11" t="s">
        <v>770</v>
      </c>
    </row>
    <row r="849" spans="1:7" x14ac:dyDescent="0.25">
      <c r="A849" s="7">
        <v>43153</v>
      </c>
      <c r="B849" s="8" t="s">
        <v>930</v>
      </c>
      <c r="C849" s="9" t="s">
        <v>925</v>
      </c>
      <c r="D849" s="10">
        <v>300000</v>
      </c>
      <c r="E849" s="9" t="s">
        <v>769</v>
      </c>
      <c r="F849" s="9" t="s">
        <v>928</v>
      </c>
      <c r="G849" s="11" t="s">
        <v>770</v>
      </c>
    </row>
    <row r="850" spans="1:7" x14ac:dyDescent="0.25">
      <c r="A850" s="7">
        <v>43206</v>
      </c>
      <c r="B850" s="8" t="s">
        <v>931</v>
      </c>
      <c r="C850" s="9" t="s">
        <v>925</v>
      </c>
      <c r="D850" s="10">
        <v>300000</v>
      </c>
      <c r="E850" s="9" t="s">
        <v>769</v>
      </c>
      <c r="F850" s="9" t="s">
        <v>928</v>
      </c>
      <c r="G850" s="11" t="s">
        <v>770</v>
      </c>
    </row>
    <row r="851" spans="1:7" x14ac:dyDescent="0.25">
      <c r="A851" s="7">
        <v>43266</v>
      </c>
      <c r="B851" s="8" t="s">
        <v>932</v>
      </c>
      <c r="C851" s="9" t="s">
        <v>925</v>
      </c>
      <c r="D851" s="10">
        <v>300000</v>
      </c>
      <c r="E851" s="9" t="s">
        <v>769</v>
      </c>
      <c r="F851" s="9" t="s">
        <v>926</v>
      </c>
      <c r="G851" s="11" t="s">
        <v>770</v>
      </c>
    </row>
    <row r="852" spans="1:7" x14ac:dyDescent="0.25">
      <c r="A852" s="7">
        <v>43448</v>
      </c>
      <c r="B852" s="8" t="s">
        <v>933</v>
      </c>
      <c r="C852" s="9" t="s">
        <v>925</v>
      </c>
      <c r="D852" s="10">
        <v>300000</v>
      </c>
      <c r="E852" s="9" t="s">
        <v>769</v>
      </c>
      <c r="F852" s="9" t="s">
        <v>24</v>
      </c>
      <c r="G852" s="11" t="s">
        <v>26</v>
      </c>
    </row>
    <row r="853" spans="1:7" x14ac:dyDescent="0.25">
      <c r="A853" s="7">
        <v>43529</v>
      </c>
      <c r="B853" s="8" t="s">
        <v>934</v>
      </c>
      <c r="C853" s="9" t="s">
        <v>925</v>
      </c>
      <c r="D853" s="10">
        <v>300000</v>
      </c>
      <c r="E853" s="9" t="s">
        <v>769</v>
      </c>
      <c r="F853" s="9" t="s">
        <v>24</v>
      </c>
      <c r="G853" s="11" t="s">
        <v>26</v>
      </c>
    </row>
    <row r="854" spans="1:7" x14ac:dyDescent="0.25">
      <c r="A854" s="7">
        <v>43620</v>
      </c>
      <c r="B854" s="8" t="s">
        <v>935</v>
      </c>
      <c r="C854" s="9" t="s">
        <v>925</v>
      </c>
      <c r="D854" s="10">
        <v>300000</v>
      </c>
      <c r="E854" s="9" t="s">
        <v>769</v>
      </c>
      <c r="F854" s="9" t="s">
        <v>24</v>
      </c>
      <c r="G854" s="11" t="s">
        <v>26</v>
      </c>
    </row>
    <row r="855" spans="1:7" x14ac:dyDescent="0.25">
      <c r="A855" s="7">
        <v>43731</v>
      </c>
      <c r="B855" s="8" t="s">
        <v>936</v>
      </c>
      <c r="C855" s="9" t="s">
        <v>925</v>
      </c>
      <c r="D855" s="10">
        <v>300000</v>
      </c>
      <c r="E855" s="9" t="s">
        <v>769</v>
      </c>
      <c r="F855" s="9" t="s">
        <v>24</v>
      </c>
      <c r="G855" s="11" t="s">
        <v>26</v>
      </c>
    </row>
    <row r="856" spans="1:7" x14ac:dyDescent="0.25">
      <c r="A856" s="7">
        <v>43847</v>
      </c>
      <c r="B856" s="8" t="s">
        <v>937</v>
      </c>
      <c r="C856" s="9" t="s">
        <v>925</v>
      </c>
      <c r="D856" s="10">
        <v>300000</v>
      </c>
      <c r="E856" s="9" t="s">
        <v>769</v>
      </c>
      <c r="F856" s="9" t="s">
        <v>24</v>
      </c>
      <c r="G856" s="11" t="s">
        <v>26</v>
      </c>
    </row>
    <row r="857" spans="1:7" x14ac:dyDescent="0.25">
      <c r="A857" s="7">
        <v>43970</v>
      </c>
      <c r="B857" s="8" t="s">
        <v>938</v>
      </c>
      <c r="C857" s="9" t="s">
        <v>925</v>
      </c>
      <c r="D857" s="10">
        <v>300000</v>
      </c>
      <c r="E857" s="9" t="s">
        <v>769</v>
      </c>
      <c r="F857" s="9" t="s">
        <v>24</v>
      </c>
      <c r="G857" s="11" t="s">
        <v>26</v>
      </c>
    </row>
    <row r="858" spans="1:7" x14ac:dyDescent="0.25">
      <c r="A858" s="7">
        <v>44166</v>
      </c>
      <c r="B858" s="8" t="s">
        <v>939</v>
      </c>
      <c r="C858" s="9" t="s">
        <v>925</v>
      </c>
      <c r="D858" s="10">
        <v>200000</v>
      </c>
      <c r="E858" s="9" t="s">
        <v>769</v>
      </c>
      <c r="F858" s="9" t="s">
        <v>24</v>
      </c>
      <c r="G858" s="11" t="s">
        <v>26</v>
      </c>
    </row>
    <row r="859" spans="1:7" x14ac:dyDescent="0.25">
      <c r="A859" s="7">
        <v>44267</v>
      </c>
      <c r="B859" s="8" t="s">
        <v>940</v>
      </c>
      <c r="C859" s="9" t="s">
        <v>925</v>
      </c>
      <c r="D859" s="10">
        <v>100000</v>
      </c>
      <c r="E859" s="9" t="s">
        <v>769</v>
      </c>
      <c r="F859" s="9" t="s">
        <v>24</v>
      </c>
      <c r="G859" s="11" t="s">
        <v>26</v>
      </c>
    </row>
    <row r="860" spans="1:7" x14ac:dyDescent="0.25">
      <c r="A860" s="7">
        <v>44414</v>
      </c>
      <c r="B860" s="8" t="s">
        <v>941</v>
      </c>
      <c r="C860" s="9" t="s">
        <v>925</v>
      </c>
      <c r="D860" s="10">
        <v>100000</v>
      </c>
      <c r="E860" s="9" t="s">
        <v>769</v>
      </c>
      <c r="F860" s="9" t="s">
        <v>24</v>
      </c>
      <c r="G860" s="11" t="s">
        <v>26</v>
      </c>
    </row>
    <row r="861" spans="1:7" x14ac:dyDescent="0.25">
      <c r="A861" s="7">
        <v>42978</v>
      </c>
      <c r="B861" s="8">
        <v>188</v>
      </c>
      <c r="C861" s="9" t="s">
        <v>942</v>
      </c>
      <c r="D861" s="10">
        <v>47872</v>
      </c>
      <c r="E861" s="9" t="s">
        <v>9</v>
      </c>
      <c r="F861" s="9" t="s">
        <v>81</v>
      </c>
      <c r="G861" s="11" t="s">
        <v>15</v>
      </c>
    </row>
    <row r="862" spans="1:7" x14ac:dyDescent="0.25">
      <c r="A862" s="7">
        <v>42947</v>
      </c>
      <c r="B862" s="8">
        <v>95</v>
      </c>
      <c r="C862" s="9" t="s">
        <v>942</v>
      </c>
      <c r="D862" s="10">
        <v>52531.199999999997</v>
      </c>
      <c r="E862" s="9" t="s">
        <v>9</v>
      </c>
      <c r="F862" s="9" t="s">
        <v>81</v>
      </c>
      <c r="G862" s="11" t="s">
        <v>15</v>
      </c>
    </row>
    <row r="863" spans="1:7" x14ac:dyDescent="0.25">
      <c r="A863" s="7">
        <v>43009</v>
      </c>
      <c r="B863" s="8">
        <v>103</v>
      </c>
      <c r="C863" s="9" t="s">
        <v>942</v>
      </c>
      <c r="D863" s="10">
        <v>26266</v>
      </c>
      <c r="E863" s="9" t="s">
        <v>9</v>
      </c>
      <c r="F863" s="9" t="s">
        <v>81</v>
      </c>
      <c r="G863" s="11" t="s">
        <v>15</v>
      </c>
    </row>
    <row r="864" spans="1:7" x14ac:dyDescent="0.25">
      <c r="A864" s="7">
        <v>43034</v>
      </c>
      <c r="B864" s="8">
        <v>165</v>
      </c>
      <c r="C864" s="9" t="s">
        <v>942</v>
      </c>
      <c r="D864" s="10">
        <v>43008</v>
      </c>
      <c r="E864" s="9" t="s">
        <v>9</v>
      </c>
      <c r="F864" s="9" t="s">
        <v>81</v>
      </c>
      <c r="G864" s="11" t="s">
        <v>15</v>
      </c>
    </row>
    <row r="865" spans="1:7" x14ac:dyDescent="0.25">
      <c r="A865" s="7">
        <v>43245</v>
      </c>
      <c r="B865" s="8"/>
      <c r="C865" s="9" t="s">
        <v>942</v>
      </c>
      <c r="D865" s="10">
        <v>8000</v>
      </c>
      <c r="E865" s="9" t="s">
        <v>9</v>
      </c>
      <c r="F865" s="9" t="s">
        <v>81</v>
      </c>
      <c r="G865" s="11" t="s">
        <v>15</v>
      </c>
    </row>
    <row r="866" spans="1:7" x14ac:dyDescent="0.25">
      <c r="A866" s="7">
        <v>43253</v>
      </c>
      <c r="B866" s="8"/>
      <c r="C866" s="9" t="s">
        <v>942</v>
      </c>
      <c r="D866" s="10">
        <v>13000</v>
      </c>
      <c r="E866" s="9" t="s">
        <v>9</v>
      </c>
      <c r="F866" s="9" t="s">
        <v>81</v>
      </c>
      <c r="G866" s="11" t="s">
        <v>15</v>
      </c>
    </row>
    <row r="867" spans="1:7" x14ac:dyDescent="0.25">
      <c r="A867" s="7">
        <v>44503</v>
      </c>
      <c r="B867" s="8">
        <v>1495</v>
      </c>
      <c r="C867" s="9" t="s">
        <v>350</v>
      </c>
      <c r="D867" s="10">
        <v>19896</v>
      </c>
      <c r="E867" s="9" t="s">
        <v>9</v>
      </c>
      <c r="F867" s="9" t="s">
        <v>262</v>
      </c>
      <c r="G867" s="11" t="s">
        <v>15</v>
      </c>
    </row>
    <row r="868" spans="1:7" x14ac:dyDescent="0.25">
      <c r="A868" s="7">
        <v>44651</v>
      </c>
      <c r="B868" s="8">
        <v>834</v>
      </c>
      <c r="C868" s="9" t="s">
        <v>350</v>
      </c>
      <c r="D868" s="10">
        <v>11355</v>
      </c>
      <c r="E868" s="9" t="s">
        <v>9</v>
      </c>
      <c r="F868" s="9" t="s">
        <v>262</v>
      </c>
      <c r="G868" s="11" t="s">
        <v>15</v>
      </c>
    </row>
    <row r="869" spans="1:7" x14ac:dyDescent="0.25">
      <c r="A869" s="7">
        <v>43449</v>
      </c>
      <c r="B869" s="8">
        <v>1096</v>
      </c>
      <c r="C869" s="9" t="s">
        <v>943</v>
      </c>
      <c r="D869" s="10">
        <v>522492</v>
      </c>
      <c r="E869" s="9" t="s">
        <v>9</v>
      </c>
      <c r="F869" s="9" t="s">
        <v>944</v>
      </c>
      <c r="G869" s="11" t="s">
        <v>15</v>
      </c>
    </row>
    <row r="870" spans="1:7" x14ac:dyDescent="0.25">
      <c r="A870" s="7">
        <v>44427</v>
      </c>
      <c r="B870" s="8" t="s">
        <v>945</v>
      </c>
      <c r="C870" s="9" t="s">
        <v>721</v>
      </c>
      <c r="D870" s="10">
        <v>12188</v>
      </c>
      <c r="E870" s="9" t="s">
        <v>9</v>
      </c>
      <c r="F870" s="9" t="s">
        <v>946</v>
      </c>
      <c r="G870" s="11" t="s">
        <v>289</v>
      </c>
    </row>
    <row r="871" spans="1:7" x14ac:dyDescent="0.25">
      <c r="A871" s="7">
        <v>44577</v>
      </c>
      <c r="B871" s="8" t="s">
        <v>947</v>
      </c>
      <c r="C871" s="9" t="s">
        <v>514</v>
      </c>
      <c r="D871" s="10">
        <v>15698</v>
      </c>
      <c r="E871" s="9" t="s">
        <v>9</v>
      </c>
      <c r="F871" s="9" t="s">
        <v>946</v>
      </c>
      <c r="G871" s="11" t="s">
        <v>308</v>
      </c>
    </row>
    <row r="872" spans="1:7" x14ac:dyDescent="0.25">
      <c r="A872" s="7">
        <v>43505</v>
      </c>
      <c r="B872" s="8">
        <v>8260017755</v>
      </c>
      <c r="C872" s="9" t="s">
        <v>948</v>
      </c>
      <c r="D872" s="10">
        <v>110000</v>
      </c>
      <c r="E872" s="9" t="s">
        <v>9</v>
      </c>
      <c r="F872" s="9" t="s">
        <v>949</v>
      </c>
      <c r="G872" s="11" t="s">
        <v>950</v>
      </c>
    </row>
    <row r="873" spans="1:7" x14ac:dyDescent="0.25">
      <c r="A873" s="7">
        <v>43505</v>
      </c>
      <c r="B873" s="8">
        <v>8260017754</v>
      </c>
      <c r="C873" s="9" t="s">
        <v>948</v>
      </c>
      <c r="D873" s="10">
        <v>110000</v>
      </c>
      <c r="E873" s="9" t="s">
        <v>9</v>
      </c>
      <c r="F873" s="9" t="s">
        <v>949</v>
      </c>
      <c r="G873" s="11" t="s">
        <v>950</v>
      </c>
    </row>
    <row r="874" spans="1:7" x14ac:dyDescent="0.25">
      <c r="A874" s="7">
        <v>43505</v>
      </c>
      <c r="B874" s="8">
        <v>8260017753</v>
      </c>
      <c r="C874" s="9" t="s">
        <v>948</v>
      </c>
      <c r="D874" s="10">
        <v>122400</v>
      </c>
      <c r="E874" s="9" t="s">
        <v>9</v>
      </c>
      <c r="F874" s="9" t="s">
        <v>949</v>
      </c>
      <c r="G874" s="11" t="s">
        <v>950</v>
      </c>
    </row>
    <row r="875" spans="1:7" x14ac:dyDescent="0.25">
      <c r="A875" s="7">
        <v>43505</v>
      </c>
      <c r="B875" s="8">
        <v>8260017752</v>
      </c>
      <c r="C875" s="9" t="s">
        <v>948</v>
      </c>
      <c r="D875" s="10">
        <v>125600</v>
      </c>
      <c r="E875" s="9" t="s">
        <v>9</v>
      </c>
      <c r="F875" s="9" t="s">
        <v>949</v>
      </c>
      <c r="G875" s="11" t="s">
        <v>950</v>
      </c>
    </row>
    <row r="876" spans="1:7" x14ac:dyDescent="0.25">
      <c r="A876" s="7">
        <v>43505</v>
      </c>
      <c r="B876" s="8">
        <v>8260017751</v>
      </c>
      <c r="C876" s="9" t="s">
        <v>948</v>
      </c>
      <c r="D876" s="10">
        <v>114800</v>
      </c>
      <c r="E876" s="9" t="s">
        <v>9</v>
      </c>
      <c r="F876" s="9" t="s">
        <v>949</v>
      </c>
      <c r="G876" s="11" t="s">
        <v>950</v>
      </c>
    </row>
    <row r="877" spans="1:7" x14ac:dyDescent="0.25">
      <c r="A877" s="7">
        <v>43505</v>
      </c>
      <c r="B877" s="8">
        <v>8260017750</v>
      </c>
      <c r="C877" s="9" t="s">
        <v>948</v>
      </c>
      <c r="D877" s="10">
        <v>138400</v>
      </c>
      <c r="E877" s="9" t="s">
        <v>9</v>
      </c>
      <c r="F877" s="9" t="s">
        <v>949</v>
      </c>
      <c r="G877" s="11" t="s">
        <v>950</v>
      </c>
    </row>
    <row r="878" spans="1:7" x14ac:dyDescent="0.25">
      <c r="A878" s="7">
        <v>43505</v>
      </c>
      <c r="B878" s="8">
        <v>8260017756</v>
      </c>
      <c r="C878" s="9" t="s">
        <v>948</v>
      </c>
      <c r="D878" s="10">
        <v>120400</v>
      </c>
      <c r="E878" s="9" t="s">
        <v>9</v>
      </c>
      <c r="F878" s="9" t="s">
        <v>949</v>
      </c>
      <c r="G878" s="11" t="s">
        <v>950</v>
      </c>
    </row>
    <row r="879" spans="1:7" x14ac:dyDescent="0.25">
      <c r="A879" s="7">
        <v>43808</v>
      </c>
      <c r="B879" s="8">
        <v>8260017750</v>
      </c>
      <c r="C879" s="9" t="s">
        <v>948</v>
      </c>
      <c r="D879" s="10">
        <v>138400</v>
      </c>
      <c r="E879" s="9" t="s">
        <v>9</v>
      </c>
      <c r="F879" s="9" t="s">
        <v>949</v>
      </c>
      <c r="G879" s="11" t="s">
        <v>950</v>
      </c>
    </row>
    <row r="880" spans="1:7" x14ac:dyDescent="0.25">
      <c r="A880" s="7">
        <v>44256</v>
      </c>
      <c r="B880" s="8"/>
      <c r="C880" s="9" t="s">
        <v>258</v>
      </c>
      <c r="D880" s="10">
        <v>147706</v>
      </c>
      <c r="E880" s="9" t="s">
        <v>9</v>
      </c>
      <c r="F880" s="9" t="s">
        <v>259</v>
      </c>
      <c r="G880" s="11" t="s">
        <v>15</v>
      </c>
    </row>
    <row r="881" spans="1:7" x14ac:dyDescent="0.25">
      <c r="A881" s="7">
        <v>43454</v>
      </c>
      <c r="B881" s="8">
        <v>1811002604</v>
      </c>
      <c r="C881" s="9" t="s">
        <v>227</v>
      </c>
      <c r="D881" s="10">
        <v>30975</v>
      </c>
      <c r="E881" s="9" t="s">
        <v>23</v>
      </c>
      <c r="F881" s="9" t="s">
        <v>138</v>
      </c>
      <c r="G881" s="11" t="s">
        <v>49</v>
      </c>
    </row>
    <row r="882" spans="1:7" x14ac:dyDescent="0.25">
      <c r="A882" s="7">
        <v>42987</v>
      </c>
      <c r="B882" s="12" t="s">
        <v>335</v>
      </c>
      <c r="C882" s="9" t="s">
        <v>415</v>
      </c>
      <c r="D882" s="10">
        <v>418365</v>
      </c>
      <c r="E882" s="9" t="s">
        <v>9</v>
      </c>
      <c r="F882" s="9" t="s">
        <v>944</v>
      </c>
      <c r="G882" s="11" t="s">
        <v>15</v>
      </c>
    </row>
    <row r="883" spans="1:7" x14ac:dyDescent="0.25">
      <c r="A883" s="7">
        <v>43507</v>
      </c>
      <c r="B883" s="8">
        <v>4116</v>
      </c>
      <c r="C883" s="9" t="s">
        <v>152</v>
      </c>
      <c r="D883" s="10">
        <v>32156</v>
      </c>
      <c r="E883" s="9" t="s">
        <v>9</v>
      </c>
      <c r="F883" s="9" t="s">
        <v>55</v>
      </c>
      <c r="G883" s="11" t="s">
        <v>15</v>
      </c>
    </row>
    <row r="884" spans="1:7" x14ac:dyDescent="0.25">
      <c r="A884" s="7">
        <v>44078</v>
      </c>
      <c r="B884" s="8" t="s">
        <v>951</v>
      </c>
      <c r="C884" s="9" t="s">
        <v>870</v>
      </c>
      <c r="D884" s="10">
        <v>44132</v>
      </c>
      <c r="E884" s="9" t="s">
        <v>9</v>
      </c>
      <c r="F884" s="9" t="s">
        <v>952</v>
      </c>
      <c r="G884" s="11" t="s">
        <v>173</v>
      </c>
    </row>
    <row r="885" spans="1:7" x14ac:dyDescent="0.25">
      <c r="A885" s="7">
        <v>44286</v>
      </c>
      <c r="B885" s="8" t="s">
        <v>953</v>
      </c>
      <c r="C885" s="9" t="s">
        <v>870</v>
      </c>
      <c r="D885" s="10">
        <v>120301</v>
      </c>
      <c r="E885" s="9" t="s">
        <v>9</v>
      </c>
      <c r="F885" s="9" t="s">
        <v>952</v>
      </c>
      <c r="G885" s="11" t="s">
        <v>173</v>
      </c>
    </row>
    <row r="886" spans="1:7" x14ac:dyDescent="0.25">
      <c r="A886" s="7">
        <v>43300</v>
      </c>
      <c r="B886" s="8">
        <v>17</v>
      </c>
      <c r="C886" s="9" t="s">
        <v>954</v>
      </c>
      <c r="D886" s="10">
        <v>4000</v>
      </c>
      <c r="E886" s="9" t="s">
        <v>9</v>
      </c>
      <c r="F886" s="9" t="s">
        <v>955</v>
      </c>
      <c r="G886" s="11" t="s">
        <v>21</v>
      </c>
    </row>
    <row r="887" spans="1:7" x14ac:dyDescent="0.25">
      <c r="A887" s="7">
        <v>44228</v>
      </c>
      <c r="B887" s="8"/>
      <c r="C887" s="9" t="s">
        <v>713</v>
      </c>
      <c r="D887" s="10">
        <v>19176</v>
      </c>
      <c r="E887" s="9" t="s">
        <v>9</v>
      </c>
      <c r="F887" s="9" t="s">
        <v>956</v>
      </c>
      <c r="G887" s="11" t="s">
        <v>15</v>
      </c>
    </row>
    <row r="888" spans="1:7" x14ac:dyDescent="0.25">
      <c r="A888" s="7">
        <v>44291</v>
      </c>
      <c r="B888" s="8"/>
      <c r="C888" s="9" t="s">
        <v>713</v>
      </c>
      <c r="D888" s="10">
        <v>8265</v>
      </c>
      <c r="E888" s="9" t="s">
        <v>9</v>
      </c>
      <c r="F888" s="9" t="s">
        <v>956</v>
      </c>
      <c r="G888" s="11" t="s">
        <v>15</v>
      </c>
    </row>
    <row r="889" spans="1:7" x14ac:dyDescent="0.25">
      <c r="A889" s="7">
        <v>44294</v>
      </c>
      <c r="B889" s="8"/>
      <c r="C889" s="9" t="s">
        <v>713</v>
      </c>
      <c r="D889" s="10">
        <v>7917</v>
      </c>
      <c r="E889" s="9" t="s">
        <v>9</v>
      </c>
      <c r="F889" s="9" t="s">
        <v>956</v>
      </c>
      <c r="G889" s="11" t="s">
        <v>15</v>
      </c>
    </row>
    <row r="890" spans="1:7" x14ac:dyDescent="0.25">
      <c r="A890" s="7">
        <v>44294</v>
      </c>
      <c r="B890" s="8"/>
      <c r="C890" s="9" t="s">
        <v>713</v>
      </c>
      <c r="D890" s="10">
        <v>7917</v>
      </c>
      <c r="E890" s="9" t="s">
        <v>9</v>
      </c>
      <c r="F890" s="9" t="s">
        <v>956</v>
      </c>
      <c r="G890" s="11" t="s">
        <v>15</v>
      </c>
    </row>
    <row r="891" spans="1:7" x14ac:dyDescent="0.25">
      <c r="A891" s="7">
        <v>44474</v>
      </c>
      <c r="B891" s="8"/>
      <c r="C891" s="9" t="s">
        <v>713</v>
      </c>
      <c r="D891" s="10">
        <v>9000</v>
      </c>
      <c r="E891" s="9" t="s">
        <v>9</v>
      </c>
      <c r="F891" s="9" t="s">
        <v>956</v>
      </c>
      <c r="G891" s="11" t="s">
        <v>15</v>
      </c>
    </row>
    <row r="892" spans="1:7" x14ac:dyDescent="0.25">
      <c r="A892" s="7">
        <v>44618</v>
      </c>
      <c r="B892" s="8"/>
      <c r="C892" s="9" t="s">
        <v>713</v>
      </c>
      <c r="D892" s="10">
        <v>37400</v>
      </c>
      <c r="E892" s="9" t="s">
        <v>9</v>
      </c>
      <c r="F892" s="9" t="s">
        <v>956</v>
      </c>
      <c r="G892" s="11" t="s">
        <v>15</v>
      </c>
    </row>
    <row r="893" spans="1:7" x14ac:dyDescent="0.25">
      <c r="A893" s="7">
        <v>44523</v>
      </c>
      <c r="B893" s="8"/>
      <c r="C893" s="9" t="s">
        <v>713</v>
      </c>
      <c r="D893" s="10">
        <v>35720</v>
      </c>
      <c r="E893" s="9" t="s">
        <v>9</v>
      </c>
      <c r="F893" s="9" t="s">
        <v>956</v>
      </c>
      <c r="G893" s="11" t="s">
        <v>15</v>
      </c>
    </row>
    <row r="894" spans="1:7" x14ac:dyDescent="0.25">
      <c r="A894" s="7">
        <v>43206</v>
      </c>
      <c r="B894" s="8"/>
      <c r="C894" s="9" t="s">
        <v>352</v>
      </c>
      <c r="D894" s="10">
        <v>20060</v>
      </c>
      <c r="E894" s="9" t="s">
        <v>23</v>
      </c>
      <c r="F894" s="9" t="s">
        <v>957</v>
      </c>
      <c r="G894" s="11" t="s">
        <v>49</v>
      </c>
    </row>
    <row r="895" spans="1:7" x14ac:dyDescent="0.25">
      <c r="A895" s="7">
        <v>43684</v>
      </c>
      <c r="B895" s="8">
        <v>16</v>
      </c>
      <c r="C895" s="9" t="s">
        <v>958</v>
      </c>
      <c r="D895" s="10">
        <v>28500</v>
      </c>
      <c r="E895" s="9" t="s">
        <v>9</v>
      </c>
      <c r="F895" s="9" t="s">
        <v>959</v>
      </c>
      <c r="G895" s="11" t="s">
        <v>15</v>
      </c>
    </row>
    <row r="896" spans="1:7" x14ac:dyDescent="0.25">
      <c r="A896" s="7">
        <v>44553</v>
      </c>
      <c r="B896" s="8"/>
      <c r="C896" s="9" t="s">
        <v>488</v>
      </c>
      <c r="D896" s="10">
        <v>1659194</v>
      </c>
      <c r="E896" s="9" t="s">
        <v>124</v>
      </c>
      <c r="F896" s="9" t="s">
        <v>63</v>
      </c>
      <c r="G896" s="11" t="s">
        <v>15</v>
      </c>
    </row>
    <row r="897" spans="1:7" x14ac:dyDescent="0.25">
      <c r="A897" s="7">
        <v>44618</v>
      </c>
      <c r="B897" s="8">
        <v>12</v>
      </c>
      <c r="C897" s="9" t="s">
        <v>407</v>
      </c>
      <c r="D897" s="10">
        <v>200095</v>
      </c>
      <c r="E897" s="9" t="s">
        <v>9</v>
      </c>
      <c r="F897" s="9" t="s">
        <v>960</v>
      </c>
      <c r="G897" s="11" t="s">
        <v>15</v>
      </c>
    </row>
    <row r="898" spans="1:7" x14ac:dyDescent="0.25">
      <c r="A898" s="7">
        <v>44638</v>
      </c>
      <c r="B898" s="8"/>
      <c r="C898" s="9" t="s">
        <v>216</v>
      </c>
      <c r="D898" s="10">
        <v>558340</v>
      </c>
      <c r="E898" s="9" t="s">
        <v>9</v>
      </c>
      <c r="F898" s="9" t="s">
        <v>961</v>
      </c>
      <c r="G898" s="11" t="s">
        <v>218</v>
      </c>
    </row>
    <row r="899" spans="1:7" x14ac:dyDescent="0.25">
      <c r="A899" s="7">
        <v>44650</v>
      </c>
      <c r="B899" s="8" t="s">
        <v>38</v>
      </c>
      <c r="C899" s="9" t="s">
        <v>16</v>
      </c>
      <c r="D899" s="10">
        <v>16212.96</v>
      </c>
      <c r="E899" s="9" t="s">
        <v>9</v>
      </c>
      <c r="F899" s="9" t="s">
        <v>962</v>
      </c>
      <c r="G899" s="11" t="s">
        <v>15</v>
      </c>
    </row>
    <row r="900" spans="1:7" x14ac:dyDescent="0.25">
      <c r="A900" s="7">
        <v>43052</v>
      </c>
      <c r="B900" s="8">
        <v>29</v>
      </c>
      <c r="C900" s="9" t="s">
        <v>963</v>
      </c>
      <c r="D900" s="10">
        <v>91758</v>
      </c>
      <c r="E900" s="9" t="s">
        <v>9</v>
      </c>
      <c r="F900" s="9" t="s">
        <v>73</v>
      </c>
      <c r="G900" s="11" t="s">
        <v>15</v>
      </c>
    </row>
    <row r="901" spans="1:7" x14ac:dyDescent="0.25">
      <c r="A901" s="7">
        <v>43314</v>
      </c>
      <c r="B901" s="8">
        <v>1</v>
      </c>
      <c r="C901" s="9" t="s">
        <v>676</v>
      </c>
      <c r="D901" s="10">
        <v>23010</v>
      </c>
      <c r="E901" s="9" t="s">
        <v>9</v>
      </c>
      <c r="F901" s="9" t="s">
        <v>964</v>
      </c>
      <c r="G901" s="11" t="s">
        <v>15</v>
      </c>
    </row>
    <row r="902" spans="1:7" x14ac:dyDescent="0.25">
      <c r="A902" s="7">
        <v>43428</v>
      </c>
      <c r="B902" s="8">
        <v>7000308124</v>
      </c>
      <c r="C902" s="9" t="s">
        <v>503</v>
      </c>
      <c r="D902" s="10">
        <v>279660.2</v>
      </c>
      <c r="E902" s="9" t="s">
        <v>9</v>
      </c>
      <c r="F902" s="9" t="s">
        <v>965</v>
      </c>
      <c r="G902" s="11" t="s">
        <v>21</v>
      </c>
    </row>
    <row r="903" spans="1:7" x14ac:dyDescent="0.25">
      <c r="A903" s="7">
        <v>43607</v>
      </c>
      <c r="B903" s="8" t="s">
        <v>966</v>
      </c>
      <c r="C903" s="9" t="s">
        <v>967</v>
      </c>
      <c r="D903" s="10">
        <v>1544443</v>
      </c>
      <c r="E903" s="9" t="s">
        <v>9</v>
      </c>
      <c r="F903" s="9" t="s">
        <v>962</v>
      </c>
      <c r="G903" s="11" t="s">
        <v>15</v>
      </c>
    </row>
    <row r="904" spans="1:7" x14ac:dyDescent="0.25">
      <c r="A904" s="7">
        <v>43726</v>
      </c>
      <c r="B904" s="8" t="s">
        <v>968</v>
      </c>
      <c r="C904" s="9" t="s">
        <v>967</v>
      </c>
      <c r="D904" s="10">
        <v>646900</v>
      </c>
      <c r="E904" s="9" t="s">
        <v>9</v>
      </c>
      <c r="F904" s="9" t="s">
        <v>962</v>
      </c>
      <c r="G904" s="11" t="s">
        <v>15</v>
      </c>
    </row>
    <row r="905" spans="1:7" x14ac:dyDescent="0.25">
      <c r="A905" s="7">
        <v>43881</v>
      </c>
      <c r="B905" s="8" t="s">
        <v>969</v>
      </c>
      <c r="C905" s="9" t="s">
        <v>967</v>
      </c>
      <c r="D905" s="10">
        <v>941554</v>
      </c>
      <c r="E905" s="9" t="s">
        <v>124</v>
      </c>
      <c r="F905" s="9" t="s">
        <v>962</v>
      </c>
      <c r="G905" s="11" t="s">
        <v>15</v>
      </c>
    </row>
    <row r="906" spans="1:7" x14ac:dyDescent="0.25">
      <c r="A906" s="7">
        <v>44285</v>
      </c>
      <c r="B906" s="8"/>
      <c r="C906" s="9" t="s">
        <v>152</v>
      </c>
      <c r="D906" s="10">
        <v>8473</v>
      </c>
      <c r="E906" s="9" t="s">
        <v>9</v>
      </c>
      <c r="F906" s="9" t="s">
        <v>970</v>
      </c>
      <c r="G906" s="11" t="s">
        <v>15</v>
      </c>
    </row>
    <row r="907" spans="1:7" x14ac:dyDescent="0.25">
      <c r="A907" s="7">
        <v>44118</v>
      </c>
      <c r="B907" s="8">
        <v>3352</v>
      </c>
      <c r="C907" s="9" t="s">
        <v>971</v>
      </c>
      <c r="D907" s="10">
        <v>29050</v>
      </c>
      <c r="E907" s="9" t="s">
        <v>9</v>
      </c>
      <c r="F907" s="9" t="s">
        <v>972</v>
      </c>
      <c r="G907" s="11" t="s">
        <v>128</v>
      </c>
    </row>
    <row r="908" spans="1:7" x14ac:dyDescent="0.25">
      <c r="A908" s="7">
        <v>44286</v>
      </c>
      <c r="B908" s="8">
        <v>721</v>
      </c>
      <c r="C908" s="9" t="s">
        <v>973</v>
      </c>
      <c r="D908" s="10">
        <v>115000</v>
      </c>
      <c r="E908" s="9" t="s">
        <v>9</v>
      </c>
      <c r="F908" s="9" t="s">
        <v>972</v>
      </c>
      <c r="G908" s="11" t="s">
        <v>128</v>
      </c>
    </row>
    <row r="909" spans="1:7" x14ac:dyDescent="0.25">
      <c r="A909" s="7">
        <v>44651</v>
      </c>
      <c r="B909" s="8">
        <v>36</v>
      </c>
      <c r="C909" s="9" t="s">
        <v>974</v>
      </c>
      <c r="D909" s="10">
        <v>110000</v>
      </c>
      <c r="E909" s="9" t="s">
        <v>9</v>
      </c>
      <c r="F909" s="9" t="s">
        <v>972</v>
      </c>
      <c r="G909" s="11" t="s">
        <v>128</v>
      </c>
    </row>
    <row r="910" spans="1:7" x14ac:dyDescent="0.25">
      <c r="A910" s="7">
        <v>44036</v>
      </c>
      <c r="B910" s="8"/>
      <c r="C910" s="9" t="s">
        <v>417</v>
      </c>
      <c r="D910" s="10">
        <v>529785</v>
      </c>
      <c r="E910" s="9" t="s">
        <v>9</v>
      </c>
      <c r="F910" s="9" t="s">
        <v>975</v>
      </c>
      <c r="G910" s="11" t="s">
        <v>128</v>
      </c>
    </row>
    <row r="911" spans="1:7" x14ac:dyDescent="0.25">
      <c r="A911" s="7">
        <v>44378</v>
      </c>
      <c r="B911" s="8"/>
      <c r="C911" s="9" t="s">
        <v>417</v>
      </c>
      <c r="D911" s="10">
        <v>266815</v>
      </c>
      <c r="E911" s="9" t="s">
        <v>9</v>
      </c>
      <c r="F911" s="9" t="s">
        <v>975</v>
      </c>
      <c r="G911" s="11" t="s">
        <v>128</v>
      </c>
    </row>
    <row r="912" spans="1:7" x14ac:dyDescent="0.25">
      <c r="A912" s="7">
        <v>44214</v>
      </c>
      <c r="B912" s="8"/>
      <c r="C912" s="9" t="s">
        <v>976</v>
      </c>
      <c r="D912" s="10">
        <v>74297</v>
      </c>
      <c r="E912" s="9" t="s">
        <v>9</v>
      </c>
      <c r="F912" s="9" t="s">
        <v>977</v>
      </c>
      <c r="G912" s="11" t="s">
        <v>978</v>
      </c>
    </row>
    <row r="913" spans="1:7" x14ac:dyDescent="0.25">
      <c r="A913" s="7">
        <v>44333</v>
      </c>
      <c r="B913" s="8" t="s">
        <v>979</v>
      </c>
      <c r="C913" s="9" t="s">
        <v>509</v>
      </c>
      <c r="D913" s="10">
        <v>36315</v>
      </c>
      <c r="E913" s="9" t="s">
        <v>9</v>
      </c>
      <c r="F913" s="9" t="s">
        <v>512</v>
      </c>
      <c r="G913" s="11" t="s">
        <v>15</v>
      </c>
    </row>
    <row r="914" spans="1:7" x14ac:dyDescent="0.25">
      <c r="A914" s="7">
        <v>44175</v>
      </c>
      <c r="B914" s="8" t="s">
        <v>980</v>
      </c>
      <c r="C914" s="9" t="s">
        <v>981</v>
      </c>
      <c r="D914" s="10">
        <v>340000</v>
      </c>
      <c r="E914" s="9" t="s">
        <v>23</v>
      </c>
      <c r="F914" s="9" t="s">
        <v>982</v>
      </c>
      <c r="G914" s="11" t="s">
        <v>680</v>
      </c>
    </row>
    <row r="915" spans="1:7" x14ac:dyDescent="0.25">
      <c r="A915" s="7">
        <v>44018</v>
      </c>
      <c r="B915" s="12" t="s">
        <v>980</v>
      </c>
      <c r="C915" s="9" t="s">
        <v>981</v>
      </c>
      <c r="D915" s="10">
        <v>9815</v>
      </c>
      <c r="E915" s="9" t="s">
        <v>23</v>
      </c>
      <c r="F915" s="9" t="s">
        <v>983</v>
      </c>
      <c r="G915" s="11" t="s">
        <v>680</v>
      </c>
    </row>
    <row r="916" spans="1:7" x14ac:dyDescent="0.25">
      <c r="A916" s="7">
        <v>44542</v>
      </c>
      <c r="B916" s="8" t="s">
        <v>984</v>
      </c>
      <c r="C916" s="9" t="s">
        <v>981</v>
      </c>
      <c r="D916" s="10">
        <v>336000</v>
      </c>
      <c r="E916" s="9" t="s">
        <v>23</v>
      </c>
      <c r="F916" s="9" t="s">
        <v>985</v>
      </c>
      <c r="G916" s="11" t="s">
        <v>680</v>
      </c>
    </row>
    <row r="917" spans="1:7" x14ac:dyDescent="0.25">
      <c r="A917" s="7">
        <v>43679</v>
      </c>
      <c r="B917" s="8" t="s">
        <v>986</v>
      </c>
      <c r="C917" s="9" t="s">
        <v>987</v>
      </c>
      <c r="D917" s="10">
        <v>1574539</v>
      </c>
      <c r="E917" s="9" t="s">
        <v>9</v>
      </c>
      <c r="F917" s="9" t="s">
        <v>988</v>
      </c>
      <c r="G917" s="11" t="s">
        <v>26</v>
      </c>
    </row>
    <row r="918" spans="1:7" x14ac:dyDescent="0.25">
      <c r="A918" s="7">
        <v>43970</v>
      </c>
      <c r="B918" s="8">
        <v>3420091863</v>
      </c>
      <c r="C918" s="9" t="s">
        <v>987</v>
      </c>
      <c r="D918" s="10">
        <v>2532166</v>
      </c>
      <c r="E918" s="9" t="s">
        <v>9</v>
      </c>
      <c r="F918" s="9" t="s">
        <v>988</v>
      </c>
      <c r="G918" s="11" t="s">
        <v>26</v>
      </c>
    </row>
    <row r="919" spans="1:7" x14ac:dyDescent="0.25">
      <c r="A919" s="7">
        <v>44564</v>
      </c>
      <c r="B919" s="8" t="s">
        <v>989</v>
      </c>
      <c r="C919" s="9" t="s">
        <v>990</v>
      </c>
      <c r="D919" s="10">
        <f>516858+5169</f>
        <v>522027</v>
      </c>
      <c r="E919" s="9" t="s">
        <v>9</v>
      </c>
      <c r="F919" s="9" t="s">
        <v>991</v>
      </c>
      <c r="G919" s="11" t="s">
        <v>21</v>
      </c>
    </row>
    <row r="920" spans="1:7" x14ac:dyDescent="0.25">
      <c r="A920" s="7">
        <v>44564</v>
      </c>
      <c r="B920" s="8" t="s">
        <v>992</v>
      </c>
      <c r="C920" s="9" t="s">
        <v>990</v>
      </c>
      <c r="D920" s="10">
        <f>1303886+13039</f>
        <v>1316925</v>
      </c>
      <c r="E920" s="9" t="s">
        <v>9</v>
      </c>
      <c r="F920" s="9" t="s">
        <v>991</v>
      </c>
      <c r="G920" s="11" t="s">
        <v>21</v>
      </c>
    </row>
    <row r="921" spans="1:7" x14ac:dyDescent="0.25">
      <c r="A921" s="7">
        <v>44578</v>
      </c>
      <c r="B921" s="8"/>
      <c r="C921" s="9" t="s">
        <v>993</v>
      </c>
      <c r="D921" s="10">
        <v>226457</v>
      </c>
      <c r="E921" s="9" t="s">
        <v>9</v>
      </c>
      <c r="F921" s="9" t="s">
        <v>991</v>
      </c>
      <c r="G921" s="11" t="s">
        <v>21</v>
      </c>
    </row>
    <row r="922" spans="1:7" x14ac:dyDescent="0.25">
      <c r="A922" s="7">
        <v>44609</v>
      </c>
      <c r="B922" s="8">
        <v>2</v>
      </c>
      <c r="C922" s="9" t="s">
        <v>993</v>
      </c>
      <c r="D922" s="10">
        <v>140752</v>
      </c>
      <c r="E922" s="9" t="s">
        <v>9</v>
      </c>
      <c r="F922" s="9" t="s">
        <v>991</v>
      </c>
      <c r="G922" s="11" t="s">
        <v>21</v>
      </c>
    </row>
    <row r="923" spans="1:7" x14ac:dyDescent="0.25">
      <c r="A923" s="7">
        <v>44627</v>
      </c>
      <c r="B923" s="8">
        <v>4</v>
      </c>
      <c r="C923" s="9" t="s">
        <v>993</v>
      </c>
      <c r="D923" s="10">
        <v>109450</v>
      </c>
      <c r="E923" s="9" t="s">
        <v>9</v>
      </c>
      <c r="F923" s="9" t="s">
        <v>991</v>
      </c>
      <c r="G923" s="11" t="s">
        <v>21</v>
      </c>
    </row>
    <row r="924" spans="1:7" x14ac:dyDescent="0.25">
      <c r="A924" s="7">
        <v>44627</v>
      </c>
      <c r="B924" s="8">
        <v>3</v>
      </c>
      <c r="C924" s="9" t="s">
        <v>993</v>
      </c>
      <c r="D924" s="10">
        <v>304660</v>
      </c>
      <c r="E924" s="9" t="s">
        <v>9</v>
      </c>
      <c r="F924" s="9" t="s">
        <v>991</v>
      </c>
      <c r="G924" s="11" t="s">
        <v>21</v>
      </c>
    </row>
    <row r="925" spans="1:7" x14ac:dyDescent="0.25">
      <c r="A925" s="7">
        <v>44273</v>
      </c>
      <c r="B925" s="8" t="s">
        <v>364</v>
      </c>
      <c r="C925" s="9" t="s">
        <v>361</v>
      </c>
      <c r="D925" s="10">
        <v>15392</v>
      </c>
      <c r="E925" s="9" t="s">
        <v>9</v>
      </c>
      <c r="F925" s="9" t="s">
        <v>365</v>
      </c>
      <c r="G925" s="11" t="s">
        <v>15</v>
      </c>
    </row>
    <row r="926" spans="1:7" x14ac:dyDescent="0.25">
      <c r="A926" s="7">
        <v>44292</v>
      </c>
      <c r="B926" s="8" t="s">
        <v>994</v>
      </c>
      <c r="C926" s="9" t="s">
        <v>361</v>
      </c>
      <c r="D926" s="10">
        <f>101539.42-0.42</f>
        <v>101539</v>
      </c>
      <c r="E926" s="9" t="s">
        <v>9</v>
      </c>
      <c r="F926" s="9" t="s">
        <v>362</v>
      </c>
      <c r="G926" s="11" t="s">
        <v>15</v>
      </c>
    </row>
    <row r="927" spans="1:7" x14ac:dyDescent="0.25">
      <c r="A927" s="7">
        <v>44292</v>
      </c>
      <c r="B927" s="8" t="s">
        <v>995</v>
      </c>
      <c r="C927" s="9" t="s">
        <v>361</v>
      </c>
      <c r="D927" s="10">
        <v>13468</v>
      </c>
      <c r="E927" s="9" t="s">
        <v>9</v>
      </c>
      <c r="F927" s="9" t="s">
        <v>365</v>
      </c>
      <c r="G927" s="11" t="s">
        <v>15</v>
      </c>
    </row>
    <row r="928" spans="1:7" x14ac:dyDescent="0.25">
      <c r="A928" s="7">
        <v>44295</v>
      </c>
      <c r="B928" s="8" t="s">
        <v>996</v>
      </c>
      <c r="C928" s="9" t="s">
        <v>361</v>
      </c>
      <c r="D928" s="10">
        <v>13468</v>
      </c>
      <c r="E928" s="9" t="s">
        <v>9</v>
      </c>
      <c r="F928" s="9" t="s">
        <v>365</v>
      </c>
      <c r="G928" s="11" t="s">
        <v>15</v>
      </c>
    </row>
    <row r="929" spans="1:7" x14ac:dyDescent="0.25">
      <c r="A929" s="7">
        <v>44295</v>
      </c>
      <c r="B929" s="8" t="s">
        <v>997</v>
      </c>
      <c r="C929" s="9" t="s">
        <v>361</v>
      </c>
      <c r="D929" s="10">
        <f>101957.28-0.28</f>
        <v>101957</v>
      </c>
      <c r="E929" s="9" t="s">
        <v>9</v>
      </c>
      <c r="F929" s="9" t="s">
        <v>362</v>
      </c>
      <c r="G929" s="11" t="s">
        <v>15</v>
      </c>
    </row>
    <row r="930" spans="1:7" x14ac:dyDescent="0.25">
      <c r="A930" s="7">
        <v>44304</v>
      </c>
      <c r="B930" s="8" t="s">
        <v>998</v>
      </c>
      <c r="C930" s="9" t="s">
        <v>361</v>
      </c>
      <c r="D930" s="10">
        <f>101957.28-0.28</f>
        <v>101957</v>
      </c>
      <c r="E930" s="9" t="s">
        <v>9</v>
      </c>
      <c r="F930" s="9" t="s">
        <v>362</v>
      </c>
      <c r="G930" s="11" t="s">
        <v>15</v>
      </c>
    </row>
    <row r="931" spans="1:7" x14ac:dyDescent="0.25">
      <c r="A931" s="7">
        <v>44304</v>
      </c>
      <c r="B931" s="8" t="s">
        <v>999</v>
      </c>
      <c r="C931" s="9" t="s">
        <v>361</v>
      </c>
      <c r="D931" s="10">
        <v>13468</v>
      </c>
      <c r="E931" s="9" t="s">
        <v>9</v>
      </c>
      <c r="F931" s="9" t="s">
        <v>365</v>
      </c>
      <c r="G931" s="11" t="s">
        <v>15</v>
      </c>
    </row>
    <row r="932" spans="1:7" x14ac:dyDescent="0.25">
      <c r="A932" s="7">
        <v>44333</v>
      </c>
      <c r="B932" s="8" t="s">
        <v>1000</v>
      </c>
      <c r="C932" s="9" t="s">
        <v>361</v>
      </c>
      <c r="D932" s="10">
        <f>106778.71-0.71</f>
        <v>106778</v>
      </c>
      <c r="E932" s="9" t="s">
        <v>9</v>
      </c>
      <c r="F932" s="9" t="s">
        <v>362</v>
      </c>
      <c r="G932" s="11" t="s">
        <v>15</v>
      </c>
    </row>
    <row r="933" spans="1:7" x14ac:dyDescent="0.25">
      <c r="A933" s="7">
        <v>44352</v>
      </c>
      <c r="B933" s="8" t="s">
        <v>1001</v>
      </c>
      <c r="C933" s="9" t="s">
        <v>361</v>
      </c>
      <c r="D933" s="10">
        <v>104143</v>
      </c>
      <c r="E933" s="9" t="s">
        <v>9</v>
      </c>
      <c r="F933" s="9" t="s">
        <v>362</v>
      </c>
      <c r="G933" s="11" t="s">
        <v>15</v>
      </c>
    </row>
    <row r="934" spans="1:7" x14ac:dyDescent="0.25">
      <c r="A934" s="7">
        <v>44352</v>
      </c>
      <c r="B934" s="8" t="s">
        <v>1002</v>
      </c>
      <c r="C934" s="9" t="s">
        <v>361</v>
      </c>
      <c r="D934" s="10">
        <v>13468</v>
      </c>
      <c r="E934" s="9" t="s">
        <v>9</v>
      </c>
      <c r="F934" s="9" t="s">
        <v>365</v>
      </c>
      <c r="G934" s="11" t="s">
        <v>15</v>
      </c>
    </row>
    <row r="935" spans="1:7" x14ac:dyDescent="0.25">
      <c r="A935" s="7">
        <v>44386</v>
      </c>
      <c r="B935" s="8" t="s">
        <v>1003</v>
      </c>
      <c r="C935" s="9" t="s">
        <v>361</v>
      </c>
      <c r="D935" s="10">
        <v>13468</v>
      </c>
      <c r="E935" s="9" t="s">
        <v>9</v>
      </c>
      <c r="F935" s="9" t="s">
        <v>365</v>
      </c>
      <c r="G935" s="11" t="s">
        <v>15</v>
      </c>
    </row>
    <row r="936" spans="1:7" x14ac:dyDescent="0.25">
      <c r="A936" s="7">
        <v>44386</v>
      </c>
      <c r="B936" s="8" t="s">
        <v>1004</v>
      </c>
      <c r="C936" s="9" t="s">
        <v>361</v>
      </c>
      <c r="D936" s="10">
        <v>104657.28</v>
      </c>
      <c r="E936" s="9" t="s">
        <v>9</v>
      </c>
      <c r="F936" s="9" t="s">
        <v>362</v>
      </c>
      <c r="G936" s="11" t="s">
        <v>15</v>
      </c>
    </row>
    <row r="937" spans="1:7" x14ac:dyDescent="0.25">
      <c r="A937" s="7">
        <v>44391</v>
      </c>
      <c r="B937" s="8" t="s">
        <v>1005</v>
      </c>
      <c r="C937" s="9" t="s">
        <v>361</v>
      </c>
      <c r="D937" s="10">
        <v>13468</v>
      </c>
      <c r="E937" s="9" t="s">
        <v>9</v>
      </c>
      <c r="F937" s="9" t="s">
        <v>365</v>
      </c>
      <c r="G937" s="11" t="s">
        <v>15</v>
      </c>
    </row>
    <row r="938" spans="1:7" x14ac:dyDescent="0.25">
      <c r="A938" s="7">
        <v>44391</v>
      </c>
      <c r="B938" s="8" t="s">
        <v>1006</v>
      </c>
      <c r="C938" s="9" t="s">
        <v>361</v>
      </c>
      <c r="D938" s="10">
        <v>104464.43</v>
      </c>
      <c r="E938" s="9" t="s">
        <v>9</v>
      </c>
      <c r="F938" s="9" t="s">
        <v>362</v>
      </c>
      <c r="G938" s="11" t="s">
        <v>15</v>
      </c>
    </row>
    <row r="939" spans="1:7" x14ac:dyDescent="0.25">
      <c r="A939" s="7">
        <v>44429</v>
      </c>
      <c r="B939" s="8" t="s">
        <v>1007</v>
      </c>
      <c r="C939" s="9" t="s">
        <v>361</v>
      </c>
      <c r="D939" s="10">
        <v>100896.56</v>
      </c>
      <c r="E939" s="9" t="s">
        <v>9</v>
      </c>
      <c r="F939" s="9" t="s">
        <v>362</v>
      </c>
      <c r="G939" s="11" t="s">
        <v>15</v>
      </c>
    </row>
    <row r="940" spans="1:7" x14ac:dyDescent="0.25">
      <c r="A940" s="7">
        <v>44429</v>
      </c>
      <c r="B940" s="8" t="s">
        <v>1008</v>
      </c>
      <c r="C940" s="9" t="s">
        <v>361</v>
      </c>
      <c r="D940" s="10">
        <v>13468</v>
      </c>
      <c r="E940" s="9" t="s">
        <v>9</v>
      </c>
      <c r="F940" s="9" t="s">
        <v>365</v>
      </c>
      <c r="G940" s="11" t="s">
        <v>15</v>
      </c>
    </row>
    <row r="941" spans="1:7" x14ac:dyDescent="0.25">
      <c r="A941" s="7">
        <v>44650</v>
      </c>
      <c r="B941" s="8" t="s">
        <v>161</v>
      </c>
      <c r="C941" s="9" t="s">
        <v>16</v>
      </c>
      <c r="D941" s="10">
        <v>3550</v>
      </c>
      <c r="E941" s="9" t="s">
        <v>9</v>
      </c>
      <c r="F941" s="9" t="s">
        <v>962</v>
      </c>
      <c r="G941" s="11" t="s">
        <v>15</v>
      </c>
    </row>
    <row r="942" spans="1:7" x14ac:dyDescent="0.25">
      <c r="A942" s="7">
        <v>42965</v>
      </c>
      <c r="B942" s="8"/>
      <c r="C942" s="9" t="s">
        <v>1009</v>
      </c>
      <c r="D942" s="9">
        <v>64800</v>
      </c>
      <c r="E942" s="9" t="s">
        <v>23</v>
      </c>
      <c r="F942" s="9"/>
      <c r="G942" s="11" t="s">
        <v>680</v>
      </c>
    </row>
    <row r="943" spans="1:7" x14ac:dyDescent="0.25">
      <c r="A943" s="7">
        <v>43051</v>
      </c>
      <c r="B943" s="8"/>
      <c r="C943" s="9" t="s">
        <v>1010</v>
      </c>
      <c r="D943" s="10">
        <v>20000</v>
      </c>
      <c r="E943" s="9" t="s">
        <v>23</v>
      </c>
      <c r="F943" s="9" t="s">
        <v>1011</v>
      </c>
      <c r="G943" s="11" t="s">
        <v>456</v>
      </c>
    </row>
    <row r="944" spans="1:7" x14ac:dyDescent="0.25">
      <c r="A944" s="7">
        <v>43055</v>
      </c>
      <c r="B944" s="8"/>
      <c r="C944" s="9" t="s">
        <v>1012</v>
      </c>
      <c r="D944" s="10">
        <v>90380</v>
      </c>
      <c r="E944" s="9" t="s">
        <v>23</v>
      </c>
      <c r="F944" s="9"/>
      <c r="G944" s="11" t="s">
        <v>1013</v>
      </c>
    </row>
    <row r="945" spans="1:7" x14ac:dyDescent="0.25">
      <c r="A945" s="7">
        <v>43190</v>
      </c>
      <c r="B945" s="8"/>
      <c r="C945" s="9" t="s">
        <v>1014</v>
      </c>
      <c r="D945" s="9">
        <v>88011</v>
      </c>
      <c r="E945" s="9" t="s">
        <v>23</v>
      </c>
      <c r="F945" s="9"/>
      <c r="G945" s="11" t="s">
        <v>1013</v>
      </c>
    </row>
    <row r="946" spans="1:7" x14ac:dyDescent="0.25">
      <c r="A946" s="7">
        <v>43190</v>
      </c>
      <c r="B946" s="8"/>
      <c r="C946" s="9" t="s">
        <v>1015</v>
      </c>
      <c r="D946" s="9">
        <v>2218926</v>
      </c>
      <c r="E946" s="9" t="s">
        <v>23</v>
      </c>
      <c r="F946" s="9"/>
      <c r="G946" s="11" t="s">
        <v>1013</v>
      </c>
    </row>
    <row r="947" spans="1:7" x14ac:dyDescent="0.25">
      <c r="A947" s="7">
        <v>43190</v>
      </c>
      <c r="B947" s="8"/>
      <c r="C947" s="9" t="s">
        <v>1015</v>
      </c>
      <c r="D947" s="9">
        <v>111333</v>
      </c>
      <c r="E947" s="9" t="s">
        <v>23</v>
      </c>
      <c r="F947" s="9"/>
      <c r="G947" s="11" t="s">
        <v>1013</v>
      </c>
    </row>
    <row r="948" spans="1:7" x14ac:dyDescent="0.25">
      <c r="A948" s="7">
        <v>43192</v>
      </c>
      <c r="B948" s="8"/>
      <c r="C948" s="9" t="s">
        <v>1015</v>
      </c>
      <c r="D948" s="9">
        <v>1254121</v>
      </c>
      <c r="E948" s="9" t="s">
        <v>23</v>
      </c>
      <c r="F948" s="9"/>
      <c r="G948" s="11" t="s">
        <v>1013</v>
      </c>
    </row>
    <row r="949" spans="1:7" x14ac:dyDescent="0.25">
      <c r="A949" s="7">
        <v>43234</v>
      </c>
      <c r="B949" s="8">
        <v>14</v>
      </c>
      <c r="C949" s="9" t="s">
        <v>1016</v>
      </c>
      <c r="D949" s="9">
        <v>75000</v>
      </c>
      <c r="E949" s="9" t="s">
        <v>23</v>
      </c>
      <c r="F949" s="9"/>
      <c r="G949" s="11" t="s">
        <v>26</v>
      </c>
    </row>
    <row r="950" spans="1:7" x14ac:dyDescent="0.25">
      <c r="A950" s="7">
        <v>43255</v>
      </c>
      <c r="B950" s="8">
        <v>20</v>
      </c>
      <c r="C950" s="9" t="s">
        <v>1016</v>
      </c>
      <c r="D950" s="9">
        <v>75000</v>
      </c>
      <c r="E950" s="9" t="s">
        <v>23</v>
      </c>
      <c r="F950" s="9"/>
      <c r="G950" s="11" t="s">
        <v>26</v>
      </c>
    </row>
    <row r="951" spans="1:7" x14ac:dyDescent="0.25">
      <c r="A951" s="7">
        <v>43676</v>
      </c>
      <c r="B951" s="8"/>
      <c r="C951" s="9" t="s">
        <v>152</v>
      </c>
      <c r="D951" s="9">
        <v>20800</v>
      </c>
      <c r="E951" s="15" t="s">
        <v>9</v>
      </c>
      <c r="F951" s="9" t="s">
        <v>133</v>
      </c>
      <c r="G951" s="11" t="s">
        <v>15</v>
      </c>
    </row>
    <row r="952" spans="1:7" x14ac:dyDescent="0.25">
      <c r="A952" s="7">
        <v>43458</v>
      </c>
      <c r="B952" s="8">
        <v>905</v>
      </c>
      <c r="C952" s="9" t="s">
        <v>711</v>
      </c>
      <c r="D952" s="9">
        <v>50000</v>
      </c>
      <c r="E952" s="9" t="s">
        <v>23</v>
      </c>
      <c r="F952" s="9" t="s">
        <v>1011</v>
      </c>
      <c r="G952" s="11" t="s">
        <v>26</v>
      </c>
    </row>
    <row r="953" spans="1:7" x14ac:dyDescent="0.25">
      <c r="A953" s="7">
        <v>43495</v>
      </c>
      <c r="B953" s="8">
        <v>3930</v>
      </c>
      <c r="C953" s="9" t="s">
        <v>152</v>
      </c>
      <c r="D953" s="9">
        <v>113526</v>
      </c>
      <c r="E953" s="15" t="s">
        <v>9</v>
      </c>
      <c r="F953" s="9" t="s">
        <v>133</v>
      </c>
      <c r="G953" s="11" t="s">
        <v>15</v>
      </c>
    </row>
    <row r="954" spans="1:7" x14ac:dyDescent="0.25">
      <c r="A954" s="7">
        <v>43501</v>
      </c>
      <c r="B954" s="8"/>
      <c r="C954" s="9" t="s">
        <v>1017</v>
      </c>
      <c r="D954" s="9">
        <v>68681.7</v>
      </c>
      <c r="E954" s="9" t="s">
        <v>23</v>
      </c>
      <c r="F954" s="9"/>
      <c r="G954" s="11" t="s">
        <v>680</v>
      </c>
    </row>
    <row r="955" spans="1:7" x14ac:dyDescent="0.25">
      <c r="A955" s="7">
        <v>43505</v>
      </c>
      <c r="B955" s="8"/>
      <c r="C955" s="9" t="s">
        <v>1018</v>
      </c>
      <c r="D955" s="9">
        <v>50000</v>
      </c>
      <c r="E955" s="9" t="s">
        <v>23</v>
      </c>
      <c r="F955" s="9"/>
      <c r="G955" s="11" t="s">
        <v>26</v>
      </c>
    </row>
    <row r="956" spans="1:7" x14ac:dyDescent="0.25">
      <c r="A956" s="7">
        <v>43515</v>
      </c>
      <c r="B956" s="8">
        <v>4225</v>
      </c>
      <c r="C956" s="9" t="s">
        <v>152</v>
      </c>
      <c r="D956" s="9">
        <v>162578</v>
      </c>
      <c r="E956" s="15" t="s">
        <v>9</v>
      </c>
      <c r="F956" s="9" t="s">
        <v>133</v>
      </c>
      <c r="G956" s="11" t="s">
        <v>15</v>
      </c>
    </row>
    <row r="957" spans="1:7" x14ac:dyDescent="0.25">
      <c r="A957" s="7">
        <v>43555</v>
      </c>
      <c r="B957" s="8"/>
      <c r="C957" s="9" t="s">
        <v>1014</v>
      </c>
      <c r="D957" s="9">
        <v>109105</v>
      </c>
      <c r="E957" s="9" t="s">
        <v>23</v>
      </c>
      <c r="F957" s="9"/>
      <c r="G957" s="11" t="s">
        <v>1013</v>
      </c>
    </row>
    <row r="958" spans="1:7" x14ac:dyDescent="0.25">
      <c r="A958" s="7">
        <v>43555</v>
      </c>
      <c r="B958" s="8"/>
      <c r="C958" s="9" t="s">
        <v>1015</v>
      </c>
      <c r="D958" s="9">
        <v>148444</v>
      </c>
      <c r="E958" s="9" t="s">
        <v>23</v>
      </c>
      <c r="F958" s="9"/>
      <c r="G958" s="11" t="s">
        <v>1013</v>
      </c>
    </row>
    <row r="959" spans="1:7" x14ac:dyDescent="0.25">
      <c r="A959" s="7">
        <v>43555</v>
      </c>
      <c r="B959" s="8"/>
      <c r="C959" s="9" t="s">
        <v>1015</v>
      </c>
      <c r="D959" s="9">
        <v>117757</v>
      </c>
      <c r="E959" s="9" t="s">
        <v>23</v>
      </c>
      <c r="F959" s="9"/>
      <c r="G959" s="11" t="s">
        <v>1013</v>
      </c>
    </row>
    <row r="960" spans="1:7" x14ac:dyDescent="0.25">
      <c r="A960" s="7">
        <v>43555</v>
      </c>
      <c r="B960" s="8"/>
      <c r="C960" s="9" t="s">
        <v>1019</v>
      </c>
      <c r="D960" s="10">
        <v>6000</v>
      </c>
      <c r="E960" s="9" t="s">
        <v>23</v>
      </c>
      <c r="F960" s="9"/>
      <c r="G960" s="11" t="s">
        <v>680</v>
      </c>
    </row>
    <row r="961" spans="1:7" x14ac:dyDescent="0.25">
      <c r="A961" s="7">
        <v>43555</v>
      </c>
      <c r="B961" s="8"/>
      <c r="C961" s="9" t="s">
        <v>1020</v>
      </c>
      <c r="D961" s="9">
        <v>1496000</v>
      </c>
      <c r="E961" s="9" t="s">
        <v>9</v>
      </c>
      <c r="F961" s="9"/>
      <c r="G961" s="11" t="s">
        <v>15</v>
      </c>
    </row>
    <row r="962" spans="1:7" x14ac:dyDescent="0.25">
      <c r="A962" s="7">
        <v>43555</v>
      </c>
      <c r="B962" s="8"/>
      <c r="C962" s="9" t="s">
        <v>1021</v>
      </c>
      <c r="D962" s="9">
        <v>1100000</v>
      </c>
      <c r="E962" s="9" t="s">
        <v>9</v>
      </c>
      <c r="F962" s="9" t="s">
        <v>1022</v>
      </c>
      <c r="G962" s="11" t="s">
        <v>15</v>
      </c>
    </row>
    <row r="963" spans="1:7" x14ac:dyDescent="0.25">
      <c r="A963" s="7">
        <v>43555</v>
      </c>
      <c r="B963" s="8"/>
      <c r="C963" s="9" t="s">
        <v>1023</v>
      </c>
      <c r="D963" s="9">
        <v>25000001</v>
      </c>
      <c r="E963" s="9" t="s">
        <v>23</v>
      </c>
      <c r="F963" s="9"/>
      <c r="G963" s="11" t="s">
        <v>680</v>
      </c>
    </row>
    <row r="964" spans="1:7" x14ac:dyDescent="0.25">
      <c r="A964" s="7">
        <v>43663</v>
      </c>
      <c r="B964" s="8"/>
      <c r="C964" s="9" t="s">
        <v>1012</v>
      </c>
      <c r="D964" s="9">
        <v>590000</v>
      </c>
      <c r="E964" s="9" t="s">
        <v>23</v>
      </c>
      <c r="F964" s="9"/>
      <c r="G964" s="11" t="s">
        <v>1013</v>
      </c>
    </row>
    <row r="965" spans="1:7" x14ac:dyDescent="0.25">
      <c r="A965" s="7">
        <v>43663</v>
      </c>
      <c r="B965" s="8"/>
      <c r="C965" s="9" t="s">
        <v>1012</v>
      </c>
      <c r="D965" s="9">
        <v>97500</v>
      </c>
      <c r="E965" s="9" t="s">
        <v>23</v>
      </c>
      <c r="F965" s="9"/>
      <c r="G965" s="11" t="s">
        <v>1013</v>
      </c>
    </row>
    <row r="966" spans="1:7" x14ac:dyDescent="0.25">
      <c r="A966" s="7">
        <v>43663</v>
      </c>
      <c r="B966" s="8"/>
      <c r="C966" s="9" t="s">
        <v>1012</v>
      </c>
      <c r="D966" s="9">
        <v>18698</v>
      </c>
      <c r="E966" s="9" t="s">
        <v>23</v>
      </c>
      <c r="F966" s="9"/>
      <c r="G966" s="11" t="s">
        <v>1013</v>
      </c>
    </row>
    <row r="967" spans="1:7" x14ac:dyDescent="0.25">
      <c r="A967" s="7">
        <v>43668</v>
      </c>
      <c r="B967" s="8"/>
      <c r="C967" s="9" t="s">
        <v>1024</v>
      </c>
      <c r="D967" s="9">
        <v>137263</v>
      </c>
      <c r="E967" s="9" t="s">
        <v>23</v>
      </c>
      <c r="F967" s="9"/>
      <c r="G967" s="11" t="s">
        <v>1013</v>
      </c>
    </row>
    <row r="968" spans="1:7" x14ac:dyDescent="0.25">
      <c r="A968" s="7">
        <v>43668</v>
      </c>
      <c r="B968" s="8"/>
      <c r="C968" s="9" t="s">
        <v>1012</v>
      </c>
      <c r="D968" s="9">
        <v>28153</v>
      </c>
      <c r="E968" s="9" t="s">
        <v>23</v>
      </c>
      <c r="F968" s="9"/>
      <c r="G968" s="11" t="s">
        <v>1013</v>
      </c>
    </row>
    <row r="969" spans="1:7" x14ac:dyDescent="0.25">
      <c r="A969" s="7">
        <v>43680</v>
      </c>
      <c r="B969" s="8"/>
      <c r="C969" s="9" t="s">
        <v>1012</v>
      </c>
      <c r="D969" s="9">
        <v>8437</v>
      </c>
      <c r="E969" s="9" t="s">
        <v>23</v>
      </c>
      <c r="F969" s="9"/>
      <c r="G969" s="11" t="s">
        <v>1013</v>
      </c>
    </row>
    <row r="970" spans="1:7" x14ac:dyDescent="0.25">
      <c r="A970" s="7">
        <v>43686</v>
      </c>
      <c r="B970" s="8"/>
      <c r="C970" s="9" t="s">
        <v>1025</v>
      </c>
      <c r="D970" s="9">
        <v>689742</v>
      </c>
      <c r="E970" s="9" t="s">
        <v>23</v>
      </c>
      <c r="F970" s="9"/>
      <c r="G970" s="11" t="s">
        <v>1013</v>
      </c>
    </row>
    <row r="971" spans="1:7" x14ac:dyDescent="0.25">
      <c r="A971" s="7">
        <v>43715</v>
      </c>
      <c r="B971" s="8"/>
      <c r="C971" s="9" t="s">
        <v>1012</v>
      </c>
      <c r="D971" s="9">
        <v>151166.84</v>
      </c>
      <c r="E971" s="9" t="s">
        <v>23</v>
      </c>
      <c r="F971" s="9"/>
      <c r="G971" s="11" t="s">
        <v>1013</v>
      </c>
    </row>
    <row r="972" spans="1:7" x14ac:dyDescent="0.25">
      <c r="A972" s="7">
        <v>43735</v>
      </c>
      <c r="B972" s="8"/>
      <c r="C972" s="9" t="s">
        <v>1012</v>
      </c>
      <c r="D972" s="9">
        <v>752700</v>
      </c>
      <c r="E972" s="9" t="s">
        <v>23</v>
      </c>
      <c r="F972" s="9"/>
      <c r="G972" s="11" t="s">
        <v>1013</v>
      </c>
    </row>
    <row r="973" spans="1:7" x14ac:dyDescent="0.25">
      <c r="A973" s="7">
        <v>43743</v>
      </c>
      <c r="B973" s="8"/>
      <c r="C973" s="9" t="s">
        <v>1012</v>
      </c>
      <c r="D973" s="9">
        <v>151166.84</v>
      </c>
      <c r="E973" s="9" t="s">
        <v>23</v>
      </c>
      <c r="F973" s="9"/>
      <c r="G973" s="11" t="s">
        <v>1013</v>
      </c>
    </row>
    <row r="974" spans="1:7" x14ac:dyDescent="0.25">
      <c r="A974" s="7">
        <v>43759</v>
      </c>
      <c r="B974" s="8"/>
      <c r="C974" s="9" t="s">
        <v>1012</v>
      </c>
      <c r="D974" s="9">
        <v>56402</v>
      </c>
      <c r="E974" s="9" t="s">
        <v>23</v>
      </c>
      <c r="F974" s="9"/>
      <c r="G974" s="11" t="s">
        <v>1013</v>
      </c>
    </row>
    <row r="975" spans="1:7" x14ac:dyDescent="0.25">
      <c r="A975" s="7">
        <v>43773</v>
      </c>
      <c r="B975" s="8"/>
      <c r="C975" s="9" t="s">
        <v>1026</v>
      </c>
      <c r="D975" s="9">
        <v>37000</v>
      </c>
      <c r="E975" s="9" t="s">
        <v>9</v>
      </c>
      <c r="F975" s="9" t="s">
        <v>1022</v>
      </c>
      <c r="G975" s="11" t="s">
        <v>15</v>
      </c>
    </row>
    <row r="976" spans="1:7" x14ac:dyDescent="0.25">
      <c r="A976" s="7">
        <v>43775</v>
      </c>
      <c r="B976" s="8">
        <v>35</v>
      </c>
      <c r="C976" s="9" t="s">
        <v>1027</v>
      </c>
      <c r="D976" s="9">
        <v>189036</v>
      </c>
      <c r="E976" s="9" t="s">
        <v>9</v>
      </c>
      <c r="F976" s="9"/>
      <c r="G976" s="11" t="s">
        <v>21</v>
      </c>
    </row>
    <row r="977" spans="1:7" x14ac:dyDescent="0.25">
      <c r="A977" s="7">
        <v>43776</v>
      </c>
      <c r="B977" s="8"/>
      <c r="C977" s="9" t="s">
        <v>1012</v>
      </c>
      <c r="D977" s="9">
        <v>151166.84</v>
      </c>
      <c r="E977" s="9" t="s">
        <v>23</v>
      </c>
      <c r="F977" s="9"/>
      <c r="G977" s="11" t="s">
        <v>1013</v>
      </c>
    </row>
    <row r="978" spans="1:7" x14ac:dyDescent="0.25">
      <c r="A978" s="7">
        <v>43806</v>
      </c>
      <c r="B978" s="8"/>
      <c r="C978" s="9" t="s">
        <v>1012</v>
      </c>
      <c r="D978" s="9">
        <v>241458.38</v>
      </c>
      <c r="E978" s="9" t="s">
        <v>23</v>
      </c>
      <c r="F978" s="9"/>
      <c r="G978" s="11" t="s">
        <v>1013</v>
      </c>
    </row>
    <row r="979" spans="1:7" x14ac:dyDescent="0.25">
      <c r="A979" s="7">
        <v>43812</v>
      </c>
      <c r="B979" s="8"/>
      <c r="C979" s="9" t="s">
        <v>1012</v>
      </c>
      <c r="D979" s="9">
        <v>15260</v>
      </c>
      <c r="E979" s="9" t="s">
        <v>23</v>
      </c>
      <c r="F979" s="9"/>
      <c r="G979" s="11" t="s">
        <v>1013</v>
      </c>
    </row>
    <row r="980" spans="1:7" x14ac:dyDescent="0.25">
      <c r="A980" s="7">
        <v>43837</v>
      </c>
      <c r="B980" s="8"/>
      <c r="C980" s="9" t="s">
        <v>1012</v>
      </c>
      <c r="D980" s="9">
        <v>241458.38</v>
      </c>
      <c r="E980" s="9" t="s">
        <v>23</v>
      </c>
      <c r="F980" s="9"/>
      <c r="G980" s="11" t="s">
        <v>1013</v>
      </c>
    </row>
    <row r="981" spans="1:7" x14ac:dyDescent="0.25">
      <c r="A981" s="7">
        <v>43840</v>
      </c>
      <c r="B981" s="8"/>
      <c r="C981" s="9" t="s">
        <v>1028</v>
      </c>
      <c r="D981" s="9">
        <v>44931</v>
      </c>
      <c r="E981" s="9" t="s">
        <v>23</v>
      </c>
      <c r="F981" s="9"/>
      <c r="G981" s="11" t="s">
        <v>1013</v>
      </c>
    </row>
    <row r="982" spans="1:7" x14ac:dyDescent="0.25">
      <c r="A982" s="7">
        <v>43852</v>
      </c>
      <c r="B982" s="8"/>
      <c r="C982" s="9" t="s">
        <v>1029</v>
      </c>
      <c r="D982" s="9">
        <v>74222</v>
      </c>
      <c r="E982" s="9" t="s">
        <v>23</v>
      </c>
      <c r="F982" s="9"/>
      <c r="G982" s="11" t="s">
        <v>1013</v>
      </c>
    </row>
    <row r="983" spans="1:7" x14ac:dyDescent="0.25">
      <c r="A983" s="7">
        <v>43853</v>
      </c>
      <c r="B983" s="8"/>
      <c r="C983" s="9" t="s">
        <v>1030</v>
      </c>
      <c r="D983" s="9">
        <v>1220524</v>
      </c>
      <c r="E983" s="9" t="s">
        <v>23</v>
      </c>
      <c r="F983" s="9"/>
      <c r="G983" s="11" t="s">
        <v>1013</v>
      </c>
    </row>
    <row r="984" spans="1:7" x14ac:dyDescent="0.25">
      <c r="A984" s="7">
        <v>43868</v>
      </c>
      <c r="B984" s="8"/>
      <c r="C984" s="9" t="s">
        <v>1012</v>
      </c>
      <c r="D984" s="9">
        <v>241458.38</v>
      </c>
      <c r="E984" s="9" t="s">
        <v>23</v>
      </c>
      <c r="F984" s="9"/>
      <c r="G984" s="11" t="s">
        <v>1013</v>
      </c>
    </row>
    <row r="985" spans="1:7" x14ac:dyDescent="0.25">
      <c r="A985" s="7">
        <v>43870</v>
      </c>
      <c r="B985" s="8"/>
      <c r="C985" s="9" t="s">
        <v>1012</v>
      </c>
      <c r="D985" s="9">
        <v>237548.04</v>
      </c>
      <c r="E985" s="9" t="s">
        <v>23</v>
      </c>
      <c r="F985" s="9"/>
      <c r="G985" s="11" t="s">
        <v>1013</v>
      </c>
    </row>
    <row r="986" spans="1:7" x14ac:dyDescent="0.25">
      <c r="A986" s="7">
        <v>43872</v>
      </c>
      <c r="B986" s="8"/>
      <c r="C986" s="9" t="s">
        <v>1012</v>
      </c>
      <c r="D986" s="9">
        <v>3910.34</v>
      </c>
      <c r="E986" s="9" t="s">
        <v>23</v>
      </c>
      <c r="F986" s="9"/>
      <c r="G986" s="11" t="s">
        <v>1013</v>
      </c>
    </row>
    <row r="987" spans="1:7" x14ac:dyDescent="0.25">
      <c r="A987" s="7">
        <v>43897</v>
      </c>
      <c r="B987" s="8"/>
      <c r="C987" s="9" t="s">
        <v>1012</v>
      </c>
      <c r="D987" s="9">
        <v>290266.63</v>
      </c>
      <c r="E987" s="9" t="s">
        <v>23</v>
      </c>
      <c r="F987" s="9"/>
      <c r="G987" s="11" t="s">
        <v>1013</v>
      </c>
    </row>
    <row r="988" spans="1:7" x14ac:dyDescent="0.25">
      <c r="A988" s="7">
        <v>43906</v>
      </c>
      <c r="B988" s="8" t="s">
        <v>1031</v>
      </c>
      <c r="C988" s="9" t="s">
        <v>1032</v>
      </c>
      <c r="D988" s="9">
        <v>3325023</v>
      </c>
      <c r="E988" s="9" t="s">
        <v>9</v>
      </c>
      <c r="F988" s="9" t="s">
        <v>988</v>
      </c>
      <c r="G988" s="11" t="s">
        <v>770</v>
      </c>
    </row>
    <row r="989" spans="1:7" x14ac:dyDescent="0.25">
      <c r="A989" s="7">
        <v>43907</v>
      </c>
      <c r="B989" s="8"/>
      <c r="C989" s="9" t="s">
        <v>1028</v>
      </c>
      <c r="D989" s="9">
        <v>24889</v>
      </c>
      <c r="E989" s="9" t="s">
        <v>23</v>
      </c>
      <c r="F989" s="9"/>
      <c r="G989" s="11" t="s">
        <v>1013</v>
      </c>
    </row>
    <row r="990" spans="1:7" x14ac:dyDescent="0.25">
      <c r="A990" s="7">
        <v>43921</v>
      </c>
      <c r="B990" s="8"/>
      <c r="C990" s="9" t="s">
        <v>1033</v>
      </c>
      <c r="D990" s="9">
        <v>106826</v>
      </c>
      <c r="E990" s="9" t="s">
        <v>23</v>
      </c>
      <c r="F990" s="9" t="s">
        <v>983</v>
      </c>
      <c r="G990" s="11" t="s">
        <v>680</v>
      </c>
    </row>
    <row r="991" spans="1:7" x14ac:dyDescent="0.25">
      <c r="A991" s="7">
        <v>43930</v>
      </c>
      <c r="B991" s="8"/>
      <c r="C991" s="9" t="s">
        <v>1012</v>
      </c>
      <c r="D991" s="9">
        <v>205789.81</v>
      </c>
      <c r="E991" s="9" t="s">
        <v>23</v>
      </c>
      <c r="F991" s="9"/>
      <c r="G991" s="11" t="s">
        <v>1013</v>
      </c>
    </row>
    <row r="992" spans="1:7" x14ac:dyDescent="0.25">
      <c r="A992" s="7">
        <v>43939</v>
      </c>
      <c r="B992" s="8"/>
      <c r="C992" s="9" t="s">
        <v>1012</v>
      </c>
      <c r="D992" s="9">
        <v>192622.57</v>
      </c>
      <c r="E992" s="9" t="s">
        <v>23</v>
      </c>
      <c r="F992" s="9"/>
      <c r="G992" s="11" t="s">
        <v>1013</v>
      </c>
    </row>
    <row r="993" spans="1:7" x14ac:dyDescent="0.25">
      <c r="A993" s="7">
        <v>43958</v>
      </c>
      <c r="B993" s="8"/>
      <c r="C993" s="9" t="s">
        <v>1012</v>
      </c>
      <c r="D993" s="9">
        <v>398412.38</v>
      </c>
      <c r="E993" s="9" t="s">
        <v>23</v>
      </c>
      <c r="F993" s="9"/>
      <c r="G993" s="11" t="s">
        <v>1013</v>
      </c>
    </row>
    <row r="994" spans="1:7" x14ac:dyDescent="0.25">
      <c r="A994" s="7">
        <v>43971</v>
      </c>
      <c r="B994" s="8"/>
      <c r="C994" s="9" t="s">
        <v>1034</v>
      </c>
      <c r="D994" s="9">
        <v>796302</v>
      </c>
      <c r="E994" s="9" t="s">
        <v>23</v>
      </c>
      <c r="F994" s="9"/>
      <c r="G994" s="11" t="s">
        <v>1013</v>
      </c>
    </row>
    <row r="995" spans="1:7" x14ac:dyDescent="0.25">
      <c r="A995" s="7">
        <v>43983</v>
      </c>
      <c r="B995" s="8"/>
      <c r="C995" s="9" t="s">
        <v>1012</v>
      </c>
      <c r="D995" s="9">
        <v>796302</v>
      </c>
      <c r="E995" s="9" t="s">
        <v>23</v>
      </c>
      <c r="F995" s="9"/>
      <c r="G995" s="11" t="s">
        <v>1013</v>
      </c>
    </row>
    <row r="996" spans="1:7" x14ac:dyDescent="0.25">
      <c r="A996" s="7">
        <v>43989</v>
      </c>
      <c r="B996" s="8"/>
      <c r="C996" s="9" t="s">
        <v>1012</v>
      </c>
      <c r="D996" s="9">
        <v>398412.38</v>
      </c>
      <c r="E996" s="9" t="s">
        <v>23</v>
      </c>
      <c r="F996" s="9"/>
      <c r="G996" s="11" t="s">
        <v>1013</v>
      </c>
    </row>
    <row r="997" spans="1:7" x14ac:dyDescent="0.25">
      <c r="A997" s="7">
        <v>44019</v>
      </c>
      <c r="B997" s="8"/>
      <c r="C997" s="9" t="s">
        <v>1012</v>
      </c>
      <c r="D997" s="9">
        <v>398412.38</v>
      </c>
      <c r="E997" s="9" t="s">
        <v>23</v>
      </c>
      <c r="F997" s="9"/>
      <c r="G997" s="11" t="s">
        <v>1013</v>
      </c>
    </row>
    <row r="998" spans="1:7" x14ac:dyDescent="0.25">
      <c r="A998" s="7">
        <v>44050</v>
      </c>
      <c r="B998" s="8"/>
      <c r="C998" s="9" t="s">
        <v>1012</v>
      </c>
      <c r="D998" s="9">
        <v>398412.38</v>
      </c>
      <c r="E998" s="9" t="s">
        <v>23</v>
      </c>
      <c r="F998" s="9"/>
      <c r="G998" s="11" t="s">
        <v>1013</v>
      </c>
    </row>
    <row r="999" spans="1:7" x14ac:dyDescent="0.25">
      <c r="A999" s="7">
        <v>44061</v>
      </c>
      <c r="B999" s="8" t="s">
        <v>1035</v>
      </c>
      <c r="C999" s="9" t="s">
        <v>1032</v>
      </c>
      <c r="D999" s="9">
        <v>1504000</v>
      </c>
      <c r="E999" s="9" t="s">
        <v>9</v>
      </c>
      <c r="F999" s="9" t="s">
        <v>988</v>
      </c>
      <c r="G999" s="11" t="s">
        <v>770</v>
      </c>
    </row>
    <row r="1000" spans="1:7" x14ac:dyDescent="0.25">
      <c r="A1000" s="7">
        <v>44081</v>
      </c>
      <c r="B1000" s="8"/>
      <c r="C1000" s="9" t="s">
        <v>1012</v>
      </c>
      <c r="D1000" s="9">
        <v>349103.91</v>
      </c>
      <c r="E1000" s="9" t="s">
        <v>23</v>
      </c>
      <c r="F1000" s="9"/>
      <c r="G1000" s="11" t="s">
        <v>680</v>
      </c>
    </row>
    <row r="1001" spans="1:7" x14ac:dyDescent="0.25">
      <c r="A1001" s="7">
        <v>44090</v>
      </c>
      <c r="B1001" s="8"/>
      <c r="C1001" s="9" t="s">
        <v>1036</v>
      </c>
      <c r="D1001" s="9">
        <v>16092500</v>
      </c>
      <c r="E1001" s="9" t="s">
        <v>23</v>
      </c>
      <c r="F1001" s="9"/>
      <c r="G1001" s="11" t="s">
        <v>680</v>
      </c>
    </row>
    <row r="1002" spans="1:7" x14ac:dyDescent="0.25">
      <c r="A1002" s="7">
        <v>44111</v>
      </c>
      <c r="B1002" s="8"/>
      <c r="C1002" s="9" t="s">
        <v>1012</v>
      </c>
      <c r="D1002" s="9">
        <v>345193.5</v>
      </c>
      <c r="E1002" s="9" t="s">
        <v>23</v>
      </c>
      <c r="F1002" s="9"/>
      <c r="G1002" s="11" t="s">
        <v>680</v>
      </c>
    </row>
    <row r="1003" spans="1:7" x14ac:dyDescent="0.25">
      <c r="A1003" s="7">
        <v>44111</v>
      </c>
      <c r="B1003" s="8" t="s">
        <v>1037</v>
      </c>
      <c r="C1003" s="9" t="s">
        <v>1032</v>
      </c>
      <c r="D1003" s="9">
        <v>2229300</v>
      </c>
      <c r="E1003" s="9" t="s">
        <v>9</v>
      </c>
      <c r="F1003" s="9" t="s">
        <v>988</v>
      </c>
      <c r="G1003" s="11" t="s">
        <v>770</v>
      </c>
    </row>
    <row r="1004" spans="1:7" x14ac:dyDescent="0.25">
      <c r="A1004" s="7">
        <v>44119</v>
      </c>
      <c r="B1004" s="8"/>
      <c r="C1004" s="9" t="s">
        <v>1028</v>
      </c>
      <c r="D1004" s="9">
        <v>69659</v>
      </c>
      <c r="E1004" s="9" t="s">
        <v>23</v>
      </c>
      <c r="F1004" s="9"/>
      <c r="G1004" s="11" t="s">
        <v>1013</v>
      </c>
    </row>
    <row r="1005" spans="1:7" x14ac:dyDescent="0.25">
      <c r="A1005" s="7">
        <v>44142</v>
      </c>
      <c r="B1005" s="8"/>
      <c r="C1005" s="9" t="s">
        <v>1012</v>
      </c>
      <c r="D1005" s="9">
        <v>47420</v>
      </c>
      <c r="E1005" s="9" t="s">
        <v>23</v>
      </c>
      <c r="F1005" s="9"/>
      <c r="G1005" s="11" t="s">
        <v>1013</v>
      </c>
    </row>
    <row r="1006" spans="1:7" x14ac:dyDescent="0.25">
      <c r="A1006" s="7">
        <v>44142</v>
      </c>
      <c r="B1006" s="8"/>
      <c r="C1006" s="9" t="s">
        <v>1012</v>
      </c>
      <c r="D1006" s="9">
        <v>341254.24</v>
      </c>
      <c r="E1006" s="9" t="s">
        <v>23</v>
      </c>
      <c r="F1006" s="9"/>
      <c r="G1006" s="11" t="s">
        <v>1013</v>
      </c>
    </row>
    <row r="1007" spans="1:7" x14ac:dyDescent="0.25">
      <c r="A1007" s="7">
        <v>44144</v>
      </c>
      <c r="B1007" s="8"/>
      <c r="C1007" s="9" t="s">
        <v>1012</v>
      </c>
      <c r="D1007" s="9">
        <v>14677</v>
      </c>
      <c r="E1007" s="9" t="s">
        <v>23</v>
      </c>
      <c r="F1007" s="9"/>
      <c r="G1007" s="11" t="s">
        <v>1013</v>
      </c>
    </row>
    <row r="1008" spans="1:7" x14ac:dyDescent="0.25">
      <c r="A1008" s="7">
        <v>44147</v>
      </c>
      <c r="B1008" s="8"/>
      <c r="C1008" s="9" t="s">
        <v>1038</v>
      </c>
      <c r="D1008" s="9">
        <v>20000</v>
      </c>
      <c r="E1008" s="9" t="s">
        <v>9</v>
      </c>
      <c r="F1008" s="9" t="s">
        <v>1022</v>
      </c>
      <c r="G1008" s="11" t="s">
        <v>15</v>
      </c>
    </row>
    <row r="1009" spans="1:7" x14ac:dyDescent="0.25">
      <c r="A1009" s="7">
        <v>44148</v>
      </c>
      <c r="B1009" s="8"/>
      <c r="C1009" s="9" t="s">
        <v>1039</v>
      </c>
      <c r="D1009" s="9">
        <v>13000</v>
      </c>
      <c r="E1009" s="9" t="s">
        <v>9</v>
      </c>
      <c r="F1009" s="9" t="s">
        <v>1022</v>
      </c>
      <c r="G1009" s="11" t="s">
        <v>15</v>
      </c>
    </row>
    <row r="1010" spans="1:7" x14ac:dyDescent="0.25">
      <c r="A1010" s="7">
        <v>44148</v>
      </c>
      <c r="B1010" s="8"/>
      <c r="C1010" s="9" t="s">
        <v>1040</v>
      </c>
      <c r="D1010" s="9">
        <v>20000</v>
      </c>
      <c r="E1010" s="9" t="s">
        <v>9</v>
      </c>
      <c r="F1010" s="9" t="s">
        <v>1022</v>
      </c>
      <c r="G1010" s="11" t="s">
        <v>15</v>
      </c>
    </row>
    <row r="1011" spans="1:7" x14ac:dyDescent="0.25">
      <c r="A1011" s="7">
        <v>44148</v>
      </c>
      <c r="B1011" s="8"/>
      <c r="C1011" s="9" t="s">
        <v>1026</v>
      </c>
      <c r="D1011" s="9">
        <v>66000</v>
      </c>
      <c r="E1011" s="9" t="s">
        <v>9</v>
      </c>
      <c r="F1011" s="9" t="s">
        <v>1022</v>
      </c>
      <c r="G1011" s="11" t="s">
        <v>15</v>
      </c>
    </row>
    <row r="1012" spans="1:7" x14ac:dyDescent="0.25">
      <c r="A1012" s="7">
        <v>44172</v>
      </c>
      <c r="B1012" s="8"/>
      <c r="C1012" s="9" t="s">
        <v>1012</v>
      </c>
      <c r="D1012" s="9">
        <v>418005.31</v>
      </c>
      <c r="E1012" s="9" t="s">
        <v>23</v>
      </c>
      <c r="F1012" s="9"/>
      <c r="G1012" s="11" t="s">
        <v>1013</v>
      </c>
    </row>
    <row r="1013" spans="1:7" x14ac:dyDescent="0.25">
      <c r="A1013" s="7">
        <v>44172</v>
      </c>
      <c r="B1013" s="8"/>
      <c r="C1013" s="9" t="s">
        <v>1012</v>
      </c>
      <c r="D1013" s="9">
        <v>47420</v>
      </c>
      <c r="E1013" s="9" t="s">
        <v>23</v>
      </c>
      <c r="F1013" s="9"/>
      <c r="G1013" s="11" t="s">
        <v>1013</v>
      </c>
    </row>
    <row r="1014" spans="1:7" x14ac:dyDescent="0.25">
      <c r="A1014" s="7">
        <v>44198</v>
      </c>
      <c r="B1014" s="8"/>
      <c r="C1014" s="9" t="s">
        <v>1015</v>
      </c>
      <c r="D1014" s="9">
        <v>74222</v>
      </c>
      <c r="E1014" s="9" t="s">
        <v>23</v>
      </c>
      <c r="F1014" s="9"/>
      <c r="G1014" s="11" t="s">
        <v>1013</v>
      </c>
    </row>
    <row r="1015" spans="1:7" x14ac:dyDescent="0.25">
      <c r="A1015" s="7">
        <v>44203</v>
      </c>
      <c r="B1015" s="8"/>
      <c r="C1015" s="9" t="s">
        <v>1012</v>
      </c>
      <c r="D1015" s="9">
        <v>413065.86</v>
      </c>
      <c r="E1015" s="9" t="s">
        <v>23</v>
      </c>
      <c r="F1015" s="9"/>
      <c r="G1015" s="11" t="s">
        <v>1013</v>
      </c>
    </row>
    <row r="1016" spans="1:7" x14ac:dyDescent="0.25">
      <c r="A1016" s="7">
        <v>44203</v>
      </c>
      <c r="B1016" s="8"/>
      <c r="C1016" s="9" t="s">
        <v>1012</v>
      </c>
      <c r="D1016" s="9">
        <v>12116.6</v>
      </c>
      <c r="E1016" s="9" t="s">
        <v>23</v>
      </c>
      <c r="F1016" s="9"/>
      <c r="G1016" s="11" t="s">
        <v>1013</v>
      </c>
    </row>
    <row r="1017" spans="1:7" x14ac:dyDescent="0.25">
      <c r="A1017" s="7">
        <v>44204</v>
      </c>
      <c r="B1017" s="8"/>
      <c r="C1017" s="9" t="s">
        <v>1012</v>
      </c>
      <c r="D1017" s="9">
        <v>35303.4</v>
      </c>
      <c r="E1017" s="9" t="s">
        <v>23</v>
      </c>
      <c r="F1017" s="9"/>
      <c r="G1017" s="11" t="s">
        <v>1013</v>
      </c>
    </row>
    <row r="1018" spans="1:7" x14ac:dyDescent="0.25">
      <c r="A1018" s="7">
        <v>44234</v>
      </c>
      <c r="B1018" s="8"/>
      <c r="C1018" s="9" t="s">
        <v>1012</v>
      </c>
      <c r="D1018" s="9">
        <v>408089.98</v>
      </c>
      <c r="E1018" s="9" t="s">
        <v>23</v>
      </c>
      <c r="F1018" s="9"/>
      <c r="G1018" s="11" t="s">
        <v>1013</v>
      </c>
    </row>
    <row r="1019" spans="1:7" x14ac:dyDescent="0.25">
      <c r="A1019" s="7">
        <v>44234</v>
      </c>
      <c r="B1019" s="8"/>
      <c r="C1019" s="9" t="s">
        <v>1012</v>
      </c>
      <c r="D1019" s="9">
        <v>47420</v>
      </c>
      <c r="E1019" s="9" t="s">
        <v>23</v>
      </c>
      <c r="F1019" s="9"/>
      <c r="G1019" s="11" t="s">
        <v>1013</v>
      </c>
    </row>
    <row r="1020" spans="1:7" x14ac:dyDescent="0.25">
      <c r="A1020" s="7">
        <v>44262</v>
      </c>
      <c r="B1020" s="8"/>
      <c r="C1020" s="9" t="s">
        <v>1012</v>
      </c>
      <c r="D1020" s="9">
        <v>403077.41</v>
      </c>
      <c r="E1020" s="9" t="s">
        <v>23</v>
      </c>
      <c r="F1020" s="9"/>
      <c r="G1020" s="11" t="s">
        <v>1013</v>
      </c>
    </row>
    <row r="1021" spans="1:7" x14ac:dyDescent="0.25">
      <c r="A1021" s="7">
        <v>44262</v>
      </c>
      <c r="B1021" s="8"/>
      <c r="C1021" s="9" t="s">
        <v>1012</v>
      </c>
      <c r="D1021" s="9">
        <v>47420</v>
      </c>
      <c r="E1021" s="9" t="s">
        <v>23</v>
      </c>
      <c r="F1021" s="9"/>
      <c r="G1021" s="11" t="s">
        <v>1013</v>
      </c>
    </row>
    <row r="1022" spans="1:7" x14ac:dyDescent="0.25">
      <c r="A1022" s="7">
        <v>44272</v>
      </c>
      <c r="B1022" s="8"/>
      <c r="C1022" s="9" t="s">
        <v>1041</v>
      </c>
      <c r="D1022" s="9">
        <v>8654625</v>
      </c>
      <c r="E1022" s="9" t="s">
        <v>23</v>
      </c>
      <c r="F1022" s="9"/>
      <c r="G1022" s="11" t="s">
        <v>1013</v>
      </c>
    </row>
    <row r="1023" spans="1:7" x14ac:dyDescent="0.25">
      <c r="A1023" s="7">
        <v>44286</v>
      </c>
      <c r="B1023" s="8"/>
      <c r="C1023" s="9" t="s">
        <v>1014</v>
      </c>
      <c r="D1023" s="9">
        <v>133944</v>
      </c>
      <c r="E1023" s="9" t="s">
        <v>23</v>
      </c>
      <c r="F1023" s="9"/>
      <c r="G1023" s="11" t="s">
        <v>1013</v>
      </c>
    </row>
    <row r="1024" spans="1:7" x14ac:dyDescent="0.25">
      <c r="A1024" s="7">
        <v>44286</v>
      </c>
      <c r="B1024" s="8"/>
      <c r="C1024" s="9" t="s">
        <v>1015</v>
      </c>
      <c r="D1024" s="9">
        <v>1400484</v>
      </c>
      <c r="E1024" s="9" t="s">
        <v>23</v>
      </c>
      <c r="F1024" s="9"/>
      <c r="G1024" s="11" t="s">
        <v>1013</v>
      </c>
    </row>
    <row r="1025" spans="1:7" x14ac:dyDescent="0.25">
      <c r="A1025" s="7">
        <v>44286</v>
      </c>
      <c r="B1025" s="8"/>
      <c r="C1025" s="9" t="s">
        <v>1032</v>
      </c>
      <c r="D1025" s="9">
        <v>468898.19</v>
      </c>
      <c r="E1025" s="9" t="s">
        <v>9</v>
      </c>
      <c r="F1025" s="9" t="s">
        <v>988</v>
      </c>
      <c r="G1025" s="11" t="s">
        <v>770</v>
      </c>
    </row>
    <row r="1026" spans="1:7" x14ac:dyDescent="0.25">
      <c r="A1026" s="7">
        <v>44286</v>
      </c>
      <c r="B1026" s="8"/>
      <c r="C1026" s="9" t="s">
        <v>1021</v>
      </c>
      <c r="D1026" s="9">
        <v>3894067</v>
      </c>
      <c r="E1026" s="9" t="s">
        <v>9</v>
      </c>
      <c r="F1026" s="9" t="s">
        <v>1022</v>
      </c>
      <c r="G1026" s="11" t="s">
        <v>15</v>
      </c>
    </row>
    <row r="1027" spans="1:7" x14ac:dyDescent="0.25">
      <c r="A1027" s="7">
        <v>44287</v>
      </c>
      <c r="B1027" s="8" t="s">
        <v>1042</v>
      </c>
      <c r="C1027" s="9" t="s">
        <v>1032</v>
      </c>
      <c r="D1027" s="9">
        <v>2262829.48</v>
      </c>
      <c r="E1027" s="9" t="s">
        <v>9</v>
      </c>
      <c r="F1027" s="9" t="s">
        <v>988</v>
      </c>
      <c r="G1027" s="11" t="s">
        <v>770</v>
      </c>
    </row>
    <row r="1028" spans="1:7" x14ac:dyDescent="0.25">
      <c r="A1028" s="7">
        <v>44292</v>
      </c>
      <c r="B1028" s="8">
        <v>1</v>
      </c>
      <c r="C1028" s="9" t="s">
        <v>498</v>
      </c>
      <c r="D1028" s="9">
        <v>15932.54</v>
      </c>
      <c r="E1028" s="9" t="s">
        <v>9</v>
      </c>
      <c r="F1028" s="9"/>
      <c r="G1028" s="11" t="s">
        <v>21</v>
      </c>
    </row>
    <row r="1029" spans="1:7" x14ac:dyDescent="0.25">
      <c r="A1029" s="7">
        <v>44293</v>
      </c>
      <c r="B1029" s="8"/>
      <c r="C1029" s="9" t="s">
        <v>1012</v>
      </c>
      <c r="D1029" s="9">
        <v>388832.01</v>
      </c>
      <c r="E1029" s="9" t="s">
        <v>23</v>
      </c>
      <c r="F1029" s="9"/>
      <c r="G1029" s="11" t="s">
        <v>1013</v>
      </c>
    </row>
    <row r="1030" spans="1:7" x14ac:dyDescent="0.25">
      <c r="A1030" s="7">
        <v>44293</v>
      </c>
      <c r="B1030" s="8"/>
      <c r="C1030" s="9" t="s">
        <v>1012</v>
      </c>
      <c r="D1030" s="9">
        <v>47420</v>
      </c>
      <c r="E1030" s="9" t="s">
        <v>23</v>
      </c>
      <c r="F1030" s="9"/>
      <c r="G1030" s="11" t="s">
        <v>1013</v>
      </c>
    </row>
    <row r="1031" spans="1:7" x14ac:dyDescent="0.25">
      <c r="A1031" s="7">
        <v>44323</v>
      </c>
      <c r="B1031" s="8"/>
      <c r="C1031" s="9" t="s">
        <v>1012</v>
      </c>
      <c r="D1031" s="9">
        <v>47420</v>
      </c>
      <c r="E1031" s="9" t="s">
        <v>23</v>
      </c>
      <c r="F1031" s="9"/>
      <c r="G1031" s="11" t="s">
        <v>1013</v>
      </c>
    </row>
    <row r="1032" spans="1:7" x14ac:dyDescent="0.25">
      <c r="A1032" s="7">
        <v>44323</v>
      </c>
      <c r="B1032" s="8"/>
      <c r="C1032" s="9" t="s">
        <v>1012</v>
      </c>
      <c r="D1032" s="9">
        <v>383793.89</v>
      </c>
      <c r="E1032" s="9" t="s">
        <v>23</v>
      </c>
      <c r="F1032" s="9"/>
      <c r="G1032" s="11" t="s">
        <v>1013</v>
      </c>
    </row>
    <row r="1033" spans="1:7" x14ac:dyDescent="0.25">
      <c r="A1033" s="7">
        <v>44351</v>
      </c>
      <c r="B1033" s="8" t="s">
        <v>1043</v>
      </c>
      <c r="C1033" s="9" t="s">
        <v>1032</v>
      </c>
      <c r="D1033" s="9">
        <v>2991776.3</v>
      </c>
      <c r="E1033" s="9" t="s">
        <v>9</v>
      </c>
      <c r="F1033" s="9" t="s">
        <v>988</v>
      </c>
      <c r="G1033" s="11" t="s">
        <v>770</v>
      </c>
    </row>
    <row r="1034" spans="1:7" x14ac:dyDescent="0.25">
      <c r="A1034" s="7">
        <v>44354</v>
      </c>
      <c r="B1034" s="8"/>
      <c r="C1034" s="9" t="s">
        <v>1012</v>
      </c>
      <c r="D1034" s="9">
        <v>378719.46</v>
      </c>
      <c r="E1034" s="9" t="s">
        <v>23</v>
      </c>
      <c r="F1034" s="9"/>
      <c r="G1034" s="11" t="s">
        <v>1013</v>
      </c>
    </row>
    <row r="1035" spans="1:7" x14ac:dyDescent="0.25">
      <c r="A1035" s="7">
        <v>44354</v>
      </c>
      <c r="B1035" s="8"/>
      <c r="C1035" s="9" t="s">
        <v>1012</v>
      </c>
      <c r="D1035" s="9">
        <v>47420</v>
      </c>
      <c r="E1035" s="9" t="s">
        <v>23</v>
      </c>
      <c r="F1035" s="9"/>
      <c r="G1035" s="11" t="s">
        <v>1013</v>
      </c>
    </row>
    <row r="1036" spans="1:7" x14ac:dyDescent="0.25">
      <c r="A1036" s="7">
        <v>44354</v>
      </c>
      <c r="B1036" s="8"/>
      <c r="C1036" s="9" t="s">
        <v>1012</v>
      </c>
      <c r="D1036" s="9">
        <v>47420</v>
      </c>
      <c r="E1036" s="9" t="s">
        <v>23</v>
      </c>
      <c r="F1036" s="9"/>
      <c r="G1036" s="11" t="s">
        <v>1013</v>
      </c>
    </row>
    <row r="1037" spans="1:7" x14ac:dyDescent="0.25">
      <c r="A1037" s="7">
        <v>44384</v>
      </c>
      <c r="B1037" s="8"/>
      <c r="C1037" s="9" t="s">
        <v>1012</v>
      </c>
      <c r="D1037" s="9">
        <v>373248.52</v>
      </c>
      <c r="E1037" s="9" t="s">
        <v>23</v>
      </c>
      <c r="F1037" s="9"/>
      <c r="G1037" s="11" t="s">
        <v>1013</v>
      </c>
    </row>
    <row r="1038" spans="1:7" x14ac:dyDescent="0.25">
      <c r="A1038" s="7">
        <v>44415</v>
      </c>
      <c r="B1038" s="8"/>
      <c r="C1038" s="9" t="s">
        <v>1012</v>
      </c>
      <c r="D1038" s="9">
        <v>357808.94</v>
      </c>
      <c r="E1038" s="9" t="s">
        <v>23</v>
      </c>
      <c r="F1038" s="9"/>
      <c r="G1038" s="11" t="s">
        <v>1013</v>
      </c>
    </row>
    <row r="1039" spans="1:7" x14ac:dyDescent="0.25">
      <c r="A1039" s="7">
        <v>44419</v>
      </c>
      <c r="B1039" s="8"/>
      <c r="C1039" s="9" t="s">
        <v>1012</v>
      </c>
      <c r="D1039" s="9">
        <v>47420</v>
      </c>
      <c r="E1039" s="9" t="s">
        <v>23</v>
      </c>
      <c r="F1039" s="9"/>
      <c r="G1039" s="11" t="s">
        <v>1013</v>
      </c>
    </row>
    <row r="1040" spans="1:7" x14ac:dyDescent="0.25">
      <c r="A1040" s="7">
        <v>44446</v>
      </c>
      <c r="B1040" s="8"/>
      <c r="C1040" s="9" t="s">
        <v>1012</v>
      </c>
      <c r="D1040" s="9">
        <v>445199.13</v>
      </c>
      <c r="E1040" s="9" t="s">
        <v>23</v>
      </c>
      <c r="F1040" s="9"/>
      <c r="G1040" s="11" t="s">
        <v>1013</v>
      </c>
    </row>
    <row r="1041" spans="1:7" x14ac:dyDescent="0.25">
      <c r="A1041" s="7">
        <v>44446</v>
      </c>
      <c r="B1041" s="8"/>
      <c r="C1041" s="9" t="s">
        <v>1012</v>
      </c>
      <c r="D1041" s="9">
        <v>47420</v>
      </c>
      <c r="E1041" s="9" t="s">
        <v>23</v>
      </c>
      <c r="F1041" s="9"/>
      <c r="G1041" s="11" t="s">
        <v>1013</v>
      </c>
    </row>
    <row r="1042" spans="1:7" x14ac:dyDescent="0.25">
      <c r="A1042" s="7">
        <v>44446</v>
      </c>
      <c r="B1042" s="8"/>
      <c r="C1042" s="9" t="s">
        <v>1012</v>
      </c>
      <c r="D1042" s="9">
        <v>9087356</v>
      </c>
      <c r="E1042" s="9" t="s">
        <v>23</v>
      </c>
      <c r="F1042" s="9"/>
      <c r="G1042" s="11" t="s">
        <v>1013</v>
      </c>
    </row>
    <row r="1043" spans="1:7" x14ac:dyDescent="0.25">
      <c r="A1043" s="7">
        <v>44476</v>
      </c>
      <c r="B1043" s="8"/>
      <c r="C1043" s="9" t="s">
        <v>1012</v>
      </c>
      <c r="D1043" s="9">
        <v>47420</v>
      </c>
      <c r="E1043" s="9" t="s">
        <v>23</v>
      </c>
      <c r="F1043" s="9"/>
      <c r="G1043" s="11" t="s">
        <v>1013</v>
      </c>
    </row>
    <row r="1044" spans="1:7" x14ac:dyDescent="0.25">
      <c r="A1044" s="7">
        <v>44476</v>
      </c>
      <c r="B1044" s="8"/>
      <c r="C1044" s="9" t="s">
        <v>1012</v>
      </c>
      <c r="D1044" s="9">
        <v>438816.52</v>
      </c>
      <c r="E1044" s="9" t="s">
        <v>23</v>
      </c>
      <c r="F1044" s="9"/>
      <c r="G1044" s="11" t="s">
        <v>1013</v>
      </c>
    </row>
    <row r="1045" spans="1:7" x14ac:dyDescent="0.25">
      <c r="A1045" s="7">
        <v>44507</v>
      </c>
      <c r="B1045" s="8"/>
      <c r="C1045" s="9" t="s">
        <v>1012</v>
      </c>
      <c r="D1045" s="9">
        <v>432389.24</v>
      </c>
      <c r="E1045" s="9" t="s">
        <v>23</v>
      </c>
      <c r="F1045" s="9"/>
      <c r="G1045" s="11" t="s">
        <v>1013</v>
      </c>
    </row>
    <row r="1046" spans="1:7" x14ac:dyDescent="0.25">
      <c r="A1046" s="7">
        <v>44507</v>
      </c>
      <c r="B1046" s="8"/>
      <c r="C1046" s="9" t="s">
        <v>1012</v>
      </c>
      <c r="D1046" s="9">
        <v>47420</v>
      </c>
      <c r="E1046" s="9" t="s">
        <v>23</v>
      </c>
      <c r="F1046" s="9"/>
      <c r="G1046" s="11" t="s">
        <v>1013</v>
      </c>
    </row>
    <row r="1047" spans="1:7" x14ac:dyDescent="0.25">
      <c r="A1047" s="7">
        <v>44507</v>
      </c>
      <c r="B1047" s="8"/>
      <c r="C1047" s="9" t="s">
        <v>1012</v>
      </c>
      <c r="D1047" s="9">
        <v>425916.96</v>
      </c>
      <c r="E1047" s="9" t="s">
        <v>23</v>
      </c>
      <c r="F1047" s="9"/>
      <c r="G1047" s="11" t="s">
        <v>1013</v>
      </c>
    </row>
    <row r="1048" spans="1:7" x14ac:dyDescent="0.25">
      <c r="A1048" s="7">
        <v>44507</v>
      </c>
      <c r="B1048" s="8"/>
      <c r="C1048" s="9" t="s">
        <v>1012</v>
      </c>
      <c r="D1048" s="9">
        <v>46254</v>
      </c>
      <c r="E1048" s="9" t="s">
        <v>23</v>
      </c>
      <c r="F1048" s="9"/>
      <c r="G1048" s="11" t="s">
        <v>1013</v>
      </c>
    </row>
    <row r="1049" spans="1:7" x14ac:dyDescent="0.25">
      <c r="A1049" s="7">
        <v>44551</v>
      </c>
      <c r="B1049" s="8"/>
      <c r="C1049" s="9" t="s">
        <v>1044</v>
      </c>
      <c r="D1049" s="9">
        <v>200000</v>
      </c>
      <c r="E1049" s="9" t="s">
        <v>23</v>
      </c>
      <c r="F1049" s="9"/>
      <c r="G1049" s="11" t="s">
        <v>1013</v>
      </c>
    </row>
    <row r="1050" spans="1:7" x14ac:dyDescent="0.25">
      <c r="A1050" s="7">
        <v>44555</v>
      </c>
      <c r="B1050" s="8"/>
      <c r="C1050" s="9" t="s">
        <v>1015</v>
      </c>
      <c r="D1050" s="9">
        <v>111333</v>
      </c>
      <c r="E1050" s="9" t="s">
        <v>23</v>
      </c>
      <c r="F1050" s="9"/>
      <c r="G1050" s="11" t="s">
        <v>1013</v>
      </c>
    </row>
    <row r="1051" spans="1:7" x14ac:dyDescent="0.25">
      <c r="A1051" s="7">
        <v>44560</v>
      </c>
      <c r="B1051" s="8"/>
      <c r="C1051" s="9" t="s">
        <v>1012</v>
      </c>
      <c r="D1051" s="9">
        <v>34562</v>
      </c>
      <c r="E1051" s="9" t="s">
        <v>23</v>
      </c>
      <c r="F1051" s="9"/>
      <c r="G1051" s="11" t="s">
        <v>1013</v>
      </c>
    </row>
    <row r="1052" spans="1:7" x14ac:dyDescent="0.25">
      <c r="A1052" s="7">
        <v>44568</v>
      </c>
      <c r="B1052" s="8"/>
      <c r="C1052" s="9" t="s">
        <v>1012</v>
      </c>
      <c r="D1052" s="9">
        <v>419399.38</v>
      </c>
      <c r="E1052" s="9" t="s">
        <v>23</v>
      </c>
      <c r="F1052" s="9"/>
      <c r="G1052" s="11" t="s">
        <v>1013</v>
      </c>
    </row>
    <row r="1053" spans="1:7" x14ac:dyDescent="0.25">
      <c r="A1053" s="7">
        <v>44572</v>
      </c>
      <c r="B1053" s="8"/>
      <c r="C1053" s="9" t="s">
        <v>1028</v>
      </c>
      <c r="D1053" s="9">
        <v>55045</v>
      </c>
      <c r="E1053" s="9" t="s">
        <v>23</v>
      </c>
      <c r="F1053" s="9"/>
      <c r="G1053" s="11" t="s">
        <v>1013</v>
      </c>
    </row>
    <row r="1054" spans="1:7" x14ac:dyDescent="0.25">
      <c r="A1054" s="7">
        <v>44582</v>
      </c>
      <c r="B1054" s="8"/>
      <c r="C1054" s="9" t="s">
        <v>1045</v>
      </c>
      <c r="D1054" s="9">
        <v>682515</v>
      </c>
      <c r="E1054" s="9" t="s">
        <v>23</v>
      </c>
      <c r="F1054" s="9"/>
      <c r="G1054" s="11" t="s">
        <v>1013</v>
      </c>
    </row>
    <row r="1055" spans="1:7" x14ac:dyDescent="0.25">
      <c r="A1055" s="7">
        <v>44597</v>
      </c>
      <c r="B1055" s="8"/>
      <c r="C1055" s="9" t="s">
        <v>1045</v>
      </c>
      <c r="D1055" s="9">
        <v>17368</v>
      </c>
      <c r="E1055" s="9" t="s">
        <v>23</v>
      </c>
      <c r="F1055" s="9"/>
      <c r="G1055" s="11" t="s">
        <v>1013</v>
      </c>
    </row>
    <row r="1056" spans="1:7" x14ac:dyDescent="0.25">
      <c r="A1056" s="7">
        <v>44603</v>
      </c>
      <c r="B1056" s="8">
        <v>108</v>
      </c>
      <c r="C1056" s="9" t="s">
        <v>1046</v>
      </c>
      <c r="D1056" s="9">
        <v>40000</v>
      </c>
      <c r="E1056" s="9" t="s">
        <v>9</v>
      </c>
      <c r="F1056" s="9" t="s">
        <v>988</v>
      </c>
      <c r="G1056" s="11" t="s">
        <v>770</v>
      </c>
    </row>
    <row r="1057" spans="1:7" x14ac:dyDescent="0.25">
      <c r="A1057" s="7">
        <v>44587</v>
      </c>
      <c r="B1057" s="8" t="s">
        <v>1047</v>
      </c>
      <c r="C1057" s="9" t="s">
        <v>1032</v>
      </c>
      <c r="D1057" s="9">
        <v>845384</v>
      </c>
      <c r="E1057" s="9" t="s">
        <v>9</v>
      </c>
      <c r="F1057" s="9" t="s">
        <v>988</v>
      </c>
      <c r="G1057" s="11" t="s">
        <v>770</v>
      </c>
    </row>
    <row r="1058" spans="1:7" x14ac:dyDescent="0.25">
      <c r="A1058" s="7">
        <v>44627</v>
      </c>
      <c r="B1058" s="8"/>
      <c r="C1058" s="9" t="s">
        <v>1012</v>
      </c>
      <c r="D1058" s="9">
        <v>331249.02</v>
      </c>
      <c r="E1058" s="9" t="s">
        <v>23</v>
      </c>
      <c r="F1058" s="9"/>
      <c r="G1058" s="11" t="s">
        <v>1013</v>
      </c>
    </row>
    <row r="1059" spans="1:7" x14ac:dyDescent="0.25">
      <c r="A1059" s="7">
        <v>44630</v>
      </c>
      <c r="B1059" s="8"/>
      <c r="C1059" s="9" t="s">
        <v>1045</v>
      </c>
      <c r="D1059" s="9">
        <v>111327</v>
      </c>
      <c r="E1059" s="9" t="s">
        <v>23</v>
      </c>
      <c r="F1059" s="9"/>
      <c r="G1059" s="11" t="s">
        <v>1013</v>
      </c>
    </row>
    <row r="1060" spans="1:7" x14ac:dyDescent="0.25">
      <c r="A1060" s="7">
        <v>44651</v>
      </c>
      <c r="B1060" s="8"/>
      <c r="C1060" s="9" t="s">
        <v>1048</v>
      </c>
      <c r="D1060" s="9">
        <v>488219</v>
      </c>
      <c r="E1060" s="9" t="s">
        <v>23</v>
      </c>
      <c r="F1060" s="9"/>
      <c r="G1060" s="11" t="s">
        <v>1013</v>
      </c>
    </row>
    <row r="1061" spans="1:7" x14ac:dyDescent="0.25">
      <c r="A1061" s="7">
        <v>44651</v>
      </c>
      <c r="B1061" s="8"/>
      <c r="C1061" s="9" t="s">
        <v>1014</v>
      </c>
      <c r="D1061" s="9">
        <v>967298</v>
      </c>
      <c r="E1061" s="9" t="s">
        <v>23</v>
      </c>
      <c r="F1061" s="9"/>
      <c r="G1061" s="11" t="s">
        <v>1013</v>
      </c>
    </row>
    <row r="1062" spans="1:7" x14ac:dyDescent="0.25">
      <c r="A1062" s="7">
        <v>44651</v>
      </c>
      <c r="B1062" s="8"/>
      <c r="C1062" s="9" t="s">
        <v>1015</v>
      </c>
      <c r="D1062" s="9">
        <v>6590649.3600000003</v>
      </c>
      <c r="E1062" s="9" t="s">
        <v>23</v>
      </c>
      <c r="F1062" s="9"/>
      <c r="G1062" s="11" t="s">
        <v>1013</v>
      </c>
    </row>
    <row r="1063" spans="1:7" x14ac:dyDescent="0.25">
      <c r="A1063" s="7">
        <v>44651</v>
      </c>
      <c r="B1063" s="8"/>
      <c r="C1063" s="9" t="s">
        <v>1049</v>
      </c>
      <c r="D1063" s="9">
        <v>1831823.91</v>
      </c>
      <c r="E1063" s="9" t="s">
        <v>23</v>
      </c>
      <c r="F1063" s="9"/>
      <c r="G1063" s="11" t="s">
        <v>15</v>
      </c>
    </row>
    <row r="1064" spans="1:7" x14ac:dyDescent="0.25">
      <c r="A1064" s="7">
        <v>44651</v>
      </c>
      <c r="B1064" s="8"/>
      <c r="C1064" s="9" t="s">
        <v>1028</v>
      </c>
      <c r="D1064" s="9">
        <v>12952.08</v>
      </c>
      <c r="E1064" s="9" t="s">
        <v>23</v>
      </c>
      <c r="F1064" s="9"/>
      <c r="G1064" s="11" t="s">
        <v>1013</v>
      </c>
    </row>
    <row r="1065" spans="1:7" x14ac:dyDescent="0.25">
      <c r="A1065" s="7">
        <v>44651</v>
      </c>
      <c r="B1065" s="8"/>
      <c r="C1065" s="9" t="s">
        <v>1021</v>
      </c>
      <c r="D1065" s="9">
        <v>3904023</v>
      </c>
      <c r="E1065" s="9" t="s">
        <v>9</v>
      </c>
      <c r="F1065" s="9" t="s">
        <v>1022</v>
      </c>
      <c r="G1065" s="11" t="s">
        <v>15</v>
      </c>
    </row>
    <row r="1066" spans="1:7" x14ac:dyDescent="0.25">
      <c r="A1066" s="7">
        <v>44651</v>
      </c>
      <c r="B1066" s="8"/>
      <c r="C1066" s="9" t="s">
        <v>1050</v>
      </c>
      <c r="D1066" s="9">
        <v>110000</v>
      </c>
      <c r="E1066" s="9" t="s">
        <v>9</v>
      </c>
      <c r="F1066" s="9" t="s">
        <v>772</v>
      </c>
      <c r="G1066" s="11" t="s">
        <v>128</v>
      </c>
    </row>
    <row r="1067" spans="1:7" x14ac:dyDescent="0.25">
      <c r="A1067" s="7">
        <v>44651</v>
      </c>
      <c r="B1067" s="8"/>
      <c r="C1067" s="9" t="s">
        <v>1051</v>
      </c>
      <c r="D1067" s="9">
        <v>5800460</v>
      </c>
      <c r="E1067" s="9" t="s">
        <v>9</v>
      </c>
      <c r="F1067" s="9" t="s">
        <v>1052</v>
      </c>
      <c r="G1067" s="11" t="s">
        <v>15</v>
      </c>
    </row>
    <row r="1068" spans="1:7" x14ac:dyDescent="0.25">
      <c r="A1068" s="7"/>
      <c r="B1068" s="8"/>
      <c r="C1068" s="9" t="s">
        <v>1053</v>
      </c>
      <c r="D1068" s="10">
        <f>228173+13846617</f>
        <v>14074790</v>
      </c>
      <c r="E1068" s="9" t="s">
        <v>9</v>
      </c>
      <c r="F1068" s="9"/>
      <c r="G1068" s="11" t="s">
        <v>15</v>
      </c>
    </row>
    <row r="1069" spans="1:7" x14ac:dyDescent="0.25">
      <c r="A1069" s="7">
        <v>44679</v>
      </c>
      <c r="B1069" s="9">
        <v>25</v>
      </c>
      <c r="C1069" s="9" t="s">
        <v>462</v>
      </c>
      <c r="D1069" s="9">
        <v>15000</v>
      </c>
      <c r="E1069" s="9" t="s">
        <v>23</v>
      </c>
      <c r="F1069" s="9" t="s">
        <v>1054</v>
      </c>
      <c r="G1069" s="11" t="s">
        <v>456</v>
      </c>
    </row>
    <row r="1070" spans="1:7" x14ac:dyDescent="0.25">
      <c r="A1070" s="7">
        <v>44686</v>
      </c>
      <c r="B1070" s="9">
        <v>14</v>
      </c>
      <c r="C1070" s="9" t="s">
        <v>420</v>
      </c>
      <c r="D1070" s="9">
        <v>2000</v>
      </c>
      <c r="E1070" s="9" t="s">
        <v>23</v>
      </c>
      <c r="F1070" s="9" t="s">
        <v>1054</v>
      </c>
      <c r="G1070" s="11" t="s">
        <v>456</v>
      </c>
    </row>
    <row r="1071" spans="1:7" x14ac:dyDescent="0.25">
      <c r="A1071" s="7">
        <v>44696</v>
      </c>
      <c r="B1071" s="9" t="s">
        <v>1055</v>
      </c>
      <c r="C1071" s="9" t="s">
        <v>83</v>
      </c>
      <c r="D1071" s="9">
        <v>120000</v>
      </c>
      <c r="E1071" s="9" t="s">
        <v>23</v>
      </c>
      <c r="F1071" s="9" t="s">
        <v>1054</v>
      </c>
      <c r="G1071" s="11" t="s">
        <v>456</v>
      </c>
    </row>
    <row r="1072" spans="1:7" x14ac:dyDescent="0.25">
      <c r="A1072" s="7">
        <v>44696</v>
      </c>
      <c r="B1072" s="9" t="s">
        <v>1056</v>
      </c>
      <c r="C1072" s="9" t="s">
        <v>925</v>
      </c>
      <c r="D1072" s="9">
        <v>150000</v>
      </c>
      <c r="E1072" s="9" t="s">
        <v>9</v>
      </c>
      <c r="F1072" s="9" t="s">
        <v>1057</v>
      </c>
      <c r="G1072" s="11" t="s">
        <v>456</v>
      </c>
    </row>
    <row r="1073" spans="1:7" x14ac:dyDescent="0.25">
      <c r="A1073" s="7">
        <v>44722</v>
      </c>
      <c r="B1073" s="9">
        <v>135</v>
      </c>
      <c r="C1073" s="9" t="s">
        <v>462</v>
      </c>
      <c r="D1073" s="9">
        <v>10000</v>
      </c>
      <c r="E1073" s="9" t="s">
        <v>23</v>
      </c>
      <c r="F1073" s="9" t="s">
        <v>1054</v>
      </c>
      <c r="G1073" s="11" t="s">
        <v>456</v>
      </c>
    </row>
    <row r="1074" spans="1:7" x14ac:dyDescent="0.25">
      <c r="A1074" s="7">
        <v>44730</v>
      </c>
      <c r="B1074" s="9">
        <v>65</v>
      </c>
      <c r="C1074" s="9" t="s">
        <v>420</v>
      </c>
      <c r="D1074" s="9">
        <v>1000</v>
      </c>
      <c r="E1074" s="9" t="s">
        <v>23</v>
      </c>
      <c r="F1074" s="9" t="s">
        <v>1054</v>
      </c>
      <c r="G1074" s="11" t="s">
        <v>456</v>
      </c>
    </row>
    <row r="1075" spans="1:7" x14ac:dyDescent="0.25">
      <c r="A1075" s="7">
        <v>44762</v>
      </c>
      <c r="B1075" s="9">
        <v>106</v>
      </c>
      <c r="C1075" s="9" t="s">
        <v>420</v>
      </c>
      <c r="D1075" s="9">
        <v>4000</v>
      </c>
      <c r="E1075" s="9" t="s">
        <v>23</v>
      </c>
      <c r="F1075" s="9" t="s">
        <v>1054</v>
      </c>
      <c r="G1075" s="11" t="s">
        <v>456</v>
      </c>
    </row>
    <row r="1076" spans="1:7" x14ac:dyDescent="0.25">
      <c r="A1076" s="7">
        <v>44770</v>
      </c>
      <c r="B1076" s="16" t="s">
        <v>1058</v>
      </c>
      <c r="C1076" s="9" t="s">
        <v>1059</v>
      </c>
      <c r="D1076" s="9">
        <v>200000</v>
      </c>
      <c r="E1076" s="9" t="s">
        <v>23</v>
      </c>
      <c r="F1076" s="9" t="s">
        <v>1054</v>
      </c>
      <c r="G1076" s="11" t="s">
        <v>456</v>
      </c>
    </row>
    <row r="1077" spans="1:7" x14ac:dyDescent="0.25">
      <c r="A1077" s="7">
        <v>44781</v>
      </c>
      <c r="B1077" s="9">
        <v>18</v>
      </c>
      <c r="C1077" s="9" t="s">
        <v>1060</v>
      </c>
      <c r="D1077" s="9">
        <v>70000</v>
      </c>
      <c r="E1077" s="9" t="s">
        <v>23</v>
      </c>
      <c r="F1077" s="9" t="s">
        <v>1054</v>
      </c>
      <c r="G1077" s="11" t="s">
        <v>456</v>
      </c>
    </row>
    <row r="1078" spans="1:7" x14ac:dyDescent="0.25">
      <c r="A1078" s="7">
        <v>44795</v>
      </c>
      <c r="B1078" s="9">
        <v>150</v>
      </c>
      <c r="C1078" s="9" t="s">
        <v>420</v>
      </c>
      <c r="D1078" s="9">
        <v>1500</v>
      </c>
      <c r="E1078" s="9" t="s">
        <v>23</v>
      </c>
      <c r="F1078" s="9" t="s">
        <v>1054</v>
      </c>
      <c r="G1078" s="11" t="s">
        <v>456</v>
      </c>
    </row>
    <row r="1079" spans="1:7" x14ac:dyDescent="0.25">
      <c r="A1079" s="7">
        <v>44810</v>
      </c>
      <c r="B1079" s="9">
        <v>234</v>
      </c>
      <c r="C1079" s="9" t="s">
        <v>462</v>
      </c>
      <c r="D1079" s="9">
        <v>18000</v>
      </c>
      <c r="E1079" s="9" t="s">
        <v>23</v>
      </c>
      <c r="F1079" s="9" t="s">
        <v>1054</v>
      </c>
      <c r="G1079" s="11" t="s">
        <v>456</v>
      </c>
    </row>
    <row r="1080" spans="1:7" x14ac:dyDescent="0.25">
      <c r="A1080" s="7">
        <v>44813</v>
      </c>
      <c r="B1080" s="9" t="s">
        <v>1061</v>
      </c>
      <c r="C1080" s="9" t="s">
        <v>83</v>
      </c>
      <c r="D1080" s="9">
        <v>120000</v>
      </c>
      <c r="E1080" s="9" t="s">
        <v>23</v>
      </c>
      <c r="F1080" s="9" t="s">
        <v>1054</v>
      </c>
      <c r="G1080" s="11" t="s">
        <v>456</v>
      </c>
    </row>
    <row r="1081" spans="1:7" x14ac:dyDescent="0.25">
      <c r="A1081" s="7">
        <v>44840</v>
      </c>
      <c r="B1081" s="9" t="s">
        <v>1062</v>
      </c>
      <c r="C1081" s="9" t="s">
        <v>437</v>
      </c>
      <c r="D1081" s="9">
        <v>135000</v>
      </c>
      <c r="E1081" s="9" t="s">
        <v>23</v>
      </c>
      <c r="F1081" s="9" t="s">
        <v>1054</v>
      </c>
      <c r="G1081" s="11" t="s">
        <v>456</v>
      </c>
    </row>
    <row r="1082" spans="1:7" x14ac:dyDescent="0.25">
      <c r="A1082" s="7">
        <v>44840</v>
      </c>
      <c r="B1082" s="9">
        <v>272</v>
      </c>
      <c r="C1082" s="9" t="s">
        <v>462</v>
      </c>
      <c r="D1082" s="9">
        <v>120000</v>
      </c>
      <c r="E1082" s="9" t="s">
        <v>23</v>
      </c>
      <c r="F1082" s="9" t="s">
        <v>1054</v>
      </c>
      <c r="G1082" s="11" t="s">
        <v>456</v>
      </c>
    </row>
    <row r="1083" spans="1:7" x14ac:dyDescent="0.25">
      <c r="A1083" s="7">
        <v>44840</v>
      </c>
      <c r="B1083" s="9">
        <v>273</v>
      </c>
      <c r="C1083" s="9" t="s">
        <v>462</v>
      </c>
      <c r="D1083" s="9">
        <v>120000</v>
      </c>
      <c r="E1083" s="9" t="s">
        <v>23</v>
      </c>
      <c r="F1083" s="9" t="s">
        <v>1054</v>
      </c>
      <c r="G1083" s="11" t="s">
        <v>456</v>
      </c>
    </row>
    <row r="1084" spans="1:7" x14ac:dyDescent="0.25">
      <c r="A1084" s="7">
        <v>44861</v>
      </c>
      <c r="B1084" s="9">
        <v>202</v>
      </c>
      <c r="C1084" s="9" t="s">
        <v>420</v>
      </c>
      <c r="D1084" s="9">
        <v>2000</v>
      </c>
      <c r="E1084" s="9" t="s">
        <v>23</v>
      </c>
      <c r="F1084" s="9" t="s">
        <v>1054</v>
      </c>
      <c r="G1084" s="11" t="s">
        <v>456</v>
      </c>
    </row>
    <row r="1085" spans="1:7" x14ac:dyDescent="0.25">
      <c r="A1085" s="7">
        <v>44861</v>
      </c>
      <c r="B1085" s="9" t="s">
        <v>1063</v>
      </c>
      <c r="C1085" s="9" t="s">
        <v>1064</v>
      </c>
      <c r="D1085" s="9">
        <v>213550</v>
      </c>
      <c r="E1085" s="9" t="s">
        <v>23</v>
      </c>
      <c r="F1085" s="9" t="s">
        <v>1054</v>
      </c>
      <c r="G1085" s="11" t="s">
        <v>456</v>
      </c>
    </row>
    <row r="1086" spans="1:7" x14ac:dyDescent="0.25">
      <c r="A1086" s="7">
        <v>44895</v>
      </c>
      <c r="B1086" s="9">
        <v>328</v>
      </c>
      <c r="C1086" s="9" t="s">
        <v>462</v>
      </c>
      <c r="D1086" s="9">
        <v>18000</v>
      </c>
      <c r="E1086" s="9" t="s">
        <v>23</v>
      </c>
      <c r="F1086" s="9" t="s">
        <v>1054</v>
      </c>
      <c r="G1086" s="11" t="s">
        <v>456</v>
      </c>
    </row>
    <row r="1087" spans="1:7" x14ac:dyDescent="0.25">
      <c r="A1087" s="7">
        <v>44895</v>
      </c>
      <c r="B1087" s="9" t="s">
        <v>1065</v>
      </c>
      <c r="C1087" s="9" t="s">
        <v>1066</v>
      </c>
      <c r="D1087" s="9">
        <v>100000</v>
      </c>
      <c r="E1087" s="9" t="s">
        <v>23</v>
      </c>
      <c r="F1087" s="9" t="s">
        <v>1054</v>
      </c>
      <c r="G1087" s="11" t="s">
        <v>456</v>
      </c>
    </row>
    <row r="1088" spans="1:7" x14ac:dyDescent="0.25">
      <c r="A1088" s="7">
        <v>44926</v>
      </c>
      <c r="B1088" s="9">
        <v>107</v>
      </c>
      <c r="C1088" s="9" t="s">
        <v>887</v>
      </c>
      <c r="D1088" s="9">
        <v>40000</v>
      </c>
      <c r="E1088" s="9" t="s">
        <v>9</v>
      </c>
      <c r="F1088" s="9" t="s">
        <v>1057</v>
      </c>
      <c r="G1088" s="11" t="s">
        <v>456</v>
      </c>
    </row>
    <row r="1089" spans="1:7" x14ac:dyDescent="0.25">
      <c r="A1089" s="7">
        <v>44938</v>
      </c>
      <c r="B1089" s="9">
        <v>580</v>
      </c>
      <c r="C1089" s="9" t="s">
        <v>462</v>
      </c>
      <c r="D1089" s="9">
        <v>18000</v>
      </c>
      <c r="E1089" s="9" t="s">
        <v>23</v>
      </c>
      <c r="F1089" s="9" t="s">
        <v>1054</v>
      </c>
      <c r="G1089" s="11" t="s">
        <v>456</v>
      </c>
    </row>
    <row r="1090" spans="1:7" x14ac:dyDescent="0.25">
      <c r="A1090" s="7">
        <v>44954</v>
      </c>
      <c r="B1090" s="9">
        <v>262</v>
      </c>
      <c r="C1090" s="9" t="s">
        <v>420</v>
      </c>
      <c r="D1090" s="9">
        <v>2500</v>
      </c>
      <c r="E1090" s="9" t="s">
        <v>23</v>
      </c>
      <c r="F1090" s="9" t="s">
        <v>1054</v>
      </c>
      <c r="G1090" s="11" t="s">
        <v>456</v>
      </c>
    </row>
    <row r="1091" spans="1:7" x14ac:dyDescent="0.25">
      <c r="A1091" s="7">
        <v>44954</v>
      </c>
      <c r="B1091" s="9">
        <v>108</v>
      </c>
      <c r="C1091" s="9" t="s">
        <v>887</v>
      </c>
      <c r="D1091" s="9">
        <v>40000</v>
      </c>
      <c r="E1091" s="9" t="s">
        <v>9</v>
      </c>
      <c r="F1091" s="9" t="s">
        <v>1057</v>
      </c>
      <c r="G1091" s="11" t="s">
        <v>456</v>
      </c>
    </row>
    <row r="1092" spans="1:7" x14ac:dyDescent="0.25">
      <c r="A1092" s="7">
        <v>44974</v>
      </c>
      <c r="B1092" s="9">
        <v>110</v>
      </c>
      <c r="C1092" s="9" t="s">
        <v>1060</v>
      </c>
      <c r="D1092" s="9">
        <v>67000</v>
      </c>
      <c r="E1092" s="9" t="s">
        <v>23</v>
      </c>
      <c r="F1092" s="9" t="s">
        <v>1054</v>
      </c>
      <c r="G1092" s="11" t="s">
        <v>456</v>
      </c>
    </row>
    <row r="1093" spans="1:7" x14ac:dyDescent="0.25">
      <c r="A1093" s="7">
        <v>45016</v>
      </c>
      <c r="B1093" s="9">
        <v>11</v>
      </c>
      <c r="C1093" s="9" t="s">
        <v>1067</v>
      </c>
      <c r="D1093" s="9">
        <v>96990</v>
      </c>
      <c r="E1093" s="9" t="s">
        <v>1068</v>
      </c>
      <c r="F1093" s="9" t="s">
        <v>1069</v>
      </c>
      <c r="G1093" s="11" t="s">
        <v>1070</v>
      </c>
    </row>
    <row r="1094" spans="1:7" x14ac:dyDescent="0.25">
      <c r="A1094" s="7">
        <v>45016</v>
      </c>
      <c r="B1094" s="9"/>
      <c r="C1094" s="9" t="s">
        <v>1071</v>
      </c>
      <c r="D1094" s="9">
        <v>196200</v>
      </c>
      <c r="E1094" s="9" t="s">
        <v>9</v>
      </c>
      <c r="F1094" s="9" t="s">
        <v>51</v>
      </c>
      <c r="G1094" s="11" t="s">
        <v>1070</v>
      </c>
    </row>
    <row r="1095" spans="1:7" x14ac:dyDescent="0.25">
      <c r="A1095" s="7">
        <v>45016</v>
      </c>
      <c r="B1095" s="9"/>
      <c r="C1095" s="9" t="s">
        <v>1072</v>
      </c>
      <c r="D1095" s="9">
        <v>28100</v>
      </c>
      <c r="E1095" s="9" t="s">
        <v>23</v>
      </c>
      <c r="F1095" s="9" t="s">
        <v>1054</v>
      </c>
      <c r="G1095" s="11" t="s">
        <v>456</v>
      </c>
    </row>
    <row r="1096" spans="1:7" x14ac:dyDescent="0.25">
      <c r="A1096" s="7">
        <v>44679</v>
      </c>
      <c r="B1096" s="16" t="s">
        <v>1073</v>
      </c>
      <c r="C1096" s="9" t="s">
        <v>1074</v>
      </c>
      <c r="D1096" s="9">
        <v>113381</v>
      </c>
      <c r="E1096" s="9" t="s">
        <v>9</v>
      </c>
      <c r="F1096" s="9" t="s">
        <v>1075</v>
      </c>
      <c r="G1096" s="11" t="s">
        <v>1070</v>
      </c>
    </row>
    <row r="1097" spans="1:7" x14ac:dyDescent="0.25">
      <c r="A1097" s="7">
        <v>44681</v>
      </c>
      <c r="B1097" s="9">
        <v>174</v>
      </c>
      <c r="C1097" s="9" t="s">
        <v>350</v>
      </c>
      <c r="D1097" s="9">
        <v>19532</v>
      </c>
      <c r="E1097" s="9" t="s">
        <v>9</v>
      </c>
      <c r="F1097" s="9" t="s">
        <v>1076</v>
      </c>
      <c r="G1097" s="11" t="s">
        <v>1070</v>
      </c>
    </row>
    <row r="1098" spans="1:7" x14ac:dyDescent="0.25">
      <c r="A1098" s="7">
        <v>44707</v>
      </c>
      <c r="B1098" s="9">
        <v>9624</v>
      </c>
      <c r="C1098" s="9" t="s">
        <v>1074</v>
      </c>
      <c r="D1098" s="9">
        <v>130158</v>
      </c>
      <c r="E1098" s="9" t="s">
        <v>9</v>
      </c>
      <c r="F1098" s="9" t="s">
        <v>1075</v>
      </c>
      <c r="G1098" s="11" t="s">
        <v>1070</v>
      </c>
    </row>
    <row r="1099" spans="1:7" x14ac:dyDescent="0.25">
      <c r="A1099" s="7">
        <v>44727</v>
      </c>
      <c r="B1099" s="9">
        <v>112</v>
      </c>
      <c r="C1099" s="9" t="s">
        <v>1074</v>
      </c>
      <c r="D1099" s="9">
        <v>99001</v>
      </c>
      <c r="E1099" s="9" t="s">
        <v>9</v>
      </c>
      <c r="F1099" s="9" t="s">
        <v>1075</v>
      </c>
      <c r="G1099" s="11" t="s">
        <v>1070</v>
      </c>
    </row>
    <row r="1100" spans="1:7" x14ac:dyDescent="0.25">
      <c r="A1100" s="7">
        <v>44745</v>
      </c>
      <c r="B1100" s="9">
        <v>834</v>
      </c>
      <c r="C1100" s="9" t="s">
        <v>350</v>
      </c>
      <c r="D1100" s="9">
        <v>11355</v>
      </c>
      <c r="E1100" s="9" t="s">
        <v>9</v>
      </c>
      <c r="F1100" s="9" t="s">
        <v>1076</v>
      </c>
      <c r="G1100" s="11" t="s">
        <v>1070</v>
      </c>
    </row>
    <row r="1101" spans="1:7" x14ac:dyDescent="0.25">
      <c r="A1101" s="7">
        <v>44757</v>
      </c>
      <c r="B1101" s="9">
        <v>930</v>
      </c>
      <c r="C1101" s="9" t="s">
        <v>1074</v>
      </c>
      <c r="D1101" s="9">
        <v>120588</v>
      </c>
      <c r="E1101" s="9" t="s">
        <v>9</v>
      </c>
      <c r="F1101" s="9" t="s">
        <v>1075</v>
      </c>
      <c r="G1101" s="11" t="s">
        <v>1070</v>
      </c>
    </row>
    <row r="1102" spans="1:7" x14ac:dyDescent="0.25">
      <c r="A1102" s="7">
        <v>44789</v>
      </c>
      <c r="B1102" s="9">
        <v>1304</v>
      </c>
      <c r="C1102" s="9" t="s">
        <v>350</v>
      </c>
      <c r="D1102" s="9">
        <v>18118</v>
      </c>
      <c r="E1102" s="9" t="s">
        <v>9</v>
      </c>
      <c r="F1102" s="9" t="s">
        <v>1076</v>
      </c>
      <c r="G1102" s="11" t="s">
        <v>1070</v>
      </c>
    </row>
    <row r="1103" spans="1:7" x14ac:dyDescent="0.25">
      <c r="A1103" s="7">
        <v>44791</v>
      </c>
      <c r="B1103" s="16" t="s">
        <v>1077</v>
      </c>
      <c r="C1103" s="9" t="s">
        <v>1074</v>
      </c>
      <c r="D1103" s="9">
        <v>135749</v>
      </c>
      <c r="E1103" s="9" t="s">
        <v>9</v>
      </c>
      <c r="F1103" s="9" t="s">
        <v>1075</v>
      </c>
      <c r="G1103" s="11" t="s">
        <v>1070</v>
      </c>
    </row>
    <row r="1104" spans="1:7" x14ac:dyDescent="0.25">
      <c r="A1104" s="7">
        <v>44819</v>
      </c>
      <c r="B1104" s="16" t="s">
        <v>1078</v>
      </c>
      <c r="C1104" s="9" t="s">
        <v>1074</v>
      </c>
      <c r="D1104" s="9">
        <v>82399</v>
      </c>
      <c r="E1104" s="9" t="s">
        <v>9</v>
      </c>
      <c r="F1104" s="9" t="s">
        <v>1075</v>
      </c>
      <c r="G1104" s="11" t="s">
        <v>1070</v>
      </c>
    </row>
    <row r="1105" spans="1:7" x14ac:dyDescent="0.25">
      <c r="A1105" s="7">
        <v>44823</v>
      </c>
      <c r="B1105" s="9">
        <v>1479</v>
      </c>
      <c r="C1105" s="9" t="s">
        <v>350</v>
      </c>
      <c r="D1105" s="9">
        <v>36236</v>
      </c>
      <c r="E1105" s="9" t="s">
        <v>9</v>
      </c>
      <c r="F1105" s="9" t="s">
        <v>1076</v>
      </c>
      <c r="G1105" s="11" t="s">
        <v>1070</v>
      </c>
    </row>
    <row r="1106" spans="1:7" x14ac:dyDescent="0.25">
      <c r="A1106" s="7">
        <v>44847</v>
      </c>
      <c r="B1106" s="9">
        <v>1781</v>
      </c>
      <c r="C1106" s="9" t="s">
        <v>350</v>
      </c>
      <c r="D1106" s="9">
        <v>18122</v>
      </c>
      <c r="E1106" s="9" t="s">
        <v>9</v>
      </c>
      <c r="F1106" s="9" t="s">
        <v>1076</v>
      </c>
      <c r="G1106" s="11" t="s">
        <v>1070</v>
      </c>
    </row>
    <row r="1107" spans="1:7" x14ac:dyDescent="0.25">
      <c r="A1107" s="7">
        <v>44847</v>
      </c>
      <c r="B1107" s="16" t="s">
        <v>1079</v>
      </c>
      <c r="C1107" s="9" t="s">
        <v>1074</v>
      </c>
      <c r="D1107" s="9">
        <v>157571</v>
      </c>
      <c r="E1107" s="9" t="s">
        <v>9</v>
      </c>
      <c r="F1107" s="9" t="s">
        <v>1075</v>
      </c>
      <c r="G1107" s="11" t="s">
        <v>1070</v>
      </c>
    </row>
    <row r="1108" spans="1:7" x14ac:dyDescent="0.25">
      <c r="A1108" s="7">
        <v>44895</v>
      </c>
      <c r="B1108" s="16" t="s">
        <v>1080</v>
      </c>
      <c r="C1108" s="9" t="s">
        <v>1074</v>
      </c>
      <c r="D1108" s="9">
        <v>45424</v>
      </c>
      <c r="E1108" s="9" t="s">
        <v>9</v>
      </c>
      <c r="F1108" s="9" t="s">
        <v>1075</v>
      </c>
      <c r="G1108" s="11" t="s">
        <v>1070</v>
      </c>
    </row>
    <row r="1109" spans="1:7" x14ac:dyDescent="0.25">
      <c r="A1109" s="7">
        <v>44903</v>
      </c>
      <c r="B1109" s="9">
        <v>2339</v>
      </c>
      <c r="C1109" s="9" t="s">
        <v>350</v>
      </c>
      <c r="D1109" s="9">
        <v>18080</v>
      </c>
      <c r="E1109" s="9" t="s">
        <v>9</v>
      </c>
      <c r="F1109" s="9" t="s">
        <v>1076</v>
      </c>
      <c r="G1109" s="11" t="s">
        <v>1070</v>
      </c>
    </row>
    <row r="1110" spans="1:7" x14ac:dyDescent="0.25">
      <c r="A1110" s="7">
        <v>44909</v>
      </c>
      <c r="B1110" s="9">
        <v>2304</v>
      </c>
      <c r="C1110" s="9" t="s">
        <v>350</v>
      </c>
      <c r="D1110" s="9">
        <v>18122</v>
      </c>
      <c r="E1110" s="9" t="s">
        <v>9</v>
      </c>
      <c r="F1110" s="9" t="s">
        <v>1076</v>
      </c>
      <c r="G1110" s="11" t="s">
        <v>1070</v>
      </c>
    </row>
    <row r="1111" spans="1:7" x14ac:dyDescent="0.25">
      <c r="A1111" s="7">
        <v>44910</v>
      </c>
      <c r="B1111" s="16" t="s">
        <v>1081</v>
      </c>
      <c r="C1111" s="9" t="s">
        <v>1074</v>
      </c>
      <c r="D1111" s="9">
        <v>104918</v>
      </c>
      <c r="E1111" s="9" t="s">
        <v>9</v>
      </c>
      <c r="F1111" s="9" t="s">
        <v>1075</v>
      </c>
      <c r="G1111" s="11" t="s">
        <v>1070</v>
      </c>
    </row>
    <row r="1112" spans="1:7" x14ac:dyDescent="0.25">
      <c r="A1112" s="7">
        <v>44918</v>
      </c>
      <c r="B1112" s="9">
        <v>2503</v>
      </c>
      <c r="C1112" s="9" t="s">
        <v>350</v>
      </c>
      <c r="D1112" s="9">
        <v>27183</v>
      </c>
      <c r="E1112" s="9" t="s">
        <v>9</v>
      </c>
      <c r="F1112" s="9" t="s">
        <v>1076</v>
      </c>
      <c r="G1112" s="11" t="s">
        <v>1070</v>
      </c>
    </row>
    <row r="1113" spans="1:7" x14ac:dyDescent="0.25">
      <c r="A1113" s="7">
        <v>44932</v>
      </c>
      <c r="B1113" s="16" t="s">
        <v>1082</v>
      </c>
      <c r="C1113" s="9" t="s">
        <v>1074</v>
      </c>
      <c r="D1113" s="9">
        <v>105072</v>
      </c>
      <c r="E1113" s="9" t="s">
        <v>9</v>
      </c>
      <c r="F1113" s="9" t="s">
        <v>1075</v>
      </c>
      <c r="G1113" s="11" t="s">
        <v>1070</v>
      </c>
    </row>
    <row r="1114" spans="1:7" x14ac:dyDescent="0.25">
      <c r="A1114" s="7">
        <v>44973</v>
      </c>
      <c r="B1114" s="9">
        <v>2931</v>
      </c>
      <c r="C1114" s="9" t="s">
        <v>350</v>
      </c>
      <c r="D1114" s="9">
        <v>18122</v>
      </c>
      <c r="E1114" s="9" t="s">
        <v>9</v>
      </c>
      <c r="F1114" s="9" t="s">
        <v>1076</v>
      </c>
      <c r="G1114" s="11" t="s">
        <v>1070</v>
      </c>
    </row>
    <row r="1115" spans="1:7" x14ac:dyDescent="0.25">
      <c r="A1115" s="7">
        <v>44974</v>
      </c>
      <c r="B1115" s="16" t="s">
        <v>1083</v>
      </c>
      <c r="C1115" s="9" t="s">
        <v>1074</v>
      </c>
      <c r="D1115" s="9">
        <v>122694</v>
      </c>
      <c r="E1115" s="9" t="s">
        <v>9</v>
      </c>
      <c r="F1115" s="9" t="s">
        <v>1075</v>
      </c>
      <c r="G1115" s="11" t="s">
        <v>1070</v>
      </c>
    </row>
    <row r="1116" spans="1:7" x14ac:dyDescent="0.25">
      <c r="A1116" s="7">
        <v>45000</v>
      </c>
      <c r="B1116" s="16" t="s">
        <v>1084</v>
      </c>
      <c r="C1116" s="9" t="s">
        <v>1074</v>
      </c>
      <c r="D1116" s="9">
        <v>128348</v>
      </c>
      <c r="E1116" s="9" t="s">
        <v>9</v>
      </c>
      <c r="F1116" s="9" t="s">
        <v>1075</v>
      </c>
      <c r="G1116" s="11" t="s">
        <v>1070</v>
      </c>
    </row>
    <row r="1117" spans="1:7" x14ac:dyDescent="0.25">
      <c r="A1117" s="7">
        <v>45016</v>
      </c>
      <c r="B1117" s="9">
        <v>3162</v>
      </c>
      <c r="C1117" s="9" t="s">
        <v>350</v>
      </c>
      <c r="D1117" s="9">
        <v>18122</v>
      </c>
      <c r="E1117" s="9" t="s">
        <v>9</v>
      </c>
      <c r="F1117" s="9" t="s">
        <v>1076</v>
      </c>
      <c r="G1117" s="11" t="s">
        <v>1070</v>
      </c>
    </row>
    <row r="1118" spans="1:7" x14ac:dyDescent="0.25">
      <c r="A1118" s="7">
        <v>45016</v>
      </c>
      <c r="B1118" s="9"/>
      <c r="C1118" s="9" t="s">
        <v>350</v>
      </c>
      <c r="D1118" s="9">
        <v>6741</v>
      </c>
      <c r="E1118" s="9" t="s">
        <v>9</v>
      </c>
      <c r="F1118" s="9" t="s">
        <v>1076</v>
      </c>
      <c r="G1118" s="11" t="s">
        <v>1070</v>
      </c>
    </row>
    <row r="1119" spans="1:7" x14ac:dyDescent="0.25">
      <c r="A1119" s="7">
        <v>44742</v>
      </c>
      <c r="B1119" s="9">
        <v>107</v>
      </c>
      <c r="C1119" s="9" t="s">
        <v>16</v>
      </c>
      <c r="D1119" s="9">
        <v>153221.76000000001</v>
      </c>
      <c r="E1119" s="9" t="s">
        <v>9</v>
      </c>
      <c r="F1119" s="9"/>
      <c r="G1119" s="11" t="s">
        <v>1070</v>
      </c>
    </row>
    <row r="1120" spans="1:7" x14ac:dyDescent="0.25">
      <c r="A1120" s="7">
        <v>44742</v>
      </c>
      <c r="B1120" s="9">
        <v>106</v>
      </c>
      <c r="C1120" s="9" t="s">
        <v>16</v>
      </c>
      <c r="D1120" s="9">
        <v>201578.63</v>
      </c>
      <c r="E1120" s="9" t="s">
        <v>9</v>
      </c>
      <c r="F1120" s="9"/>
      <c r="G1120" s="11" t="s">
        <v>1070</v>
      </c>
    </row>
    <row r="1121" spans="1:7" x14ac:dyDescent="0.25">
      <c r="A1121" s="7">
        <v>44742</v>
      </c>
      <c r="B1121" s="9">
        <v>103</v>
      </c>
      <c r="C1121" s="9" t="s">
        <v>16</v>
      </c>
      <c r="D1121" s="9">
        <v>19639.88</v>
      </c>
      <c r="E1121" s="9" t="s">
        <v>9</v>
      </c>
      <c r="F1121" s="9"/>
      <c r="G1121" s="11" t="s">
        <v>1070</v>
      </c>
    </row>
    <row r="1122" spans="1:7" x14ac:dyDescent="0.25">
      <c r="A1122" s="7">
        <v>44762</v>
      </c>
      <c r="B1122" s="9">
        <v>148</v>
      </c>
      <c r="C1122" s="9" t="s">
        <v>16</v>
      </c>
      <c r="D1122" s="9">
        <v>540948.31999999995</v>
      </c>
      <c r="E1122" s="9" t="s">
        <v>9</v>
      </c>
      <c r="F1122" s="9"/>
      <c r="G1122" s="11" t="s">
        <v>1070</v>
      </c>
    </row>
    <row r="1123" spans="1:7" x14ac:dyDescent="0.25">
      <c r="A1123" s="7">
        <v>44791</v>
      </c>
      <c r="B1123" s="9">
        <v>108</v>
      </c>
      <c r="C1123" s="9" t="s">
        <v>16</v>
      </c>
      <c r="D1123" s="9">
        <v>430594.1</v>
      </c>
      <c r="E1123" s="9" t="s">
        <v>9</v>
      </c>
      <c r="F1123" s="9"/>
      <c r="G1123" s="11" t="s">
        <v>1070</v>
      </c>
    </row>
    <row r="1124" spans="1:7" x14ac:dyDescent="0.25">
      <c r="A1124" s="7">
        <v>44844</v>
      </c>
      <c r="B1124" s="9">
        <v>249</v>
      </c>
      <c r="C1124" s="9" t="s">
        <v>16</v>
      </c>
      <c r="D1124" s="9">
        <v>180507.34</v>
      </c>
      <c r="E1124" s="9" t="s">
        <v>9</v>
      </c>
      <c r="F1124" s="9"/>
      <c r="G1124" s="11" t="s">
        <v>1070</v>
      </c>
    </row>
    <row r="1125" spans="1:7" x14ac:dyDescent="0.25">
      <c r="A1125" s="7">
        <v>44844</v>
      </c>
      <c r="B1125" s="9">
        <v>248</v>
      </c>
      <c r="C1125" s="9" t="s">
        <v>16</v>
      </c>
      <c r="D1125" s="9">
        <v>81187.37</v>
      </c>
      <c r="E1125" s="9" t="s">
        <v>9</v>
      </c>
      <c r="F1125" s="9"/>
      <c r="G1125" s="11" t="s">
        <v>1070</v>
      </c>
    </row>
    <row r="1126" spans="1:7" x14ac:dyDescent="0.25">
      <c r="A1126" s="7">
        <v>44844</v>
      </c>
      <c r="B1126" s="9">
        <v>250</v>
      </c>
      <c r="C1126" s="9" t="s">
        <v>16</v>
      </c>
      <c r="D1126" s="9">
        <v>518274.78</v>
      </c>
      <c r="E1126" s="9" t="s">
        <v>9</v>
      </c>
      <c r="F1126" s="9"/>
      <c r="G1126" s="11" t="s">
        <v>1070</v>
      </c>
    </row>
    <row r="1127" spans="1:7" x14ac:dyDescent="0.25">
      <c r="A1127" s="7">
        <v>44895</v>
      </c>
      <c r="B1127" s="9" t="s">
        <v>1085</v>
      </c>
      <c r="C1127" s="9" t="s">
        <v>1086</v>
      </c>
      <c r="D1127" s="9">
        <v>17760</v>
      </c>
      <c r="E1127" s="9" t="s">
        <v>9</v>
      </c>
      <c r="F1127" s="9"/>
      <c r="G1127" s="11" t="s">
        <v>1087</v>
      </c>
    </row>
    <row r="1128" spans="1:7" x14ac:dyDescent="0.25">
      <c r="A1128" s="7">
        <v>44895</v>
      </c>
      <c r="B1128" s="9">
        <v>287</v>
      </c>
      <c r="C1128" s="9" t="s">
        <v>16</v>
      </c>
      <c r="D1128" s="9">
        <v>635927.54</v>
      </c>
      <c r="E1128" s="9" t="s">
        <v>9</v>
      </c>
      <c r="F1128" s="9"/>
      <c r="G1128" s="11" t="s">
        <v>1070</v>
      </c>
    </row>
    <row r="1129" spans="1:7" x14ac:dyDescent="0.25">
      <c r="A1129" s="7">
        <v>44895</v>
      </c>
      <c r="B1129" s="9">
        <v>279</v>
      </c>
      <c r="C1129" s="9" t="s">
        <v>16</v>
      </c>
      <c r="D1129" s="9">
        <v>25545.5</v>
      </c>
      <c r="E1129" s="9" t="s">
        <v>9</v>
      </c>
      <c r="F1129" s="9"/>
      <c r="G1129" s="11" t="s">
        <v>1070</v>
      </c>
    </row>
    <row r="1130" spans="1:7" x14ac:dyDescent="0.25">
      <c r="A1130" s="7">
        <v>44895</v>
      </c>
      <c r="B1130" s="9">
        <v>275</v>
      </c>
      <c r="C1130" s="9" t="s">
        <v>16</v>
      </c>
      <c r="D1130" s="9">
        <v>156940.76</v>
      </c>
      <c r="E1130" s="9" t="s">
        <v>9</v>
      </c>
      <c r="F1130" s="9"/>
      <c r="G1130" s="11" t="s">
        <v>1070</v>
      </c>
    </row>
    <row r="1131" spans="1:7" x14ac:dyDescent="0.25">
      <c r="A1131" s="7">
        <v>44895</v>
      </c>
      <c r="B1131" s="9">
        <v>477</v>
      </c>
      <c r="C1131" s="9" t="s">
        <v>1088</v>
      </c>
      <c r="D1131" s="9">
        <v>71051.56</v>
      </c>
      <c r="E1131" s="9" t="s">
        <v>9</v>
      </c>
      <c r="F1131" s="9"/>
      <c r="G1131" s="11" t="s">
        <v>1070</v>
      </c>
    </row>
    <row r="1132" spans="1:7" x14ac:dyDescent="0.25">
      <c r="A1132" s="7">
        <v>44907</v>
      </c>
      <c r="B1132" s="9" t="s">
        <v>1089</v>
      </c>
      <c r="C1132" s="9" t="s">
        <v>1090</v>
      </c>
      <c r="D1132" s="9">
        <v>35506.49</v>
      </c>
      <c r="E1132" s="9" t="s">
        <v>9</v>
      </c>
      <c r="F1132" s="9"/>
      <c r="G1132" s="11" t="s">
        <v>1070</v>
      </c>
    </row>
    <row r="1133" spans="1:7" x14ac:dyDescent="0.25">
      <c r="A1133" s="7">
        <v>44909</v>
      </c>
      <c r="B1133" s="9">
        <v>284</v>
      </c>
      <c r="C1133" s="9" t="s">
        <v>16</v>
      </c>
      <c r="D1133" s="9">
        <v>131383.92000000001</v>
      </c>
      <c r="E1133" s="9" t="s">
        <v>9</v>
      </c>
      <c r="F1133" s="9"/>
      <c r="G1133" s="11" t="s">
        <v>1070</v>
      </c>
    </row>
    <row r="1134" spans="1:7" x14ac:dyDescent="0.25">
      <c r="A1134" s="7">
        <v>44909</v>
      </c>
      <c r="B1134" s="9">
        <v>323</v>
      </c>
      <c r="C1134" s="9" t="s">
        <v>16</v>
      </c>
      <c r="D1134" s="9">
        <v>123086.81</v>
      </c>
      <c r="E1134" s="9" t="s">
        <v>9</v>
      </c>
      <c r="F1134" s="9"/>
      <c r="G1134" s="11" t="s">
        <v>1070</v>
      </c>
    </row>
    <row r="1135" spans="1:7" x14ac:dyDescent="0.25">
      <c r="A1135" s="7">
        <v>44914</v>
      </c>
      <c r="B1135" s="9" t="s">
        <v>1089</v>
      </c>
      <c r="C1135" s="9" t="s">
        <v>1090</v>
      </c>
      <c r="D1135" s="9">
        <v>41898</v>
      </c>
      <c r="E1135" s="9" t="s">
        <v>9</v>
      </c>
      <c r="F1135" s="9"/>
      <c r="G1135" s="11" t="s">
        <v>1070</v>
      </c>
    </row>
    <row r="1136" spans="1:7" x14ac:dyDescent="0.25">
      <c r="A1136" s="7">
        <v>44919</v>
      </c>
      <c r="B1136" s="9">
        <v>342</v>
      </c>
      <c r="C1136" s="9" t="s">
        <v>16</v>
      </c>
      <c r="D1136" s="9">
        <v>180230.16</v>
      </c>
      <c r="E1136" s="9" t="s">
        <v>9</v>
      </c>
      <c r="F1136" s="9"/>
      <c r="G1136" s="11" t="s">
        <v>1070</v>
      </c>
    </row>
    <row r="1137" spans="1:7" x14ac:dyDescent="0.25">
      <c r="A1137" s="7">
        <v>44919</v>
      </c>
      <c r="B1137" s="9">
        <v>327</v>
      </c>
      <c r="C1137" s="9" t="s">
        <v>16</v>
      </c>
      <c r="D1137" s="9">
        <v>213178.89</v>
      </c>
      <c r="E1137" s="9" t="s">
        <v>9</v>
      </c>
      <c r="F1137" s="9"/>
      <c r="G1137" s="11" t="s">
        <v>1070</v>
      </c>
    </row>
    <row r="1138" spans="1:7" x14ac:dyDescent="0.25">
      <c r="A1138" s="7">
        <v>44919</v>
      </c>
      <c r="B1138" s="9">
        <v>332</v>
      </c>
      <c r="C1138" s="9" t="s">
        <v>16</v>
      </c>
      <c r="D1138" s="9">
        <v>165728.31</v>
      </c>
      <c r="E1138" s="9" t="s">
        <v>9</v>
      </c>
      <c r="F1138" s="9"/>
      <c r="G1138" s="11" t="s">
        <v>1070</v>
      </c>
    </row>
    <row r="1139" spans="1:7" x14ac:dyDescent="0.25">
      <c r="A1139" s="7">
        <v>44919</v>
      </c>
      <c r="B1139" s="9">
        <v>331</v>
      </c>
      <c r="C1139" s="9" t="s">
        <v>16</v>
      </c>
      <c r="D1139" s="9">
        <v>406288.75</v>
      </c>
      <c r="E1139" s="9" t="s">
        <v>9</v>
      </c>
      <c r="F1139" s="9"/>
      <c r="G1139" s="11" t="s">
        <v>1070</v>
      </c>
    </row>
    <row r="1140" spans="1:7" x14ac:dyDescent="0.25">
      <c r="A1140" s="7">
        <v>44926</v>
      </c>
      <c r="B1140" s="9" t="s">
        <v>1091</v>
      </c>
      <c r="C1140" s="9" t="s">
        <v>1090</v>
      </c>
      <c r="D1140" s="9">
        <v>25316.29</v>
      </c>
      <c r="E1140" s="9" t="s">
        <v>9</v>
      </c>
      <c r="F1140" s="9"/>
      <c r="G1140" s="11" t="s">
        <v>1070</v>
      </c>
    </row>
    <row r="1141" spans="1:7" x14ac:dyDescent="0.25">
      <c r="A1141" s="7">
        <v>44926</v>
      </c>
      <c r="B1141" s="9">
        <v>364</v>
      </c>
      <c r="C1141" s="9" t="s">
        <v>16</v>
      </c>
      <c r="D1141" s="9">
        <v>270095.46999999997</v>
      </c>
      <c r="E1141" s="9" t="s">
        <v>9</v>
      </c>
      <c r="F1141" s="9"/>
      <c r="G1141" s="11" t="s">
        <v>1070</v>
      </c>
    </row>
    <row r="1142" spans="1:7" x14ac:dyDescent="0.25">
      <c r="A1142" s="7">
        <v>44926</v>
      </c>
      <c r="B1142" s="9">
        <v>203</v>
      </c>
      <c r="C1142" s="9" t="s">
        <v>16</v>
      </c>
      <c r="D1142" s="9">
        <v>162253.25</v>
      </c>
      <c r="E1142" s="9" t="s">
        <v>9</v>
      </c>
      <c r="F1142" s="9"/>
      <c r="G1142" s="11" t="s">
        <v>1070</v>
      </c>
    </row>
    <row r="1143" spans="1:7" x14ac:dyDescent="0.25">
      <c r="A1143" s="7">
        <v>44954</v>
      </c>
      <c r="B1143" s="9">
        <v>391</v>
      </c>
      <c r="C1143" s="9" t="s">
        <v>16</v>
      </c>
      <c r="D1143" s="9">
        <v>48673.8</v>
      </c>
      <c r="E1143" s="9" t="s">
        <v>9</v>
      </c>
      <c r="F1143" s="9"/>
      <c r="G1143" s="11" t="s">
        <v>1070</v>
      </c>
    </row>
    <row r="1144" spans="1:7" x14ac:dyDescent="0.25">
      <c r="A1144" s="7">
        <v>44954</v>
      </c>
      <c r="B1144" s="9">
        <v>390</v>
      </c>
      <c r="C1144" s="9" t="s">
        <v>16</v>
      </c>
      <c r="D1144" s="9">
        <v>23119.7</v>
      </c>
      <c r="E1144" s="9" t="s">
        <v>9</v>
      </c>
      <c r="F1144" s="9"/>
      <c r="G1144" s="11" t="s">
        <v>1070</v>
      </c>
    </row>
    <row r="1145" spans="1:7" x14ac:dyDescent="0.25">
      <c r="A1145" s="7">
        <v>44954</v>
      </c>
      <c r="B1145" s="9">
        <v>392</v>
      </c>
      <c r="C1145" s="9" t="s">
        <v>16</v>
      </c>
      <c r="D1145" s="9">
        <v>51439.08</v>
      </c>
      <c r="E1145" s="9" t="s">
        <v>9</v>
      </c>
      <c r="F1145" s="9"/>
      <c r="G1145" s="11" t="s">
        <v>1070</v>
      </c>
    </row>
    <row r="1146" spans="1:7" x14ac:dyDescent="0.25">
      <c r="A1146" s="7">
        <v>44957</v>
      </c>
      <c r="B1146" s="9">
        <v>382</v>
      </c>
      <c r="C1146" s="9" t="s">
        <v>16</v>
      </c>
      <c r="D1146" s="9">
        <v>266824.59999999998</v>
      </c>
      <c r="E1146" s="9" t="s">
        <v>9</v>
      </c>
      <c r="F1146" s="9"/>
      <c r="G1146" s="11" t="s">
        <v>1070</v>
      </c>
    </row>
    <row r="1147" spans="1:7" x14ac:dyDescent="0.25">
      <c r="A1147" s="7">
        <v>45016</v>
      </c>
      <c r="B1147" s="9">
        <v>11</v>
      </c>
      <c r="C1147" s="9" t="s">
        <v>1067</v>
      </c>
      <c r="D1147" s="9">
        <v>53278.78</v>
      </c>
      <c r="E1147" s="9"/>
      <c r="F1147" s="9"/>
      <c r="G1147" s="11" t="s">
        <v>1070</v>
      </c>
    </row>
    <row r="1148" spans="1:7" x14ac:dyDescent="0.25">
      <c r="A1148" s="7">
        <v>44652</v>
      </c>
      <c r="B1148" s="9">
        <v>3420097394</v>
      </c>
      <c r="C1148" s="9" t="s">
        <v>1092</v>
      </c>
      <c r="D1148" s="9">
        <v>2490250</v>
      </c>
      <c r="E1148" s="9" t="s">
        <v>1068</v>
      </c>
      <c r="F1148" s="9" t="s">
        <v>1054</v>
      </c>
      <c r="G1148" s="11" t="s">
        <v>1093</v>
      </c>
    </row>
    <row r="1149" spans="1:7" x14ac:dyDescent="0.25">
      <c r="A1149" s="7">
        <v>44652</v>
      </c>
      <c r="B1149" s="9" t="s">
        <v>1094</v>
      </c>
      <c r="C1149" s="9" t="s">
        <v>1032</v>
      </c>
      <c r="D1149" s="9">
        <v>2376087.79</v>
      </c>
      <c r="E1149" s="9" t="s">
        <v>9</v>
      </c>
      <c r="F1149" s="9" t="s">
        <v>1054</v>
      </c>
      <c r="G1149" s="11" t="s">
        <v>1093</v>
      </c>
    </row>
    <row r="1150" spans="1:7" x14ac:dyDescent="0.25">
      <c r="A1150" s="7">
        <v>44673</v>
      </c>
      <c r="B1150" s="9" t="s">
        <v>1095</v>
      </c>
      <c r="C1150" s="9" t="s">
        <v>887</v>
      </c>
      <c r="D1150" s="9">
        <v>40000</v>
      </c>
      <c r="E1150" s="9" t="s">
        <v>9</v>
      </c>
      <c r="F1150" s="9" t="s">
        <v>1057</v>
      </c>
      <c r="G1150" s="11" t="s">
        <v>456</v>
      </c>
    </row>
    <row r="1151" spans="1:7" x14ac:dyDescent="0.25">
      <c r="A1151" s="7">
        <v>44698</v>
      </c>
      <c r="B1151" s="9" t="s">
        <v>1096</v>
      </c>
      <c r="C1151" s="9" t="s">
        <v>887</v>
      </c>
      <c r="D1151" s="9">
        <v>40000</v>
      </c>
      <c r="E1151" s="9" t="s">
        <v>9</v>
      </c>
      <c r="F1151" s="9" t="s">
        <v>1057</v>
      </c>
      <c r="G1151" s="11" t="s">
        <v>456</v>
      </c>
    </row>
    <row r="1152" spans="1:7" x14ac:dyDescent="0.25">
      <c r="A1152" s="7">
        <v>44754</v>
      </c>
      <c r="B1152" s="9" t="s">
        <v>1097</v>
      </c>
      <c r="C1152" s="9" t="s">
        <v>887</v>
      </c>
      <c r="D1152" s="9">
        <v>80000</v>
      </c>
      <c r="E1152" s="9" t="s">
        <v>9</v>
      </c>
      <c r="F1152" s="9" t="s">
        <v>1057</v>
      </c>
      <c r="G1152" s="11" t="s">
        <v>456</v>
      </c>
    </row>
    <row r="1153" spans="1:7" x14ac:dyDescent="0.25">
      <c r="A1153" s="7">
        <v>44779</v>
      </c>
      <c r="B1153" s="9" t="s">
        <v>1098</v>
      </c>
      <c r="C1153" s="9" t="s">
        <v>887</v>
      </c>
      <c r="D1153" s="9">
        <v>40000</v>
      </c>
      <c r="E1153" s="9" t="s">
        <v>9</v>
      </c>
      <c r="F1153" s="9" t="s">
        <v>1057</v>
      </c>
      <c r="G1153" s="11" t="s">
        <v>456</v>
      </c>
    </row>
    <row r="1154" spans="1:7" x14ac:dyDescent="0.25">
      <c r="A1154" s="7">
        <v>44819</v>
      </c>
      <c r="B1154" s="9" t="s">
        <v>1099</v>
      </c>
      <c r="C1154" s="9" t="s">
        <v>887</v>
      </c>
      <c r="D1154" s="9">
        <v>40000</v>
      </c>
      <c r="E1154" s="9" t="s">
        <v>9</v>
      </c>
      <c r="F1154" s="9" t="s">
        <v>1057</v>
      </c>
      <c r="G1154" s="11" t="s">
        <v>456</v>
      </c>
    </row>
    <row r="1155" spans="1:7" x14ac:dyDescent="0.25">
      <c r="A1155" s="7">
        <v>44862</v>
      </c>
      <c r="B1155" s="9" t="s">
        <v>1100</v>
      </c>
      <c r="C1155" s="9" t="s">
        <v>887</v>
      </c>
      <c r="D1155" s="9">
        <v>40000</v>
      </c>
      <c r="E1155" s="9" t="s">
        <v>9</v>
      </c>
      <c r="F1155" s="9" t="s">
        <v>1057</v>
      </c>
      <c r="G1155" s="11" t="s">
        <v>456</v>
      </c>
    </row>
    <row r="1156" spans="1:7" x14ac:dyDescent="0.25">
      <c r="A1156" s="7">
        <v>44895</v>
      </c>
      <c r="B1156" s="9" t="s">
        <v>1101</v>
      </c>
      <c r="C1156" s="9" t="s">
        <v>887</v>
      </c>
      <c r="D1156" s="9">
        <v>40000</v>
      </c>
      <c r="E1156" s="9" t="s">
        <v>9</v>
      </c>
      <c r="F1156" s="9" t="s">
        <v>1057</v>
      </c>
      <c r="G1156" s="11" t="s">
        <v>456</v>
      </c>
    </row>
    <row r="1157" spans="1:7" x14ac:dyDescent="0.25">
      <c r="A1157" s="7">
        <v>44635</v>
      </c>
      <c r="B1157" s="9" t="s">
        <v>1102</v>
      </c>
      <c r="C1157" s="9" t="s">
        <v>887</v>
      </c>
      <c r="D1157" s="9">
        <v>40000</v>
      </c>
      <c r="E1157" s="9" t="s">
        <v>9</v>
      </c>
      <c r="F1157" s="9" t="s">
        <v>1057</v>
      </c>
      <c r="G1157" s="11" t="s">
        <v>456</v>
      </c>
    </row>
    <row r="1158" spans="1:7" x14ac:dyDescent="0.25">
      <c r="A1158" s="7">
        <v>45016</v>
      </c>
      <c r="B1158" s="9" t="s">
        <v>1103</v>
      </c>
      <c r="C1158" s="9" t="s">
        <v>887</v>
      </c>
      <c r="D1158" s="9">
        <v>40000</v>
      </c>
      <c r="E1158" s="9" t="s">
        <v>9</v>
      </c>
      <c r="F1158" s="9" t="s">
        <v>1057</v>
      </c>
      <c r="G1158" s="11" t="s">
        <v>456</v>
      </c>
    </row>
    <row r="1159" spans="1:7" x14ac:dyDescent="0.25">
      <c r="A1159" s="7">
        <v>44679</v>
      </c>
      <c r="B1159" s="9" t="s">
        <v>1104</v>
      </c>
      <c r="C1159" s="9" t="s">
        <v>1105</v>
      </c>
      <c r="D1159" s="9">
        <v>14532</v>
      </c>
      <c r="E1159" s="9" t="s">
        <v>9</v>
      </c>
      <c r="F1159" s="9"/>
      <c r="G1159" s="11" t="s">
        <v>1070</v>
      </c>
    </row>
    <row r="1160" spans="1:7" x14ac:dyDescent="0.25">
      <c r="A1160" s="7">
        <v>44679</v>
      </c>
      <c r="B1160" s="9" t="s">
        <v>1106</v>
      </c>
      <c r="C1160" s="9" t="s">
        <v>1105</v>
      </c>
      <c r="D1160" s="9">
        <v>113627</v>
      </c>
      <c r="E1160" s="9" t="s">
        <v>9</v>
      </c>
      <c r="F1160" s="9"/>
      <c r="G1160" s="11" t="s">
        <v>1070</v>
      </c>
    </row>
    <row r="1161" spans="1:7" x14ac:dyDescent="0.25">
      <c r="A1161" s="7">
        <v>44679</v>
      </c>
      <c r="B1161" s="9">
        <v>36</v>
      </c>
      <c r="C1161" s="9" t="s">
        <v>713</v>
      </c>
      <c r="D1161" s="9">
        <v>18000</v>
      </c>
      <c r="E1161" s="9" t="s">
        <v>9</v>
      </c>
      <c r="F1161" s="9"/>
      <c r="G1161" s="11" t="s">
        <v>1070</v>
      </c>
    </row>
    <row r="1162" spans="1:7" x14ac:dyDescent="0.25">
      <c r="A1162" s="7">
        <v>44681</v>
      </c>
      <c r="B1162" s="9">
        <v>45</v>
      </c>
      <c r="C1162" s="9" t="s">
        <v>713</v>
      </c>
      <c r="D1162" s="9">
        <v>18000</v>
      </c>
      <c r="E1162" s="9" t="s">
        <v>9</v>
      </c>
      <c r="F1162" s="9"/>
      <c r="G1162" s="11" t="s">
        <v>1070</v>
      </c>
    </row>
    <row r="1163" spans="1:7" x14ac:dyDescent="0.25">
      <c r="A1163" s="7">
        <v>44696</v>
      </c>
      <c r="B1163" s="9">
        <v>1720</v>
      </c>
      <c r="C1163" s="9" t="s">
        <v>1105</v>
      </c>
      <c r="D1163" s="9">
        <v>14532</v>
      </c>
      <c r="E1163" s="9" t="s">
        <v>9</v>
      </c>
      <c r="F1163" s="9"/>
      <c r="G1163" s="11" t="s">
        <v>1070</v>
      </c>
    </row>
    <row r="1164" spans="1:7" x14ac:dyDescent="0.25">
      <c r="A1164" s="7">
        <v>44696</v>
      </c>
      <c r="B1164" s="9" t="s">
        <v>1107</v>
      </c>
      <c r="C1164" s="9" t="s">
        <v>1105</v>
      </c>
      <c r="D1164" s="9">
        <v>114996</v>
      </c>
      <c r="E1164" s="9" t="s">
        <v>9</v>
      </c>
      <c r="F1164" s="9"/>
      <c r="G1164" s="11" t="s">
        <v>1070</v>
      </c>
    </row>
    <row r="1165" spans="1:7" x14ac:dyDescent="0.25">
      <c r="A1165" s="7">
        <v>44722</v>
      </c>
      <c r="B1165" s="9" t="s">
        <v>1108</v>
      </c>
      <c r="C1165" s="9" t="s">
        <v>1105</v>
      </c>
      <c r="D1165" s="9">
        <v>14532</v>
      </c>
      <c r="E1165" s="9" t="s">
        <v>9</v>
      </c>
      <c r="F1165" s="9"/>
      <c r="G1165" s="11" t="s">
        <v>1070</v>
      </c>
    </row>
    <row r="1166" spans="1:7" x14ac:dyDescent="0.25">
      <c r="A1166" s="7">
        <v>44722</v>
      </c>
      <c r="B1166" s="9" t="s">
        <v>1109</v>
      </c>
      <c r="C1166" s="9" t="s">
        <v>1105</v>
      </c>
      <c r="D1166" s="9">
        <v>116550</v>
      </c>
      <c r="E1166" s="9" t="s">
        <v>9</v>
      </c>
      <c r="F1166" s="9"/>
      <c r="G1166" s="11" t="s">
        <v>1070</v>
      </c>
    </row>
    <row r="1167" spans="1:7" x14ac:dyDescent="0.25">
      <c r="A1167" s="7">
        <v>44725</v>
      </c>
      <c r="B1167" s="9">
        <v>50</v>
      </c>
      <c r="C1167" s="9" t="s">
        <v>713</v>
      </c>
      <c r="D1167" s="9">
        <v>36000</v>
      </c>
      <c r="E1167" s="9" t="s">
        <v>9</v>
      </c>
      <c r="F1167" s="9"/>
      <c r="G1167" s="11" t="s">
        <v>1070</v>
      </c>
    </row>
    <row r="1168" spans="1:7" x14ac:dyDescent="0.25">
      <c r="A1168" s="7">
        <v>44742</v>
      </c>
      <c r="B1168" s="9">
        <v>92</v>
      </c>
      <c r="C1168" s="9" t="s">
        <v>713</v>
      </c>
      <c r="D1168" s="9">
        <v>18500</v>
      </c>
      <c r="E1168" s="9" t="s">
        <v>9</v>
      </c>
      <c r="F1168" s="9"/>
      <c r="G1168" s="11" t="s">
        <v>1070</v>
      </c>
    </row>
    <row r="1169" spans="1:7" x14ac:dyDescent="0.25">
      <c r="A1169" s="7">
        <v>44770</v>
      </c>
      <c r="B1169" s="9">
        <v>55</v>
      </c>
      <c r="C1169" s="9" t="s">
        <v>1110</v>
      </c>
      <c r="D1169" s="9">
        <v>13674</v>
      </c>
      <c r="E1169" s="9" t="s">
        <v>9</v>
      </c>
      <c r="F1169" s="9"/>
      <c r="G1169" s="11" t="s">
        <v>1070</v>
      </c>
    </row>
    <row r="1170" spans="1:7" x14ac:dyDescent="0.25">
      <c r="A1170" s="7">
        <v>44773</v>
      </c>
      <c r="B1170" s="9" t="s">
        <v>1111</v>
      </c>
      <c r="C1170" s="9" t="s">
        <v>1105</v>
      </c>
      <c r="D1170" s="9">
        <v>112369</v>
      </c>
      <c r="E1170" s="9" t="s">
        <v>9</v>
      </c>
      <c r="F1170" s="9"/>
      <c r="G1170" s="11" t="s">
        <v>1070</v>
      </c>
    </row>
    <row r="1171" spans="1:7" x14ac:dyDescent="0.25">
      <c r="A1171" s="7">
        <v>44773</v>
      </c>
      <c r="B1171" s="9" t="s">
        <v>1112</v>
      </c>
      <c r="C1171" s="9" t="s">
        <v>1105</v>
      </c>
      <c r="D1171" s="9">
        <v>14532</v>
      </c>
      <c r="E1171" s="9" t="s">
        <v>9</v>
      </c>
      <c r="F1171" s="9"/>
      <c r="G1171" s="11" t="s">
        <v>1070</v>
      </c>
    </row>
    <row r="1172" spans="1:7" x14ac:dyDescent="0.25">
      <c r="A1172" s="7">
        <v>44773</v>
      </c>
      <c r="B1172" s="9" t="s">
        <v>1113</v>
      </c>
      <c r="C1172" s="9" t="s">
        <v>1105</v>
      </c>
      <c r="D1172" s="9">
        <v>15888</v>
      </c>
      <c r="E1172" s="9" t="s">
        <v>9</v>
      </c>
      <c r="F1172" s="9"/>
      <c r="G1172" s="11" t="s">
        <v>1070</v>
      </c>
    </row>
    <row r="1173" spans="1:7" x14ac:dyDescent="0.25">
      <c r="A1173" s="7">
        <v>44773</v>
      </c>
      <c r="B1173" s="9" t="s">
        <v>1114</v>
      </c>
      <c r="C1173" s="9" t="s">
        <v>1105</v>
      </c>
      <c r="D1173" s="9">
        <v>113368</v>
      </c>
      <c r="E1173" s="9" t="s">
        <v>9</v>
      </c>
      <c r="F1173" s="9"/>
      <c r="G1173" s="11" t="s">
        <v>1070</v>
      </c>
    </row>
    <row r="1174" spans="1:7" x14ac:dyDescent="0.25">
      <c r="A1174" s="7">
        <v>44829</v>
      </c>
      <c r="B1174" s="9">
        <v>106</v>
      </c>
      <c r="C1174" s="9" t="s">
        <v>713</v>
      </c>
      <c r="D1174" s="9">
        <v>19000</v>
      </c>
      <c r="E1174" s="9" t="s">
        <v>9</v>
      </c>
      <c r="F1174" s="9"/>
      <c r="G1174" s="11" t="s">
        <v>1070</v>
      </c>
    </row>
    <row r="1175" spans="1:7" x14ac:dyDescent="0.25">
      <c r="A1175" s="7">
        <v>44846</v>
      </c>
      <c r="B1175" s="9">
        <v>8</v>
      </c>
      <c r="C1175" s="9" t="s">
        <v>713</v>
      </c>
      <c r="D1175" s="9">
        <v>19000</v>
      </c>
      <c r="E1175" s="9" t="s">
        <v>9</v>
      </c>
      <c r="F1175" s="9"/>
      <c r="G1175" s="11" t="s">
        <v>1070</v>
      </c>
    </row>
    <row r="1176" spans="1:7" x14ac:dyDescent="0.25">
      <c r="A1176" s="7">
        <v>44849</v>
      </c>
      <c r="B1176" s="9" t="s">
        <v>1115</v>
      </c>
      <c r="C1176" s="9" t="s">
        <v>1105</v>
      </c>
      <c r="D1176" s="9">
        <v>114737</v>
      </c>
      <c r="E1176" s="9" t="s">
        <v>9</v>
      </c>
      <c r="F1176" s="9"/>
      <c r="G1176" s="11" t="s">
        <v>1070</v>
      </c>
    </row>
    <row r="1177" spans="1:7" x14ac:dyDescent="0.25">
      <c r="A1177" s="7">
        <v>44849</v>
      </c>
      <c r="B1177" s="9" t="s">
        <v>1116</v>
      </c>
      <c r="C1177" s="9" t="s">
        <v>1105</v>
      </c>
      <c r="D1177" s="9">
        <v>1355.94</v>
      </c>
      <c r="E1177" s="9" t="s">
        <v>9</v>
      </c>
      <c r="F1177" s="9"/>
      <c r="G1177" s="11" t="s">
        <v>1070</v>
      </c>
    </row>
    <row r="1178" spans="1:7" x14ac:dyDescent="0.25">
      <c r="A1178" s="7">
        <v>44853</v>
      </c>
      <c r="B1178" s="9">
        <v>17</v>
      </c>
      <c r="C1178" s="9" t="s">
        <v>713</v>
      </c>
      <c r="D1178" s="9">
        <v>19000</v>
      </c>
      <c r="E1178" s="9" t="s">
        <v>9</v>
      </c>
      <c r="F1178" s="9"/>
      <c r="G1178" s="11" t="s">
        <v>1070</v>
      </c>
    </row>
    <row r="1179" spans="1:7" x14ac:dyDescent="0.25">
      <c r="A1179" s="7">
        <v>44880</v>
      </c>
      <c r="B1179" s="9" t="s">
        <v>1117</v>
      </c>
      <c r="C1179" s="9" t="s">
        <v>1105</v>
      </c>
      <c r="D1179" s="9">
        <v>16608</v>
      </c>
      <c r="E1179" s="9" t="s">
        <v>9</v>
      </c>
      <c r="F1179" s="9"/>
      <c r="G1179" s="11" t="s">
        <v>1070</v>
      </c>
    </row>
    <row r="1180" spans="1:7" x14ac:dyDescent="0.25">
      <c r="A1180" s="7">
        <v>44880</v>
      </c>
      <c r="B1180" s="9" t="s">
        <v>1118</v>
      </c>
      <c r="C1180" s="9" t="s">
        <v>1105</v>
      </c>
      <c r="D1180" s="9">
        <v>133237</v>
      </c>
      <c r="E1180" s="9" t="s">
        <v>9</v>
      </c>
      <c r="F1180" s="9"/>
      <c r="G1180" s="11" t="s">
        <v>1070</v>
      </c>
    </row>
    <row r="1181" spans="1:7" x14ac:dyDescent="0.25">
      <c r="A1181" s="7">
        <v>44919</v>
      </c>
      <c r="B1181" s="9">
        <v>7</v>
      </c>
      <c r="C1181" s="9" t="s">
        <v>713</v>
      </c>
      <c r="D1181" s="9">
        <v>19000</v>
      </c>
      <c r="E1181" s="9" t="s">
        <v>9</v>
      </c>
      <c r="F1181" s="9"/>
      <c r="G1181" s="11" t="s">
        <v>1070</v>
      </c>
    </row>
    <row r="1182" spans="1:7" x14ac:dyDescent="0.25">
      <c r="A1182" s="7">
        <v>44926</v>
      </c>
      <c r="B1182" s="9" t="s">
        <v>1119</v>
      </c>
      <c r="C1182" s="9" t="s">
        <v>1105</v>
      </c>
      <c r="D1182" s="9">
        <v>6228</v>
      </c>
      <c r="E1182" s="9" t="s">
        <v>9</v>
      </c>
      <c r="F1182" s="9"/>
      <c r="G1182" s="11" t="s">
        <v>1070</v>
      </c>
    </row>
    <row r="1183" spans="1:7" x14ac:dyDescent="0.25">
      <c r="A1183" s="7">
        <v>44926</v>
      </c>
      <c r="B1183" s="9" t="s">
        <v>1120</v>
      </c>
      <c r="C1183" s="9" t="s">
        <v>1105</v>
      </c>
      <c r="D1183" s="9">
        <v>118400</v>
      </c>
      <c r="E1183" s="9" t="s">
        <v>9</v>
      </c>
      <c r="F1183" s="9"/>
      <c r="G1183" s="11" t="s">
        <v>1070</v>
      </c>
    </row>
    <row r="1184" spans="1:7" x14ac:dyDescent="0.25">
      <c r="A1184" s="7">
        <v>44942</v>
      </c>
      <c r="B1184" s="9" t="s">
        <v>1121</v>
      </c>
      <c r="C1184" s="9" t="s">
        <v>1105</v>
      </c>
      <c r="D1184" s="9">
        <v>131646</v>
      </c>
      <c r="E1184" s="9" t="s">
        <v>9</v>
      </c>
      <c r="F1184" s="9"/>
      <c r="G1184" s="11" t="s">
        <v>1070</v>
      </c>
    </row>
    <row r="1185" spans="1:7" x14ac:dyDescent="0.25">
      <c r="A1185" s="7">
        <v>44942</v>
      </c>
      <c r="B1185" s="9" t="s">
        <v>1122</v>
      </c>
      <c r="C1185" s="9" t="s">
        <v>1105</v>
      </c>
      <c r="D1185" s="9">
        <v>16608</v>
      </c>
      <c r="E1185" s="9" t="s">
        <v>9</v>
      </c>
      <c r="F1185" s="9"/>
      <c r="G1185" s="11" t="s">
        <v>1070</v>
      </c>
    </row>
    <row r="1186" spans="1:7" x14ac:dyDescent="0.25">
      <c r="A1186" s="7">
        <v>44943</v>
      </c>
      <c r="B1186" s="9">
        <v>9</v>
      </c>
      <c r="C1186" s="9" t="s">
        <v>713</v>
      </c>
      <c r="D1186" s="9">
        <v>19000</v>
      </c>
      <c r="E1186" s="9" t="s">
        <v>9</v>
      </c>
      <c r="F1186" s="9"/>
      <c r="G1186" s="11" t="s">
        <v>1070</v>
      </c>
    </row>
    <row r="1187" spans="1:7" x14ac:dyDescent="0.25">
      <c r="A1187" s="7">
        <v>44954</v>
      </c>
      <c r="B1187" s="9" t="s">
        <v>1123</v>
      </c>
      <c r="C1187" s="9" t="s">
        <v>1105</v>
      </c>
      <c r="D1187" s="9">
        <v>112776</v>
      </c>
      <c r="E1187" s="9" t="s">
        <v>9</v>
      </c>
      <c r="F1187" s="9"/>
      <c r="G1187" s="11" t="s">
        <v>1070</v>
      </c>
    </row>
    <row r="1188" spans="1:7" x14ac:dyDescent="0.25">
      <c r="A1188" s="7">
        <v>44693</v>
      </c>
      <c r="B1188" s="9">
        <v>1262100290</v>
      </c>
      <c r="C1188" s="9" t="s">
        <v>224</v>
      </c>
      <c r="D1188" s="9">
        <v>170000</v>
      </c>
      <c r="E1188" s="9" t="s">
        <v>9</v>
      </c>
      <c r="F1188" s="9"/>
      <c r="G1188" s="11" t="s">
        <v>1093</v>
      </c>
    </row>
    <row r="1189" spans="1:7" x14ac:dyDescent="0.25">
      <c r="A1189" s="7">
        <v>44819</v>
      </c>
      <c r="B1189" s="9">
        <v>1262101286</v>
      </c>
      <c r="C1189" s="9" t="s">
        <v>224</v>
      </c>
      <c r="D1189" s="9">
        <v>170000</v>
      </c>
      <c r="E1189" s="9" t="s">
        <v>9</v>
      </c>
      <c r="F1189" s="9"/>
      <c r="G1189" s="11" t="s">
        <v>1093</v>
      </c>
    </row>
    <row r="1190" spans="1:7" x14ac:dyDescent="0.25">
      <c r="A1190" s="7">
        <v>44865</v>
      </c>
      <c r="B1190" s="9">
        <v>4</v>
      </c>
      <c r="C1190" s="9" t="s">
        <v>1124</v>
      </c>
      <c r="D1190" s="9">
        <v>309862.83</v>
      </c>
      <c r="E1190" s="9" t="s">
        <v>9</v>
      </c>
      <c r="F1190" s="9"/>
      <c r="G1190" s="11" t="s">
        <v>1070</v>
      </c>
    </row>
    <row r="1191" spans="1:7" x14ac:dyDescent="0.25">
      <c r="A1191" s="7">
        <v>44895</v>
      </c>
      <c r="B1191" s="9">
        <v>1262101176</v>
      </c>
      <c r="C1191" s="9" t="s">
        <v>224</v>
      </c>
      <c r="D1191" s="9">
        <v>110710</v>
      </c>
      <c r="E1191" s="9" t="s">
        <v>9</v>
      </c>
      <c r="F1191" s="9"/>
      <c r="G1191" s="11" t="s">
        <v>1093</v>
      </c>
    </row>
    <row r="1192" spans="1:7" x14ac:dyDescent="0.25">
      <c r="A1192" s="7">
        <v>44895</v>
      </c>
      <c r="B1192" s="9" t="s">
        <v>1125</v>
      </c>
      <c r="C1192" s="9" t="s">
        <v>1126</v>
      </c>
      <c r="D1192" s="9">
        <v>341000</v>
      </c>
      <c r="E1192" s="9" t="s">
        <v>9</v>
      </c>
      <c r="F1192" s="9"/>
      <c r="G1192" s="11" t="s">
        <v>1127</v>
      </c>
    </row>
    <row r="1193" spans="1:7" x14ac:dyDescent="0.25">
      <c r="A1193" s="7">
        <v>44895</v>
      </c>
      <c r="B1193" s="9">
        <v>916</v>
      </c>
      <c r="C1193" s="9" t="s">
        <v>1128</v>
      </c>
      <c r="D1193" s="9">
        <v>1275457.6200000001</v>
      </c>
      <c r="E1193" s="9" t="s">
        <v>9</v>
      </c>
      <c r="F1193" s="9"/>
      <c r="G1193" s="11" t="s">
        <v>1070</v>
      </c>
    </row>
    <row r="1194" spans="1:7" x14ac:dyDescent="0.25">
      <c r="A1194" s="7">
        <v>44907</v>
      </c>
      <c r="B1194" s="9" t="s">
        <v>1129</v>
      </c>
      <c r="C1194" s="9" t="s">
        <v>1126</v>
      </c>
      <c r="D1194" s="9">
        <v>443124</v>
      </c>
      <c r="E1194" s="9" t="s">
        <v>9</v>
      </c>
      <c r="F1194" s="9"/>
      <c r="G1194" s="11" t="s">
        <v>1127</v>
      </c>
    </row>
    <row r="1195" spans="1:7" x14ac:dyDescent="0.25">
      <c r="A1195" s="7">
        <v>44954</v>
      </c>
      <c r="B1195" s="9" t="s">
        <v>1130</v>
      </c>
      <c r="C1195" s="9" t="s">
        <v>1126</v>
      </c>
      <c r="D1195" s="9">
        <v>349833.32</v>
      </c>
      <c r="E1195" s="9" t="s">
        <v>9</v>
      </c>
      <c r="F1195" s="9"/>
      <c r="G1195" s="11" t="s">
        <v>1127</v>
      </c>
    </row>
    <row r="1196" spans="1:7" x14ac:dyDescent="0.25">
      <c r="A1196" s="7">
        <v>45016</v>
      </c>
      <c r="B1196" s="9">
        <v>36</v>
      </c>
      <c r="C1196" s="9" t="s">
        <v>1126</v>
      </c>
      <c r="D1196" s="9">
        <v>32453</v>
      </c>
      <c r="E1196" s="9" t="s">
        <v>9</v>
      </c>
      <c r="F1196" s="9"/>
      <c r="G1196" s="11" t="s">
        <v>1127</v>
      </c>
    </row>
    <row r="1197" spans="1:7" x14ac:dyDescent="0.25">
      <c r="A1197" s="7">
        <v>45016</v>
      </c>
      <c r="B1197" s="9" t="s">
        <v>1131</v>
      </c>
      <c r="C1197" s="9" t="s">
        <v>1126</v>
      </c>
      <c r="D1197" s="9">
        <v>1282187</v>
      </c>
      <c r="E1197" s="9" t="s">
        <v>9</v>
      </c>
      <c r="F1197" s="9"/>
      <c r="G1197" s="11" t="s">
        <v>1127</v>
      </c>
    </row>
    <row r="1198" spans="1:7" x14ac:dyDescent="0.25">
      <c r="A1198" s="7">
        <v>45016</v>
      </c>
      <c r="B1198" s="9">
        <v>11</v>
      </c>
      <c r="C1198" s="9" t="s">
        <v>1067</v>
      </c>
      <c r="D1198" s="9">
        <v>84694</v>
      </c>
      <c r="E1198" s="9" t="s">
        <v>9</v>
      </c>
      <c r="F1198" s="9"/>
      <c r="G1198" s="11" t="s">
        <v>1070</v>
      </c>
    </row>
    <row r="1199" spans="1:7" x14ac:dyDescent="0.25">
      <c r="A1199" s="7">
        <v>45016</v>
      </c>
      <c r="B1199" s="9">
        <v>204</v>
      </c>
      <c r="C1199" s="9" t="s">
        <v>244</v>
      </c>
      <c r="D1199" s="9">
        <v>7079.6</v>
      </c>
      <c r="E1199" s="9" t="s">
        <v>9</v>
      </c>
      <c r="F1199" s="9"/>
      <c r="G1199" s="11" t="s">
        <v>1070</v>
      </c>
    </row>
    <row r="1200" spans="1:7" x14ac:dyDescent="0.25">
      <c r="A1200" s="7">
        <v>44789</v>
      </c>
      <c r="B1200" s="9">
        <v>10</v>
      </c>
      <c r="C1200" s="9" t="s">
        <v>72</v>
      </c>
      <c r="D1200" s="9">
        <v>4320594.92</v>
      </c>
      <c r="E1200" s="9" t="s">
        <v>9</v>
      </c>
      <c r="F1200" s="9"/>
      <c r="G1200" s="11" t="s">
        <v>1132</v>
      </c>
    </row>
    <row r="1201" spans="1:7" x14ac:dyDescent="0.25">
      <c r="A1201" s="7">
        <v>44895</v>
      </c>
      <c r="B1201" s="9">
        <v>16</v>
      </c>
      <c r="C1201" s="9" t="s">
        <v>72</v>
      </c>
      <c r="D1201" s="9">
        <v>4407765.25</v>
      </c>
      <c r="E1201" s="9" t="s">
        <v>9</v>
      </c>
      <c r="F1201" s="9"/>
      <c r="G1201" s="11" t="s">
        <v>1132</v>
      </c>
    </row>
    <row r="1202" spans="1:7" x14ac:dyDescent="0.25">
      <c r="A1202" s="7">
        <v>44895</v>
      </c>
      <c r="B1202" s="9">
        <v>17</v>
      </c>
      <c r="C1202" s="9" t="s">
        <v>72</v>
      </c>
      <c r="D1202" s="9">
        <v>2369839</v>
      </c>
      <c r="E1202" s="9" t="s">
        <v>9</v>
      </c>
      <c r="F1202" s="9"/>
      <c r="G1202" s="11" t="s">
        <v>1132</v>
      </c>
    </row>
    <row r="1203" spans="1:7" x14ac:dyDescent="0.25">
      <c r="A1203" s="7">
        <v>44935</v>
      </c>
      <c r="B1203" s="9">
        <v>20</v>
      </c>
      <c r="C1203" s="9" t="s">
        <v>72</v>
      </c>
      <c r="D1203" s="9">
        <v>2339771.19</v>
      </c>
      <c r="E1203" s="9" t="s">
        <v>9</v>
      </c>
      <c r="F1203" s="9"/>
      <c r="G1203" s="11" t="s">
        <v>1132</v>
      </c>
    </row>
    <row r="1204" spans="1:7" x14ac:dyDescent="0.25">
      <c r="A1204" s="7">
        <v>44926</v>
      </c>
      <c r="B1204" s="9" t="s">
        <v>1133</v>
      </c>
      <c r="C1204" s="9" t="s">
        <v>377</v>
      </c>
      <c r="D1204" s="9">
        <v>10252.540000000001</v>
      </c>
      <c r="E1204" s="9" t="s">
        <v>9</v>
      </c>
      <c r="F1204" s="9"/>
      <c r="G1204" s="11" t="s">
        <v>1087</v>
      </c>
    </row>
    <row r="1205" spans="1:7" x14ac:dyDescent="0.25">
      <c r="A1205" s="7">
        <v>44811</v>
      </c>
      <c r="B1205" s="9">
        <v>8260035790</v>
      </c>
      <c r="C1205" s="9" t="s">
        <v>1134</v>
      </c>
      <c r="D1205" s="9">
        <v>18466.080000000002</v>
      </c>
      <c r="E1205" s="9" t="s">
        <v>9</v>
      </c>
      <c r="F1205" s="9"/>
      <c r="G1205" s="11" t="s">
        <v>1070</v>
      </c>
    </row>
    <row r="1206" spans="1:7" x14ac:dyDescent="0.25">
      <c r="A1206" s="7">
        <v>44811</v>
      </c>
      <c r="B1206" s="9">
        <v>8260035789</v>
      </c>
      <c r="C1206" s="9" t="s">
        <v>1134</v>
      </c>
      <c r="D1206" s="9">
        <v>3177.14</v>
      </c>
      <c r="E1206" s="9" t="s">
        <v>9</v>
      </c>
      <c r="F1206" s="9"/>
      <c r="G1206" s="11" t="s">
        <v>1070</v>
      </c>
    </row>
    <row r="1207" spans="1:7" x14ac:dyDescent="0.25">
      <c r="A1207" s="7">
        <v>44811</v>
      </c>
      <c r="B1207" s="9">
        <v>8260035788</v>
      </c>
      <c r="C1207" s="9" t="s">
        <v>1134</v>
      </c>
      <c r="D1207" s="9">
        <v>27186.46</v>
      </c>
      <c r="E1207" s="9" t="s">
        <v>9</v>
      </c>
      <c r="F1207" s="9"/>
      <c r="G1207" s="11" t="s">
        <v>1070</v>
      </c>
    </row>
    <row r="1208" spans="1:7" x14ac:dyDescent="0.25">
      <c r="A1208" s="7">
        <v>44811</v>
      </c>
      <c r="B1208" s="9">
        <v>8260035787</v>
      </c>
      <c r="C1208" s="9" t="s">
        <v>1134</v>
      </c>
      <c r="D1208" s="9">
        <v>11150.34</v>
      </c>
      <c r="E1208" s="9" t="s">
        <v>9</v>
      </c>
      <c r="F1208" s="9"/>
      <c r="G1208" s="11" t="s">
        <v>1070</v>
      </c>
    </row>
    <row r="1209" spans="1:7" x14ac:dyDescent="0.25">
      <c r="A1209" s="7">
        <v>44811</v>
      </c>
      <c r="B1209" s="9">
        <v>8260035786</v>
      </c>
      <c r="C1209" s="9" t="s">
        <v>1134</v>
      </c>
      <c r="D1209" s="9">
        <v>17353.919999999998</v>
      </c>
      <c r="E1209" s="9" t="s">
        <v>9</v>
      </c>
      <c r="F1209" s="9"/>
      <c r="G1209" s="11" t="s">
        <v>1070</v>
      </c>
    </row>
    <row r="1210" spans="1:7" x14ac:dyDescent="0.25">
      <c r="A1210" s="7">
        <v>44811</v>
      </c>
      <c r="B1210" s="9">
        <v>8260035785</v>
      </c>
      <c r="C1210" s="9" t="s">
        <v>1134</v>
      </c>
      <c r="D1210" s="9">
        <v>110195.76</v>
      </c>
      <c r="E1210" s="9" t="s">
        <v>9</v>
      </c>
      <c r="F1210" s="9"/>
      <c r="G1210" s="11" t="s">
        <v>1070</v>
      </c>
    </row>
    <row r="1211" spans="1:7" x14ac:dyDescent="0.25">
      <c r="A1211" s="7">
        <v>44811</v>
      </c>
      <c r="B1211" s="9">
        <v>8260035784</v>
      </c>
      <c r="C1211" s="9" t="s">
        <v>1134</v>
      </c>
      <c r="D1211" s="9">
        <v>92131.36</v>
      </c>
      <c r="E1211" s="9" t="s">
        <v>9</v>
      </c>
      <c r="F1211" s="9"/>
      <c r="G1211" s="11" t="s">
        <v>1070</v>
      </c>
    </row>
    <row r="1212" spans="1:7" x14ac:dyDescent="0.25">
      <c r="A1212" s="7">
        <v>44883</v>
      </c>
      <c r="B1212" s="9">
        <v>8260036275</v>
      </c>
      <c r="C1212" s="9" t="s">
        <v>1134</v>
      </c>
      <c r="D1212" s="9">
        <v>247589.15</v>
      </c>
      <c r="E1212" s="9" t="s">
        <v>9</v>
      </c>
      <c r="F1212" s="9"/>
      <c r="G1212" s="11" t="s">
        <v>1070</v>
      </c>
    </row>
    <row r="1213" spans="1:7" x14ac:dyDescent="0.25">
      <c r="A1213" s="7">
        <v>44883</v>
      </c>
      <c r="B1213" s="9">
        <v>8260036759</v>
      </c>
      <c r="C1213" s="9" t="s">
        <v>1134</v>
      </c>
      <c r="D1213" s="9">
        <v>271508.47999999998</v>
      </c>
      <c r="E1213" s="9" t="s">
        <v>9</v>
      </c>
      <c r="F1213" s="9"/>
      <c r="G1213" s="11" t="s">
        <v>1070</v>
      </c>
    </row>
    <row r="1214" spans="1:7" x14ac:dyDescent="0.25">
      <c r="A1214" s="7">
        <v>44883</v>
      </c>
      <c r="B1214" s="9">
        <v>8260036766</v>
      </c>
      <c r="C1214" s="9" t="s">
        <v>1134</v>
      </c>
      <c r="D1214" s="9">
        <v>229758.3</v>
      </c>
      <c r="E1214" s="9" t="s">
        <v>9</v>
      </c>
      <c r="F1214" s="9"/>
      <c r="G1214" s="11" t="s">
        <v>1070</v>
      </c>
    </row>
    <row r="1215" spans="1:7" x14ac:dyDescent="0.25">
      <c r="A1215" s="7">
        <v>44883</v>
      </c>
      <c r="B1215" s="9">
        <v>8260036767</v>
      </c>
      <c r="C1215" s="9" t="s">
        <v>1134</v>
      </c>
      <c r="D1215" s="9">
        <v>240813.56</v>
      </c>
      <c r="E1215" s="9" t="s">
        <v>9</v>
      </c>
      <c r="F1215" s="9"/>
      <c r="G1215" s="11" t="s">
        <v>1070</v>
      </c>
    </row>
    <row r="1216" spans="1:7" x14ac:dyDescent="0.25">
      <c r="A1216" s="7">
        <v>44883</v>
      </c>
      <c r="B1216" s="9">
        <v>8260036768</v>
      </c>
      <c r="C1216" s="9" t="s">
        <v>1134</v>
      </c>
      <c r="D1216" s="9">
        <v>210422.04</v>
      </c>
      <c r="E1216" s="9" t="s">
        <v>9</v>
      </c>
      <c r="F1216" s="9"/>
      <c r="G1216" s="11" t="s">
        <v>1070</v>
      </c>
    </row>
    <row r="1217" spans="1:7" x14ac:dyDescent="0.25">
      <c r="A1217" s="7">
        <v>44895</v>
      </c>
      <c r="B1217" s="9">
        <v>8260036930</v>
      </c>
      <c r="C1217" s="9" t="s">
        <v>1134</v>
      </c>
      <c r="D1217" s="9">
        <v>631835.34</v>
      </c>
      <c r="E1217" s="9" t="s">
        <v>9</v>
      </c>
      <c r="F1217" s="9"/>
      <c r="G1217" s="11" t="s">
        <v>1070</v>
      </c>
    </row>
    <row r="1218" spans="1:7" x14ac:dyDescent="0.25">
      <c r="A1218" s="7">
        <v>44895</v>
      </c>
      <c r="B1218" s="9">
        <v>8260036931</v>
      </c>
      <c r="C1218" s="9" t="s">
        <v>1134</v>
      </c>
      <c r="D1218" s="9">
        <v>680870.17</v>
      </c>
      <c r="E1218" s="9" t="s">
        <v>9</v>
      </c>
      <c r="F1218" s="9"/>
      <c r="G1218" s="11" t="s">
        <v>1070</v>
      </c>
    </row>
    <row r="1219" spans="1:7" x14ac:dyDescent="0.25">
      <c r="A1219" s="7">
        <v>44895</v>
      </c>
      <c r="B1219" s="9">
        <v>8260036932</v>
      </c>
      <c r="C1219" s="9" t="s">
        <v>1134</v>
      </c>
      <c r="D1219" s="9">
        <v>662237.30000000005</v>
      </c>
      <c r="E1219" s="9" t="s">
        <v>9</v>
      </c>
      <c r="F1219" s="9"/>
      <c r="G1219" s="11" t="s">
        <v>1070</v>
      </c>
    </row>
    <row r="1220" spans="1:7" x14ac:dyDescent="0.25">
      <c r="A1220" s="7">
        <v>44895</v>
      </c>
      <c r="B1220" s="9">
        <v>8260036933</v>
      </c>
      <c r="C1220" s="9" t="s">
        <v>1134</v>
      </c>
      <c r="D1220" s="9">
        <v>578660.6</v>
      </c>
      <c r="E1220" s="9" t="s">
        <v>9</v>
      </c>
      <c r="F1220" s="9"/>
      <c r="G1220" s="11" t="s">
        <v>1070</v>
      </c>
    </row>
    <row r="1221" spans="1:7" x14ac:dyDescent="0.25">
      <c r="A1221" s="7">
        <v>44895</v>
      </c>
      <c r="B1221" s="9">
        <v>8260036934</v>
      </c>
      <c r="C1221" s="9" t="s">
        <v>1134</v>
      </c>
      <c r="D1221" s="9">
        <v>746648.31</v>
      </c>
      <c r="E1221" s="9" t="s">
        <v>9</v>
      </c>
      <c r="F1221" s="9"/>
      <c r="G1221" s="11" t="s">
        <v>1070</v>
      </c>
    </row>
    <row r="1222" spans="1:7" x14ac:dyDescent="0.25">
      <c r="A1222" s="7">
        <v>44895</v>
      </c>
      <c r="B1222" s="9">
        <v>8260036943</v>
      </c>
      <c r="C1222" s="9" t="s">
        <v>1134</v>
      </c>
      <c r="D1222" s="9">
        <v>1151807.21</v>
      </c>
      <c r="E1222" s="9" t="s">
        <v>9</v>
      </c>
      <c r="F1222" s="9"/>
      <c r="G1222" s="11" t="s">
        <v>1070</v>
      </c>
    </row>
    <row r="1223" spans="1:7" x14ac:dyDescent="0.25">
      <c r="A1223" s="7">
        <v>44895</v>
      </c>
      <c r="B1223" s="9">
        <v>8260036941</v>
      </c>
      <c r="C1223" s="9" t="s">
        <v>1134</v>
      </c>
      <c r="D1223" s="9">
        <v>418838.99</v>
      </c>
      <c r="E1223" s="9" t="s">
        <v>9</v>
      </c>
      <c r="F1223" s="9"/>
      <c r="G1223" s="11" t="s">
        <v>1070</v>
      </c>
    </row>
    <row r="1224" spans="1:7" x14ac:dyDescent="0.25">
      <c r="A1224" s="7">
        <v>44895</v>
      </c>
      <c r="B1224" s="9">
        <v>8260036942</v>
      </c>
      <c r="C1224" s="9" t="s">
        <v>1134</v>
      </c>
      <c r="D1224" s="9">
        <v>414967.8</v>
      </c>
      <c r="E1224" s="9" t="s">
        <v>9</v>
      </c>
      <c r="F1224" s="9"/>
      <c r="G1224" s="11" t="s">
        <v>1070</v>
      </c>
    </row>
    <row r="1225" spans="1:7" x14ac:dyDescent="0.25">
      <c r="A1225" s="7">
        <v>44895</v>
      </c>
      <c r="B1225" s="9">
        <v>8260036944</v>
      </c>
      <c r="C1225" s="9" t="s">
        <v>1134</v>
      </c>
      <c r="D1225" s="9">
        <v>1141161.44</v>
      </c>
      <c r="E1225" s="9" t="s">
        <v>9</v>
      </c>
      <c r="F1225" s="9"/>
      <c r="G1225" s="11" t="s">
        <v>1070</v>
      </c>
    </row>
    <row r="1226" spans="1:7" x14ac:dyDescent="0.25">
      <c r="A1226" s="7">
        <v>44807</v>
      </c>
      <c r="B1226" s="9" t="s">
        <v>1135</v>
      </c>
      <c r="C1226" s="9" t="s">
        <v>870</v>
      </c>
      <c r="D1226" s="9">
        <v>215222</v>
      </c>
      <c r="E1226" s="9" t="s">
        <v>9</v>
      </c>
      <c r="F1226" s="9"/>
      <c r="G1226" s="11" t="s">
        <v>173</v>
      </c>
    </row>
    <row r="1227" spans="1:7" x14ac:dyDescent="0.25">
      <c r="A1227" s="7">
        <v>44770</v>
      </c>
      <c r="B1227" s="9" t="s">
        <v>1136</v>
      </c>
      <c r="C1227" s="9" t="s">
        <v>1137</v>
      </c>
      <c r="D1227" s="9">
        <v>3800596.8</v>
      </c>
      <c r="E1227" s="9" t="s">
        <v>9</v>
      </c>
      <c r="F1227" s="9"/>
      <c r="G1227" s="11" t="s">
        <v>173</v>
      </c>
    </row>
    <row r="1228" spans="1:7" x14ac:dyDescent="0.25">
      <c r="A1228" s="7">
        <v>44770</v>
      </c>
      <c r="B1228" s="9" t="s">
        <v>1138</v>
      </c>
      <c r="C1228" s="9" t="s">
        <v>1137</v>
      </c>
      <c r="D1228" s="9">
        <v>299492.46000000002</v>
      </c>
      <c r="E1228" s="9" t="s">
        <v>9</v>
      </c>
      <c r="F1228" s="9"/>
      <c r="G1228" s="11" t="s">
        <v>173</v>
      </c>
    </row>
    <row r="1229" spans="1:7" x14ac:dyDescent="0.25">
      <c r="A1229" s="7">
        <v>44819</v>
      </c>
      <c r="B1229" s="9" t="s">
        <v>1139</v>
      </c>
      <c r="C1229" s="9" t="s">
        <v>1137</v>
      </c>
      <c r="D1229" s="9">
        <v>1451795</v>
      </c>
      <c r="E1229" s="9" t="s">
        <v>9</v>
      </c>
      <c r="F1229" s="9"/>
      <c r="G1229" s="11" t="s">
        <v>173</v>
      </c>
    </row>
    <row r="1230" spans="1:7" x14ac:dyDescent="0.25">
      <c r="A1230" s="7">
        <v>44820</v>
      </c>
      <c r="B1230" s="9" t="s">
        <v>1140</v>
      </c>
      <c r="C1230" s="9" t="s">
        <v>1137</v>
      </c>
      <c r="D1230" s="9">
        <v>137605</v>
      </c>
      <c r="E1230" s="9" t="s">
        <v>9</v>
      </c>
      <c r="F1230" s="9"/>
      <c r="G1230" s="11" t="s">
        <v>173</v>
      </c>
    </row>
    <row r="1231" spans="1:7" x14ac:dyDescent="0.25">
      <c r="A1231" s="7">
        <v>44840</v>
      </c>
      <c r="B1231" s="9" t="s">
        <v>1141</v>
      </c>
      <c r="C1231" s="9" t="s">
        <v>1137</v>
      </c>
      <c r="D1231" s="9">
        <v>888805.6</v>
      </c>
      <c r="E1231" s="9" t="s">
        <v>9</v>
      </c>
      <c r="F1231" s="9"/>
      <c r="G1231" s="11" t="s">
        <v>173</v>
      </c>
    </row>
    <row r="1232" spans="1:7" x14ac:dyDescent="0.25">
      <c r="A1232" s="7">
        <v>44847</v>
      </c>
      <c r="B1232" s="9" t="s">
        <v>1142</v>
      </c>
      <c r="C1232" s="9" t="s">
        <v>1137</v>
      </c>
      <c r="D1232" s="9">
        <v>613632.5</v>
      </c>
      <c r="E1232" s="9" t="s">
        <v>9</v>
      </c>
      <c r="F1232" s="9"/>
      <c r="G1232" s="11" t="s">
        <v>173</v>
      </c>
    </row>
    <row r="1233" spans="1:7" x14ac:dyDescent="0.25">
      <c r="A1233" s="7">
        <v>44861</v>
      </c>
      <c r="B1233" s="9" t="s">
        <v>1143</v>
      </c>
      <c r="C1233" s="9" t="s">
        <v>1137</v>
      </c>
      <c r="D1233" s="9">
        <v>128700</v>
      </c>
      <c r="E1233" s="9" t="s">
        <v>9</v>
      </c>
      <c r="F1233" s="9"/>
      <c r="G1233" s="11" t="s">
        <v>173</v>
      </c>
    </row>
    <row r="1234" spans="1:7" x14ac:dyDescent="0.25">
      <c r="A1234" s="7">
        <v>44890</v>
      </c>
      <c r="B1234" s="9" t="s">
        <v>1144</v>
      </c>
      <c r="C1234" s="9" t="s">
        <v>1137</v>
      </c>
      <c r="D1234" s="9">
        <v>612036.75</v>
      </c>
      <c r="E1234" s="9" t="s">
        <v>9</v>
      </c>
      <c r="F1234" s="9"/>
      <c r="G1234" s="11" t="s">
        <v>173</v>
      </c>
    </row>
    <row r="1235" spans="1:7" x14ac:dyDescent="0.25">
      <c r="A1235" s="7">
        <v>44965</v>
      </c>
      <c r="B1235" s="9" t="s">
        <v>1145</v>
      </c>
      <c r="C1235" s="9" t="s">
        <v>1137</v>
      </c>
      <c r="D1235" s="9">
        <v>246097</v>
      </c>
      <c r="E1235" s="9" t="s">
        <v>9</v>
      </c>
      <c r="F1235" s="9"/>
      <c r="G1235" s="11" t="s">
        <v>173</v>
      </c>
    </row>
    <row r="1236" spans="1:7" x14ac:dyDescent="0.25">
      <c r="A1236" s="7">
        <v>44965</v>
      </c>
      <c r="B1236" s="9" t="s">
        <v>1146</v>
      </c>
      <c r="C1236" s="9" t="s">
        <v>1137</v>
      </c>
      <c r="D1236" s="9">
        <v>578340</v>
      </c>
      <c r="E1236" s="9" t="s">
        <v>9</v>
      </c>
      <c r="F1236" s="9"/>
      <c r="G1236" s="11" t="s">
        <v>173</v>
      </c>
    </row>
    <row r="1237" spans="1:7" x14ac:dyDescent="0.25">
      <c r="A1237" s="7">
        <v>44965</v>
      </c>
      <c r="B1237" s="9" t="s">
        <v>1147</v>
      </c>
      <c r="C1237" s="9" t="s">
        <v>1137</v>
      </c>
      <c r="D1237" s="9">
        <v>1532500</v>
      </c>
      <c r="E1237" s="9" t="s">
        <v>9</v>
      </c>
      <c r="F1237" s="9"/>
      <c r="G1237" s="11" t="s">
        <v>173</v>
      </c>
    </row>
    <row r="1238" spans="1:7" x14ac:dyDescent="0.25">
      <c r="A1238" s="7">
        <v>44696</v>
      </c>
      <c r="B1238" s="9" t="s">
        <v>1148</v>
      </c>
      <c r="C1238" s="9" t="s">
        <v>1149</v>
      </c>
      <c r="D1238" s="9">
        <v>820500</v>
      </c>
      <c r="E1238" s="9" t="s">
        <v>9</v>
      </c>
      <c r="F1238" s="9"/>
      <c r="G1238" s="11" t="s">
        <v>1070</v>
      </c>
    </row>
    <row r="1239" spans="1:7" x14ac:dyDescent="0.25">
      <c r="A1239" s="7">
        <v>44696</v>
      </c>
      <c r="B1239" s="9" t="s">
        <v>1150</v>
      </c>
      <c r="C1239" s="9" t="s">
        <v>1149</v>
      </c>
      <c r="D1239" s="9">
        <v>723400</v>
      </c>
      <c r="E1239" s="9" t="s">
        <v>9</v>
      </c>
      <c r="F1239" s="9"/>
      <c r="G1239" s="11" t="s">
        <v>1070</v>
      </c>
    </row>
    <row r="1240" spans="1:7" x14ac:dyDescent="0.25">
      <c r="A1240" s="7">
        <v>44835</v>
      </c>
      <c r="B1240" s="9">
        <v>73</v>
      </c>
      <c r="C1240" s="9" t="s">
        <v>1149</v>
      </c>
      <c r="D1240" s="9">
        <v>319800.82</v>
      </c>
      <c r="E1240" s="9" t="s">
        <v>9</v>
      </c>
      <c r="F1240" s="9"/>
      <c r="G1240" s="11" t="s">
        <v>1070</v>
      </c>
    </row>
    <row r="1241" spans="1:7" x14ac:dyDescent="0.25">
      <c r="A1241" s="7">
        <v>44895</v>
      </c>
      <c r="B1241" s="9" t="s">
        <v>1151</v>
      </c>
      <c r="C1241" s="9" t="s">
        <v>1152</v>
      </c>
      <c r="D1241" s="9">
        <v>847700</v>
      </c>
      <c r="E1241" s="9" t="s">
        <v>9</v>
      </c>
      <c r="F1241" s="9"/>
      <c r="G1241" s="11" t="s">
        <v>1153</v>
      </c>
    </row>
    <row r="1242" spans="1:7" x14ac:dyDescent="0.25">
      <c r="A1242" s="7">
        <v>44895</v>
      </c>
      <c r="B1242" s="9" t="s">
        <v>1154</v>
      </c>
      <c r="C1242" s="9" t="s">
        <v>1152</v>
      </c>
      <c r="D1242" s="9">
        <v>2069500</v>
      </c>
      <c r="E1242" s="9" t="s">
        <v>9</v>
      </c>
      <c r="F1242" s="9"/>
      <c r="G1242" s="11" t="s">
        <v>1153</v>
      </c>
    </row>
    <row r="1243" spans="1:7" x14ac:dyDescent="0.25">
      <c r="A1243" s="7">
        <v>44895</v>
      </c>
      <c r="B1243" s="9">
        <v>240</v>
      </c>
      <c r="C1243" s="9" t="s">
        <v>1155</v>
      </c>
      <c r="D1243" s="9">
        <v>20212.5</v>
      </c>
      <c r="E1243" s="9" t="s">
        <v>23</v>
      </c>
      <c r="F1243" s="9" t="s">
        <v>138</v>
      </c>
      <c r="G1243" s="11" t="s">
        <v>1070</v>
      </c>
    </row>
    <row r="1244" spans="1:7" x14ac:dyDescent="0.25">
      <c r="A1244" s="7">
        <v>44895</v>
      </c>
      <c r="B1244" s="9">
        <v>1519</v>
      </c>
      <c r="C1244" s="9" t="s">
        <v>1156</v>
      </c>
      <c r="D1244" s="9">
        <v>57216</v>
      </c>
      <c r="E1244" s="9" t="s">
        <v>9</v>
      </c>
      <c r="F1244" s="9" t="s">
        <v>202</v>
      </c>
      <c r="G1244" s="11" t="s">
        <v>1070</v>
      </c>
    </row>
    <row r="1245" spans="1:7" x14ac:dyDescent="0.25">
      <c r="A1245" s="7">
        <v>44895</v>
      </c>
      <c r="B1245" s="9">
        <v>844</v>
      </c>
      <c r="C1245" s="9" t="s">
        <v>1157</v>
      </c>
      <c r="D1245" s="9">
        <v>39672.86</v>
      </c>
      <c r="E1245" s="9" t="s">
        <v>23</v>
      </c>
      <c r="F1245" s="9" t="s">
        <v>138</v>
      </c>
      <c r="G1245" s="11" t="s">
        <v>1158</v>
      </c>
    </row>
    <row r="1246" spans="1:7" x14ac:dyDescent="0.25">
      <c r="A1246" s="7">
        <v>44895</v>
      </c>
      <c r="B1246" s="9">
        <v>4132</v>
      </c>
      <c r="C1246" s="9" t="s">
        <v>211</v>
      </c>
      <c r="D1246" s="9">
        <v>922410</v>
      </c>
      <c r="E1246" s="9" t="s">
        <v>9</v>
      </c>
      <c r="F1246" s="9" t="s">
        <v>1159</v>
      </c>
      <c r="G1246" s="11" t="s">
        <v>1070</v>
      </c>
    </row>
    <row r="1247" spans="1:7" x14ac:dyDescent="0.25">
      <c r="A1247" s="7">
        <v>44895</v>
      </c>
      <c r="B1247" s="9" t="s">
        <v>1160</v>
      </c>
      <c r="C1247" s="9" t="s">
        <v>1161</v>
      </c>
      <c r="D1247" s="9">
        <v>2452947.87</v>
      </c>
      <c r="E1247" s="9" t="s">
        <v>23</v>
      </c>
      <c r="F1247" s="9" t="s">
        <v>138</v>
      </c>
      <c r="G1247" s="11" t="s">
        <v>1158</v>
      </c>
    </row>
    <row r="1248" spans="1:7" x14ac:dyDescent="0.25">
      <c r="A1248" s="7">
        <v>44919</v>
      </c>
      <c r="B1248" s="9" t="s">
        <v>1162</v>
      </c>
      <c r="C1248" s="9" t="s">
        <v>1163</v>
      </c>
      <c r="D1248" s="9">
        <v>45374.95</v>
      </c>
      <c r="E1248" s="9" t="s">
        <v>9</v>
      </c>
      <c r="F1248" s="9" t="s">
        <v>1159</v>
      </c>
      <c r="G1248" s="11" t="s">
        <v>1070</v>
      </c>
    </row>
    <row r="1249" spans="1:7" x14ac:dyDescent="0.25">
      <c r="A1249" s="7">
        <v>44919</v>
      </c>
      <c r="B1249" s="9">
        <v>238</v>
      </c>
      <c r="C1249" s="9" t="s">
        <v>1155</v>
      </c>
      <c r="D1249" s="9">
        <v>20212.5</v>
      </c>
      <c r="E1249" s="9" t="s">
        <v>23</v>
      </c>
      <c r="F1249" s="9" t="s">
        <v>138</v>
      </c>
      <c r="G1249" s="11" t="s">
        <v>1070</v>
      </c>
    </row>
    <row r="1250" spans="1:7" x14ac:dyDescent="0.25">
      <c r="A1250" s="7">
        <v>44919</v>
      </c>
      <c r="B1250" s="9">
        <v>1572</v>
      </c>
      <c r="C1250" s="9" t="s">
        <v>1156</v>
      </c>
      <c r="D1250" s="9">
        <v>28800</v>
      </c>
      <c r="E1250" s="9" t="s">
        <v>23</v>
      </c>
      <c r="F1250" s="9" t="s">
        <v>202</v>
      </c>
      <c r="G1250" s="11" t="s">
        <v>1158</v>
      </c>
    </row>
    <row r="1251" spans="1:7" x14ac:dyDescent="0.25">
      <c r="A1251" s="7">
        <v>44926</v>
      </c>
      <c r="B1251" s="9" t="s">
        <v>1164</v>
      </c>
      <c r="C1251" s="9" t="s">
        <v>1163</v>
      </c>
      <c r="D1251" s="9">
        <v>40886.46</v>
      </c>
      <c r="E1251" s="9" t="s">
        <v>9</v>
      </c>
      <c r="F1251" s="9" t="s">
        <v>1159</v>
      </c>
      <c r="G1251" s="11" t="s">
        <v>1070</v>
      </c>
    </row>
    <row r="1252" spans="1:7" x14ac:dyDescent="0.25">
      <c r="A1252" s="7">
        <v>44926</v>
      </c>
      <c r="B1252" s="9">
        <v>1709</v>
      </c>
      <c r="C1252" s="9" t="s">
        <v>1156</v>
      </c>
      <c r="D1252" s="9">
        <v>72000</v>
      </c>
      <c r="E1252" s="9" t="s">
        <v>9</v>
      </c>
      <c r="F1252" s="9" t="s">
        <v>202</v>
      </c>
      <c r="G1252" s="11" t="s">
        <v>1070</v>
      </c>
    </row>
    <row r="1253" spans="1:7" x14ac:dyDescent="0.25">
      <c r="A1253" s="7">
        <v>44661</v>
      </c>
      <c r="B1253" s="9" t="s">
        <v>1165</v>
      </c>
      <c r="C1253" s="9" t="s">
        <v>1166</v>
      </c>
      <c r="D1253" s="9">
        <v>11440.68</v>
      </c>
      <c r="E1253" s="9" t="s">
        <v>9</v>
      </c>
      <c r="F1253" s="9"/>
      <c r="G1253" s="11" t="s">
        <v>1070</v>
      </c>
    </row>
    <row r="1254" spans="1:7" x14ac:dyDescent="0.25">
      <c r="A1254" s="7">
        <v>44730</v>
      </c>
      <c r="B1254" s="9" t="s">
        <v>1167</v>
      </c>
      <c r="C1254" s="9" t="s">
        <v>1166</v>
      </c>
      <c r="D1254" s="9">
        <v>30800</v>
      </c>
      <c r="E1254" s="9" t="s">
        <v>9</v>
      </c>
      <c r="F1254" s="9"/>
      <c r="G1254" s="11" t="s">
        <v>1070</v>
      </c>
    </row>
    <row r="1255" spans="1:7" x14ac:dyDescent="0.25">
      <c r="A1255" s="7">
        <v>44925</v>
      </c>
      <c r="B1255" s="9">
        <v>269</v>
      </c>
      <c r="C1255" s="9" t="s">
        <v>1168</v>
      </c>
      <c r="D1255" s="9">
        <v>71550</v>
      </c>
      <c r="E1255" s="9" t="s">
        <v>9</v>
      </c>
      <c r="F1255" s="9"/>
      <c r="G1255" s="11" t="s">
        <v>1070</v>
      </c>
    </row>
    <row r="1256" spans="1:7" x14ac:dyDescent="0.25">
      <c r="A1256" s="7">
        <v>44932</v>
      </c>
      <c r="B1256" s="9">
        <v>3343</v>
      </c>
      <c r="C1256" s="9" t="s">
        <v>1166</v>
      </c>
      <c r="D1256" s="9">
        <v>17568.990000000002</v>
      </c>
      <c r="E1256" s="9" t="s">
        <v>9</v>
      </c>
      <c r="F1256" s="9"/>
      <c r="G1256" s="11" t="s">
        <v>1070</v>
      </c>
    </row>
    <row r="1257" spans="1:7" x14ac:dyDescent="0.25">
      <c r="A1257" s="7">
        <v>44942</v>
      </c>
      <c r="B1257" s="9">
        <v>4175</v>
      </c>
      <c r="C1257" s="9" t="s">
        <v>211</v>
      </c>
      <c r="D1257" s="9">
        <v>942590</v>
      </c>
      <c r="E1257" s="9" t="s">
        <v>23</v>
      </c>
      <c r="F1257" s="9"/>
      <c r="G1257" s="11" t="s">
        <v>1158</v>
      </c>
    </row>
    <row r="1258" spans="1:7" x14ac:dyDescent="0.25">
      <c r="A1258" s="7">
        <v>44942</v>
      </c>
      <c r="B1258" s="9">
        <v>381</v>
      </c>
      <c r="C1258" s="9" t="s">
        <v>16</v>
      </c>
      <c r="D1258" s="9">
        <v>195569.32</v>
      </c>
      <c r="E1258" s="9" t="s">
        <v>9</v>
      </c>
      <c r="F1258" s="9"/>
      <c r="G1258" s="11" t="s">
        <v>1070</v>
      </c>
    </row>
    <row r="1259" spans="1:7" x14ac:dyDescent="0.25">
      <c r="A1259" s="7">
        <v>44965</v>
      </c>
      <c r="B1259" s="9">
        <v>305</v>
      </c>
      <c r="C1259" s="9" t="s">
        <v>1155</v>
      </c>
      <c r="D1259" s="9">
        <v>21333.27</v>
      </c>
      <c r="E1259" s="9" t="s">
        <v>9</v>
      </c>
      <c r="F1259" s="9"/>
      <c r="G1259" s="11" t="s">
        <v>1070</v>
      </c>
    </row>
    <row r="1260" spans="1:7" x14ac:dyDescent="0.25">
      <c r="A1260" s="7">
        <v>44974</v>
      </c>
      <c r="B1260" s="9" t="s">
        <v>1169</v>
      </c>
      <c r="C1260" s="9" t="s">
        <v>1166</v>
      </c>
      <c r="D1260" s="9">
        <v>42681</v>
      </c>
      <c r="E1260" s="9" t="s">
        <v>9</v>
      </c>
      <c r="F1260" s="9"/>
      <c r="G1260" s="11" t="s">
        <v>1070</v>
      </c>
    </row>
    <row r="1261" spans="1:7" x14ac:dyDescent="0.25">
      <c r="A1261" s="7">
        <v>44974</v>
      </c>
      <c r="B1261" s="9" t="s">
        <v>1170</v>
      </c>
      <c r="C1261" s="9" t="s">
        <v>1171</v>
      </c>
      <c r="D1261" s="9">
        <v>31910</v>
      </c>
      <c r="E1261" s="9" t="s">
        <v>9</v>
      </c>
      <c r="F1261" s="9"/>
      <c r="G1261" s="11" t="s">
        <v>1070</v>
      </c>
    </row>
    <row r="1262" spans="1:7" x14ac:dyDescent="0.25">
      <c r="A1262" s="7">
        <v>44987</v>
      </c>
      <c r="B1262" s="9" t="s">
        <v>1172</v>
      </c>
      <c r="C1262" s="9" t="s">
        <v>1173</v>
      </c>
      <c r="D1262" s="9">
        <v>5802548.96</v>
      </c>
      <c r="E1262" s="9" t="s">
        <v>23</v>
      </c>
      <c r="F1262" s="9"/>
      <c r="G1262" s="11" t="s">
        <v>1158</v>
      </c>
    </row>
    <row r="1263" spans="1:7" x14ac:dyDescent="0.25">
      <c r="A1263" s="7">
        <v>44987</v>
      </c>
      <c r="B1263" s="9">
        <v>377</v>
      </c>
      <c r="C1263" s="9" t="s">
        <v>1155</v>
      </c>
      <c r="D1263" s="9">
        <v>37681.339999999997</v>
      </c>
      <c r="E1263" s="9" t="s">
        <v>9</v>
      </c>
      <c r="F1263" s="9"/>
      <c r="G1263" s="11" t="s">
        <v>1070</v>
      </c>
    </row>
    <row r="1264" spans="1:7" x14ac:dyDescent="0.25">
      <c r="A1264" s="7">
        <v>45016</v>
      </c>
      <c r="B1264" s="9">
        <v>396</v>
      </c>
      <c r="C1264" s="9" t="s">
        <v>1155</v>
      </c>
      <c r="D1264" s="9">
        <v>34091.75</v>
      </c>
      <c r="E1264" s="9" t="s">
        <v>9</v>
      </c>
      <c r="F1264" s="9"/>
      <c r="G1264" s="11" t="s">
        <v>1070</v>
      </c>
    </row>
    <row r="1265" spans="1:7" x14ac:dyDescent="0.25">
      <c r="A1265" s="7">
        <v>45016</v>
      </c>
      <c r="B1265" s="9">
        <v>12</v>
      </c>
      <c r="C1265" s="9" t="s">
        <v>1067</v>
      </c>
      <c r="D1265" s="9">
        <v>238398.24</v>
      </c>
      <c r="E1265" s="9" t="s">
        <v>9</v>
      </c>
      <c r="F1265" s="9"/>
      <c r="G1265" s="11" t="s">
        <v>1070</v>
      </c>
    </row>
    <row r="1266" spans="1:7" x14ac:dyDescent="0.25">
      <c r="A1266" s="7">
        <v>45016</v>
      </c>
      <c r="B1266" s="9">
        <v>19</v>
      </c>
      <c r="C1266" s="9" t="s">
        <v>1174</v>
      </c>
      <c r="D1266" s="9">
        <v>249375</v>
      </c>
      <c r="E1266" s="9" t="s">
        <v>9</v>
      </c>
      <c r="F1266" s="9"/>
      <c r="G1266" s="11" t="s">
        <v>1070</v>
      </c>
    </row>
    <row r="1267" spans="1:7" x14ac:dyDescent="0.25">
      <c r="A1267" s="7">
        <v>45016</v>
      </c>
      <c r="B1267" s="9">
        <v>20</v>
      </c>
      <c r="C1267" s="9" t="s">
        <v>1174</v>
      </c>
      <c r="D1267" s="9">
        <v>249375</v>
      </c>
      <c r="E1267" s="9" t="s">
        <v>9</v>
      </c>
      <c r="F1267" s="9"/>
      <c r="G1267" s="11" t="s">
        <v>1070</v>
      </c>
    </row>
    <row r="1268" spans="1:7" x14ac:dyDescent="0.25">
      <c r="A1268" s="7">
        <v>45016</v>
      </c>
      <c r="B1268" s="9">
        <v>11</v>
      </c>
      <c r="C1268" s="9" t="s">
        <v>1067</v>
      </c>
      <c r="D1268" s="9">
        <v>655065.62</v>
      </c>
      <c r="E1268" s="9" t="s">
        <v>9</v>
      </c>
      <c r="F1268" s="9"/>
      <c r="G1268" s="11" t="s">
        <v>1070</v>
      </c>
    </row>
    <row r="1269" spans="1:7" x14ac:dyDescent="0.25">
      <c r="A1269" s="7">
        <v>44712</v>
      </c>
      <c r="B1269" s="9">
        <v>1</v>
      </c>
      <c r="C1269" s="9" t="s">
        <v>407</v>
      </c>
      <c r="D1269" s="9">
        <v>52000</v>
      </c>
      <c r="E1269" s="9" t="s">
        <v>9</v>
      </c>
      <c r="F1269" s="9"/>
      <c r="G1269" s="11" t="s">
        <v>1070</v>
      </c>
    </row>
    <row r="1270" spans="1:7" x14ac:dyDescent="0.25">
      <c r="A1270" s="7">
        <v>44722</v>
      </c>
      <c r="B1270" s="16" t="s">
        <v>1175</v>
      </c>
      <c r="C1270" s="9" t="s">
        <v>1176</v>
      </c>
      <c r="D1270" s="9">
        <v>8436939.2699999996</v>
      </c>
      <c r="E1270" s="9" t="s">
        <v>9</v>
      </c>
      <c r="F1270" s="9"/>
      <c r="G1270" s="11" t="s">
        <v>1070</v>
      </c>
    </row>
    <row r="1271" spans="1:7" x14ac:dyDescent="0.25">
      <c r="A1271" s="7">
        <v>44819</v>
      </c>
      <c r="B1271" s="9" t="s">
        <v>1177</v>
      </c>
      <c r="C1271" s="9" t="s">
        <v>1176</v>
      </c>
      <c r="D1271" s="9">
        <v>1479472</v>
      </c>
      <c r="E1271" s="9" t="s">
        <v>9</v>
      </c>
      <c r="F1271" s="9"/>
      <c r="G1271" s="11" t="s">
        <v>1070</v>
      </c>
    </row>
    <row r="1272" spans="1:7" x14ac:dyDescent="0.25">
      <c r="A1272" s="7">
        <v>44820</v>
      </c>
      <c r="B1272" s="9">
        <v>36</v>
      </c>
      <c r="C1272" s="9" t="s">
        <v>1051</v>
      </c>
      <c r="D1272" s="9">
        <v>508480</v>
      </c>
      <c r="E1272" s="9" t="s">
        <v>9</v>
      </c>
      <c r="F1272" s="9"/>
      <c r="G1272" s="11" t="s">
        <v>1070</v>
      </c>
    </row>
    <row r="1273" spans="1:7" x14ac:dyDescent="0.25">
      <c r="A1273" s="7">
        <v>44845</v>
      </c>
      <c r="B1273" s="9" t="s">
        <v>1178</v>
      </c>
      <c r="C1273" s="9" t="s">
        <v>1176</v>
      </c>
      <c r="D1273" s="9">
        <v>2220658</v>
      </c>
      <c r="E1273" s="9" t="s">
        <v>9</v>
      </c>
      <c r="F1273" s="9"/>
      <c r="G1273" s="11" t="s">
        <v>1070</v>
      </c>
    </row>
    <row r="1274" spans="1:7" x14ac:dyDescent="0.25">
      <c r="A1274" s="7">
        <v>44845</v>
      </c>
      <c r="B1274" s="9" t="s">
        <v>1179</v>
      </c>
      <c r="C1274" s="9" t="s">
        <v>1176</v>
      </c>
      <c r="D1274" s="9">
        <v>1700862</v>
      </c>
      <c r="E1274" s="9" t="s">
        <v>9</v>
      </c>
      <c r="F1274" s="9"/>
      <c r="G1274" s="11" t="s">
        <v>1070</v>
      </c>
    </row>
    <row r="1275" spans="1:7" x14ac:dyDescent="0.25">
      <c r="A1275" s="7">
        <v>44861</v>
      </c>
      <c r="B1275" s="9" t="s">
        <v>1180</v>
      </c>
      <c r="C1275" s="9" t="s">
        <v>1176</v>
      </c>
      <c r="D1275" s="9">
        <v>5667240</v>
      </c>
      <c r="E1275" s="9" t="s">
        <v>9</v>
      </c>
      <c r="F1275" s="9"/>
      <c r="G1275" s="11" t="s">
        <v>1070</v>
      </c>
    </row>
    <row r="1276" spans="1:7" x14ac:dyDescent="0.25">
      <c r="A1276" s="7">
        <v>44865</v>
      </c>
      <c r="B1276" s="9" t="s">
        <v>1181</v>
      </c>
      <c r="C1276" s="9" t="s">
        <v>1176</v>
      </c>
      <c r="D1276" s="9">
        <v>4557208</v>
      </c>
      <c r="E1276" s="9" t="s">
        <v>9</v>
      </c>
      <c r="F1276" s="9"/>
      <c r="G1276" s="11" t="s">
        <v>1070</v>
      </c>
    </row>
    <row r="1277" spans="1:7" x14ac:dyDescent="0.25">
      <c r="A1277" s="7">
        <v>44875</v>
      </c>
      <c r="B1277" s="9">
        <v>46</v>
      </c>
      <c r="C1277" s="9" t="s">
        <v>1051</v>
      </c>
      <c r="D1277" s="9">
        <v>391840</v>
      </c>
      <c r="E1277" s="9" t="s">
        <v>9</v>
      </c>
      <c r="F1277" s="9"/>
      <c r="G1277" s="11" t="s">
        <v>1070</v>
      </c>
    </row>
    <row r="1278" spans="1:7" x14ac:dyDescent="0.25">
      <c r="A1278" s="7">
        <v>44875</v>
      </c>
      <c r="B1278" s="9">
        <v>47</v>
      </c>
      <c r="C1278" s="9" t="s">
        <v>1051</v>
      </c>
      <c r="D1278" s="9">
        <v>1360232</v>
      </c>
      <c r="E1278" s="9" t="s">
        <v>9</v>
      </c>
      <c r="F1278" s="9"/>
      <c r="G1278" s="11" t="s">
        <v>1070</v>
      </c>
    </row>
    <row r="1279" spans="1:7" x14ac:dyDescent="0.25">
      <c r="A1279" s="7">
        <v>44895</v>
      </c>
      <c r="B1279" s="9">
        <v>3</v>
      </c>
      <c r="C1279" s="9" t="s">
        <v>407</v>
      </c>
      <c r="D1279" s="9">
        <v>24703.39</v>
      </c>
      <c r="E1279" s="9" t="s">
        <v>9</v>
      </c>
      <c r="F1279" s="9"/>
      <c r="G1279" s="11" t="s">
        <v>1070</v>
      </c>
    </row>
    <row r="1280" spans="1:7" x14ac:dyDescent="0.25">
      <c r="A1280" s="7">
        <v>44895</v>
      </c>
      <c r="B1280" s="9">
        <v>2</v>
      </c>
      <c r="C1280" s="9" t="s">
        <v>407</v>
      </c>
      <c r="D1280" s="9">
        <v>228144</v>
      </c>
      <c r="E1280" s="9" t="s">
        <v>9</v>
      </c>
      <c r="F1280" s="9"/>
      <c r="G1280" s="11" t="s">
        <v>1070</v>
      </c>
    </row>
    <row r="1281" spans="1:7" x14ac:dyDescent="0.25">
      <c r="A1281" s="7">
        <v>44926</v>
      </c>
      <c r="B1281" s="9">
        <v>3077</v>
      </c>
      <c r="C1281" s="9" t="s">
        <v>1166</v>
      </c>
      <c r="D1281" s="9">
        <v>1694.9</v>
      </c>
      <c r="E1281" s="9" t="s">
        <v>9</v>
      </c>
      <c r="F1281" s="9"/>
      <c r="G1281" s="11" t="s">
        <v>1070</v>
      </c>
    </row>
    <row r="1282" spans="1:7" x14ac:dyDescent="0.25">
      <c r="A1282" s="7">
        <v>44926</v>
      </c>
      <c r="B1282" s="9">
        <v>3179</v>
      </c>
      <c r="C1282" s="9" t="s">
        <v>1166</v>
      </c>
      <c r="D1282" s="9">
        <v>5898.3</v>
      </c>
      <c r="E1282" s="9" t="s">
        <v>9</v>
      </c>
      <c r="F1282" s="9"/>
      <c r="G1282" s="11" t="s">
        <v>1070</v>
      </c>
    </row>
    <row r="1283" spans="1:7" x14ac:dyDescent="0.25">
      <c r="A1283" s="7">
        <v>44932</v>
      </c>
      <c r="B1283" s="9">
        <v>291</v>
      </c>
      <c r="C1283" s="9" t="s">
        <v>1155</v>
      </c>
      <c r="D1283" s="9">
        <v>20347</v>
      </c>
      <c r="E1283" s="9" t="s">
        <v>9</v>
      </c>
      <c r="F1283" s="9"/>
      <c r="G1283" s="11" t="s">
        <v>1070</v>
      </c>
    </row>
    <row r="1284" spans="1:7" x14ac:dyDescent="0.25">
      <c r="A1284" s="7">
        <v>44933</v>
      </c>
      <c r="B1284" s="9" t="s">
        <v>1182</v>
      </c>
      <c r="C1284" s="9" t="s">
        <v>1183</v>
      </c>
      <c r="D1284" s="9">
        <v>286625</v>
      </c>
      <c r="E1284" s="9" t="s">
        <v>9</v>
      </c>
      <c r="F1284" s="9"/>
      <c r="G1284" s="11" t="s">
        <v>1087</v>
      </c>
    </row>
    <row r="1285" spans="1:7" x14ac:dyDescent="0.25">
      <c r="A1285" s="7">
        <v>44933</v>
      </c>
      <c r="B1285" s="9" t="s">
        <v>1184</v>
      </c>
      <c r="C1285" s="9" t="s">
        <v>1168</v>
      </c>
      <c r="D1285" s="9">
        <v>124480</v>
      </c>
      <c r="E1285" s="9" t="s">
        <v>9</v>
      </c>
      <c r="F1285" s="9"/>
      <c r="G1285" s="11" t="s">
        <v>1070</v>
      </c>
    </row>
    <row r="1286" spans="1:7" x14ac:dyDescent="0.25">
      <c r="A1286" s="7">
        <v>44941</v>
      </c>
      <c r="B1286" s="9" t="s">
        <v>1185</v>
      </c>
      <c r="C1286" s="9" t="s">
        <v>1186</v>
      </c>
      <c r="D1286" s="9">
        <v>62711.86</v>
      </c>
      <c r="E1286" s="9" t="s">
        <v>9</v>
      </c>
      <c r="F1286" s="9"/>
      <c r="G1286" s="11" t="s">
        <v>1070</v>
      </c>
    </row>
    <row r="1287" spans="1:7" x14ac:dyDescent="0.25">
      <c r="A1287" s="7">
        <v>44941</v>
      </c>
      <c r="B1287" s="9" t="s">
        <v>1187</v>
      </c>
      <c r="C1287" s="9" t="s">
        <v>1186</v>
      </c>
      <c r="D1287" s="9">
        <v>62923.72</v>
      </c>
      <c r="E1287" s="9" t="s">
        <v>9</v>
      </c>
      <c r="F1287" s="9"/>
      <c r="G1287" s="11" t="s">
        <v>1070</v>
      </c>
    </row>
    <row r="1288" spans="1:7" x14ac:dyDescent="0.25">
      <c r="A1288" s="7">
        <v>44941</v>
      </c>
      <c r="B1288" s="9" t="s">
        <v>1188</v>
      </c>
      <c r="C1288" s="9" t="s">
        <v>1186</v>
      </c>
      <c r="D1288" s="9">
        <v>62711.86</v>
      </c>
      <c r="E1288" s="9" t="s">
        <v>9</v>
      </c>
      <c r="F1288" s="9"/>
      <c r="G1288" s="11" t="s">
        <v>1070</v>
      </c>
    </row>
    <row r="1289" spans="1:7" x14ac:dyDescent="0.25">
      <c r="A1289" s="7">
        <v>44941</v>
      </c>
      <c r="B1289" s="9" t="s">
        <v>1189</v>
      </c>
      <c r="C1289" s="9" t="s">
        <v>1186</v>
      </c>
      <c r="D1289" s="9">
        <v>62923.72</v>
      </c>
      <c r="E1289" s="9" t="s">
        <v>9</v>
      </c>
      <c r="F1289" s="9"/>
      <c r="G1289" s="11" t="s">
        <v>1070</v>
      </c>
    </row>
    <row r="1290" spans="1:7" x14ac:dyDescent="0.25">
      <c r="A1290" s="7">
        <v>44948</v>
      </c>
      <c r="B1290" s="9">
        <v>66</v>
      </c>
      <c r="C1290" s="9" t="s">
        <v>1051</v>
      </c>
      <c r="D1290" s="9">
        <v>1782552</v>
      </c>
      <c r="E1290" s="9" t="s">
        <v>9</v>
      </c>
      <c r="F1290" s="9"/>
      <c r="G1290" s="11" t="s">
        <v>1070</v>
      </c>
    </row>
    <row r="1291" spans="1:7" x14ac:dyDescent="0.25">
      <c r="A1291" s="7">
        <v>44948</v>
      </c>
      <c r="B1291" s="9">
        <v>64</v>
      </c>
      <c r="C1291" s="9" t="s">
        <v>1051</v>
      </c>
      <c r="D1291" s="9">
        <v>127118.75</v>
      </c>
      <c r="E1291" s="9" t="s">
        <v>9</v>
      </c>
      <c r="F1291" s="9"/>
      <c r="G1291" s="11" t="s">
        <v>1070</v>
      </c>
    </row>
    <row r="1292" spans="1:7" x14ac:dyDescent="0.25">
      <c r="A1292" s="7">
        <v>44948</v>
      </c>
      <c r="B1292" s="9">
        <v>23</v>
      </c>
      <c r="C1292" s="9" t="s">
        <v>1051</v>
      </c>
      <c r="D1292" s="9">
        <v>271062</v>
      </c>
      <c r="E1292" s="9" t="s">
        <v>9</v>
      </c>
      <c r="F1292" s="9"/>
      <c r="G1292" s="11" t="s">
        <v>1070</v>
      </c>
    </row>
    <row r="1293" spans="1:7" x14ac:dyDescent="0.25">
      <c r="A1293" s="7">
        <v>44948</v>
      </c>
      <c r="B1293" s="9">
        <v>13</v>
      </c>
      <c r="C1293" s="9" t="s">
        <v>1051</v>
      </c>
      <c r="D1293" s="9">
        <v>445577</v>
      </c>
      <c r="E1293" s="9" t="s">
        <v>9</v>
      </c>
      <c r="F1293" s="9"/>
      <c r="G1293" s="11" t="s">
        <v>1070</v>
      </c>
    </row>
    <row r="1294" spans="1:7" x14ac:dyDescent="0.25">
      <c r="A1294" s="7">
        <v>44948</v>
      </c>
      <c r="B1294" s="9">
        <v>15</v>
      </c>
      <c r="C1294" s="9" t="s">
        <v>1051</v>
      </c>
      <c r="D1294" s="9">
        <v>114442</v>
      </c>
      <c r="E1294" s="9" t="s">
        <v>9</v>
      </c>
      <c r="F1294" s="9"/>
      <c r="G1294" s="11" t="s">
        <v>1070</v>
      </c>
    </row>
    <row r="1295" spans="1:7" x14ac:dyDescent="0.25">
      <c r="A1295" s="7">
        <v>44948</v>
      </c>
      <c r="B1295" s="9">
        <v>16</v>
      </c>
      <c r="C1295" s="9" t="s">
        <v>1051</v>
      </c>
      <c r="D1295" s="9">
        <v>744950</v>
      </c>
      <c r="E1295" s="9" t="s">
        <v>9</v>
      </c>
      <c r="F1295" s="9"/>
      <c r="G1295" s="11" t="s">
        <v>1070</v>
      </c>
    </row>
    <row r="1296" spans="1:7" x14ac:dyDescent="0.25">
      <c r="A1296" s="7">
        <v>44951</v>
      </c>
      <c r="B1296" s="9">
        <v>60</v>
      </c>
      <c r="C1296" s="9" t="s">
        <v>1051</v>
      </c>
      <c r="D1296" s="9">
        <v>1694928</v>
      </c>
      <c r="E1296" s="9" t="s">
        <v>9</v>
      </c>
      <c r="F1296" s="9"/>
      <c r="G1296" s="11" t="s">
        <v>1070</v>
      </c>
    </row>
    <row r="1297" spans="1:7" x14ac:dyDescent="0.25">
      <c r="A1297" s="7">
        <v>44951</v>
      </c>
      <c r="B1297" s="9">
        <v>59</v>
      </c>
      <c r="C1297" s="9" t="s">
        <v>1051</v>
      </c>
      <c r="D1297" s="9">
        <v>678039</v>
      </c>
      <c r="E1297" s="9" t="s">
        <v>9</v>
      </c>
      <c r="F1297" s="9"/>
      <c r="G1297" s="11" t="s">
        <v>1070</v>
      </c>
    </row>
    <row r="1298" spans="1:7" x14ac:dyDescent="0.25">
      <c r="A1298" s="7">
        <v>44951</v>
      </c>
      <c r="B1298" s="9">
        <v>6</v>
      </c>
      <c r="C1298" s="9" t="s">
        <v>407</v>
      </c>
      <c r="D1298" s="9">
        <v>222380.51</v>
      </c>
      <c r="E1298" s="9" t="s">
        <v>9</v>
      </c>
      <c r="F1298" s="9"/>
      <c r="G1298" s="11" t="s">
        <v>1070</v>
      </c>
    </row>
    <row r="1299" spans="1:7" x14ac:dyDescent="0.25">
      <c r="A1299" s="7">
        <v>44954</v>
      </c>
      <c r="B1299" s="9">
        <v>5</v>
      </c>
      <c r="C1299" s="9" t="s">
        <v>1190</v>
      </c>
      <c r="D1299" s="9">
        <v>794339</v>
      </c>
      <c r="E1299" s="9" t="s">
        <v>9</v>
      </c>
      <c r="F1299" s="9"/>
      <c r="G1299" s="11" t="s">
        <v>1070</v>
      </c>
    </row>
    <row r="1300" spans="1:7" x14ac:dyDescent="0.25">
      <c r="A1300" s="7">
        <v>44959</v>
      </c>
      <c r="B1300" s="9">
        <v>8</v>
      </c>
      <c r="C1300" s="9" t="s">
        <v>407</v>
      </c>
      <c r="D1300" s="9">
        <v>588000</v>
      </c>
      <c r="E1300" s="9" t="s">
        <v>9</v>
      </c>
      <c r="F1300" s="9"/>
      <c r="G1300" s="11" t="s">
        <v>1070</v>
      </c>
    </row>
    <row r="1301" spans="1:7" x14ac:dyDescent="0.25">
      <c r="A1301" s="7">
        <v>45016</v>
      </c>
      <c r="B1301" s="9" t="s">
        <v>1191</v>
      </c>
      <c r="C1301" s="9" t="s">
        <v>1161</v>
      </c>
      <c r="D1301" s="9">
        <v>9924258</v>
      </c>
      <c r="E1301" s="9" t="s">
        <v>23</v>
      </c>
      <c r="F1301" s="9"/>
      <c r="G1301" s="11" t="s">
        <v>1158</v>
      </c>
    </row>
    <row r="1302" spans="1:7" x14ac:dyDescent="0.25">
      <c r="A1302" s="7">
        <v>45016</v>
      </c>
      <c r="B1302" s="9">
        <v>11</v>
      </c>
      <c r="C1302" s="9" t="s">
        <v>1067</v>
      </c>
      <c r="D1302" s="9">
        <v>6338427.9400000004</v>
      </c>
      <c r="E1302" s="9" t="s">
        <v>9</v>
      </c>
      <c r="F1302" s="9"/>
      <c r="G1302" s="11" t="s">
        <v>1070</v>
      </c>
    </row>
    <row r="1303" spans="1:7" x14ac:dyDescent="0.25">
      <c r="A1303" s="7">
        <v>45016</v>
      </c>
      <c r="B1303" s="9"/>
      <c r="C1303" s="9" t="s">
        <v>1192</v>
      </c>
      <c r="D1303" s="9">
        <v>93000</v>
      </c>
      <c r="E1303" s="9" t="s">
        <v>9</v>
      </c>
      <c r="F1303" s="9"/>
      <c r="G1303" s="11" t="s">
        <v>1093</v>
      </c>
    </row>
    <row r="1304" spans="1:7" x14ac:dyDescent="0.25">
      <c r="A1304" s="7">
        <v>45016</v>
      </c>
      <c r="B1304" s="9"/>
      <c r="C1304" s="9" t="s">
        <v>1193</v>
      </c>
      <c r="D1304" s="9">
        <v>26000</v>
      </c>
      <c r="E1304" s="9" t="s">
        <v>9</v>
      </c>
      <c r="F1304" s="9"/>
      <c r="G1304" s="11" t="s">
        <v>1093</v>
      </c>
    </row>
    <row r="1305" spans="1:7" x14ac:dyDescent="0.25">
      <c r="A1305" s="7">
        <v>44674</v>
      </c>
      <c r="B1305" s="9" t="s">
        <v>1194</v>
      </c>
      <c r="C1305" s="9" t="s">
        <v>1195</v>
      </c>
      <c r="D1305" s="9">
        <v>824469.5</v>
      </c>
      <c r="E1305" s="9" t="s">
        <v>9</v>
      </c>
      <c r="F1305" s="9"/>
      <c r="G1305" s="11" t="s">
        <v>1070</v>
      </c>
    </row>
    <row r="1306" spans="1:7" x14ac:dyDescent="0.25">
      <c r="A1306" s="7">
        <v>44713</v>
      </c>
      <c r="B1306" s="9">
        <v>1</v>
      </c>
      <c r="C1306" s="9" t="s">
        <v>1196</v>
      </c>
      <c r="D1306" s="9">
        <v>178000</v>
      </c>
      <c r="E1306" s="9" t="s">
        <v>9</v>
      </c>
      <c r="F1306" s="9"/>
      <c r="G1306" s="11" t="s">
        <v>1087</v>
      </c>
    </row>
    <row r="1307" spans="1:7" x14ac:dyDescent="0.25">
      <c r="A1307" s="7">
        <v>44754</v>
      </c>
      <c r="B1307" s="9" t="s">
        <v>1197</v>
      </c>
      <c r="C1307" s="9" t="s">
        <v>1198</v>
      </c>
      <c r="D1307" s="9">
        <v>129550.84</v>
      </c>
      <c r="E1307" s="9" t="s">
        <v>9</v>
      </c>
      <c r="F1307" s="9"/>
      <c r="G1307" s="11" t="s">
        <v>1070</v>
      </c>
    </row>
    <row r="1308" spans="1:7" x14ac:dyDescent="0.25">
      <c r="A1308" s="7">
        <v>44754</v>
      </c>
      <c r="B1308" s="9" t="s">
        <v>1199</v>
      </c>
      <c r="C1308" s="9" t="s">
        <v>1198</v>
      </c>
      <c r="D1308" s="9">
        <v>19044.88</v>
      </c>
      <c r="E1308" s="9" t="s">
        <v>9</v>
      </c>
      <c r="F1308" s="9"/>
      <c r="G1308" s="11" t="s">
        <v>1070</v>
      </c>
    </row>
    <row r="1309" spans="1:7" x14ac:dyDescent="0.25">
      <c r="A1309" s="7">
        <v>44754</v>
      </c>
      <c r="B1309" s="9" t="s">
        <v>1200</v>
      </c>
      <c r="C1309" s="9" t="s">
        <v>1198</v>
      </c>
      <c r="D1309" s="9">
        <v>533561.81999999995</v>
      </c>
      <c r="E1309" s="9" t="s">
        <v>9</v>
      </c>
      <c r="F1309" s="9"/>
      <c r="G1309" s="11" t="s">
        <v>1070</v>
      </c>
    </row>
    <row r="1310" spans="1:7" x14ac:dyDescent="0.25">
      <c r="A1310" s="7">
        <v>44770</v>
      </c>
      <c r="B1310" s="9" t="s">
        <v>1201</v>
      </c>
      <c r="C1310" s="9" t="s">
        <v>1195</v>
      </c>
      <c r="D1310" s="9">
        <v>344773.22</v>
      </c>
      <c r="E1310" s="9" t="s">
        <v>9</v>
      </c>
      <c r="F1310" s="9"/>
      <c r="G1310" s="11" t="s">
        <v>1070</v>
      </c>
    </row>
    <row r="1311" spans="1:7" x14ac:dyDescent="0.25">
      <c r="A1311" s="7">
        <v>44813</v>
      </c>
      <c r="B1311" s="9" t="s">
        <v>1202</v>
      </c>
      <c r="C1311" s="9" t="s">
        <v>1195</v>
      </c>
      <c r="D1311" s="9">
        <v>397436.94</v>
      </c>
      <c r="E1311" s="9" t="s">
        <v>9</v>
      </c>
      <c r="F1311" s="9"/>
      <c r="G1311" s="11" t="s">
        <v>1070</v>
      </c>
    </row>
    <row r="1312" spans="1:7" x14ac:dyDescent="0.25">
      <c r="A1312" s="7">
        <v>44824</v>
      </c>
      <c r="B1312" s="9" t="s">
        <v>1203</v>
      </c>
      <c r="C1312" s="9" t="s">
        <v>1198</v>
      </c>
      <c r="D1312" s="9">
        <v>285762.68</v>
      </c>
      <c r="E1312" s="9" t="s">
        <v>9</v>
      </c>
      <c r="F1312" s="9"/>
      <c r="G1312" s="11" t="s">
        <v>1070</v>
      </c>
    </row>
    <row r="1313" spans="1:7" x14ac:dyDescent="0.25">
      <c r="A1313" s="7">
        <v>44895</v>
      </c>
      <c r="B1313" s="9">
        <v>1547</v>
      </c>
      <c r="C1313" s="9" t="s">
        <v>1204</v>
      </c>
      <c r="D1313" s="9">
        <v>18652.52</v>
      </c>
      <c r="E1313" s="9" t="s">
        <v>9</v>
      </c>
      <c r="F1313" s="9"/>
      <c r="G1313" s="11" t="s">
        <v>1087</v>
      </c>
    </row>
    <row r="1314" spans="1:7" x14ac:dyDescent="0.25">
      <c r="A1314" s="7">
        <v>44909</v>
      </c>
      <c r="B1314" s="9" t="s">
        <v>1205</v>
      </c>
      <c r="C1314" s="9" t="s">
        <v>1195</v>
      </c>
      <c r="D1314" s="9">
        <v>300808.42</v>
      </c>
      <c r="E1314" s="9" t="s">
        <v>9</v>
      </c>
      <c r="F1314" s="9"/>
      <c r="G1314" s="11" t="s">
        <v>1070</v>
      </c>
    </row>
    <row r="1315" spans="1:7" x14ac:dyDescent="0.25">
      <c r="A1315" s="7">
        <v>44919</v>
      </c>
      <c r="B1315" s="9" t="s">
        <v>1206</v>
      </c>
      <c r="C1315" s="9" t="s">
        <v>1198</v>
      </c>
      <c r="D1315" s="9">
        <v>52938.92</v>
      </c>
      <c r="E1315" s="9" t="s">
        <v>9</v>
      </c>
      <c r="F1315" s="9"/>
      <c r="G1315" s="11" t="s">
        <v>1070</v>
      </c>
    </row>
    <row r="1316" spans="1:7" x14ac:dyDescent="0.25">
      <c r="A1316" s="7">
        <v>44919</v>
      </c>
      <c r="B1316" s="9">
        <v>569</v>
      </c>
      <c r="C1316" s="9" t="s">
        <v>1207</v>
      </c>
      <c r="D1316" s="9">
        <v>13304</v>
      </c>
      <c r="E1316" s="9" t="s">
        <v>9</v>
      </c>
      <c r="F1316" s="9"/>
      <c r="G1316" s="11" t="s">
        <v>1070</v>
      </c>
    </row>
    <row r="1317" spans="1:7" x14ac:dyDescent="0.25">
      <c r="A1317" s="7">
        <v>44954</v>
      </c>
      <c r="B1317" s="9" t="s">
        <v>1208</v>
      </c>
      <c r="C1317" s="9" t="s">
        <v>1198</v>
      </c>
      <c r="D1317" s="9">
        <v>16201</v>
      </c>
      <c r="E1317" s="9" t="s">
        <v>9</v>
      </c>
      <c r="F1317" s="9"/>
      <c r="G1317" s="11" t="s">
        <v>1070</v>
      </c>
    </row>
    <row r="1318" spans="1:7" x14ac:dyDescent="0.25">
      <c r="A1318" s="7">
        <v>45016</v>
      </c>
      <c r="B1318" s="9">
        <v>11</v>
      </c>
      <c r="C1318" s="9" t="s">
        <v>1067</v>
      </c>
      <c r="D1318" s="9">
        <v>63282</v>
      </c>
      <c r="E1318" s="9" t="s">
        <v>9</v>
      </c>
      <c r="F1318" s="9"/>
      <c r="G1318" s="11" t="s">
        <v>1070</v>
      </c>
    </row>
    <row r="1319" spans="1:7" x14ac:dyDescent="0.25">
      <c r="A1319" s="7">
        <v>44693</v>
      </c>
      <c r="B1319" s="9" t="s">
        <v>1209</v>
      </c>
      <c r="C1319" s="9" t="s">
        <v>1210</v>
      </c>
      <c r="D1319" s="9">
        <v>336654</v>
      </c>
      <c r="E1319" s="9" t="s">
        <v>9</v>
      </c>
      <c r="F1319" s="9"/>
      <c r="G1319" s="11" t="s">
        <v>1070</v>
      </c>
    </row>
    <row r="1320" spans="1:7" x14ac:dyDescent="0.25">
      <c r="A1320" s="7">
        <v>44795</v>
      </c>
      <c r="B1320" s="9" t="s">
        <v>1211</v>
      </c>
      <c r="C1320" s="9" t="s">
        <v>1173</v>
      </c>
      <c r="D1320" s="9">
        <v>2600500</v>
      </c>
      <c r="E1320" s="9" t="s">
        <v>23</v>
      </c>
      <c r="F1320" s="9"/>
      <c r="G1320" s="11" t="s">
        <v>1158</v>
      </c>
    </row>
    <row r="1321" spans="1:7" x14ac:dyDescent="0.25">
      <c r="A1321" s="7">
        <v>44840</v>
      </c>
      <c r="B1321" s="9">
        <v>209</v>
      </c>
      <c r="C1321" s="9" t="s">
        <v>1212</v>
      </c>
      <c r="D1321" s="9">
        <v>96209.600000000006</v>
      </c>
      <c r="E1321" s="9" t="s">
        <v>9</v>
      </c>
      <c r="F1321" s="9"/>
      <c r="G1321" s="11" t="s">
        <v>1087</v>
      </c>
    </row>
    <row r="1322" spans="1:7" x14ac:dyDescent="0.25">
      <c r="A1322" s="7">
        <v>44840</v>
      </c>
      <c r="B1322" s="9" t="s">
        <v>1213</v>
      </c>
      <c r="C1322" s="9" t="s">
        <v>1210</v>
      </c>
      <c r="D1322" s="9">
        <v>414604.3</v>
      </c>
      <c r="E1322" s="9" t="s">
        <v>9</v>
      </c>
      <c r="F1322" s="9"/>
      <c r="G1322" s="11" t="s">
        <v>1070</v>
      </c>
    </row>
    <row r="1323" spans="1:7" x14ac:dyDescent="0.25">
      <c r="A1323" s="7">
        <v>44895</v>
      </c>
      <c r="B1323" s="9">
        <v>103</v>
      </c>
      <c r="C1323" s="9" t="s">
        <v>1214</v>
      </c>
      <c r="D1323" s="9">
        <v>8060</v>
      </c>
      <c r="E1323" s="9" t="s">
        <v>9</v>
      </c>
      <c r="F1323" s="9"/>
      <c r="G1323" s="11" t="s">
        <v>1070</v>
      </c>
    </row>
    <row r="1324" spans="1:7" x14ac:dyDescent="0.25">
      <c r="A1324" s="7">
        <v>44895</v>
      </c>
      <c r="B1324" s="9" t="s">
        <v>1215</v>
      </c>
      <c r="C1324" s="9" t="s">
        <v>1210</v>
      </c>
      <c r="D1324" s="9">
        <v>1605663.1</v>
      </c>
      <c r="E1324" s="9" t="s">
        <v>9</v>
      </c>
      <c r="F1324" s="9"/>
      <c r="G1324" s="11" t="s">
        <v>1070</v>
      </c>
    </row>
    <row r="1325" spans="1:7" x14ac:dyDescent="0.25">
      <c r="A1325" s="7">
        <v>44907</v>
      </c>
      <c r="B1325" s="9" t="s">
        <v>1216</v>
      </c>
      <c r="C1325" s="9" t="s">
        <v>1210</v>
      </c>
      <c r="D1325" s="9">
        <v>2856397.1</v>
      </c>
      <c r="E1325" s="9" t="s">
        <v>9</v>
      </c>
      <c r="F1325" s="9"/>
      <c r="G1325" s="11" t="s">
        <v>1070</v>
      </c>
    </row>
    <row r="1326" spans="1:7" x14ac:dyDescent="0.25">
      <c r="A1326" s="7">
        <v>44954</v>
      </c>
      <c r="B1326" s="9">
        <v>320</v>
      </c>
      <c r="C1326" s="9" t="s">
        <v>1155</v>
      </c>
      <c r="D1326" s="9">
        <v>27354.25</v>
      </c>
      <c r="E1326" s="9" t="s">
        <v>9</v>
      </c>
      <c r="F1326" s="9"/>
      <c r="G1326" s="11" t="s">
        <v>1070</v>
      </c>
    </row>
    <row r="1327" spans="1:7" x14ac:dyDescent="0.25">
      <c r="A1327" s="7">
        <v>44954</v>
      </c>
      <c r="B1327" s="9">
        <v>319</v>
      </c>
      <c r="C1327" s="9" t="s">
        <v>1155</v>
      </c>
      <c r="D1327" s="9">
        <v>26950</v>
      </c>
      <c r="E1327" s="9" t="s">
        <v>9</v>
      </c>
      <c r="F1327" s="9"/>
      <c r="G1327" s="11" t="s">
        <v>1070</v>
      </c>
    </row>
    <row r="1328" spans="1:7" x14ac:dyDescent="0.25">
      <c r="A1328" s="7">
        <v>44959</v>
      </c>
      <c r="B1328" s="9" t="s">
        <v>1217</v>
      </c>
      <c r="C1328" s="9" t="s">
        <v>1210</v>
      </c>
      <c r="D1328" s="9">
        <v>25800</v>
      </c>
      <c r="E1328" s="9" t="s">
        <v>9</v>
      </c>
      <c r="F1328" s="9"/>
      <c r="G1328" s="11" t="s">
        <v>1070</v>
      </c>
    </row>
    <row r="1329" spans="1:7" x14ac:dyDescent="0.25">
      <c r="A1329" s="7">
        <v>45016</v>
      </c>
      <c r="B1329" s="9">
        <v>11</v>
      </c>
      <c r="C1329" s="9" t="s">
        <v>1067</v>
      </c>
      <c r="D1329" s="9">
        <v>1895861.94</v>
      </c>
      <c r="E1329" s="9" t="s">
        <v>9</v>
      </c>
      <c r="F1329" s="9"/>
      <c r="G1329" s="11" t="s">
        <v>1070</v>
      </c>
    </row>
    <row r="1330" spans="1:7" x14ac:dyDescent="0.25">
      <c r="A1330" s="7">
        <v>44652</v>
      </c>
      <c r="B1330" s="9" t="s">
        <v>1218</v>
      </c>
      <c r="C1330" s="9" t="s">
        <v>1219</v>
      </c>
      <c r="D1330" s="9">
        <v>3180189</v>
      </c>
      <c r="E1330" s="9" t="s">
        <v>9</v>
      </c>
      <c r="F1330" s="9"/>
      <c r="G1330" s="11" t="s">
        <v>1087</v>
      </c>
    </row>
    <row r="1331" spans="1:7" x14ac:dyDescent="0.25">
      <c r="A1331" s="7">
        <v>44674</v>
      </c>
      <c r="B1331" s="9" t="s">
        <v>1220</v>
      </c>
      <c r="C1331" s="9" t="s">
        <v>377</v>
      </c>
      <c r="D1331" s="9">
        <v>3711.86</v>
      </c>
      <c r="E1331" s="9" t="s">
        <v>9</v>
      </c>
      <c r="F1331" s="9"/>
      <c r="G1331" s="11" t="s">
        <v>1087</v>
      </c>
    </row>
    <row r="1332" spans="1:7" x14ac:dyDescent="0.25">
      <c r="A1332" s="7">
        <v>44679</v>
      </c>
      <c r="B1332" s="9" t="s">
        <v>1221</v>
      </c>
      <c r="C1332" s="9" t="s">
        <v>377</v>
      </c>
      <c r="D1332" s="9">
        <v>2264.9</v>
      </c>
      <c r="E1332" s="9" t="s">
        <v>9</v>
      </c>
      <c r="F1332" s="9"/>
      <c r="G1332" s="11" t="s">
        <v>1087</v>
      </c>
    </row>
    <row r="1333" spans="1:7" x14ac:dyDescent="0.25">
      <c r="A1333" s="7">
        <v>44679</v>
      </c>
      <c r="B1333" s="9" t="s">
        <v>1222</v>
      </c>
      <c r="C1333" s="9" t="s">
        <v>377</v>
      </c>
      <c r="D1333" s="9">
        <v>261018.73</v>
      </c>
      <c r="E1333" s="9" t="s">
        <v>9</v>
      </c>
      <c r="F1333" s="9"/>
      <c r="G1333" s="11" t="s">
        <v>1087</v>
      </c>
    </row>
    <row r="1334" spans="1:7" x14ac:dyDescent="0.25">
      <c r="A1334" s="7">
        <v>44679</v>
      </c>
      <c r="B1334" s="9" t="s">
        <v>1223</v>
      </c>
      <c r="C1334" s="9" t="s">
        <v>377</v>
      </c>
      <c r="D1334" s="9">
        <v>133495.07999999999</v>
      </c>
      <c r="E1334" s="9" t="s">
        <v>9</v>
      </c>
      <c r="F1334" s="9"/>
      <c r="G1334" s="11" t="s">
        <v>1087</v>
      </c>
    </row>
    <row r="1335" spans="1:7" x14ac:dyDescent="0.25">
      <c r="A1335" s="7">
        <v>44717</v>
      </c>
      <c r="B1335" s="9" t="s">
        <v>1224</v>
      </c>
      <c r="C1335" s="9" t="s">
        <v>1219</v>
      </c>
      <c r="D1335" s="9">
        <v>8230792.04</v>
      </c>
      <c r="E1335" s="9" t="s">
        <v>9</v>
      </c>
      <c r="F1335" s="9"/>
      <c r="G1335" s="11" t="s">
        <v>1087</v>
      </c>
    </row>
    <row r="1336" spans="1:7" x14ac:dyDescent="0.25">
      <c r="A1336" s="7">
        <v>44730</v>
      </c>
      <c r="B1336" s="9" t="s">
        <v>1225</v>
      </c>
      <c r="C1336" s="9" t="s">
        <v>1219</v>
      </c>
      <c r="D1336" s="9">
        <v>3963697.71</v>
      </c>
      <c r="E1336" s="9" t="s">
        <v>9</v>
      </c>
      <c r="F1336" s="9"/>
      <c r="G1336" s="11" t="s">
        <v>1087</v>
      </c>
    </row>
    <row r="1337" spans="1:7" x14ac:dyDescent="0.25">
      <c r="A1337" s="7">
        <v>44742</v>
      </c>
      <c r="B1337" s="9" t="s">
        <v>1226</v>
      </c>
      <c r="C1337" s="9" t="s">
        <v>377</v>
      </c>
      <c r="D1337" s="9">
        <v>24623.74</v>
      </c>
      <c r="E1337" s="9" t="s">
        <v>9</v>
      </c>
      <c r="F1337" s="9"/>
      <c r="G1337" s="11" t="s">
        <v>1087</v>
      </c>
    </row>
    <row r="1338" spans="1:7" x14ac:dyDescent="0.25">
      <c r="A1338" s="7">
        <v>44742</v>
      </c>
      <c r="B1338" s="9" t="s">
        <v>1227</v>
      </c>
      <c r="C1338" s="9" t="s">
        <v>377</v>
      </c>
      <c r="D1338" s="9">
        <v>145826</v>
      </c>
      <c r="E1338" s="9" t="s">
        <v>9</v>
      </c>
      <c r="F1338" s="9"/>
      <c r="G1338" s="11" t="s">
        <v>1087</v>
      </c>
    </row>
    <row r="1339" spans="1:7" x14ac:dyDescent="0.25">
      <c r="A1339" s="7">
        <v>44743</v>
      </c>
      <c r="B1339" s="9" t="s">
        <v>1228</v>
      </c>
      <c r="C1339" s="9" t="s">
        <v>1229</v>
      </c>
      <c r="D1339" s="9">
        <v>1292455.4099999999</v>
      </c>
      <c r="E1339" s="9" t="s">
        <v>9</v>
      </c>
      <c r="F1339" s="9"/>
      <c r="G1339" s="11" t="s">
        <v>1230</v>
      </c>
    </row>
    <row r="1340" spans="1:7" x14ac:dyDescent="0.25">
      <c r="A1340" s="7">
        <v>44743</v>
      </c>
      <c r="B1340" s="9" t="s">
        <v>1231</v>
      </c>
      <c r="C1340" s="9" t="s">
        <v>1232</v>
      </c>
      <c r="D1340" s="9">
        <v>74700</v>
      </c>
      <c r="E1340" s="9" t="s">
        <v>9</v>
      </c>
      <c r="F1340" s="9"/>
      <c r="G1340" s="11" t="s">
        <v>1233</v>
      </c>
    </row>
    <row r="1341" spans="1:7" x14ac:dyDescent="0.25">
      <c r="A1341" s="7">
        <v>44762</v>
      </c>
      <c r="B1341" s="9">
        <v>6007</v>
      </c>
      <c r="C1341" s="9" t="s">
        <v>1234</v>
      </c>
      <c r="D1341" s="9">
        <v>64000</v>
      </c>
      <c r="E1341" s="9" t="s">
        <v>9</v>
      </c>
      <c r="F1341" s="9"/>
      <c r="G1341" s="11" t="s">
        <v>1153</v>
      </c>
    </row>
    <row r="1342" spans="1:7" x14ac:dyDescent="0.25">
      <c r="A1342" s="7">
        <v>44762</v>
      </c>
      <c r="B1342" s="9">
        <v>5332</v>
      </c>
      <c r="C1342" s="9" t="s">
        <v>1234</v>
      </c>
      <c r="D1342" s="9">
        <v>181564.4</v>
      </c>
      <c r="E1342" s="9" t="s">
        <v>9</v>
      </c>
      <c r="F1342" s="9"/>
      <c r="G1342" s="11" t="s">
        <v>1153</v>
      </c>
    </row>
    <row r="1343" spans="1:7" x14ac:dyDescent="0.25">
      <c r="A1343" s="7">
        <v>44762</v>
      </c>
      <c r="B1343" s="9" t="s">
        <v>1235</v>
      </c>
      <c r="C1343" s="9" t="s">
        <v>377</v>
      </c>
      <c r="D1343" s="9">
        <v>17527.98</v>
      </c>
      <c r="E1343" s="9" t="s">
        <v>9</v>
      </c>
      <c r="F1343" s="9"/>
      <c r="G1343" s="11" t="s">
        <v>1087</v>
      </c>
    </row>
    <row r="1344" spans="1:7" x14ac:dyDescent="0.25">
      <c r="A1344" s="7">
        <v>44762</v>
      </c>
      <c r="B1344" s="9" t="s">
        <v>1236</v>
      </c>
      <c r="C1344" s="9" t="s">
        <v>377</v>
      </c>
      <c r="D1344" s="9">
        <v>3262.72</v>
      </c>
      <c r="E1344" s="9" t="s">
        <v>9</v>
      </c>
      <c r="F1344" s="9"/>
      <c r="G1344" s="11" t="s">
        <v>1087</v>
      </c>
    </row>
    <row r="1345" spans="1:7" x14ac:dyDescent="0.25">
      <c r="A1345" s="7">
        <v>44770</v>
      </c>
      <c r="B1345" s="9" t="s">
        <v>1237</v>
      </c>
      <c r="C1345" s="9" t="s">
        <v>377</v>
      </c>
      <c r="D1345" s="9">
        <v>3805.08</v>
      </c>
      <c r="E1345" s="9" t="s">
        <v>9</v>
      </c>
      <c r="F1345" s="9"/>
      <c r="G1345" s="11" t="s">
        <v>1087</v>
      </c>
    </row>
    <row r="1346" spans="1:7" x14ac:dyDescent="0.25">
      <c r="A1346" s="7">
        <v>44770</v>
      </c>
      <c r="B1346" s="9" t="s">
        <v>1238</v>
      </c>
      <c r="C1346" s="9" t="s">
        <v>1239</v>
      </c>
      <c r="D1346" s="9">
        <v>652915</v>
      </c>
      <c r="E1346" s="9" t="s">
        <v>9</v>
      </c>
      <c r="F1346" s="9"/>
      <c r="G1346" s="11" t="s">
        <v>1153</v>
      </c>
    </row>
    <row r="1347" spans="1:7" x14ac:dyDescent="0.25">
      <c r="A1347" s="7">
        <v>44770</v>
      </c>
      <c r="B1347" s="9" t="s">
        <v>1240</v>
      </c>
      <c r="C1347" s="9" t="s">
        <v>1239</v>
      </c>
      <c r="D1347" s="9">
        <v>1017163</v>
      </c>
      <c r="E1347" s="9" t="s">
        <v>9</v>
      </c>
      <c r="F1347" s="9"/>
      <c r="G1347" s="11" t="s">
        <v>1153</v>
      </c>
    </row>
    <row r="1348" spans="1:7" x14ac:dyDescent="0.25">
      <c r="A1348" s="7">
        <v>44772</v>
      </c>
      <c r="B1348" s="9">
        <v>281</v>
      </c>
      <c r="C1348" s="9" t="s">
        <v>1241</v>
      </c>
      <c r="D1348" s="9">
        <v>1448599</v>
      </c>
      <c r="E1348" s="9" t="s">
        <v>9</v>
      </c>
      <c r="F1348" s="9"/>
      <c r="G1348" s="11" t="s">
        <v>1242</v>
      </c>
    </row>
    <row r="1349" spans="1:7" x14ac:dyDescent="0.25">
      <c r="A1349" s="7">
        <v>44772</v>
      </c>
      <c r="B1349" s="9">
        <v>280</v>
      </c>
      <c r="C1349" s="9" t="s">
        <v>1241</v>
      </c>
      <c r="D1349" s="9">
        <v>1448599</v>
      </c>
      <c r="E1349" s="9" t="s">
        <v>9</v>
      </c>
      <c r="F1349" s="9"/>
      <c r="G1349" s="11" t="s">
        <v>1242</v>
      </c>
    </row>
    <row r="1350" spans="1:7" x14ac:dyDescent="0.25">
      <c r="A1350" s="7">
        <v>44772</v>
      </c>
      <c r="B1350" s="9">
        <v>867</v>
      </c>
      <c r="C1350" s="9" t="s">
        <v>1128</v>
      </c>
      <c r="D1350" s="9">
        <v>933898.3</v>
      </c>
      <c r="E1350" s="9" t="s">
        <v>9</v>
      </c>
      <c r="F1350" s="9"/>
      <c r="G1350" s="11" t="s">
        <v>1070</v>
      </c>
    </row>
    <row r="1351" spans="1:7" x14ac:dyDescent="0.25">
      <c r="A1351" s="7">
        <v>44773</v>
      </c>
      <c r="B1351" s="9">
        <v>179</v>
      </c>
      <c r="C1351" s="9" t="s">
        <v>1241</v>
      </c>
      <c r="D1351" s="9">
        <v>4322034</v>
      </c>
      <c r="E1351" s="9" t="s">
        <v>9</v>
      </c>
      <c r="F1351" s="9"/>
      <c r="G1351" s="11" t="s">
        <v>1242</v>
      </c>
    </row>
    <row r="1352" spans="1:7" x14ac:dyDescent="0.25">
      <c r="A1352" s="7">
        <v>44791</v>
      </c>
      <c r="B1352" s="9" t="s">
        <v>1243</v>
      </c>
      <c r="C1352" s="9" t="s">
        <v>1244</v>
      </c>
      <c r="D1352" s="9">
        <v>12255.02</v>
      </c>
      <c r="E1352" s="9" t="s">
        <v>9</v>
      </c>
      <c r="F1352" s="9"/>
      <c r="G1352" s="11" t="s">
        <v>1153</v>
      </c>
    </row>
    <row r="1353" spans="1:7" x14ac:dyDescent="0.25">
      <c r="A1353" s="7">
        <v>44791</v>
      </c>
      <c r="B1353" s="9" t="s">
        <v>1245</v>
      </c>
      <c r="C1353" s="9" t="s">
        <v>1186</v>
      </c>
      <c r="D1353" s="9">
        <v>103097.62</v>
      </c>
      <c r="E1353" s="9" t="s">
        <v>9</v>
      </c>
      <c r="F1353" s="9"/>
      <c r="G1353" s="11" t="s">
        <v>1070</v>
      </c>
    </row>
    <row r="1354" spans="1:7" x14ac:dyDescent="0.25">
      <c r="A1354" s="7">
        <v>44791</v>
      </c>
      <c r="B1354" s="9" t="s">
        <v>1246</v>
      </c>
      <c r="C1354" s="9" t="s">
        <v>1186</v>
      </c>
      <c r="D1354" s="9">
        <v>2076.2800000000002</v>
      </c>
      <c r="E1354" s="9" t="s">
        <v>9</v>
      </c>
      <c r="F1354" s="9"/>
      <c r="G1354" s="11" t="s">
        <v>1070</v>
      </c>
    </row>
    <row r="1355" spans="1:7" x14ac:dyDescent="0.25">
      <c r="A1355" s="7">
        <v>44795</v>
      </c>
      <c r="B1355" s="9" t="s">
        <v>1247</v>
      </c>
      <c r="C1355" s="9" t="s">
        <v>1186</v>
      </c>
      <c r="D1355" s="9">
        <v>99618.62</v>
      </c>
      <c r="E1355" s="9" t="s">
        <v>9</v>
      </c>
      <c r="F1355" s="9"/>
      <c r="G1355" s="11" t="s">
        <v>1070</v>
      </c>
    </row>
    <row r="1356" spans="1:7" x14ac:dyDescent="0.25">
      <c r="A1356" s="7">
        <v>44804</v>
      </c>
      <c r="B1356" s="9" t="s">
        <v>1248</v>
      </c>
      <c r="C1356" s="9" t="s">
        <v>1186</v>
      </c>
      <c r="D1356" s="9">
        <v>104916.9</v>
      </c>
      <c r="E1356" s="9" t="s">
        <v>9</v>
      </c>
      <c r="F1356" s="9"/>
      <c r="G1356" s="11" t="s">
        <v>1070</v>
      </c>
    </row>
    <row r="1357" spans="1:7" x14ac:dyDescent="0.25">
      <c r="A1357" s="7">
        <v>44804</v>
      </c>
      <c r="B1357" s="9" t="s">
        <v>1249</v>
      </c>
      <c r="C1357" s="9" t="s">
        <v>1186</v>
      </c>
      <c r="D1357" s="9">
        <v>325881.36</v>
      </c>
      <c r="E1357" s="9" t="s">
        <v>9</v>
      </c>
      <c r="F1357" s="9"/>
      <c r="G1357" s="11" t="s">
        <v>1070</v>
      </c>
    </row>
    <row r="1358" spans="1:7" x14ac:dyDescent="0.25">
      <c r="A1358" s="7">
        <v>44808</v>
      </c>
      <c r="B1358" s="9" t="s">
        <v>1250</v>
      </c>
      <c r="C1358" s="9" t="s">
        <v>1186</v>
      </c>
      <c r="D1358" s="9">
        <v>225466.66</v>
      </c>
      <c r="E1358" s="9" t="s">
        <v>9</v>
      </c>
      <c r="F1358" s="9"/>
      <c r="G1358" s="11" t="s">
        <v>1070</v>
      </c>
    </row>
    <row r="1359" spans="1:7" x14ac:dyDescent="0.25">
      <c r="A1359" s="7">
        <v>44820</v>
      </c>
      <c r="B1359" s="9" t="s">
        <v>1251</v>
      </c>
      <c r="C1359" s="9" t="s">
        <v>1137</v>
      </c>
      <c r="D1359" s="9">
        <v>2385732.2999999998</v>
      </c>
      <c r="E1359" s="9" t="s">
        <v>9</v>
      </c>
      <c r="F1359" s="9"/>
      <c r="G1359" s="11" t="s">
        <v>173</v>
      </c>
    </row>
    <row r="1360" spans="1:7" x14ac:dyDescent="0.25">
      <c r="A1360" s="7">
        <v>44820</v>
      </c>
      <c r="B1360" s="9" t="s">
        <v>1252</v>
      </c>
      <c r="C1360" s="9" t="s">
        <v>1137</v>
      </c>
      <c r="D1360" s="9">
        <v>2337868.1</v>
      </c>
      <c r="E1360" s="9" t="s">
        <v>9</v>
      </c>
      <c r="F1360" s="9"/>
      <c r="G1360" s="11" t="s">
        <v>173</v>
      </c>
    </row>
    <row r="1361" spans="1:7" x14ac:dyDescent="0.25">
      <c r="A1361" s="7">
        <v>44840</v>
      </c>
      <c r="B1361" s="9" t="s">
        <v>1253</v>
      </c>
      <c r="C1361" s="9" t="s">
        <v>1186</v>
      </c>
      <c r="D1361" s="9">
        <v>93452.96</v>
      </c>
      <c r="E1361" s="9" t="s">
        <v>9</v>
      </c>
      <c r="F1361" s="9"/>
      <c r="G1361" s="11" t="s">
        <v>1070</v>
      </c>
    </row>
    <row r="1362" spans="1:7" x14ac:dyDescent="0.25">
      <c r="A1362" s="7">
        <v>44840</v>
      </c>
      <c r="B1362" s="9" t="s">
        <v>1254</v>
      </c>
      <c r="C1362" s="9" t="s">
        <v>1186</v>
      </c>
      <c r="D1362" s="9">
        <v>6161.7</v>
      </c>
      <c r="E1362" s="9" t="s">
        <v>9</v>
      </c>
      <c r="F1362" s="9"/>
      <c r="G1362" s="11" t="s">
        <v>1070</v>
      </c>
    </row>
    <row r="1363" spans="1:7" x14ac:dyDescent="0.25">
      <c r="A1363" s="7">
        <v>44845</v>
      </c>
      <c r="B1363" s="9" t="s">
        <v>1255</v>
      </c>
      <c r="C1363" s="9" t="s">
        <v>1256</v>
      </c>
      <c r="D1363" s="9">
        <v>2296213</v>
      </c>
      <c r="E1363" s="9" t="s">
        <v>9</v>
      </c>
      <c r="F1363" s="9"/>
      <c r="G1363" s="11" t="s">
        <v>1153</v>
      </c>
    </row>
    <row r="1364" spans="1:7" x14ac:dyDescent="0.25">
      <c r="A1364" s="7">
        <v>44845</v>
      </c>
      <c r="B1364" s="9" t="s">
        <v>1257</v>
      </c>
      <c r="C1364" s="9" t="s">
        <v>1256</v>
      </c>
      <c r="D1364" s="9">
        <v>1700879</v>
      </c>
      <c r="E1364" s="9" t="s">
        <v>9</v>
      </c>
      <c r="F1364" s="9"/>
      <c r="G1364" s="11" t="s">
        <v>1153</v>
      </c>
    </row>
    <row r="1365" spans="1:7" x14ac:dyDescent="0.25">
      <c r="A1365" s="7">
        <v>44845</v>
      </c>
      <c r="B1365" s="9" t="s">
        <v>1258</v>
      </c>
      <c r="C1365" s="9" t="s">
        <v>1186</v>
      </c>
      <c r="D1365" s="9">
        <v>98951.76</v>
      </c>
      <c r="E1365" s="9" t="s">
        <v>9</v>
      </c>
      <c r="F1365" s="9"/>
      <c r="G1365" s="11" t="s">
        <v>1070</v>
      </c>
    </row>
    <row r="1366" spans="1:7" x14ac:dyDescent="0.25">
      <c r="A1366" s="7">
        <v>44845</v>
      </c>
      <c r="B1366" s="9" t="s">
        <v>1259</v>
      </c>
      <c r="C1366" s="9" t="s">
        <v>1186</v>
      </c>
      <c r="D1366" s="9">
        <v>526493.56000000006</v>
      </c>
      <c r="E1366" s="9" t="s">
        <v>9</v>
      </c>
      <c r="F1366" s="9"/>
      <c r="G1366" s="11" t="s">
        <v>1070</v>
      </c>
    </row>
    <row r="1367" spans="1:7" x14ac:dyDescent="0.25">
      <c r="A1367" s="7">
        <v>44845</v>
      </c>
      <c r="B1367" s="9" t="s">
        <v>1260</v>
      </c>
      <c r="C1367" s="9" t="s">
        <v>1186</v>
      </c>
      <c r="D1367" s="9">
        <v>512134.95</v>
      </c>
      <c r="E1367" s="9" t="s">
        <v>9</v>
      </c>
      <c r="F1367" s="9"/>
      <c r="G1367" s="11" t="s">
        <v>1070</v>
      </c>
    </row>
    <row r="1368" spans="1:7" x14ac:dyDescent="0.25">
      <c r="A1368" s="7">
        <v>44845</v>
      </c>
      <c r="B1368" s="9">
        <v>4418</v>
      </c>
      <c r="C1368" s="9" t="s">
        <v>514</v>
      </c>
      <c r="D1368" s="9">
        <v>8093.03</v>
      </c>
      <c r="E1368" s="9" t="s">
        <v>9</v>
      </c>
      <c r="F1368" s="9"/>
      <c r="G1368" s="11" t="s">
        <v>781</v>
      </c>
    </row>
    <row r="1369" spans="1:7" x14ac:dyDescent="0.25">
      <c r="A1369" s="7">
        <v>44845</v>
      </c>
      <c r="B1369" s="9">
        <v>4523</v>
      </c>
      <c r="C1369" s="9" t="s">
        <v>514</v>
      </c>
      <c r="D1369" s="9">
        <v>4474.5600000000004</v>
      </c>
      <c r="E1369" s="9" t="s">
        <v>9</v>
      </c>
      <c r="F1369" s="9"/>
      <c r="G1369" s="11" t="s">
        <v>781</v>
      </c>
    </row>
    <row r="1370" spans="1:7" x14ac:dyDescent="0.25">
      <c r="A1370" s="7">
        <v>44845</v>
      </c>
      <c r="B1370" s="9" t="s">
        <v>1261</v>
      </c>
      <c r="C1370" s="9" t="s">
        <v>514</v>
      </c>
      <c r="D1370" s="9">
        <v>13983.1</v>
      </c>
      <c r="E1370" s="9" t="s">
        <v>9</v>
      </c>
      <c r="F1370" s="9"/>
      <c r="G1370" s="11" t="s">
        <v>781</v>
      </c>
    </row>
    <row r="1371" spans="1:7" x14ac:dyDescent="0.25">
      <c r="A1371" s="7">
        <v>44845</v>
      </c>
      <c r="B1371" s="9">
        <v>4685</v>
      </c>
      <c r="C1371" s="9" t="s">
        <v>514</v>
      </c>
      <c r="D1371" s="9">
        <v>2033.88</v>
      </c>
      <c r="E1371" s="9" t="s">
        <v>9</v>
      </c>
      <c r="F1371" s="9"/>
      <c r="G1371" s="11" t="s">
        <v>781</v>
      </c>
    </row>
    <row r="1372" spans="1:7" x14ac:dyDescent="0.25">
      <c r="A1372" s="7">
        <v>44845</v>
      </c>
      <c r="B1372" s="9">
        <v>4889</v>
      </c>
      <c r="C1372" s="9" t="s">
        <v>514</v>
      </c>
      <c r="D1372" s="9">
        <v>7041.69</v>
      </c>
      <c r="E1372" s="9" t="s">
        <v>9</v>
      </c>
      <c r="F1372" s="9"/>
      <c r="G1372" s="11" t="s">
        <v>781</v>
      </c>
    </row>
    <row r="1373" spans="1:7" x14ac:dyDescent="0.25">
      <c r="A1373" s="7">
        <v>44847</v>
      </c>
      <c r="B1373" s="9" t="s">
        <v>1262</v>
      </c>
      <c r="C1373" s="9" t="s">
        <v>377</v>
      </c>
      <c r="D1373" s="9">
        <v>5254.24</v>
      </c>
      <c r="E1373" s="9" t="s">
        <v>9</v>
      </c>
      <c r="F1373" s="9"/>
      <c r="G1373" s="11" t="s">
        <v>1087</v>
      </c>
    </row>
    <row r="1374" spans="1:7" x14ac:dyDescent="0.25">
      <c r="A1374" s="7">
        <v>44847</v>
      </c>
      <c r="B1374" s="9" t="s">
        <v>1263</v>
      </c>
      <c r="C1374" s="9" t="s">
        <v>377</v>
      </c>
      <c r="D1374" s="9">
        <v>30255.919999999998</v>
      </c>
      <c r="E1374" s="9" t="s">
        <v>9</v>
      </c>
      <c r="F1374" s="9"/>
      <c r="G1374" s="11" t="s">
        <v>1087</v>
      </c>
    </row>
    <row r="1375" spans="1:7" x14ac:dyDescent="0.25">
      <c r="A1375" s="7">
        <v>44847</v>
      </c>
      <c r="B1375" s="9">
        <v>243</v>
      </c>
      <c r="C1375" s="9" t="s">
        <v>774</v>
      </c>
      <c r="D1375" s="9">
        <v>39907.35</v>
      </c>
      <c r="E1375" s="9" t="s">
        <v>9</v>
      </c>
      <c r="F1375" s="9"/>
      <c r="G1375" s="11" t="s">
        <v>15</v>
      </c>
    </row>
    <row r="1376" spans="1:7" x14ac:dyDescent="0.25">
      <c r="A1376" s="7">
        <v>44861</v>
      </c>
      <c r="B1376" s="9">
        <v>2</v>
      </c>
      <c r="C1376" s="9" t="s">
        <v>1264</v>
      </c>
      <c r="D1376" s="9">
        <v>340169</v>
      </c>
      <c r="E1376" s="9" t="s">
        <v>9</v>
      </c>
      <c r="F1376" s="9"/>
      <c r="G1376" s="11" t="s">
        <v>1265</v>
      </c>
    </row>
    <row r="1377" spans="1:7" x14ac:dyDescent="0.25">
      <c r="A1377" s="7">
        <v>44861</v>
      </c>
      <c r="B1377" s="9">
        <v>138</v>
      </c>
      <c r="C1377" s="9" t="s">
        <v>1266</v>
      </c>
      <c r="D1377" s="9">
        <v>83118</v>
      </c>
      <c r="E1377" s="9" t="s">
        <v>9</v>
      </c>
      <c r="F1377" s="9"/>
      <c r="G1377" s="11" t="s">
        <v>507</v>
      </c>
    </row>
    <row r="1378" spans="1:7" x14ac:dyDescent="0.25">
      <c r="A1378" s="7">
        <v>44875</v>
      </c>
      <c r="B1378" s="9">
        <v>511</v>
      </c>
      <c r="C1378" s="9" t="s">
        <v>1241</v>
      </c>
      <c r="D1378" s="9">
        <v>611226</v>
      </c>
      <c r="E1378" s="9" t="s">
        <v>9</v>
      </c>
      <c r="F1378" s="9"/>
      <c r="G1378" s="11" t="s">
        <v>1242</v>
      </c>
    </row>
    <row r="1379" spans="1:7" x14ac:dyDescent="0.25">
      <c r="A1379" s="7">
        <v>44890</v>
      </c>
      <c r="B1379" s="9" t="s">
        <v>1267</v>
      </c>
      <c r="C1379" s="9" t="s">
        <v>1137</v>
      </c>
      <c r="D1379" s="9">
        <v>215906.6</v>
      </c>
      <c r="E1379" s="9" t="s">
        <v>9</v>
      </c>
      <c r="F1379" s="9"/>
      <c r="G1379" s="11" t="s">
        <v>173</v>
      </c>
    </row>
    <row r="1380" spans="1:7" x14ac:dyDescent="0.25">
      <c r="A1380" s="7">
        <v>44891</v>
      </c>
      <c r="B1380" s="9" t="s">
        <v>1268</v>
      </c>
      <c r="C1380" s="9" t="s">
        <v>1186</v>
      </c>
      <c r="D1380" s="9">
        <v>5296.6</v>
      </c>
      <c r="E1380" s="9" t="s">
        <v>9</v>
      </c>
      <c r="F1380" s="9"/>
      <c r="G1380" s="11" t="s">
        <v>1070</v>
      </c>
    </row>
    <row r="1381" spans="1:7" x14ac:dyDescent="0.25">
      <c r="A1381" s="7">
        <v>44891</v>
      </c>
      <c r="B1381" s="9" t="s">
        <v>854</v>
      </c>
      <c r="C1381" s="9" t="s">
        <v>1186</v>
      </c>
      <c r="D1381" s="9">
        <v>46610.16</v>
      </c>
      <c r="E1381" s="9" t="s">
        <v>9</v>
      </c>
      <c r="F1381" s="9"/>
      <c r="G1381" s="11" t="s">
        <v>1070</v>
      </c>
    </row>
    <row r="1382" spans="1:7" x14ac:dyDescent="0.25">
      <c r="A1382" s="7">
        <v>44891</v>
      </c>
      <c r="B1382" s="9">
        <v>999</v>
      </c>
      <c r="C1382" s="9" t="s">
        <v>1186</v>
      </c>
      <c r="D1382" s="9">
        <v>46610.16</v>
      </c>
      <c r="E1382" s="9" t="s">
        <v>9</v>
      </c>
      <c r="F1382" s="9"/>
      <c r="G1382" s="11" t="s">
        <v>1070</v>
      </c>
    </row>
    <row r="1383" spans="1:7" x14ac:dyDescent="0.25">
      <c r="A1383" s="7">
        <v>44891</v>
      </c>
      <c r="B1383" s="9">
        <v>5083</v>
      </c>
      <c r="C1383" s="9" t="s">
        <v>514</v>
      </c>
      <c r="D1383" s="9">
        <v>9150.82</v>
      </c>
      <c r="E1383" s="9" t="s">
        <v>9</v>
      </c>
      <c r="F1383" s="9"/>
      <c r="G1383" s="11" t="s">
        <v>781</v>
      </c>
    </row>
    <row r="1384" spans="1:7" x14ac:dyDescent="0.25">
      <c r="A1384" s="7">
        <v>44891</v>
      </c>
      <c r="B1384" s="9" t="s">
        <v>1269</v>
      </c>
      <c r="C1384" s="9" t="s">
        <v>377</v>
      </c>
      <c r="D1384" s="9">
        <v>79451.7</v>
      </c>
      <c r="E1384" s="9" t="s">
        <v>9</v>
      </c>
      <c r="F1384" s="9"/>
      <c r="G1384" s="11" t="s">
        <v>1087</v>
      </c>
    </row>
    <row r="1385" spans="1:7" x14ac:dyDescent="0.25">
      <c r="A1385" s="7">
        <v>44895</v>
      </c>
      <c r="B1385" s="9">
        <v>4551</v>
      </c>
      <c r="C1385" s="9" t="s">
        <v>50</v>
      </c>
      <c r="D1385" s="9">
        <v>19045</v>
      </c>
      <c r="E1385" s="9" t="s">
        <v>9</v>
      </c>
      <c r="F1385" s="9"/>
      <c r="G1385" s="11" t="s">
        <v>1153</v>
      </c>
    </row>
    <row r="1386" spans="1:7" x14ac:dyDescent="0.25">
      <c r="A1386" s="7">
        <v>44895</v>
      </c>
      <c r="B1386" s="9" t="s">
        <v>1270</v>
      </c>
      <c r="C1386" s="9" t="s">
        <v>377</v>
      </c>
      <c r="D1386" s="9">
        <v>42330.5</v>
      </c>
      <c r="E1386" s="9" t="s">
        <v>9</v>
      </c>
      <c r="F1386" s="9"/>
      <c r="G1386" s="11" t="s">
        <v>1087</v>
      </c>
    </row>
    <row r="1387" spans="1:7" x14ac:dyDescent="0.25">
      <c r="A1387" s="7">
        <v>44895</v>
      </c>
      <c r="B1387" s="9" t="s">
        <v>1271</v>
      </c>
      <c r="C1387" s="9" t="s">
        <v>1186</v>
      </c>
      <c r="D1387" s="9">
        <v>60127.14</v>
      </c>
      <c r="E1387" s="9" t="s">
        <v>9</v>
      </c>
      <c r="F1387" s="9"/>
      <c r="G1387" s="11" t="s">
        <v>1070</v>
      </c>
    </row>
    <row r="1388" spans="1:7" x14ac:dyDescent="0.25">
      <c r="A1388" s="7">
        <v>44895</v>
      </c>
      <c r="B1388" s="9" t="s">
        <v>1272</v>
      </c>
      <c r="C1388" s="9" t="s">
        <v>1186</v>
      </c>
      <c r="D1388" s="9">
        <v>60127.14</v>
      </c>
      <c r="E1388" s="9" t="s">
        <v>9</v>
      </c>
      <c r="F1388" s="9"/>
      <c r="G1388" s="11" t="s">
        <v>1070</v>
      </c>
    </row>
    <row r="1389" spans="1:7" x14ac:dyDescent="0.25">
      <c r="A1389" s="7">
        <v>44895</v>
      </c>
      <c r="B1389" s="9" t="s">
        <v>1273</v>
      </c>
      <c r="C1389" s="9" t="s">
        <v>1186</v>
      </c>
      <c r="D1389" s="9">
        <v>7603.74</v>
      </c>
      <c r="E1389" s="9" t="s">
        <v>9</v>
      </c>
      <c r="F1389" s="9"/>
      <c r="G1389" s="11" t="s">
        <v>1070</v>
      </c>
    </row>
    <row r="1390" spans="1:7" x14ac:dyDescent="0.25">
      <c r="A1390" s="7">
        <v>44895</v>
      </c>
      <c r="B1390" s="9" t="s">
        <v>1274</v>
      </c>
      <c r="C1390" s="9" t="s">
        <v>1186</v>
      </c>
      <c r="D1390" s="9">
        <v>49788.14</v>
      </c>
      <c r="E1390" s="9" t="s">
        <v>9</v>
      </c>
      <c r="F1390" s="9"/>
      <c r="G1390" s="11" t="s">
        <v>1070</v>
      </c>
    </row>
    <row r="1391" spans="1:7" x14ac:dyDescent="0.25">
      <c r="A1391" s="7">
        <v>44895</v>
      </c>
      <c r="B1391" s="9" t="s">
        <v>1275</v>
      </c>
      <c r="C1391" s="9" t="s">
        <v>1186</v>
      </c>
      <c r="D1391" s="9">
        <v>49788.14</v>
      </c>
      <c r="E1391" s="9" t="s">
        <v>9</v>
      </c>
      <c r="F1391" s="9"/>
      <c r="G1391" s="11" t="s">
        <v>1070</v>
      </c>
    </row>
    <row r="1392" spans="1:7" x14ac:dyDescent="0.25">
      <c r="A1392" s="7">
        <v>44895</v>
      </c>
      <c r="B1392" s="9">
        <v>300</v>
      </c>
      <c r="C1392" s="9" t="s">
        <v>774</v>
      </c>
      <c r="D1392" s="9">
        <v>6570.11</v>
      </c>
      <c r="E1392" s="9" t="s">
        <v>9</v>
      </c>
      <c r="F1392" s="9"/>
      <c r="G1392" s="11" t="s">
        <v>15</v>
      </c>
    </row>
    <row r="1393" spans="1:7" x14ac:dyDescent="0.25">
      <c r="A1393" s="7">
        <v>44895</v>
      </c>
      <c r="B1393" s="9">
        <v>5504</v>
      </c>
      <c r="C1393" s="9" t="s">
        <v>514</v>
      </c>
      <c r="D1393" s="9">
        <v>6271.18</v>
      </c>
      <c r="E1393" s="9" t="s">
        <v>9</v>
      </c>
      <c r="F1393" s="9"/>
      <c r="G1393" s="11" t="s">
        <v>781</v>
      </c>
    </row>
    <row r="1394" spans="1:7" x14ac:dyDescent="0.25">
      <c r="A1394" s="7">
        <v>44895</v>
      </c>
      <c r="B1394" s="9">
        <v>5497</v>
      </c>
      <c r="C1394" s="9" t="s">
        <v>514</v>
      </c>
      <c r="D1394" s="9">
        <v>10635.56</v>
      </c>
      <c r="E1394" s="9" t="s">
        <v>9</v>
      </c>
      <c r="F1394" s="9"/>
      <c r="G1394" s="11" t="s">
        <v>781</v>
      </c>
    </row>
    <row r="1395" spans="1:7" x14ac:dyDescent="0.25">
      <c r="A1395" s="7">
        <v>44895</v>
      </c>
      <c r="B1395" s="9" t="s">
        <v>1276</v>
      </c>
      <c r="C1395" s="9" t="s">
        <v>1166</v>
      </c>
      <c r="D1395" s="9">
        <v>3467</v>
      </c>
      <c r="E1395" s="9" t="s">
        <v>9</v>
      </c>
      <c r="F1395" s="9"/>
      <c r="G1395" s="11" t="s">
        <v>1070</v>
      </c>
    </row>
    <row r="1396" spans="1:7" x14ac:dyDescent="0.25">
      <c r="A1396" s="7">
        <v>44895</v>
      </c>
      <c r="B1396" s="9">
        <v>3469</v>
      </c>
      <c r="C1396" s="9" t="s">
        <v>1277</v>
      </c>
      <c r="D1396" s="9">
        <v>15837.26</v>
      </c>
      <c r="E1396" s="9" t="s">
        <v>9</v>
      </c>
      <c r="F1396" s="9"/>
      <c r="G1396" s="11" t="s">
        <v>1278</v>
      </c>
    </row>
    <row r="1397" spans="1:7" x14ac:dyDescent="0.25">
      <c r="A1397" s="7">
        <v>44895</v>
      </c>
      <c r="B1397" s="9">
        <v>12</v>
      </c>
      <c r="C1397" s="9" t="s">
        <v>1279</v>
      </c>
      <c r="D1397" s="9">
        <v>340900</v>
      </c>
      <c r="E1397" s="9" t="s">
        <v>9</v>
      </c>
      <c r="F1397" s="9"/>
      <c r="G1397" s="11" t="s">
        <v>1087</v>
      </c>
    </row>
    <row r="1398" spans="1:7" x14ac:dyDescent="0.25">
      <c r="A1398" s="7">
        <v>44895</v>
      </c>
      <c r="B1398" s="9" t="s">
        <v>1280</v>
      </c>
      <c r="C1398" s="9" t="s">
        <v>1232</v>
      </c>
      <c r="D1398" s="9">
        <v>52200</v>
      </c>
      <c r="E1398" s="9" t="s">
        <v>9</v>
      </c>
      <c r="F1398" s="9"/>
      <c r="G1398" s="11" t="s">
        <v>1233</v>
      </c>
    </row>
    <row r="1399" spans="1:7" x14ac:dyDescent="0.25">
      <c r="A1399" s="7">
        <v>44895</v>
      </c>
      <c r="B1399" s="9" t="s">
        <v>1281</v>
      </c>
      <c r="C1399" s="9" t="s">
        <v>1219</v>
      </c>
      <c r="D1399" s="9">
        <v>1271186.44</v>
      </c>
      <c r="E1399" s="9" t="s">
        <v>9</v>
      </c>
      <c r="F1399" s="9"/>
      <c r="G1399" s="11" t="s">
        <v>1087</v>
      </c>
    </row>
    <row r="1400" spans="1:7" x14ac:dyDescent="0.25">
      <c r="A1400" s="7">
        <v>44895</v>
      </c>
      <c r="B1400" s="9" t="s">
        <v>1282</v>
      </c>
      <c r="C1400" s="9" t="s">
        <v>1219</v>
      </c>
      <c r="D1400" s="9">
        <v>2841823</v>
      </c>
      <c r="E1400" s="9" t="s">
        <v>9</v>
      </c>
      <c r="F1400" s="9"/>
      <c r="G1400" s="11" t="s">
        <v>1087</v>
      </c>
    </row>
    <row r="1401" spans="1:7" x14ac:dyDescent="0.25">
      <c r="A1401" s="7">
        <v>44895</v>
      </c>
      <c r="B1401" s="9" t="s">
        <v>1283</v>
      </c>
      <c r="C1401" s="9" t="s">
        <v>1219</v>
      </c>
      <c r="D1401" s="9">
        <v>3970121.93</v>
      </c>
      <c r="E1401" s="9" t="s">
        <v>9</v>
      </c>
      <c r="F1401" s="9"/>
      <c r="G1401" s="11" t="s">
        <v>1087</v>
      </c>
    </row>
    <row r="1402" spans="1:7" x14ac:dyDescent="0.25">
      <c r="A1402" s="7">
        <v>44895</v>
      </c>
      <c r="B1402" s="9">
        <v>60</v>
      </c>
      <c r="C1402" s="9" t="s">
        <v>1284</v>
      </c>
      <c r="D1402" s="9">
        <v>1695000</v>
      </c>
      <c r="E1402" s="9" t="s">
        <v>9</v>
      </c>
      <c r="F1402" s="9"/>
      <c r="G1402" s="11" t="s">
        <v>1087</v>
      </c>
    </row>
    <row r="1403" spans="1:7" x14ac:dyDescent="0.25">
      <c r="A1403" s="7">
        <v>44895</v>
      </c>
      <c r="B1403" s="9">
        <v>13</v>
      </c>
      <c r="C1403" s="9" t="s">
        <v>1279</v>
      </c>
      <c r="D1403" s="9">
        <v>306600</v>
      </c>
      <c r="E1403" s="9" t="s">
        <v>9</v>
      </c>
      <c r="F1403" s="9"/>
      <c r="G1403" s="11" t="s">
        <v>1087</v>
      </c>
    </row>
    <row r="1404" spans="1:7" x14ac:dyDescent="0.25">
      <c r="A1404" s="7">
        <v>44907</v>
      </c>
      <c r="B1404" s="9" t="s">
        <v>1285</v>
      </c>
      <c r="C1404" s="9" t="s">
        <v>1137</v>
      </c>
      <c r="D1404" s="9">
        <v>2754450</v>
      </c>
      <c r="E1404" s="9" t="s">
        <v>9</v>
      </c>
      <c r="F1404" s="9"/>
      <c r="G1404" s="11" t="s">
        <v>173</v>
      </c>
    </row>
    <row r="1405" spans="1:7" x14ac:dyDescent="0.25">
      <c r="A1405" s="7">
        <v>44907</v>
      </c>
      <c r="B1405" s="9" t="s">
        <v>1286</v>
      </c>
      <c r="C1405" s="9" t="s">
        <v>1137</v>
      </c>
      <c r="D1405" s="9">
        <v>1094689</v>
      </c>
      <c r="E1405" s="9" t="s">
        <v>9</v>
      </c>
      <c r="F1405" s="9"/>
      <c r="G1405" s="11" t="s">
        <v>173</v>
      </c>
    </row>
    <row r="1406" spans="1:7" x14ac:dyDescent="0.25">
      <c r="A1406" s="7">
        <v>44907</v>
      </c>
      <c r="B1406" s="9" t="s">
        <v>1287</v>
      </c>
      <c r="C1406" s="9" t="s">
        <v>1186</v>
      </c>
      <c r="D1406" s="9">
        <v>277423.71999999997</v>
      </c>
      <c r="E1406" s="9" t="s">
        <v>9</v>
      </c>
      <c r="F1406" s="9"/>
      <c r="G1406" s="11" t="s">
        <v>1070</v>
      </c>
    </row>
    <row r="1407" spans="1:7" x14ac:dyDescent="0.25">
      <c r="A1407" s="7">
        <v>44907</v>
      </c>
      <c r="B1407" s="9" t="s">
        <v>1288</v>
      </c>
      <c r="C1407" s="9" t="s">
        <v>1186</v>
      </c>
      <c r="D1407" s="9">
        <v>33659.9</v>
      </c>
      <c r="E1407" s="9" t="s">
        <v>9</v>
      </c>
      <c r="F1407" s="9"/>
      <c r="G1407" s="11" t="s">
        <v>1070</v>
      </c>
    </row>
    <row r="1408" spans="1:7" x14ac:dyDescent="0.25">
      <c r="A1408" s="7">
        <v>44907</v>
      </c>
      <c r="B1408" s="9" t="s">
        <v>1289</v>
      </c>
      <c r="C1408" s="9" t="s">
        <v>1186</v>
      </c>
      <c r="D1408" s="9">
        <v>32067.119999999999</v>
      </c>
      <c r="E1408" s="9" t="s">
        <v>9</v>
      </c>
      <c r="F1408" s="9"/>
      <c r="G1408" s="11" t="s">
        <v>1070</v>
      </c>
    </row>
    <row r="1409" spans="1:7" x14ac:dyDescent="0.25">
      <c r="A1409" s="7">
        <v>44907</v>
      </c>
      <c r="B1409" s="9" t="s">
        <v>1290</v>
      </c>
      <c r="C1409" s="9" t="s">
        <v>1186</v>
      </c>
      <c r="D1409" s="9">
        <v>13640.5</v>
      </c>
      <c r="E1409" s="9" t="s">
        <v>9</v>
      </c>
      <c r="F1409" s="9"/>
      <c r="G1409" s="11" t="s">
        <v>1070</v>
      </c>
    </row>
    <row r="1410" spans="1:7" x14ac:dyDescent="0.25">
      <c r="A1410" s="7">
        <v>44907</v>
      </c>
      <c r="B1410" s="9">
        <v>916</v>
      </c>
      <c r="C1410" s="9" t="s">
        <v>30</v>
      </c>
      <c r="D1410" s="9">
        <v>193005.44</v>
      </c>
      <c r="E1410" s="9" t="s">
        <v>9</v>
      </c>
      <c r="F1410" s="9"/>
      <c r="G1410" s="11" t="s">
        <v>1153</v>
      </c>
    </row>
    <row r="1411" spans="1:7" x14ac:dyDescent="0.25">
      <c r="A1411" s="7">
        <v>44907</v>
      </c>
      <c r="B1411" s="9">
        <v>5357</v>
      </c>
      <c r="C1411" s="9" t="s">
        <v>50</v>
      </c>
      <c r="D1411" s="9">
        <v>6100</v>
      </c>
      <c r="E1411" s="9" t="s">
        <v>9</v>
      </c>
      <c r="F1411" s="9"/>
      <c r="G1411" s="11" t="s">
        <v>1153</v>
      </c>
    </row>
    <row r="1412" spans="1:7" x14ac:dyDescent="0.25">
      <c r="A1412" s="7">
        <v>44907</v>
      </c>
      <c r="B1412" s="9">
        <v>165</v>
      </c>
      <c r="C1412" s="9" t="s">
        <v>1266</v>
      </c>
      <c r="D1412" s="9">
        <v>42000</v>
      </c>
      <c r="E1412" s="9" t="s">
        <v>9</v>
      </c>
      <c r="F1412" s="9"/>
      <c r="G1412" s="11" t="s">
        <v>507</v>
      </c>
    </row>
    <row r="1413" spans="1:7" x14ac:dyDescent="0.25">
      <c r="A1413" s="7">
        <v>44907</v>
      </c>
      <c r="B1413" s="9" t="s">
        <v>1291</v>
      </c>
      <c r="C1413" s="9" t="s">
        <v>30</v>
      </c>
      <c r="D1413" s="9">
        <v>7838</v>
      </c>
      <c r="E1413" s="9" t="s">
        <v>9</v>
      </c>
      <c r="F1413" s="9"/>
      <c r="G1413" s="11" t="s">
        <v>1153</v>
      </c>
    </row>
    <row r="1414" spans="1:7" x14ac:dyDescent="0.25">
      <c r="A1414" s="7">
        <v>44919</v>
      </c>
      <c r="B1414" s="9" t="s">
        <v>1292</v>
      </c>
      <c r="C1414" s="9" t="s">
        <v>1186</v>
      </c>
      <c r="D1414" s="9">
        <v>152831.85999999999</v>
      </c>
      <c r="E1414" s="9" t="s">
        <v>9</v>
      </c>
      <c r="F1414" s="9"/>
      <c r="G1414" s="11" t="s">
        <v>1070</v>
      </c>
    </row>
    <row r="1415" spans="1:7" x14ac:dyDescent="0.25">
      <c r="A1415" s="7">
        <v>44919</v>
      </c>
      <c r="B1415" s="9">
        <v>15</v>
      </c>
      <c r="C1415" s="9" t="s">
        <v>1279</v>
      </c>
      <c r="D1415" s="9">
        <v>234246</v>
      </c>
      <c r="E1415" s="9" t="s">
        <v>9</v>
      </c>
      <c r="F1415" s="9"/>
      <c r="G1415" s="11" t="s">
        <v>1087</v>
      </c>
    </row>
    <row r="1416" spans="1:7" x14ac:dyDescent="0.25">
      <c r="A1416" s="7">
        <v>44919</v>
      </c>
      <c r="B1416" s="9">
        <v>580</v>
      </c>
      <c r="C1416" s="9" t="s">
        <v>1241</v>
      </c>
      <c r="D1416" s="9">
        <v>1803883</v>
      </c>
      <c r="E1416" s="9" t="s">
        <v>9</v>
      </c>
      <c r="F1416" s="9"/>
      <c r="G1416" s="11" t="s">
        <v>1242</v>
      </c>
    </row>
    <row r="1417" spans="1:7" x14ac:dyDescent="0.25">
      <c r="A1417" s="7">
        <v>44919</v>
      </c>
      <c r="B1417" s="9" t="s">
        <v>1293</v>
      </c>
      <c r="C1417" s="9" t="s">
        <v>377</v>
      </c>
      <c r="D1417" s="9">
        <v>13111.18</v>
      </c>
      <c r="E1417" s="9" t="s">
        <v>9</v>
      </c>
      <c r="F1417" s="9"/>
      <c r="G1417" s="11" t="s">
        <v>1087</v>
      </c>
    </row>
    <row r="1418" spans="1:7" x14ac:dyDescent="0.25">
      <c r="A1418" s="7">
        <v>44919</v>
      </c>
      <c r="B1418" s="9" t="s">
        <v>1294</v>
      </c>
      <c r="C1418" s="9" t="s">
        <v>377</v>
      </c>
      <c r="D1418" s="9">
        <v>16101.7</v>
      </c>
      <c r="E1418" s="9" t="s">
        <v>9</v>
      </c>
      <c r="F1418" s="9"/>
      <c r="G1418" s="11" t="s">
        <v>1087</v>
      </c>
    </row>
    <row r="1419" spans="1:7" x14ac:dyDescent="0.25">
      <c r="A1419" s="7">
        <v>44919</v>
      </c>
      <c r="B1419" s="9" t="s">
        <v>1295</v>
      </c>
      <c r="C1419" s="9" t="s">
        <v>377</v>
      </c>
      <c r="D1419" s="9">
        <v>28983.06</v>
      </c>
      <c r="E1419" s="9" t="s">
        <v>9</v>
      </c>
      <c r="F1419" s="9"/>
      <c r="G1419" s="11" t="s">
        <v>1087</v>
      </c>
    </row>
    <row r="1420" spans="1:7" x14ac:dyDescent="0.25">
      <c r="A1420" s="7">
        <v>44919</v>
      </c>
      <c r="B1420" s="9" t="s">
        <v>1296</v>
      </c>
      <c r="C1420" s="9" t="s">
        <v>377</v>
      </c>
      <c r="D1420" s="9">
        <v>3220.34</v>
      </c>
      <c r="E1420" s="9" t="s">
        <v>9</v>
      </c>
      <c r="F1420" s="9"/>
      <c r="G1420" s="11" t="s">
        <v>1087</v>
      </c>
    </row>
    <row r="1421" spans="1:7" x14ac:dyDescent="0.25">
      <c r="A1421" s="7">
        <v>44919</v>
      </c>
      <c r="B1421" s="9" t="s">
        <v>1297</v>
      </c>
      <c r="C1421" s="9" t="s">
        <v>1166</v>
      </c>
      <c r="D1421" s="9">
        <v>4152.54</v>
      </c>
      <c r="E1421" s="9" t="s">
        <v>9</v>
      </c>
      <c r="F1421" s="9"/>
      <c r="G1421" s="11" t="s">
        <v>1070</v>
      </c>
    </row>
    <row r="1422" spans="1:7" x14ac:dyDescent="0.25">
      <c r="A1422" s="7">
        <v>44919</v>
      </c>
      <c r="B1422" s="9" t="s">
        <v>1298</v>
      </c>
      <c r="C1422" s="9" t="s">
        <v>1166</v>
      </c>
      <c r="D1422" s="9">
        <v>4915.12</v>
      </c>
      <c r="E1422" s="9" t="s">
        <v>9</v>
      </c>
      <c r="F1422" s="9"/>
      <c r="G1422" s="11" t="s">
        <v>1070</v>
      </c>
    </row>
    <row r="1423" spans="1:7" x14ac:dyDescent="0.25">
      <c r="A1423" s="7">
        <v>44919</v>
      </c>
      <c r="B1423" s="9" t="s">
        <v>1299</v>
      </c>
      <c r="C1423" s="9" t="s">
        <v>1166</v>
      </c>
      <c r="D1423" s="9">
        <v>5898.36</v>
      </c>
      <c r="E1423" s="9" t="s">
        <v>9</v>
      </c>
      <c r="F1423" s="9"/>
      <c r="G1423" s="11" t="s">
        <v>1070</v>
      </c>
    </row>
    <row r="1424" spans="1:7" x14ac:dyDescent="0.25">
      <c r="A1424" s="7">
        <v>44919</v>
      </c>
      <c r="B1424" s="9" t="s">
        <v>1300</v>
      </c>
      <c r="C1424" s="9" t="s">
        <v>1166</v>
      </c>
      <c r="D1424" s="9">
        <v>2033</v>
      </c>
      <c r="E1424" s="9" t="s">
        <v>9</v>
      </c>
      <c r="F1424" s="9"/>
      <c r="G1424" s="11" t="s">
        <v>1070</v>
      </c>
    </row>
    <row r="1425" spans="1:7" x14ac:dyDescent="0.25">
      <c r="A1425" s="7">
        <v>44919</v>
      </c>
      <c r="B1425" s="9" t="s">
        <v>1301</v>
      </c>
      <c r="C1425" s="9" t="s">
        <v>1166</v>
      </c>
      <c r="D1425" s="9">
        <v>9533.9</v>
      </c>
      <c r="E1425" s="9" t="s">
        <v>9</v>
      </c>
      <c r="F1425" s="9"/>
      <c r="G1425" s="11" t="s">
        <v>1070</v>
      </c>
    </row>
    <row r="1426" spans="1:7" x14ac:dyDescent="0.25">
      <c r="A1426" s="7">
        <v>44919</v>
      </c>
      <c r="B1426" s="9" t="s">
        <v>1302</v>
      </c>
      <c r="C1426" s="9" t="s">
        <v>377</v>
      </c>
      <c r="D1426" s="9">
        <v>5080.5</v>
      </c>
      <c r="E1426" s="9" t="s">
        <v>9</v>
      </c>
      <c r="F1426" s="9"/>
      <c r="G1426" s="11" t="s">
        <v>1087</v>
      </c>
    </row>
    <row r="1427" spans="1:7" x14ac:dyDescent="0.25">
      <c r="A1427" s="7">
        <v>44919</v>
      </c>
      <c r="B1427" s="9" t="s">
        <v>1303</v>
      </c>
      <c r="C1427" s="9" t="s">
        <v>377</v>
      </c>
      <c r="D1427" s="9">
        <v>13432.2</v>
      </c>
      <c r="E1427" s="9" t="s">
        <v>9</v>
      </c>
      <c r="F1427" s="9"/>
      <c r="G1427" s="11" t="s">
        <v>1087</v>
      </c>
    </row>
    <row r="1428" spans="1:7" x14ac:dyDescent="0.25">
      <c r="A1428" s="7">
        <v>44926</v>
      </c>
      <c r="B1428" s="9" t="s">
        <v>1304</v>
      </c>
      <c r="C1428" s="9" t="s">
        <v>1186</v>
      </c>
      <c r="D1428" s="9">
        <v>32881.360000000001</v>
      </c>
      <c r="E1428" s="9" t="s">
        <v>9</v>
      </c>
      <c r="F1428" s="9"/>
      <c r="G1428" s="11" t="s">
        <v>1070</v>
      </c>
    </row>
    <row r="1429" spans="1:7" x14ac:dyDescent="0.25">
      <c r="A1429" s="7">
        <v>44926</v>
      </c>
      <c r="B1429" s="9" t="s">
        <v>1305</v>
      </c>
      <c r="C1429" s="9" t="s">
        <v>1186</v>
      </c>
      <c r="D1429" s="9">
        <v>28940.68</v>
      </c>
      <c r="E1429" s="9" t="s">
        <v>9</v>
      </c>
      <c r="F1429" s="9"/>
      <c r="G1429" s="11" t="s">
        <v>1070</v>
      </c>
    </row>
    <row r="1430" spans="1:7" x14ac:dyDescent="0.25">
      <c r="A1430" s="7">
        <v>44926</v>
      </c>
      <c r="B1430" s="9" t="s">
        <v>1306</v>
      </c>
      <c r="C1430" s="9" t="s">
        <v>1186</v>
      </c>
      <c r="D1430" s="9">
        <v>387849.56</v>
      </c>
      <c r="E1430" s="9" t="s">
        <v>9</v>
      </c>
      <c r="F1430" s="9"/>
      <c r="G1430" s="11" t="s">
        <v>1070</v>
      </c>
    </row>
    <row r="1431" spans="1:7" x14ac:dyDescent="0.25">
      <c r="A1431" s="7">
        <v>44926</v>
      </c>
      <c r="B1431" s="9">
        <v>22230132</v>
      </c>
      <c r="C1431" s="9" t="s">
        <v>1307</v>
      </c>
      <c r="D1431" s="9">
        <v>22000</v>
      </c>
      <c r="E1431" s="9" t="s">
        <v>9</v>
      </c>
      <c r="F1431" s="9"/>
      <c r="G1431" s="11" t="s">
        <v>1153</v>
      </c>
    </row>
    <row r="1432" spans="1:7" x14ac:dyDescent="0.25">
      <c r="A1432" s="7">
        <v>44926</v>
      </c>
      <c r="B1432" s="9" t="s">
        <v>1308</v>
      </c>
      <c r="C1432" s="9" t="s">
        <v>30</v>
      </c>
      <c r="D1432" s="9">
        <v>15547.8</v>
      </c>
      <c r="E1432" s="9" t="s">
        <v>9</v>
      </c>
      <c r="F1432" s="9"/>
      <c r="G1432" s="11" t="s">
        <v>1153</v>
      </c>
    </row>
    <row r="1433" spans="1:7" x14ac:dyDescent="0.25">
      <c r="A1433" s="7">
        <v>44932</v>
      </c>
      <c r="B1433" s="9" t="s">
        <v>1309</v>
      </c>
      <c r="C1433" s="9" t="s">
        <v>1186</v>
      </c>
      <c r="D1433" s="9">
        <v>141779.68</v>
      </c>
      <c r="E1433" s="9" t="s">
        <v>9</v>
      </c>
      <c r="F1433" s="9"/>
      <c r="G1433" s="11" t="s">
        <v>1070</v>
      </c>
    </row>
    <row r="1434" spans="1:7" x14ac:dyDescent="0.25">
      <c r="A1434" s="7">
        <v>44932</v>
      </c>
      <c r="B1434" s="9" t="s">
        <v>1310</v>
      </c>
      <c r="C1434" s="9" t="s">
        <v>1186</v>
      </c>
      <c r="D1434" s="9">
        <v>73728.820000000007</v>
      </c>
      <c r="E1434" s="9" t="s">
        <v>9</v>
      </c>
      <c r="F1434" s="9"/>
      <c r="G1434" s="11" t="s">
        <v>1070</v>
      </c>
    </row>
    <row r="1435" spans="1:7" x14ac:dyDescent="0.25">
      <c r="A1435" s="7">
        <v>44932</v>
      </c>
      <c r="B1435" s="9" t="s">
        <v>1311</v>
      </c>
      <c r="C1435" s="9" t="s">
        <v>1186</v>
      </c>
      <c r="D1435" s="9">
        <v>135630.51999999999</v>
      </c>
      <c r="E1435" s="9" t="s">
        <v>9</v>
      </c>
      <c r="F1435" s="9"/>
      <c r="G1435" s="11" t="s">
        <v>1070</v>
      </c>
    </row>
    <row r="1436" spans="1:7" x14ac:dyDescent="0.25">
      <c r="A1436" s="7">
        <v>44932</v>
      </c>
      <c r="B1436" s="9">
        <v>676</v>
      </c>
      <c r="C1436" s="9" t="s">
        <v>1241</v>
      </c>
      <c r="D1436" s="9">
        <v>508133</v>
      </c>
      <c r="E1436" s="9" t="s">
        <v>9</v>
      </c>
      <c r="F1436" s="9"/>
      <c r="G1436" s="11" t="s">
        <v>1242</v>
      </c>
    </row>
    <row r="1437" spans="1:7" x14ac:dyDescent="0.25">
      <c r="A1437" s="7">
        <v>44932</v>
      </c>
      <c r="B1437" s="9" t="s">
        <v>1312</v>
      </c>
      <c r="C1437" s="9" t="s">
        <v>1137</v>
      </c>
      <c r="D1437" s="9">
        <v>544635</v>
      </c>
      <c r="E1437" s="9" t="s">
        <v>9</v>
      </c>
      <c r="F1437" s="9"/>
      <c r="G1437" s="11" t="s">
        <v>173</v>
      </c>
    </row>
    <row r="1438" spans="1:7" x14ac:dyDescent="0.25">
      <c r="A1438" s="7">
        <v>44932</v>
      </c>
      <c r="B1438" s="9">
        <v>18</v>
      </c>
      <c r="C1438" s="9" t="s">
        <v>1279</v>
      </c>
      <c r="D1438" s="9">
        <v>30000</v>
      </c>
      <c r="E1438" s="9" t="s">
        <v>9</v>
      </c>
      <c r="F1438" s="9"/>
      <c r="G1438" s="11" t="s">
        <v>1087</v>
      </c>
    </row>
    <row r="1439" spans="1:7" x14ac:dyDescent="0.25">
      <c r="A1439" s="7">
        <v>44932</v>
      </c>
      <c r="B1439" s="9">
        <v>13294</v>
      </c>
      <c r="C1439" s="9" t="s">
        <v>1234</v>
      </c>
      <c r="D1439" s="9">
        <v>23548</v>
      </c>
      <c r="E1439" s="9" t="s">
        <v>9</v>
      </c>
      <c r="F1439" s="9"/>
      <c r="G1439" s="11" t="s">
        <v>1153</v>
      </c>
    </row>
    <row r="1440" spans="1:7" x14ac:dyDescent="0.25">
      <c r="A1440" s="7">
        <v>44933</v>
      </c>
      <c r="B1440" s="9" t="s">
        <v>1313</v>
      </c>
      <c r="C1440" s="9" t="s">
        <v>1186</v>
      </c>
      <c r="D1440" s="9">
        <v>261795</v>
      </c>
      <c r="E1440" s="9" t="s">
        <v>9</v>
      </c>
      <c r="F1440" s="9"/>
      <c r="G1440" s="11" t="s">
        <v>1070</v>
      </c>
    </row>
    <row r="1441" spans="1:7" x14ac:dyDescent="0.25">
      <c r="A1441" s="7">
        <v>44933</v>
      </c>
      <c r="B1441" s="9" t="s">
        <v>1314</v>
      </c>
      <c r="C1441" s="9" t="s">
        <v>1186</v>
      </c>
      <c r="D1441" s="9">
        <v>242211.44</v>
      </c>
      <c r="E1441" s="9" t="s">
        <v>9</v>
      </c>
      <c r="F1441" s="9"/>
      <c r="G1441" s="11" t="s">
        <v>1070</v>
      </c>
    </row>
    <row r="1442" spans="1:7" x14ac:dyDescent="0.25">
      <c r="A1442" s="7">
        <v>44933</v>
      </c>
      <c r="B1442" s="9">
        <v>22231978</v>
      </c>
      <c r="C1442" s="9" t="s">
        <v>1315</v>
      </c>
      <c r="D1442" s="9">
        <v>4593501.62</v>
      </c>
      <c r="E1442" s="9" t="s">
        <v>9</v>
      </c>
      <c r="F1442" s="9"/>
      <c r="G1442" s="11" t="s">
        <v>308</v>
      </c>
    </row>
    <row r="1443" spans="1:7" x14ac:dyDescent="0.25">
      <c r="A1443" s="7">
        <v>44933</v>
      </c>
      <c r="B1443" s="9">
        <v>22231979</v>
      </c>
      <c r="C1443" s="9" t="s">
        <v>1315</v>
      </c>
      <c r="D1443" s="9">
        <v>431815</v>
      </c>
      <c r="E1443" s="9" t="s">
        <v>9</v>
      </c>
      <c r="F1443" s="9"/>
      <c r="G1443" s="11" t="s">
        <v>308</v>
      </c>
    </row>
    <row r="1444" spans="1:7" x14ac:dyDescent="0.25">
      <c r="A1444" s="7">
        <v>44933</v>
      </c>
      <c r="B1444" s="9">
        <v>222314996</v>
      </c>
      <c r="C1444" s="9" t="s">
        <v>1315</v>
      </c>
      <c r="D1444" s="9">
        <v>1008658</v>
      </c>
      <c r="E1444" s="9" t="s">
        <v>9</v>
      </c>
      <c r="F1444" s="9"/>
      <c r="G1444" s="11" t="s">
        <v>308</v>
      </c>
    </row>
    <row r="1445" spans="1:7" x14ac:dyDescent="0.25">
      <c r="A1445" s="7">
        <v>44941</v>
      </c>
      <c r="B1445" s="9" t="s">
        <v>1316</v>
      </c>
      <c r="C1445" s="9" t="s">
        <v>1186</v>
      </c>
      <c r="D1445" s="9">
        <v>74517.2</v>
      </c>
      <c r="E1445" s="9" t="s">
        <v>9</v>
      </c>
      <c r="F1445" s="9"/>
      <c r="G1445" s="11" t="s">
        <v>1070</v>
      </c>
    </row>
    <row r="1446" spans="1:7" x14ac:dyDescent="0.25">
      <c r="A1446" s="7">
        <v>44942</v>
      </c>
      <c r="B1446" s="9">
        <v>1347</v>
      </c>
      <c r="C1446" s="9" t="s">
        <v>1317</v>
      </c>
      <c r="D1446" s="9">
        <v>1734515.1</v>
      </c>
      <c r="E1446" s="9" t="s">
        <v>9</v>
      </c>
      <c r="F1446" s="9"/>
      <c r="G1446" s="11" t="s">
        <v>781</v>
      </c>
    </row>
    <row r="1447" spans="1:7" x14ac:dyDescent="0.25">
      <c r="A1447" s="7">
        <v>44942</v>
      </c>
      <c r="B1447" s="9">
        <v>1303</v>
      </c>
      <c r="C1447" s="9" t="s">
        <v>1317</v>
      </c>
      <c r="D1447" s="9">
        <v>74703.5</v>
      </c>
      <c r="E1447" s="9" t="s">
        <v>9</v>
      </c>
      <c r="F1447" s="9"/>
      <c r="G1447" s="11" t="s">
        <v>781</v>
      </c>
    </row>
    <row r="1448" spans="1:7" x14ac:dyDescent="0.25">
      <c r="A1448" s="7">
        <v>44942</v>
      </c>
      <c r="B1448" s="9" t="s">
        <v>1318</v>
      </c>
      <c r="C1448" s="9" t="s">
        <v>1186</v>
      </c>
      <c r="D1448" s="9">
        <v>188575</v>
      </c>
      <c r="E1448" s="9" t="s">
        <v>9</v>
      </c>
      <c r="F1448" s="9"/>
      <c r="G1448" s="11" t="s">
        <v>1070</v>
      </c>
    </row>
    <row r="1449" spans="1:7" x14ac:dyDescent="0.25">
      <c r="A1449" s="7">
        <v>44954</v>
      </c>
      <c r="B1449" s="9" t="s">
        <v>1319</v>
      </c>
      <c r="C1449" s="9" t="s">
        <v>1320</v>
      </c>
      <c r="D1449" s="9">
        <v>375448</v>
      </c>
      <c r="E1449" s="9" t="s">
        <v>9</v>
      </c>
      <c r="F1449" s="9"/>
      <c r="G1449" s="11" t="s">
        <v>459</v>
      </c>
    </row>
    <row r="1450" spans="1:7" x14ac:dyDescent="0.25">
      <c r="A1450" s="7">
        <v>44954</v>
      </c>
      <c r="B1450" s="9" t="s">
        <v>1321</v>
      </c>
      <c r="C1450" s="9" t="s">
        <v>377</v>
      </c>
      <c r="D1450" s="9">
        <v>86877.46</v>
      </c>
      <c r="E1450" s="9" t="s">
        <v>9</v>
      </c>
      <c r="F1450" s="9"/>
      <c r="G1450" s="11" t="s">
        <v>1087</v>
      </c>
    </row>
    <row r="1451" spans="1:7" x14ac:dyDescent="0.25">
      <c r="A1451" s="7">
        <v>44954</v>
      </c>
      <c r="B1451" s="9" t="s">
        <v>1322</v>
      </c>
      <c r="C1451" s="9" t="s">
        <v>377</v>
      </c>
      <c r="D1451" s="9">
        <v>17372.88</v>
      </c>
      <c r="E1451" s="9" t="s">
        <v>9</v>
      </c>
      <c r="F1451" s="9"/>
      <c r="G1451" s="11" t="s">
        <v>1087</v>
      </c>
    </row>
    <row r="1452" spans="1:7" x14ac:dyDescent="0.25">
      <c r="A1452" s="7">
        <v>44954</v>
      </c>
      <c r="B1452" s="9">
        <v>13997</v>
      </c>
      <c r="C1452" s="9" t="s">
        <v>1234</v>
      </c>
      <c r="D1452" s="9">
        <v>370989.45</v>
      </c>
      <c r="E1452" s="9" t="s">
        <v>9</v>
      </c>
      <c r="F1452" s="9"/>
      <c r="G1452" s="11" t="s">
        <v>1153</v>
      </c>
    </row>
    <row r="1453" spans="1:7" x14ac:dyDescent="0.25">
      <c r="A1453" s="7">
        <v>44965</v>
      </c>
      <c r="B1453" s="9">
        <v>35</v>
      </c>
      <c r="C1453" s="9" t="s">
        <v>1137</v>
      </c>
      <c r="D1453" s="9">
        <v>112481</v>
      </c>
      <c r="E1453" s="9" t="s">
        <v>9</v>
      </c>
      <c r="F1453" s="9"/>
      <c r="G1453" s="11" t="s">
        <v>173</v>
      </c>
    </row>
    <row r="1454" spans="1:7" x14ac:dyDescent="0.25">
      <c r="A1454" s="7">
        <v>44965</v>
      </c>
      <c r="B1454" s="9">
        <v>42</v>
      </c>
      <c r="C1454" s="9" t="s">
        <v>1137</v>
      </c>
      <c r="D1454" s="9">
        <v>264550</v>
      </c>
      <c r="E1454" s="9" t="s">
        <v>9</v>
      </c>
      <c r="F1454" s="9"/>
      <c r="G1454" s="11" t="s">
        <v>173</v>
      </c>
    </row>
    <row r="1455" spans="1:7" x14ac:dyDescent="0.25">
      <c r="A1455" s="7">
        <v>44972</v>
      </c>
      <c r="B1455" s="9" t="s">
        <v>1323</v>
      </c>
      <c r="C1455" s="9" t="s">
        <v>1186</v>
      </c>
      <c r="D1455" s="9">
        <v>151311.35999999999</v>
      </c>
      <c r="E1455" s="9" t="s">
        <v>9</v>
      </c>
      <c r="F1455" s="9"/>
      <c r="G1455" s="11" t="s">
        <v>1070</v>
      </c>
    </row>
    <row r="1456" spans="1:7" x14ac:dyDescent="0.25">
      <c r="A1456" s="7">
        <v>44974</v>
      </c>
      <c r="B1456" s="9">
        <v>14149</v>
      </c>
      <c r="C1456" s="9" t="s">
        <v>1234</v>
      </c>
      <c r="D1456" s="9">
        <v>22938.53</v>
      </c>
      <c r="E1456" s="9" t="s">
        <v>9</v>
      </c>
      <c r="F1456" s="9"/>
      <c r="G1456" s="11" t="s">
        <v>1153</v>
      </c>
    </row>
    <row r="1457" spans="1:7" x14ac:dyDescent="0.25">
      <c r="A1457" s="7">
        <v>44974</v>
      </c>
      <c r="B1457" s="9" t="s">
        <v>1324</v>
      </c>
      <c r="C1457" s="9" t="s">
        <v>377</v>
      </c>
      <c r="D1457" s="9">
        <v>10088</v>
      </c>
      <c r="E1457" s="9" t="s">
        <v>9</v>
      </c>
      <c r="F1457" s="9"/>
      <c r="G1457" s="11" t="s">
        <v>1087</v>
      </c>
    </row>
    <row r="1458" spans="1:7" x14ac:dyDescent="0.25">
      <c r="A1458" s="7">
        <v>44974</v>
      </c>
      <c r="B1458" s="9">
        <v>760</v>
      </c>
      <c r="C1458" s="9" t="s">
        <v>1241</v>
      </c>
      <c r="D1458" s="9">
        <v>1120033</v>
      </c>
      <c r="E1458" s="9" t="s">
        <v>9</v>
      </c>
      <c r="F1458" s="9"/>
      <c r="G1458" s="11" t="s">
        <v>1242</v>
      </c>
    </row>
    <row r="1459" spans="1:7" x14ac:dyDescent="0.25">
      <c r="A1459" s="7">
        <v>44974</v>
      </c>
      <c r="B1459" s="9">
        <v>761</v>
      </c>
      <c r="C1459" s="9" t="s">
        <v>377</v>
      </c>
      <c r="D1459" s="9">
        <v>27830</v>
      </c>
      <c r="E1459" s="9" t="s">
        <v>9</v>
      </c>
      <c r="F1459" s="9"/>
      <c r="G1459" s="11" t="s">
        <v>1087</v>
      </c>
    </row>
    <row r="1460" spans="1:7" x14ac:dyDescent="0.25">
      <c r="A1460" s="7">
        <v>44974</v>
      </c>
      <c r="B1460" s="9" t="s">
        <v>1325</v>
      </c>
      <c r="C1460" s="9" t="s">
        <v>377</v>
      </c>
      <c r="D1460" s="9">
        <v>30508</v>
      </c>
      <c r="E1460" s="9" t="s">
        <v>9</v>
      </c>
      <c r="F1460" s="9"/>
      <c r="G1460" s="11" t="s">
        <v>1087</v>
      </c>
    </row>
    <row r="1461" spans="1:7" x14ac:dyDescent="0.25">
      <c r="A1461" s="7">
        <v>44974</v>
      </c>
      <c r="B1461" s="9" t="s">
        <v>1326</v>
      </c>
      <c r="C1461" s="9" t="s">
        <v>377</v>
      </c>
      <c r="D1461" s="9">
        <v>5338</v>
      </c>
      <c r="E1461" s="9" t="s">
        <v>9</v>
      </c>
      <c r="F1461" s="9"/>
      <c r="G1461" s="11" t="s">
        <v>1087</v>
      </c>
    </row>
    <row r="1462" spans="1:7" x14ac:dyDescent="0.25">
      <c r="A1462" s="7">
        <v>44974</v>
      </c>
      <c r="B1462" s="9">
        <v>193</v>
      </c>
      <c r="C1462" s="9" t="s">
        <v>1327</v>
      </c>
      <c r="D1462" s="9">
        <v>7200</v>
      </c>
      <c r="E1462" s="9" t="s">
        <v>9</v>
      </c>
      <c r="F1462" s="9"/>
      <c r="G1462" s="11" t="s">
        <v>781</v>
      </c>
    </row>
    <row r="1463" spans="1:7" x14ac:dyDescent="0.25">
      <c r="A1463" s="7">
        <v>44986</v>
      </c>
      <c r="B1463" s="9" t="s">
        <v>1328</v>
      </c>
      <c r="C1463" s="9" t="s">
        <v>1137</v>
      </c>
      <c r="D1463" s="9">
        <v>88816</v>
      </c>
      <c r="E1463" s="9" t="s">
        <v>9</v>
      </c>
      <c r="F1463" s="9"/>
      <c r="G1463" s="11" t="s">
        <v>173</v>
      </c>
    </row>
    <row r="1464" spans="1:7" x14ac:dyDescent="0.25">
      <c r="A1464" s="7">
        <v>44986</v>
      </c>
      <c r="B1464" s="9" t="s">
        <v>1329</v>
      </c>
      <c r="C1464" s="9" t="s">
        <v>1137</v>
      </c>
      <c r="D1464" s="9">
        <v>323161</v>
      </c>
      <c r="E1464" s="9" t="s">
        <v>9</v>
      </c>
      <c r="F1464" s="9"/>
      <c r="G1464" s="11" t="s">
        <v>173</v>
      </c>
    </row>
    <row r="1465" spans="1:7" x14ac:dyDescent="0.25">
      <c r="A1465" s="7">
        <v>44986</v>
      </c>
      <c r="B1465" s="9" t="s">
        <v>1330</v>
      </c>
      <c r="C1465" s="9" t="s">
        <v>1137</v>
      </c>
      <c r="D1465" s="9">
        <v>202661</v>
      </c>
      <c r="E1465" s="9" t="s">
        <v>9</v>
      </c>
      <c r="F1465" s="9"/>
      <c r="G1465" s="11" t="s">
        <v>173</v>
      </c>
    </row>
    <row r="1466" spans="1:7" x14ac:dyDescent="0.25">
      <c r="A1466" s="7">
        <v>44986</v>
      </c>
      <c r="B1466" s="9" t="s">
        <v>1331</v>
      </c>
      <c r="C1466" s="9" t="s">
        <v>1332</v>
      </c>
      <c r="D1466" s="9">
        <v>270616</v>
      </c>
      <c r="E1466" s="9" t="s">
        <v>9</v>
      </c>
      <c r="F1466" s="9"/>
      <c r="G1466" s="11" t="s">
        <v>781</v>
      </c>
    </row>
    <row r="1467" spans="1:7" x14ac:dyDescent="0.25">
      <c r="A1467" s="7">
        <v>44987</v>
      </c>
      <c r="B1467" s="9">
        <v>855</v>
      </c>
      <c r="C1467" s="9" t="s">
        <v>1241</v>
      </c>
      <c r="D1467" s="9">
        <v>566551</v>
      </c>
      <c r="E1467" s="9" t="s">
        <v>9</v>
      </c>
      <c r="F1467" s="9"/>
      <c r="G1467" s="11" t="s">
        <v>1242</v>
      </c>
    </row>
    <row r="1468" spans="1:7" x14ac:dyDescent="0.25">
      <c r="A1468" s="7">
        <v>44987</v>
      </c>
      <c r="B1468" s="9" t="s">
        <v>1333</v>
      </c>
      <c r="C1468" s="9" t="s">
        <v>1152</v>
      </c>
      <c r="D1468" s="9">
        <v>55500</v>
      </c>
      <c r="E1468" s="9" t="s">
        <v>9</v>
      </c>
      <c r="F1468" s="9"/>
      <c r="G1468" s="11" t="s">
        <v>1153</v>
      </c>
    </row>
    <row r="1469" spans="1:7" x14ac:dyDescent="0.25">
      <c r="A1469" s="7">
        <v>44987</v>
      </c>
      <c r="B1469" s="9">
        <v>1415</v>
      </c>
      <c r="C1469" s="9" t="s">
        <v>1317</v>
      </c>
      <c r="D1469" s="9">
        <v>2630814</v>
      </c>
      <c r="E1469" s="9" t="s">
        <v>9</v>
      </c>
      <c r="F1469" s="9"/>
      <c r="G1469" s="11" t="s">
        <v>781</v>
      </c>
    </row>
    <row r="1470" spans="1:7" x14ac:dyDescent="0.25">
      <c r="A1470" s="7">
        <v>44987</v>
      </c>
      <c r="B1470" s="9">
        <v>1472</v>
      </c>
      <c r="C1470" s="9" t="s">
        <v>1317</v>
      </c>
      <c r="D1470" s="9">
        <v>3627641.6</v>
      </c>
      <c r="E1470" s="9" t="s">
        <v>9</v>
      </c>
      <c r="F1470" s="9"/>
      <c r="G1470" s="11" t="s">
        <v>781</v>
      </c>
    </row>
    <row r="1471" spans="1:7" x14ac:dyDescent="0.25">
      <c r="A1471" s="7">
        <v>44987</v>
      </c>
      <c r="B1471" s="9" t="s">
        <v>1334</v>
      </c>
      <c r="C1471" s="9" t="s">
        <v>1332</v>
      </c>
      <c r="D1471" s="9">
        <v>454731</v>
      </c>
      <c r="E1471" s="9" t="s">
        <v>9</v>
      </c>
      <c r="F1471" s="9"/>
      <c r="G1471" s="11" t="s">
        <v>781</v>
      </c>
    </row>
    <row r="1472" spans="1:7" x14ac:dyDescent="0.25">
      <c r="A1472" s="7">
        <v>45016</v>
      </c>
      <c r="B1472" s="9">
        <v>43</v>
      </c>
      <c r="C1472" s="9" t="s">
        <v>1335</v>
      </c>
      <c r="D1472" s="9">
        <v>198980</v>
      </c>
      <c r="E1472" s="9" t="s">
        <v>9</v>
      </c>
      <c r="F1472" s="9"/>
      <c r="G1472" s="11" t="s">
        <v>1087</v>
      </c>
    </row>
    <row r="1473" spans="1:7" x14ac:dyDescent="0.25">
      <c r="A1473" s="7">
        <v>45016</v>
      </c>
      <c r="B1473" s="9" t="s">
        <v>1336</v>
      </c>
      <c r="C1473" s="9" t="s">
        <v>1137</v>
      </c>
      <c r="D1473" s="9">
        <v>2915263</v>
      </c>
      <c r="E1473" s="9" t="s">
        <v>9</v>
      </c>
      <c r="F1473" s="9"/>
      <c r="G1473" s="11" t="s">
        <v>173</v>
      </c>
    </row>
    <row r="1474" spans="1:7" x14ac:dyDescent="0.25">
      <c r="A1474" s="7">
        <v>45016</v>
      </c>
      <c r="B1474" s="9">
        <v>16494</v>
      </c>
      <c r="C1474" s="9" t="s">
        <v>377</v>
      </c>
      <c r="D1474" s="9">
        <v>24935.84</v>
      </c>
      <c r="E1474" s="9" t="s">
        <v>9</v>
      </c>
      <c r="F1474" s="9"/>
      <c r="G1474" s="11" t="s">
        <v>1087</v>
      </c>
    </row>
    <row r="1475" spans="1:7" x14ac:dyDescent="0.25">
      <c r="A1475" s="7">
        <v>45016</v>
      </c>
      <c r="B1475" s="9">
        <v>16095</v>
      </c>
      <c r="C1475" s="9" t="s">
        <v>377</v>
      </c>
      <c r="D1475" s="9">
        <v>100228.04</v>
      </c>
      <c r="E1475" s="9" t="s">
        <v>9</v>
      </c>
      <c r="F1475" s="9"/>
      <c r="G1475" s="11" t="s">
        <v>1087</v>
      </c>
    </row>
    <row r="1476" spans="1:7" x14ac:dyDescent="0.25">
      <c r="A1476" s="7">
        <v>45016</v>
      </c>
      <c r="B1476" s="9">
        <v>124</v>
      </c>
      <c r="C1476" s="9" t="s">
        <v>1337</v>
      </c>
      <c r="D1476" s="9">
        <v>2679269</v>
      </c>
      <c r="E1476" s="9" t="s">
        <v>9</v>
      </c>
      <c r="F1476" s="9"/>
      <c r="G1476" s="11" t="s">
        <v>1132</v>
      </c>
    </row>
    <row r="1477" spans="1:7" x14ac:dyDescent="0.25">
      <c r="A1477" s="7">
        <v>45016</v>
      </c>
      <c r="B1477" s="9" t="s">
        <v>1338</v>
      </c>
      <c r="C1477" s="9" t="s">
        <v>1266</v>
      </c>
      <c r="D1477" s="9">
        <v>638261.65</v>
      </c>
      <c r="E1477" s="9" t="s">
        <v>9</v>
      </c>
      <c r="F1477" s="9"/>
      <c r="G1477" s="11" t="s">
        <v>507</v>
      </c>
    </row>
    <row r="1478" spans="1:7" x14ac:dyDescent="0.25">
      <c r="A1478" s="7">
        <v>45016</v>
      </c>
      <c r="B1478" s="9">
        <v>12</v>
      </c>
      <c r="C1478" s="9" t="s">
        <v>1067</v>
      </c>
      <c r="D1478" s="9">
        <v>247584.2</v>
      </c>
      <c r="E1478" s="9" t="s">
        <v>9</v>
      </c>
      <c r="F1478" s="9"/>
      <c r="G1478" s="11" t="s">
        <v>1070</v>
      </c>
    </row>
    <row r="1479" spans="1:7" x14ac:dyDescent="0.25">
      <c r="A1479" s="7">
        <v>45016</v>
      </c>
      <c r="B1479" s="9">
        <v>7</v>
      </c>
      <c r="C1479" s="9" t="s">
        <v>1264</v>
      </c>
      <c r="D1479" s="9">
        <v>1469062.5</v>
      </c>
      <c r="E1479" s="9" t="s">
        <v>9</v>
      </c>
      <c r="F1479" s="9"/>
      <c r="G1479" s="11" t="s">
        <v>1265</v>
      </c>
    </row>
    <row r="1480" spans="1:7" x14ac:dyDescent="0.25">
      <c r="A1480" s="7">
        <v>45016</v>
      </c>
      <c r="B1480" s="9">
        <v>7722</v>
      </c>
      <c r="C1480" s="9" t="s">
        <v>1339</v>
      </c>
      <c r="D1480" s="9">
        <v>81487.5</v>
      </c>
      <c r="E1480" s="9" t="s">
        <v>9</v>
      </c>
      <c r="F1480" s="9"/>
      <c r="G1480" s="11" t="s">
        <v>1087</v>
      </c>
    </row>
    <row r="1481" spans="1:7" x14ac:dyDescent="0.25">
      <c r="A1481" s="7">
        <v>45016</v>
      </c>
      <c r="B1481" s="9">
        <v>11</v>
      </c>
      <c r="C1481" s="9" t="s">
        <v>1067</v>
      </c>
      <c r="D1481" s="9">
        <v>2242064.94</v>
      </c>
      <c r="E1481" s="9" t="s">
        <v>9</v>
      </c>
      <c r="F1481" s="9"/>
      <c r="G1481" s="11" t="s">
        <v>1070</v>
      </c>
    </row>
    <row r="1482" spans="1:7" x14ac:dyDescent="0.25">
      <c r="A1482" s="7">
        <v>45016</v>
      </c>
      <c r="B1482" s="9">
        <v>4018</v>
      </c>
      <c r="C1482" s="9" t="s">
        <v>1166</v>
      </c>
      <c r="D1482" s="9">
        <v>1130</v>
      </c>
      <c r="E1482" s="9" t="s">
        <v>9</v>
      </c>
      <c r="F1482" s="9"/>
      <c r="G1482" s="11" t="s">
        <v>1070</v>
      </c>
    </row>
    <row r="1483" spans="1:7" x14ac:dyDescent="0.25">
      <c r="A1483" s="7">
        <v>45016</v>
      </c>
      <c r="B1483" s="9"/>
      <c r="C1483" s="9" t="s">
        <v>1340</v>
      </c>
      <c r="D1483" s="9">
        <v>85000</v>
      </c>
      <c r="E1483" s="9" t="s">
        <v>9</v>
      </c>
      <c r="F1483" s="9"/>
      <c r="G1483" s="11" t="s">
        <v>1093</v>
      </c>
    </row>
    <row r="1484" spans="1:7" x14ac:dyDescent="0.25">
      <c r="A1484" s="7">
        <v>45016</v>
      </c>
      <c r="B1484" s="9"/>
      <c r="C1484" s="9" t="s">
        <v>576</v>
      </c>
      <c r="D1484" s="9">
        <v>60939</v>
      </c>
      <c r="E1484" s="9" t="s">
        <v>9</v>
      </c>
      <c r="F1484" s="9"/>
      <c r="G1484" s="11" t="s">
        <v>1093</v>
      </c>
    </row>
    <row r="1485" spans="1:7" x14ac:dyDescent="0.25">
      <c r="A1485" s="7">
        <v>44754</v>
      </c>
      <c r="B1485" s="9" t="s">
        <v>1341</v>
      </c>
      <c r="C1485" s="9" t="s">
        <v>19</v>
      </c>
      <c r="D1485" s="9">
        <v>145818.1</v>
      </c>
      <c r="E1485" s="9" t="s">
        <v>9</v>
      </c>
      <c r="F1485" s="9"/>
      <c r="G1485" s="11" t="s">
        <v>1070</v>
      </c>
    </row>
    <row r="1486" spans="1:7" x14ac:dyDescent="0.25">
      <c r="A1486" s="7">
        <v>44813</v>
      </c>
      <c r="B1486" s="9" t="s">
        <v>1342</v>
      </c>
      <c r="C1486" s="9" t="s">
        <v>19</v>
      </c>
      <c r="D1486" s="9">
        <v>26131.72</v>
      </c>
      <c r="E1486" s="9" t="s">
        <v>9</v>
      </c>
      <c r="F1486" s="9"/>
      <c r="G1486" s="11" t="s">
        <v>1070</v>
      </c>
    </row>
    <row r="1487" spans="1:7" x14ac:dyDescent="0.25">
      <c r="A1487" s="7">
        <v>44819</v>
      </c>
      <c r="B1487" s="9">
        <v>96</v>
      </c>
      <c r="C1487" s="9" t="s">
        <v>1343</v>
      </c>
      <c r="D1487" s="9">
        <v>12472.94</v>
      </c>
      <c r="E1487" s="9" t="s">
        <v>9</v>
      </c>
      <c r="F1487" s="9"/>
      <c r="G1487" s="11" t="s">
        <v>1070</v>
      </c>
    </row>
    <row r="1488" spans="1:7" x14ac:dyDescent="0.25">
      <c r="A1488" s="7">
        <v>44840</v>
      </c>
      <c r="B1488" s="9">
        <v>8439</v>
      </c>
      <c r="C1488" s="9" t="s">
        <v>1234</v>
      </c>
      <c r="D1488" s="9">
        <v>3403.92</v>
      </c>
      <c r="E1488" s="9" t="s">
        <v>9</v>
      </c>
      <c r="F1488" s="9"/>
      <c r="G1488" s="11" t="s">
        <v>1153</v>
      </c>
    </row>
    <row r="1489" spans="1:7" x14ac:dyDescent="0.25">
      <c r="A1489" s="7">
        <v>44840</v>
      </c>
      <c r="B1489" s="9">
        <v>9518</v>
      </c>
      <c r="C1489" s="9" t="s">
        <v>1234</v>
      </c>
      <c r="D1489" s="9">
        <v>19556.16</v>
      </c>
      <c r="E1489" s="9" t="s">
        <v>9</v>
      </c>
      <c r="F1489" s="9"/>
      <c r="G1489" s="11" t="s">
        <v>1153</v>
      </c>
    </row>
    <row r="1490" spans="1:7" x14ac:dyDescent="0.25">
      <c r="A1490" s="7">
        <v>44840</v>
      </c>
      <c r="B1490" s="9">
        <v>8338</v>
      </c>
      <c r="C1490" s="9" t="s">
        <v>1234</v>
      </c>
      <c r="D1490" s="9">
        <v>10905</v>
      </c>
      <c r="E1490" s="9" t="s">
        <v>9</v>
      </c>
      <c r="F1490" s="9"/>
      <c r="G1490" s="11" t="s">
        <v>1153</v>
      </c>
    </row>
    <row r="1491" spans="1:7" x14ac:dyDescent="0.25">
      <c r="A1491" s="7">
        <v>44840</v>
      </c>
      <c r="B1491" s="9">
        <v>8114</v>
      </c>
      <c r="C1491" s="9" t="s">
        <v>1234</v>
      </c>
      <c r="D1491" s="9">
        <v>880809.88</v>
      </c>
      <c r="E1491" s="9" t="s">
        <v>9</v>
      </c>
      <c r="F1491" s="9"/>
      <c r="G1491" s="11" t="s">
        <v>1153</v>
      </c>
    </row>
    <row r="1492" spans="1:7" x14ac:dyDescent="0.25">
      <c r="A1492" s="7">
        <v>44842</v>
      </c>
      <c r="B1492" s="9" t="s">
        <v>1344</v>
      </c>
      <c r="C1492" s="9" t="s">
        <v>19</v>
      </c>
      <c r="D1492" s="9">
        <v>64710.27</v>
      </c>
      <c r="E1492" s="9" t="s">
        <v>9</v>
      </c>
      <c r="F1492" s="9"/>
      <c r="G1492" s="11" t="s">
        <v>1070</v>
      </c>
    </row>
    <row r="1493" spans="1:7" x14ac:dyDescent="0.25">
      <c r="A1493" s="7">
        <v>44845</v>
      </c>
      <c r="B1493" s="9">
        <v>9143</v>
      </c>
      <c r="C1493" s="9" t="s">
        <v>1234</v>
      </c>
      <c r="D1493" s="9">
        <v>3550.56</v>
      </c>
      <c r="E1493" s="9" t="s">
        <v>9</v>
      </c>
      <c r="F1493" s="9"/>
      <c r="G1493" s="11" t="s">
        <v>1153</v>
      </c>
    </row>
    <row r="1494" spans="1:7" x14ac:dyDescent="0.25">
      <c r="A1494" s="7">
        <v>44891</v>
      </c>
      <c r="B1494" s="9">
        <v>11628</v>
      </c>
      <c r="C1494" s="9" t="s">
        <v>1234</v>
      </c>
      <c r="D1494" s="9">
        <v>9360</v>
      </c>
      <c r="E1494" s="9" t="s">
        <v>9</v>
      </c>
      <c r="F1494" s="9"/>
      <c r="G1494" s="11" t="s">
        <v>1153</v>
      </c>
    </row>
    <row r="1495" spans="1:7" x14ac:dyDescent="0.25">
      <c r="A1495" s="7">
        <v>44919</v>
      </c>
      <c r="B1495" s="9" t="s">
        <v>1345</v>
      </c>
      <c r="C1495" s="9" t="s">
        <v>19</v>
      </c>
      <c r="D1495" s="9">
        <v>6271.19</v>
      </c>
      <c r="E1495" s="9" t="s">
        <v>9</v>
      </c>
      <c r="F1495" s="9"/>
      <c r="G1495" s="11" t="s">
        <v>1070</v>
      </c>
    </row>
    <row r="1496" spans="1:7" x14ac:dyDescent="0.25">
      <c r="A1496" s="7">
        <v>44919</v>
      </c>
      <c r="B1496" s="9" t="s">
        <v>1346</v>
      </c>
      <c r="C1496" s="9" t="s">
        <v>19</v>
      </c>
      <c r="D1496" s="9">
        <v>85101.8</v>
      </c>
      <c r="E1496" s="9" t="s">
        <v>9</v>
      </c>
      <c r="F1496" s="9"/>
      <c r="G1496" s="11" t="s">
        <v>1070</v>
      </c>
    </row>
    <row r="1497" spans="1:7" x14ac:dyDescent="0.25">
      <c r="A1497" s="7">
        <v>44919</v>
      </c>
      <c r="B1497" s="9" t="s">
        <v>1345</v>
      </c>
      <c r="C1497" s="9" t="s">
        <v>19</v>
      </c>
      <c r="D1497" s="9">
        <v>31757.62</v>
      </c>
      <c r="E1497" s="9" t="s">
        <v>9</v>
      </c>
      <c r="F1497" s="9"/>
      <c r="G1497" s="11" t="s">
        <v>1070</v>
      </c>
    </row>
    <row r="1498" spans="1:7" x14ac:dyDescent="0.25">
      <c r="A1498" s="7">
        <v>44727</v>
      </c>
      <c r="B1498" s="9">
        <v>21</v>
      </c>
      <c r="C1498" s="9" t="s">
        <v>1347</v>
      </c>
      <c r="D1498" s="9">
        <v>419225</v>
      </c>
      <c r="E1498" s="9" t="s">
        <v>9</v>
      </c>
      <c r="F1498" s="9"/>
      <c r="G1498" s="11" t="s">
        <v>1153</v>
      </c>
    </row>
    <row r="1499" spans="1:7" x14ac:dyDescent="0.25">
      <c r="A1499" s="7">
        <v>44772</v>
      </c>
      <c r="B1499" s="9">
        <v>52</v>
      </c>
      <c r="C1499" s="9" t="s">
        <v>1347</v>
      </c>
      <c r="D1499" s="9">
        <v>161459.22</v>
      </c>
      <c r="E1499" s="9" t="s">
        <v>9</v>
      </c>
      <c r="F1499" s="9"/>
      <c r="G1499" s="11" t="s">
        <v>1153</v>
      </c>
    </row>
    <row r="1500" spans="1:7" x14ac:dyDescent="0.25">
      <c r="A1500" s="7">
        <v>44791</v>
      </c>
      <c r="B1500" s="9">
        <v>5</v>
      </c>
      <c r="C1500" s="9" t="s">
        <v>1347</v>
      </c>
      <c r="D1500" s="9">
        <v>335311</v>
      </c>
      <c r="E1500" s="9" t="s">
        <v>9</v>
      </c>
      <c r="F1500" s="9"/>
      <c r="G1500" s="11" t="s">
        <v>1153</v>
      </c>
    </row>
    <row r="1501" spans="1:7" x14ac:dyDescent="0.25">
      <c r="A1501" s="7">
        <v>44816</v>
      </c>
      <c r="B1501" s="9">
        <v>4</v>
      </c>
      <c r="C1501" s="9" t="s">
        <v>1347</v>
      </c>
      <c r="D1501" s="9">
        <v>72560</v>
      </c>
      <c r="E1501" s="9" t="s">
        <v>9</v>
      </c>
      <c r="F1501" s="9"/>
      <c r="G1501" s="11" t="s">
        <v>1153</v>
      </c>
    </row>
    <row r="1502" spans="1:7" x14ac:dyDescent="0.25">
      <c r="A1502" s="7">
        <v>44816</v>
      </c>
      <c r="B1502" s="9">
        <v>3</v>
      </c>
      <c r="C1502" s="9" t="s">
        <v>1347</v>
      </c>
      <c r="D1502" s="9">
        <v>37725</v>
      </c>
      <c r="E1502" s="9" t="s">
        <v>9</v>
      </c>
      <c r="F1502" s="9"/>
      <c r="G1502" s="11" t="s">
        <v>1153</v>
      </c>
    </row>
    <row r="1503" spans="1:7" x14ac:dyDescent="0.25">
      <c r="A1503" s="7">
        <v>44820</v>
      </c>
      <c r="B1503" s="9">
        <v>6</v>
      </c>
      <c r="C1503" s="9" t="s">
        <v>1347</v>
      </c>
      <c r="D1503" s="9">
        <v>537449</v>
      </c>
      <c r="E1503" s="9" t="s">
        <v>9</v>
      </c>
      <c r="F1503" s="9"/>
      <c r="G1503" s="11" t="s">
        <v>1153</v>
      </c>
    </row>
    <row r="1504" spans="1:7" x14ac:dyDescent="0.25">
      <c r="A1504" s="7">
        <v>44875</v>
      </c>
      <c r="B1504" s="9">
        <v>7</v>
      </c>
      <c r="C1504" s="9" t="s">
        <v>1347</v>
      </c>
      <c r="D1504" s="9">
        <v>66650</v>
      </c>
      <c r="E1504" s="9" t="s">
        <v>9</v>
      </c>
      <c r="F1504" s="9"/>
      <c r="G1504" s="11" t="s">
        <v>1153</v>
      </c>
    </row>
    <row r="1505" spans="1:7" x14ac:dyDescent="0.25">
      <c r="A1505" s="7">
        <v>44890</v>
      </c>
      <c r="B1505" s="9">
        <v>9</v>
      </c>
      <c r="C1505" s="9" t="s">
        <v>1347</v>
      </c>
      <c r="D1505" s="9">
        <v>86700</v>
      </c>
      <c r="E1505" s="9" t="s">
        <v>9</v>
      </c>
      <c r="F1505" s="9"/>
      <c r="G1505" s="11" t="s">
        <v>1153</v>
      </c>
    </row>
    <row r="1506" spans="1:7" x14ac:dyDescent="0.25">
      <c r="A1506" s="7">
        <v>44890</v>
      </c>
      <c r="B1506" s="9">
        <v>10</v>
      </c>
      <c r="C1506" s="9" t="s">
        <v>1347</v>
      </c>
      <c r="D1506" s="9">
        <v>253150</v>
      </c>
      <c r="E1506" s="9" t="s">
        <v>9</v>
      </c>
      <c r="F1506" s="9"/>
      <c r="G1506" s="11" t="s">
        <v>1153</v>
      </c>
    </row>
    <row r="1507" spans="1:7" x14ac:dyDescent="0.25">
      <c r="A1507" s="7">
        <v>44895</v>
      </c>
      <c r="B1507" s="9">
        <v>8</v>
      </c>
      <c r="C1507" s="9" t="s">
        <v>1347</v>
      </c>
      <c r="D1507" s="9">
        <v>22750</v>
      </c>
      <c r="E1507" s="9" t="s">
        <v>9</v>
      </c>
      <c r="F1507" s="9"/>
      <c r="G1507" s="11" t="s">
        <v>1153</v>
      </c>
    </row>
    <row r="1508" spans="1:7" x14ac:dyDescent="0.25">
      <c r="A1508" s="7">
        <v>44902</v>
      </c>
      <c r="B1508" s="9">
        <v>12</v>
      </c>
      <c r="C1508" s="9" t="s">
        <v>1347</v>
      </c>
      <c r="D1508" s="9">
        <v>300000</v>
      </c>
      <c r="E1508" s="9" t="s">
        <v>9</v>
      </c>
      <c r="F1508" s="9"/>
      <c r="G1508" s="11" t="s">
        <v>1153</v>
      </c>
    </row>
    <row r="1509" spans="1:7" x14ac:dyDescent="0.25">
      <c r="A1509" s="7">
        <v>44919</v>
      </c>
      <c r="B1509" s="9">
        <v>14</v>
      </c>
      <c r="C1509" s="9" t="s">
        <v>1347</v>
      </c>
      <c r="D1509" s="9">
        <v>100000</v>
      </c>
      <c r="E1509" s="9" t="s">
        <v>9</v>
      </c>
      <c r="F1509" s="9"/>
      <c r="G1509" s="11" t="s">
        <v>1153</v>
      </c>
    </row>
    <row r="1510" spans="1:7" x14ac:dyDescent="0.25">
      <c r="A1510" s="7">
        <v>44919</v>
      </c>
      <c r="B1510" s="9">
        <v>13</v>
      </c>
      <c r="C1510" s="9" t="s">
        <v>1347</v>
      </c>
      <c r="D1510" s="9">
        <v>156000</v>
      </c>
      <c r="E1510" s="9" t="s">
        <v>9</v>
      </c>
      <c r="F1510" s="9"/>
      <c r="G1510" s="11" t="s">
        <v>1153</v>
      </c>
    </row>
    <row r="1511" spans="1:7" x14ac:dyDescent="0.25">
      <c r="A1511" s="7">
        <v>44935</v>
      </c>
      <c r="B1511" s="9">
        <v>15</v>
      </c>
      <c r="C1511" s="9" t="s">
        <v>1347</v>
      </c>
      <c r="D1511" s="9">
        <v>26250</v>
      </c>
      <c r="E1511" s="9" t="s">
        <v>9</v>
      </c>
      <c r="F1511" s="9"/>
      <c r="G1511" s="11" t="s">
        <v>1153</v>
      </c>
    </row>
    <row r="1512" spans="1:7" x14ac:dyDescent="0.25">
      <c r="A1512" s="7">
        <v>44938</v>
      </c>
      <c r="B1512" s="9">
        <v>16</v>
      </c>
      <c r="C1512" s="9" t="s">
        <v>1347</v>
      </c>
      <c r="D1512" s="9">
        <v>400000</v>
      </c>
      <c r="E1512" s="9" t="s">
        <v>9</v>
      </c>
      <c r="F1512" s="9"/>
      <c r="G1512" s="11" t="s">
        <v>1153</v>
      </c>
    </row>
    <row r="1513" spans="1:7" x14ac:dyDescent="0.25">
      <c r="A1513" s="7">
        <v>44959</v>
      </c>
      <c r="B1513" s="9">
        <v>20</v>
      </c>
      <c r="C1513" s="9" t="s">
        <v>1347</v>
      </c>
      <c r="D1513" s="9">
        <v>310000</v>
      </c>
      <c r="E1513" s="9" t="s">
        <v>9</v>
      </c>
      <c r="F1513" s="9"/>
      <c r="G1513" s="11" t="s">
        <v>1153</v>
      </c>
    </row>
    <row r="1514" spans="1:7" x14ac:dyDescent="0.25">
      <c r="A1514" s="7">
        <v>44986</v>
      </c>
      <c r="B1514" s="9">
        <v>21</v>
      </c>
      <c r="C1514" s="9" t="s">
        <v>1347</v>
      </c>
      <c r="D1514" s="9">
        <v>13888</v>
      </c>
      <c r="E1514" s="9" t="s">
        <v>9</v>
      </c>
      <c r="F1514" s="9"/>
      <c r="G1514" s="11" t="s">
        <v>1153</v>
      </c>
    </row>
    <row r="1515" spans="1:7" x14ac:dyDescent="0.25">
      <c r="A1515" s="7">
        <v>45016</v>
      </c>
      <c r="B1515" s="9">
        <v>11</v>
      </c>
      <c r="C1515" s="9" t="s">
        <v>1067</v>
      </c>
      <c r="D1515" s="9">
        <v>164426.14000000001</v>
      </c>
      <c r="E1515" s="9" t="s">
        <v>9</v>
      </c>
      <c r="F1515" s="9"/>
      <c r="G1515" s="11" t="s">
        <v>1070</v>
      </c>
    </row>
    <row r="1516" spans="1:7" x14ac:dyDescent="0.25">
      <c r="A1516" s="7">
        <v>44654</v>
      </c>
      <c r="B1516" s="9"/>
      <c r="C1516" s="9" t="s">
        <v>713</v>
      </c>
      <c r="D1516" s="9">
        <v>3800</v>
      </c>
      <c r="E1516" s="9" t="s">
        <v>9</v>
      </c>
      <c r="F1516" s="9"/>
      <c r="G1516" s="11" t="s">
        <v>1070</v>
      </c>
    </row>
    <row r="1517" spans="1:7" x14ac:dyDescent="0.25">
      <c r="A1517" s="7">
        <v>44654</v>
      </c>
      <c r="B1517" s="9"/>
      <c r="C1517" s="9" t="s">
        <v>713</v>
      </c>
      <c r="D1517" s="9">
        <v>8800</v>
      </c>
      <c r="E1517" s="9" t="s">
        <v>9</v>
      </c>
      <c r="F1517" s="9"/>
      <c r="G1517" s="11" t="s">
        <v>1070</v>
      </c>
    </row>
    <row r="1518" spans="1:7" x14ac:dyDescent="0.25">
      <c r="A1518" s="7">
        <v>44681</v>
      </c>
      <c r="B1518" s="9">
        <v>43</v>
      </c>
      <c r="C1518" s="9" t="s">
        <v>713</v>
      </c>
      <c r="D1518" s="9">
        <v>5880</v>
      </c>
      <c r="E1518" s="9" t="s">
        <v>9</v>
      </c>
      <c r="F1518" s="9"/>
      <c r="G1518" s="11" t="s">
        <v>1070</v>
      </c>
    </row>
    <row r="1519" spans="1:7" x14ac:dyDescent="0.25">
      <c r="A1519" s="7">
        <v>44681</v>
      </c>
      <c r="B1519" s="9">
        <v>42</v>
      </c>
      <c r="C1519" s="9" t="s">
        <v>713</v>
      </c>
      <c r="D1519" s="9">
        <v>2100</v>
      </c>
      <c r="E1519" s="9" t="s">
        <v>9</v>
      </c>
      <c r="F1519" s="9"/>
      <c r="G1519" s="11" t="s">
        <v>1070</v>
      </c>
    </row>
    <row r="1520" spans="1:7" x14ac:dyDescent="0.25">
      <c r="A1520" s="7">
        <v>44681</v>
      </c>
      <c r="B1520" s="9">
        <v>39</v>
      </c>
      <c r="C1520" s="9" t="s">
        <v>713</v>
      </c>
      <c r="D1520" s="9">
        <v>3000</v>
      </c>
      <c r="E1520" s="9" t="s">
        <v>9</v>
      </c>
      <c r="F1520" s="9"/>
      <c r="G1520" s="11" t="s">
        <v>1070</v>
      </c>
    </row>
    <row r="1521" spans="1:7" x14ac:dyDescent="0.25">
      <c r="A1521" s="7">
        <v>44681</v>
      </c>
      <c r="B1521" s="9">
        <v>38</v>
      </c>
      <c r="C1521" s="9" t="s">
        <v>713</v>
      </c>
      <c r="D1521" s="9">
        <v>8500</v>
      </c>
      <c r="E1521" s="9" t="s">
        <v>9</v>
      </c>
      <c r="F1521" s="9"/>
      <c r="G1521" s="11" t="s">
        <v>1070</v>
      </c>
    </row>
    <row r="1522" spans="1:7" x14ac:dyDescent="0.25">
      <c r="A1522" s="7">
        <v>44681</v>
      </c>
      <c r="B1522" s="9">
        <v>40</v>
      </c>
      <c r="C1522" s="9" t="s">
        <v>713</v>
      </c>
      <c r="D1522" s="9">
        <v>2100</v>
      </c>
      <c r="E1522" s="9" t="s">
        <v>9</v>
      </c>
      <c r="F1522" s="9"/>
      <c r="G1522" s="11" t="s">
        <v>1070</v>
      </c>
    </row>
    <row r="1523" spans="1:7" x14ac:dyDescent="0.25">
      <c r="A1523" s="7">
        <v>44681</v>
      </c>
      <c r="B1523" s="9">
        <v>41</v>
      </c>
      <c r="C1523" s="9" t="s">
        <v>713</v>
      </c>
      <c r="D1523" s="9">
        <v>2100</v>
      </c>
      <c r="E1523" s="9" t="s">
        <v>9</v>
      </c>
      <c r="F1523" s="9"/>
      <c r="G1523" s="11" t="s">
        <v>1070</v>
      </c>
    </row>
    <row r="1524" spans="1:7" x14ac:dyDescent="0.25">
      <c r="A1524" s="7">
        <v>44718</v>
      </c>
      <c r="B1524" s="9">
        <v>48</v>
      </c>
      <c r="C1524" s="9" t="s">
        <v>713</v>
      </c>
      <c r="D1524" s="9">
        <v>9200</v>
      </c>
      <c r="E1524" s="9" t="s">
        <v>9</v>
      </c>
      <c r="F1524" s="9"/>
      <c r="G1524" s="11" t="s">
        <v>1070</v>
      </c>
    </row>
    <row r="1525" spans="1:7" x14ac:dyDescent="0.25">
      <c r="A1525" s="7">
        <v>44725</v>
      </c>
      <c r="B1525" s="9">
        <v>46</v>
      </c>
      <c r="C1525" s="9" t="s">
        <v>713</v>
      </c>
      <c r="D1525" s="9">
        <v>6160</v>
      </c>
      <c r="E1525" s="9" t="s">
        <v>9</v>
      </c>
      <c r="F1525" s="9"/>
      <c r="G1525" s="11" t="s">
        <v>1070</v>
      </c>
    </row>
    <row r="1526" spans="1:7" x14ac:dyDescent="0.25">
      <c r="A1526" s="7">
        <v>44770</v>
      </c>
      <c r="B1526" s="9">
        <v>192</v>
      </c>
      <c r="C1526" s="9" t="s">
        <v>713</v>
      </c>
      <c r="D1526" s="9">
        <v>16800</v>
      </c>
      <c r="E1526" s="9" t="s">
        <v>9</v>
      </c>
      <c r="F1526" s="9"/>
      <c r="G1526" s="11" t="s">
        <v>1070</v>
      </c>
    </row>
    <row r="1527" spans="1:7" x14ac:dyDescent="0.25">
      <c r="A1527" s="7">
        <v>44770</v>
      </c>
      <c r="B1527" s="9">
        <v>191</v>
      </c>
      <c r="C1527" s="9" t="s">
        <v>713</v>
      </c>
      <c r="D1527" s="9">
        <v>10200</v>
      </c>
      <c r="E1527" s="9" t="s">
        <v>9</v>
      </c>
      <c r="F1527" s="9"/>
      <c r="G1527" s="11" t="s">
        <v>1070</v>
      </c>
    </row>
    <row r="1528" spans="1:7" x14ac:dyDescent="0.25">
      <c r="A1528" s="7">
        <v>44770</v>
      </c>
      <c r="B1528" s="9">
        <v>105</v>
      </c>
      <c r="C1528" s="9" t="s">
        <v>713</v>
      </c>
      <c r="D1528" s="9">
        <v>9800</v>
      </c>
      <c r="E1528" s="9" t="s">
        <v>9</v>
      </c>
      <c r="F1528" s="9"/>
      <c r="G1528" s="11" t="s">
        <v>1070</v>
      </c>
    </row>
    <row r="1529" spans="1:7" x14ac:dyDescent="0.25">
      <c r="A1529" s="7">
        <v>44783</v>
      </c>
      <c r="B1529" s="9">
        <v>162</v>
      </c>
      <c r="C1529" s="9" t="s">
        <v>713</v>
      </c>
      <c r="D1529" s="9">
        <v>9500</v>
      </c>
      <c r="E1529" s="9" t="s">
        <v>9</v>
      </c>
      <c r="F1529" s="9"/>
      <c r="G1529" s="11" t="s">
        <v>1070</v>
      </c>
    </row>
    <row r="1530" spans="1:7" x14ac:dyDescent="0.25">
      <c r="A1530" s="7">
        <v>44791</v>
      </c>
      <c r="B1530" s="9">
        <v>51</v>
      </c>
      <c r="C1530" s="9" t="s">
        <v>713</v>
      </c>
      <c r="D1530" s="9">
        <v>8800</v>
      </c>
      <c r="E1530" s="9" t="s">
        <v>9</v>
      </c>
      <c r="F1530" s="9"/>
      <c r="G1530" s="11" t="s">
        <v>1070</v>
      </c>
    </row>
    <row r="1531" spans="1:7" x14ac:dyDescent="0.25">
      <c r="A1531" s="7">
        <v>44791</v>
      </c>
      <c r="B1531" s="9">
        <v>53</v>
      </c>
      <c r="C1531" s="9" t="s">
        <v>713</v>
      </c>
      <c r="D1531" s="9">
        <v>3500</v>
      </c>
      <c r="E1531" s="9" t="s">
        <v>9</v>
      </c>
      <c r="F1531" s="9"/>
      <c r="G1531" s="11" t="s">
        <v>1070</v>
      </c>
    </row>
    <row r="1532" spans="1:7" x14ac:dyDescent="0.25">
      <c r="A1532" s="7">
        <v>44808</v>
      </c>
      <c r="B1532" s="9" t="s">
        <v>1348</v>
      </c>
      <c r="C1532" s="9" t="s">
        <v>713</v>
      </c>
      <c r="D1532" s="9">
        <v>12400</v>
      </c>
      <c r="E1532" s="9" t="s">
        <v>9</v>
      </c>
      <c r="F1532" s="9"/>
      <c r="G1532" s="11" t="s">
        <v>1070</v>
      </c>
    </row>
    <row r="1533" spans="1:7" x14ac:dyDescent="0.25">
      <c r="A1533" s="7">
        <v>44811</v>
      </c>
      <c r="B1533" s="9">
        <v>67</v>
      </c>
      <c r="C1533" s="9" t="s">
        <v>713</v>
      </c>
      <c r="D1533" s="9">
        <v>15800</v>
      </c>
      <c r="E1533" s="9" t="s">
        <v>9</v>
      </c>
      <c r="F1533" s="9"/>
      <c r="G1533" s="11" t="s">
        <v>1070</v>
      </c>
    </row>
    <row r="1534" spans="1:7" x14ac:dyDescent="0.25">
      <c r="A1534" s="7">
        <v>44829</v>
      </c>
      <c r="B1534" s="17">
        <v>106107</v>
      </c>
      <c r="C1534" s="9" t="s">
        <v>713</v>
      </c>
      <c r="D1534" s="9">
        <v>8500</v>
      </c>
      <c r="E1534" s="9" t="s">
        <v>9</v>
      </c>
      <c r="F1534" s="9"/>
      <c r="G1534" s="11" t="s">
        <v>1070</v>
      </c>
    </row>
    <row r="1535" spans="1:7" x14ac:dyDescent="0.25">
      <c r="A1535" s="7">
        <v>44840</v>
      </c>
      <c r="B1535" s="9"/>
      <c r="C1535" s="9" t="s">
        <v>713</v>
      </c>
      <c r="D1535" s="9">
        <v>19100</v>
      </c>
      <c r="E1535" s="9" t="s">
        <v>9</v>
      </c>
      <c r="F1535" s="9"/>
      <c r="G1535" s="11" t="s">
        <v>1070</v>
      </c>
    </row>
    <row r="1536" spans="1:7" x14ac:dyDescent="0.25">
      <c r="A1536" s="7">
        <v>44853</v>
      </c>
      <c r="B1536" s="9">
        <v>18</v>
      </c>
      <c r="C1536" s="9" t="s">
        <v>713</v>
      </c>
      <c r="D1536" s="9">
        <v>17000</v>
      </c>
      <c r="E1536" s="9" t="s">
        <v>9</v>
      </c>
      <c r="F1536" s="9"/>
      <c r="G1536" s="11" t="s">
        <v>1070</v>
      </c>
    </row>
    <row r="1537" spans="1:7" x14ac:dyDescent="0.25">
      <c r="A1537" s="7">
        <v>44867</v>
      </c>
      <c r="B1537" s="9" t="s">
        <v>1349</v>
      </c>
      <c r="C1537" s="9" t="s">
        <v>713</v>
      </c>
      <c r="D1537" s="9">
        <v>24830</v>
      </c>
      <c r="E1537" s="9" t="s">
        <v>9</v>
      </c>
      <c r="F1537" s="9"/>
      <c r="G1537" s="11" t="s">
        <v>1070</v>
      </c>
    </row>
    <row r="1538" spans="1:7" x14ac:dyDescent="0.25">
      <c r="A1538" s="7">
        <v>44867</v>
      </c>
      <c r="B1538" s="9" t="s">
        <v>1350</v>
      </c>
      <c r="C1538" s="9" t="s">
        <v>713</v>
      </c>
      <c r="D1538" s="9">
        <v>28100</v>
      </c>
      <c r="E1538" s="9" t="s">
        <v>9</v>
      </c>
      <c r="F1538" s="9"/>
      <c r="G1538" s="11" t="s">
        <v>1070</v>
      </c>
    </row>
    <row r="1539" spans="1:7" x14ac:dyDescent="0.25">
      <c r="A1539" s="7">
        <v>44874</v>
      </c>
      <c r="B1539" s="9"/>
      <c r="C1539" s="9" t="s">
        <v>713</v>
      </c>
      <c r="D1539" s="9">
        <v>8500</v>
      </c>
      <c r="E1539" s="9" t="s">
        <v>9</v>
      </c>
      <c r="F1539" s="9"/>
      <c r="G1539" s="11" t="s">
        <v>1070</v>
      </c>
    </row>
    <row r="1540" spans="1:7" x14ac:dyDescent="0.25">
      <c r="A1540" s="7">
        <v>44895</v>
      </c>
      <c r="B1540" s="9">
        <v>91</v>
      </c>
      <c r="C1540" s="9" t="s">
        <v>713</v>
      </c>
      <c r="D1540" s="9">
        <v>8500</v>
      </c>
      <c r="E1540" s="9" t="s">
        <v>9</v>
      </c>
      <c r="F1540" s="9"/>
      <c r="G1540" s="11" t="s">
        <v>1070</v>
      </c>
    </row>
    <row r="1541" spans="1:7" x14ac:dyDescent="0.25">
      <c r="A1541" s="7">
        <v>44919</v>
      </c>
      <c r="B1541" s="9">
        <v>99</v>
      </c>
      <c r="C1541" s="9" t="s">
        <v>713</v>
      </c>
      <c r="D1541" s="9">
        <v>3600</v>
      </c>
      <c r="E1541" s="9" t="s">
        <v>9</v>
      </c>
      <c r="F1541" s="9"/>
      <c r="G1541" s="11" t="s">
        <v>1070</v>
      </c>
    </row>
    <row r="1542" spans="1:7" x14ac:dyDescent="0.25">
      <c r="A1542" s="7">
        <v>44919</v>
      </c>
      <c r="B1542" s="9" t="s">
        <v>1351</v>
      </c>
      <c r="C1542" s="9" t="s">
        <v>713</v>
      </c>
      <c r="D1542" s="9">
        <v>39140</v>
      </c>
      <c r="E1542" s="9" t="s">
        <v>9</v>
      </c>
      <c r="F1542" s="9"/>
      <c r="G1542" s="11" t="s">
        <v>1070</v>
      </c>
    </row>
    <row r="1543" spans="1:7" x14ac:dyDescent="0.25">
      <c r="A1543" s="7">
        <v>44919</v>
      </c>
      <c r="B1543" s="9">
        <v>28</v>
      </c>
      <c r="C1543" s="9" t="s">
        <v>713</v>
      </c>
      <c r="D1543" s="9">
        <v>9000</v>
      </c>
      <c r="E1543" s="9" t="s">
        <v>9</v>
      </c>
      <c r="F1543" s="9"/>
      <c r="G1543" s="11" t="s">
        <v>1070</v>
      </c>
    </row>
    <row r="1544" spans="1:7" x14ac:dyDescent="0.25">
      <c r="A1544" s="7">
        <v>44932</v>
      </c>
      <c r="B1544" s="9">
        <v>30</v>
      </c>
      <c r="C1544" s="9" t="s">
        <v>713</v>
      </c>
      <c r="D1544" s="9">
        <v>6300</v>
      </c>
      <c r="E1544" s="9" t="s">
        <v>9</v>
      </c>
      <c r="F1544" s="9"/>
      <c r="G1544" s="11" t="s">
        <v>1070</v>
      </c>
    </row>
    <row r="1545" spans="1:7" x14ac:dyDescent="0.25">
      <c r="A1545" s="7">
        <v>44943</v>
      </c>
      <c r="B1545" s="9" t="s">
        <v>1352</v>
      </c>
      <c r="C1545" s="9" t="s">
        <v>713</v>
      </c>
      <c r="D1545" s="9">
        <v>18690</v>
      </c>
      <c r="E1545" s="9" t="s">
        <v>9</v>
      </c>
      <c r="F1545" s="9"/>
      <c r="G1545" s="11" t="s">
        <v>1070</v>
      </c>
    </row>
    <row r="1546" spans="1:7" x14ac:dyDescent="0.25">
      <c r="A1546" s="7">
        <v>44954</v>
      </c>
      <c r="B1546" s="9" t="s">
        <v>1353</v>
      </c>
      <c r="C1546" s="9" t="s">
        <v>713</v>
      </c>
      <c r="D1546" s="9">
        <v>16250</v>
      </c>
      <c r="E1546" s="9" t="s">
        <v>9</v>
      </c>
      <c r="F1546" s="9"/>
      <c r="G1546" s="11" t="s">
        <v>1070</v>
      </c>
    </row>
    <row r="1547" spans="1:7" x14ac:dyDescent="0.25">
      <c r="A1547" s="7">
        <v>44652</v>
      </c>
      <c r="B1547" s="9">
        <v>430530642</v>
      </c>
      <c r="C1547" s="9" t="s">
        <v>1354</v>
      </c>
      <c r="D1547" s="9">
        <v>1836</v>
      </c>
      <c r="E1547" s="9" t="s">
        <v>9</v>
      </c>
      <c r="F1547" s="9"/>
      <c r="G1547" s="11" t="s">
        <v>1070</v>
      </c>
    </row>
    <row r="1548" spans="1:7" x14ac:dyDescent="0.25">
      <c r="A1548" s="7">
        <v>44655</v>
      </c>
      <c r="B1548" s="9" t="s">
        <v>1356</v>
      </c>
      <c r="C1548" s="9" t="s">
        <v>1357</v>
      </c>
      <c r="D1548" s="9">
        <v>24232</v>
      </c>
      <c r="E1548" s="9" t="s">
        <v>9</v>
      </c>
      <c r="F1548" s="9"/>
      <c r="G1548" s="11" t="s">
        <v>781</v>
      </c>
    </row>
    <row r="1549" spans="1:7" x14ac:dyDescent="0.25">
      <c r="A1549" s="7">
        <v>44674</v>
      </c>
      <c r="B1549" s="9">
        <v>430530560</v>
      </c>
      <c r="C1549" s="9" t="s">
        <v>1354</v>
      </c>
      <c r="D1549" s="9">
        <v>10564</v>
      </c>
      <c r="E1549" s="9" t="s">
        <v>9</v>
      </c>
      <c r="F1549" s="9"/>
      <c r="G1549" s="11" t="s">
        <v>1070</v>
      </c>
    </row>
    <row r="1550" spans="1:7" x14ac:dyDescent="0.25">
      <c r="A1550" s="7">
        <v>44674</v>
      </c>
      <c r="B1550" s="9" t="s">
        <v>1358</v>
      </c>
      <c r="C1550" s="9" t="s">
        <v>19</v>
      </c>
      <c r="D1550" s="9">
        <v>47105.07</v>
      </c>
      <c r="E1550" s="9" t="s">
        <v>9</v>
      </c>
      <c r="F1550" s="9"/>
      <c r="G1550" s="11" t="s">
        <v>1070</v>
      </c>
    </row>
    <row r="1551" spans="1:7" x14ac:dyDescent="0.25">
      <c r="A1551" s="7">
        <v>44674</v>
      </c>
      <c r="B1551" s="9" t="s">
        <v>1359</v>
      </c>
      <c r="C1551" s="9" t="s">
        <v>1186</v>
      </c>
      <c r="D1551" s="9">
        <v>32767.84</v>
      </c>
      <c r="E1551" s="9" t="s">
        <v>9</v>
      </c>
      <c r="F1551" s="9"/>
      <c r="G1551" s="11" t="s">
        <v>1070</v>
      </c>
    </row>
    <row r="1552" spans="1:7" x14ac:dyDescent="0.25">
      <c r="A1552" s="7">
        <v>44674</v>
      </c>
      <c r="B1552" s="9" t="s">
        <v>1360</v>
      </c>
      <c r="C1552" s="9" t="s">
        <v>1186</v>
      </c>
      <c r="D1552" s="9">
        <v>70655.92</v>
      </c>
      <c r="E1552" s="9" t="s">
        <v>9</v>
      </c>
      <c r="F1552" s="9"/>
      <c r="G1552" s="11" t="s">
        <v>1070</v>
      </c>
    </row>
    <row r="1553" spans="1:7" x14ac:dyDescent="0.25">
      <c r="A1553" s="7">
        <v>44674</v>
      </c>
      <c r="B1553" s="9" t="s">
        <v>1361</v>
      </c>
      <c r="C1553" s="9" t="s">
        <v>1186</v>
      </c>
      <c r="D1553" s="9">
        <v>70655.92</v>
      </c>
      <c r="E1553" s="9" t="s">
        <v>9</v>
      </c>
      <c r="F1553" s="9"/>
      <c r="G1553" s="11" t="s">
        <v>1070</v>
      </c>
    </row>
    <row r="1554" spans="1:7" x14ac:dyDescent="0.25">
      <c r="A1554" s="7">
        <v>44679</v>
      </c>
      <c r="B1554" s="9">
        <v>430529077</v>
      </c>
      <c r="C1554" s="9" t="s">
        <v>1354</v>
      </c>
      <c r="D1554" s="9">
        <v>15642</v>
      </c>
      <c r="E1554" s="9" t="s">
        <v>9</v>
      </c>
      <c r="F1554" s="9"/>
      <c r="G1554" s="11" t="s">
        <v>1070</v>
      </c>
    </row>
    <row r="1555" spans="1:7" x14ac:dyDescent="0.25">
      <c r="A1555" s="7">
        <v>44679</v>
      </c>
      <c r="B1555" s="9">
        <v>2</v>
      </c>
      <c r="C1555" s="9" t="s">
        <v>16</v>
      </c>
      <c r="D1555" s="9">
        <v>45831.18</v>
      </c>
      <c r="E1555" s="9" t="s">
        <v>9</v>
      </c>
      <c r="F1555" s="9"/>
      <c r="G1555" s="11" t="s">
        <v>1070</v>
      </c>
    </row>
    <row r="1556" spans="1:7" x14ac:dyDescent="0.25">
      <c r="A1556" s="7">
        <v>44679</v>
      </c>
      <c r="B1556" s="9" t="s">
        <v>1362</v>
      </c>
      <c r="C1556" s="9" t="s">
        <v>30</v>
      </c>
      <c r="D1556" s="9">
        <v>134692.07999999999</v>
      </c>
      <c r="E1556" s="9" t="s">
        <v>9</v>
      </c>
      <c r="F1556" s="9"/>
      <c r="G1556" s="11" t="s">
        <v>1153</v>
      </c>
    </row>
    <row r="1557" spans="1:7" x14ac:dyDescent="0.25">
      <c r="A1557" s="7">
        <v>44681</v>
      </c>
      <c r="B1557" s="9" t="s">
        <v>1363</v>
      </c>
      <c r="C1557" s="9" t="s">
        <v>1186</v>
      </c>
      <c r="D1557" s="9">
        <v>70655.92</v>
      </c>
      <c r="E1557" s="9" t="s">
        <v>9</v>
      </c>
      <c r="F1557" s="9"/>
      <c r="G1557" s="11" t="s">
        <v>1070</v>
      </c>
    </row>
    <row r="1558" spans="1:7" x14ac:dyDescent="0.25">
      <c r="A1558" s="7">
        <v>44681</v>
      </c>
      <c r="B1558" s="9">
        <v>2218200728</v>
      </c>
      <c r="C1558" s="9" t="s">
        <v>1364</v>
      </c>
      <c r="D1558" s="9">
        <v>868455.35</v>
      </c>
      <c r="E1558" s="9" t="s">
        <v>9</v>
      </c>
      <c r="F1558" s="9"/>
      <c r="G1558" s="11" t="s">
        <v>1070</v>
      </c>
    </row>
    <row r="1559" spans="1:7" x14ac:dyDescent="0.25">
      <c r="A1559" s="7">
        <v>44682</v>
      </c>
      <c r="B1559" s="9">
        <v>430529231</v>
      </c>
      <c r="C1559" s="9" t="s">
        <v>1354</v>
      </c>
      <c r="D1559" s="9">
        <v>265857</v>
      </c>
      <c r="E1559" s="9" t="s">
        <v>9</v>
      </c>
      <c r="F1559" s="9"/>
      <c r="G1559" s="11" t="s">
        <v>1070</v>
      </c>
    </row>
    <row r="1560" spans="1:7" x14ac:dyDescent="0.25">
      <c r="A1560" s="7">
        <v>44682</v>
      </c>
      <c r="B1560" s="9">
        <v>368</v>
      </c>
      <c r="C1560" s="9" t="s">
        <v>1354</v>
      </c>
      <c r="D1560" s="9">
        <v>175872</v>
      </c>
      <c r="E1560" s="9" t="s">
        <v>9</v>
      </c>
      <c r="F1560" s="9"/>
      <c r="G1560" s="11" t="s">
        <v>1070</v>
      </c>
    </row>
    <row r="1561" spans="1:7" x14ac:dyDescent="0.25">
      <c r="A1561" s="7">
        <v>44683</v>
      </c>
      <c r="B1561" s="9">
        <v>2218200875</v>
      </c>
      <c r="C1561" s="9" t="s">
        <v>1364</v>
      </c>
      <c r="D1561" s="9">
        <v>618607.43999999994</v>
      </c>
      <c r="E1561" s="9" t="s">
        <v>9</v>
      </c>
      <c r="F1561" s="9"/>
      <c r="G1561" s="11" t="s">
        <v>1070</v>
      </c>
    </row>
    <row r="1562" spans="1:7" x14ac:dyDescent="0.25">
      <c r="A1562" s="7">
        <v>44696</v>
      </c>
      <c r="B1562" s="9" t="s">
        <v>1365</v>
      </c>
      <c r="C1562" s="9" t="s">
        <v>1186</v>
      </c>
      <c r="D1562" s="9">
        <v>60118.66</v>
      </c>
      <c r="E1562" s="9" t="s">
        <v>9</v>
      </c>
      <c r="F1562" s="9"/>
      <c r="G1562" s="11" t="s">
        <v>1070</v>
      </c>
    </row>
    <row r="1563" spans="1:7" x14ac:dyDescent="0.25">
      <c r="A1563" s="7">
        <v>44696</v>
      </c>
      <c r="B1563" s="9" t="s">
        <v>1366</v>
      </c>
      <c r="C1563" s="9" t="s">
        <v>1186</v>
      </c>
      <c r="D1563" s="9">
        <v>27201.7</v>
      </c>
      <c r="E1563" s="9" t="s">
        <v>9</v>
      </c>
      <c r="F1563" s="9"/>
      <c r="G1563" s="11" t="s">
        <v>1070</v>
      </c>
    </row>
    <row r="1564" spans="1:7" x14ac:dyDescent="0.25">
      <c r="A1564" s="7">
        <v>44696</v>
      </c>
      <c r="B1564" s="9">
        <v>28</v>
      </c>
      <c r="C1564" s="9" t="s">
        <v>16</v>
      </c>
      <c r="D1564" s="9">
        <v>168592.94</v>
      </c>
      <c r="E1564" s="9" t="s">
        <v>9</v>
      </c>
      <c r="F1564" s="9"/>
      <c r="G1564" s="11" t="s">
        <v>1070</v>
      </c>
    </row>
    <row r="1565" spans="1:7" x14ac:dyDescent="0.25">
      <c r="A1565" s="7">
        <v>44706</v>
      </c>
      <c r="B1565" s="9" t="s">
        <v>1367</v>
      </c>
      <c r="C1565" s="9" t="s">
        <v>30</v>
      </c>
      <c r="D1565" s="9">
        <v>389476</v>
      </c>
      <c r="E1565" s="9" t="s">
        <v>9</v>
      </c>
      <c r="F1565" s="9"/>
      <c r="G1565" s="11" t="s">
        <v>1153</v>
      </c>
    </row>
    <row r="1566" spans="1:7" x14ac:dyDescent="0.25">
      <c r="A1566" s="7">
        <v>44707</v>
      </c>
      <c r="B1566" s="9">
        <v>12</v>
      </c>
      <c r="C1566" s="9" t="s">
        <v>1368</v>
      </c>
      <c r="D1566" s="9">
        <v>17815</v>
      </c>
      <c r="E1566" s="9" t="s">
        <v>9</v>
      </c>
      <c r="F1566" s="9"/>
      <c r="G1566" s="11" t="s">
        <v>1153</v>
      </c>
    </row>
    <row r="1567" spans="1:7" x14ac:dyDescent="0.25">
      <c r="A1567" s="7">
        <v>44707</v>
      </c>
      <c r="B1567" s="9">
        <v>11</v>
      </c>
      <c r="C1567" s="9" t="s">
        <v>1368</v>
      </c>
      <c r="D1567" s="9">
        <v>448356.21</v>
      </c>
      <c r="E1567" s="9" t="s">
        <v>9</v>
      </c>
      <c r="F1567" s="9"/>
      <c r="G1567" s="11" t="s">
        <v>1153</v>
      </c>
    </row>
    <row r="1568" spans="1:7" x14ac:dyDescent="0.25">
      <c r="A1568" s="7">
        <v>44712</v>
      </c>
      <c r="B1568" s="9" t="s">
        <v>1369</v>
      </c>
      <c r="C1568" s="9" t="s">
        <v>1370</v>
      </c>
      <c r="D1568" s="9">
        <v>479160</v>
      </c>
      <c r="E1568" s="9" t="s">
        <v>9</v>
      </c>
      <c r="F1568" s="9"/>
      <c r="G1568" s="11" t="s">
        <v>1093</v>
      </c>
    </row>
    <row r="1569" spans="1:7" x14ac:dyDescent="0.25">
      <c r="A1569" s="7">
        <v>44725</v>
      </c>
      <c r="B1569" s="9">
        <v>15</v>
      </c>
      <c r="C1569" s="9" t="s">
        <v>1368</v>
      </c>
      <c r="D1569" s="9">
        <v>168926.6</v>
      </c>
      <c r="E1569" s="9" t="s">
        <v>9</v>
      </c>
      <c r="F1569" s="9"/>
      <c r="G1569" s="11" t="s">
        <v>1153</v>
      </c>
    </row>
    <row r="1570" spans="1:7" x14ac:dyDescent="0.25">
      <c r="A1570" s="7">
        <v>44726</v>
      </c>
      <c r="B1570" s="9" t="s">
        <v>1371</v>
      </c>
      <c r="C1570" s="9" t="s">
        <v>1372</v>
      </c>
      <c r="D1570" s="9">
        <v>650000</v>
      </c>
      <c r="E1570" s="9" t="s">
        <v>9</v>
      </c>
      <c r="F1570" s="9"/>
      <c r="G1570" s="11" t="s">
        <v>1070</v>
      </c>
    </row>
    <row r="1571" spans="1:7" x14ac:dyDescent="0.25">
      <c r="A1571" s="7">
        <v>44727</v>
      </c>
      <c r="B1571" s="9" t="s">
        <v>1373</v>
      </c>
      <c r="C1571" s="9" t="s">
        <v>19</v>
      </c>
      <c r="D1571" s="9">
        <v>110747.74</v>
      </c>
      <c r="E1571" s="9" t="s">
        <v>9</v>
      </c>
      <c r="F1571" s="9"/>
      <c r="G1571" s="11" t="s">
        <v>1070</v>
      </c>
    </row>
    <row r="1572" spans="1:7" x14ac:dyDescent="0.25">
      <c r="A1572" s="7">
        <v>44728</v>
      </c>
      <c r="B1572" s="9">
        <v>43</v>
      </c>
      <c r="C1572" s="9" t="s">
        <v>1266</v>
      </c>
      <c r="D1572" s="9">
        <v>254936</v>
      </c>
      <c r="E1572" s="9" t="s">
        <v>9</v>
      </c>
      <c r="F1572" s="9"/>
      <c r="G1572" s="11" t="s">
        <v>507</v>
      </c>
    </row>
    <row r="1573" spans="1:7" x14ac:dyDescent="0.25">
      <c r="A1573" s="7">
        <v>44730</v>
      </c>
      <c r="B1573" s="9" t="s">
        <v>1374</v>
      </c>
      <c r="C1573" s="9" t="s">
        <v>1186</v>
      </c>
      <c r="D1573" s="9">
        <v>27648.3</v>
      </c>
      <c r="E1573" s="9" t="s">
        <v>9</v>
      </c>
      <c r="F1573" s="9"/>
      <c r="G1573" s="11" t="s">
        <v>1070</v>
      </c>
    </row>
    <row r="1574" spans="1:7" x14ac:dyDescent="0.25">
      <c r="A1574" s="7">
        <v>44742</v>
      </c>
      <c r="B1574" s="9" t="s">
        <v>1375</v>
      </c>
      <c r="C1574" s="9" t="s">
        <v>19</v>
      </c>
      <c r="D1574" s="9">
        <v>3334.9</v>
      </c>
      <c r="E1574" s="9" t="s">
        <v>9</v>
      </c>
      <c r="F1574" s="9"/>
      <c r="G1574" s="11" t="s">
        <v>1070</v>
      </c>
    </row>
    <row r="1575" spans="1:7" x14ac:dyDescent="0.25">
      <c r="A1575" s="7">
        <v>44742</v>
      </c>
      <c r="B1575" s="9">
        <v>2606</v>
      </c>
      <c r="C1575" s="9" t="s">
        <v>514</v>
      </c>
      <c r="D1575" s="9">
        <v>40068.92</v>
      </c>
      <c r="E1575" s="9" t="s">
        <v>9</v>
      </c>
      <c r="F1575" s="9"/>
      <c r="G1575" s="11" t="s">
        <v>781</v>
      </c>
    </row>
    <row r="1576" spans="1:7" x14ac:dyDescent="0.25">
      <c r="A1576" s="7">
        <v>44742</v>
      </c>
      <c r="B1576" s="9">
        <v>2517</v>
      </c>
      <c r="C1576" s="9" t="s">
        <v>514</v>
      </c>
      <c r="D1576" s="9">
        <v>111478.08</v>
      </c>
      <c r="E1576" s="9" t="s">
        <v>9</v>
      </c>
      <c r="F1576" s="9"/>
      <c r="G1576" s="11" t="s">
        <v>781</v>
      </c>
    </row>
    <row r="1577" spans="1:7" x14ac:dyDescent="0.25">
      <c r="A1577" s="7">
        <v>44742</v>
      </c>
      <c r="B1577" s="9">
        <v>2627</v>
      </c>
      <c r="C1577" s="9" t="s">
        <v>514</v>
      </c>
      <c r="D1577" s="9">
        <v>9730.64</v>
      </c>
      <c r="E1577" s="9" t="s">
        <v>9</v>
      </c>
      <c r="F1577" s="9"/>
      <c r="G1577" s="11" t="s">
        <v>781</v>
      </c>
    </row>
    <row r="1578" spans="1:7" x14ac:dyDescent="0.25">
      <c r="A1578" s="7">
        <v>44743</v>
      </c>
      <c r="B1578" s="9">
        <v>1261102213</v>
      </c>
      <c r="C1578" s="9" t="s">
        <v>224</v>
      </c>
      <c r="D1578" s="9">
        <v>4721</v>
      </c>
      <c r="E1578" s="9" t="s">
        <v>9</v>
      </c>
      <c r="F1578" s="9"/>
      <c r="G1578" s="11" t="s">
        <v>1093</v>
      </c>
    </row>
    <row r="1579" spans="1:7" x14ac:dyDescent="0.25">
      <c r="A1579" s="7">
        <v>44762</v>
      </c>
      <c r="B1579" s="9" t="s">
        <v>1376</v>
      </c>
      <c r="C1579" s="9" t="s">
        <v>1186</v>
      </c>
      <c r="D1579" s="9">
        <v>111343.56</v>
      </c>
      <c r="E1579" s="9" t="s">
        <v>9</v>
      </c>
      <c r="F1579" s="9"/>
      <c r="G1579" s="11" t="s">
        <v>1070</v>
      </c>
    </row>
    <row r="1580" spans="1:7" x14ac:dyDescent="0.25">
      <c r="A1580" s="7">
        <v>44762</v>
      </c>
      <c r="B1580" s="9" t="s">
        <v>1377</v>
      </c>
      <c r="C1580" s="9" t="s">
        <v>1186</v>
      </c>
      <c r="D1580" s="9">
        <v>77126.960000000006</v>
      </c>
      <c r="E1580" s="9" t="s">
        <v>9</v>
      </c>
      <c r="F1580" s="9"/>
      <c r="G1580" s="11" t="s">
        <v>1070</v>
      </c>
    </row>
    <row r="1581" spans="1:7" x14ac:dyDescent="0.25">
      <c r="A1581" s="7">
        <v>44762</v>
      </c>
      <c r="B1581" s="9" t="s">
        <v>1378</v>
      </c>
      <c r="C1581" s="9" t="s">
        <v>1186</v>
      </c>
      <c r="D1581" s="9">
        <v>18683.060000000001</v>
      </c>
      <c r="E1581" s="9" t="s">
        <v>9</v>
      </c>
      <c r="F1581" s="9"/>
      <c r="G1581" s="11" t="s">
        <v>1070</v>
      </c>
    </row>
    <row r="1582" spans="1:7" x14ac:dyDescent="0.25">
      <c r="A1582" s="7">
        <v>44762</v>
      </c>
      <c r="B1582" s="9" t="s">
        <v>1379</v>
      </c>
      <c r="C1582" s="9" t="s">
        <v>1186</v>
      </c>
      <c r="D1582" s="9">
        <v>18767.8</v>
      </c>
      <c r="E1582" s="9" t="s">
        <v>9</v>
      </c>
      <c r="F1582" s="9"/>
      <c r="G1582" s="11" t="s">
        <v>1070</v>
      </c>
    </row>
    <row r="1583" spans="1:7" x14ac:dyDescent="0.25">
      <c r="A1583" s="7">
        <v>44772</v>
      </c>
      <c r="B1583" s="9">
        <v>2114211233</v>
      </c>
      <c r="C1583" s="9" t="s">
        <v>1364</v>
      </c>
      <c r="D1583" s="9">
        <v>868455.35</v>
      </c>
      <c r="E1583" s="9" t="s">
        <v>9</v>
      </c>
      <c r="F1583" s="9"/>
      <c r="G1583" s="11" t="s">
        <v>1070</v>
      </c>
    </row>
    <row r="1584" spans="1:7" x14ac:dyDescent="0.25">
      <c r="A1584" s="7">
        <v>44772</v>
      </c>
      <c r="B1584" s="9">
        <v>21</v>
      </c>
      <c r="C1584" s="9" t="s">
        <v>1380</v>
      </c>
      <c r="D1584" s="9">
        <v>177618</v>
      </c>
      <c r="E1584" s="9" t="s">
        <v>9</v>
      </c>
      <c r="F1584" s="9"/>
      <c r="G1584" s="11" t="s">
        <v>1070</v>
      </c>
    </row>
    <row r="1585" spans="1:7" x14ac:dyDescent="0.25">
      <c r="A1585" s="7">
        <v>44789</v>
      </c>
      <c r="B1585" s="9" t="s">
        <v>1381</v>
      </c>
      <c r="C1585" s="9" t="s">
        <v>110</v>
      </c>
      <c r="D1585" s="9">
        <v>34725</v>
      </c>
      <c r="E1585" s="9" t="s">
        <v>9</v>
      </c>
      <c r="F1585" s="9"/>
      <c r="G1585" s="11" t="s">
        <v>1070</v>
      </c>
    </row>
    <row r="1586" spans="1:7" x14ac:dyDescent="0.25">
      <c r="A1586" s="7">
        <v>44791</v>
      </c>
      <c r="B1586" s="9" t="s">
        <v>1382</v>
      </c>
      <c r="C1586" s="9" t="s">
        <v>1163</v>
      </c>
      <c r="D1586" s="9">
        <v>435668</v>
      </c>
      <c r="E1586" s="9" t="s">
        <v>9</v>
      </c>
      <c r="F1586" s="9"/>
      <c r="G1586" s="11" t="s">
        <v>1070</v>
      </c>
    </row>
    <row r="1587" spans="1:7" x14ac:dyDescent="0.25">
      <c r="A1587" s="7">
        <v>44804</v>
      </c>
      <c r="B1587" s="9">
        <v>322</v>
      </c>
      <c r="C1587" s="9" t="s">
        <v>1207</v>
      </c>
      <c r="D1587" s="9">
        <v>196708</v>
      </c>
      <c r="E1587" s="9" t="s">
        <v>9</v>
      </c>
      <c r="F1587" s="9"/>
      <c r="G1587" s="11" t="s">
        <v>1070</v>
      </c>
    </row>
    <row r="1588" spans="1:7" x14ac:dyDescent="0.25">
      <c r="A1588" s="7">
        <v>44804</v>
      </c>
      <c r="B1588" s="9">
        <v>320</v>
      </c>
      <c r="C1588" s="9" t="s">
        <v>1207</v>
      </c>
      <c r="D1588" s="9">
        <v>336104.36</v>
      </c>
      <c r="E1588" s="9" t="s">
        <v>9</v>
      </c>
      <c r="F1588" s="9"/>
      <c r="G1588" s="11" t="s">
        <v>1070</v>
      </c>
    </row>
    <row r="1589" spans="1:7" x14ac:dyDescent="0.25">
      <c r="A1589" s="7">
        <v>44814</v>
      </c>
      <c r="B1589" s="9" t="s">
        <v>1383</v>
      </c>
      <c r="C1589" s="9" t="s">
        <v>1357</v>
      </c>
      <c r="D1589" s="9">
        <v>160003.46</v>
      </c>
      <c r="E1589" s="9" t="s">
        <v>9</v>
      </c>
      <c r="F1589" s="9"/>
      <c r="G1589" s="11" t="s">
        <v>781</v>
      </c>
    </row>
    <row r="1590" spans="1:7" x14ac:dyDescent="0.25">
      <c r="A1590" s="7">
        <v>44814</v>
      </c>
      <c r="B1590" s="9" t="s">
        <v>1384</v>
      </c>
      <c r="C1590" s="18" t="s">
        <v>1385</v>
      </c>
      <c r="D1590" s="9">
        <v>27000</v>
      </c>
      <c r="E1590" s="9" t="s">
        <v>9</v>
      </c>
      <c r="F1590" s="9"/>
      <c r="G1590" s="11" t="s">
        <v>1070</v>
      </c>
    </row>
    <row r="1591" spans="1:7" x14ac:dyDescent="0.25">
      <c r="A1591" s="7">
        <v>44814</v>
      </c>
      <c r="B1591" s="9">
        <v>340</v>
      </c>
      <c r="C1591" s="9" t="s">
        <v>1207</v>
      </c>
      <c r="D1591" s="9">
        <v>292770.5</v>
      </c>
      <c r="E1591" s="9" t="s">
        <v>9</v>
      </c>
      <c r="F1591" s="9"/>
      <c r="G1591" s="11" t="s">
        <v>1070</v>
      </c>
    </row>
    <row r="1592" spans="1:7" x14ac:dyDescent="0.25">
      <c r="A1592" s="7">
        <v>44814</v>
      </c>
      <c r="B1592" s="9">
        <v>354</v>
      </c>
      <c r="C1592" s="9" t="s">
        <v>1241</v>
      </c>
      <c r="D1592" s="9">
        <v>1805745.72</v>
      </c>
      <c r="E1592" s="9" t="s">
        <v>9</v>
      </c>
      <c r="F1592" s="9"/>
      <c r="G1592" s="11" t="s">
        <v>1242</v>
      </c>
    </row>
    <row r="1593" spans="1:7" x14ac:dyDescent="0.25">
      <c r="A1593" s="7">
        <v>44814</v>
      </c>
      <c r="B1593" s="9">
        <v>422</v>
      </c>
      <c r="C1593" s="9" t="s">
        <v>1241</v>
      </c>
      <c r="D1593" s="9">
        <v>1632466</v>
      </c>
      <c r="E1593" s="9" t="s">
        <v>9</v>
      </c>
      <c r="F1593" s="9"/>
      <c r="G1593" s="11" t="s">
        <v>1242</v>
      </c>
    </row>
    <row r="1594" spans="1:7" x14ac:dyDescent="0.25">
      <c r="A1594" s="7">
        <v>44840</v>
      </c>
      <c r="B1594" s="9" t="s">
        <v>1386</v>
      </c>
      <c r="C1594" s="9" t="s">
        <v>1387</v>
      </c>
      <c r="D1594" s="9">
        <v>132300</v>
      </c>
      <c r="E1594" s="9" t="s">
        <v>9</v>
      </c>
      <c r="F1594" s="9"/>
      <c r="G1594" s="11" t="s">
        <v>1242</v>
      </c>
    </row>
    <row r="1595" spans="1:7" x14ac:dyDescent="0.25">
      <c r="A1595" s="7">
        <v>44840</v>
      </c>
      <c r="B1595" s="9">
        <v>442</v>
      </c>
      <c r="C1595" s="9" t="s">
        <v>1241</v>
      </c>
      <c r="D1595" s="9">
        <v>1649121</v>
      </c>
      <c r="E1595" s="9" t="s">
        <v>9</v>
      </c>
      <c r="F1595" s="9"/>
      <c r="G1595" s="11" t="s">
        <v>1242</v>
      </c>
    </row>
    <row r="1596" spans="1:7" x14ac:dyDescent="0.25">
      <c r="A1596" s="7">
        <v>44895</v>
      </c>
      <c r="B1596" s="9">
        <v>770</v>
      </c>
      <c r="C1596" s="9" t="s">
        <v>463</v>
      </c>
      <c r="D1596" s="9">
        <v>77000</v>
      </c>
      <c r="E1596" s="9" t="s">
        <v>9</v>
      </c>
      <c r="F1596" s="9"/>
      <c r="G1596" s="11" t="s">
        <v>1230</v>
      </c>
    </row>
    <row r="1597" spans="1:7" x14ac:dyDescent="0.25">
      <c r="A1597" s="7">
        <v>44895</v>
      </c>
      <c r="B1597" s="9">
        <v>485</v>
      </c>
      <c r="C1597" s="9" t="s">
        <v>1207</v>
      </c>
      <c r="D1597" s="9">
        <v>68499.199999999997</v>
      </c>
      <c r="E1597" s="9" t="s">
        <v>9</v>
      </c>
      <c r="F1597" s="9"/>
      <c r="G1597" s="11" t="s">
        <v>1070</v>
      </c>
    </row>
    <row r="1598" spans="1:7" x14ac:dyDescent="0.25">
      <c r="A1598" s="7">
        <v>44895</v>
      </c>
      <c r="B1598" s="9">
        <v>430607744</v>
      </c>
      <c r="C1598" s="9" t="s">
        <v>1354</v>
      </c>
      <c r="D1598" s="9">
        <v>2736182</v>
      </c>
      <c r="E1598" s="9" t="s">
        <v>9</v>
      </c>
      <c r="F1598" s="9"/>
      <c r="G1598" s="11" t="s">
        <v>1070</v>
      </c>
    </row>
    <row r="1599" spans="1:7" x14ac:dyDescent="0.25">
      <c r="A1599" s="7">
        <v>44895</v>
      </c>
      <c r="B1599" s="9">
        <v>4</v>
      </c>
      <c r="C1599" s="9" t="s">
        <v>1354</v>
      </c>
      <c r="D1599" s="9">
        <v>650000</v>
      </c>
      <c r="E1599" s="9" t="s">
        <v>9</v>
      </c>
      <c r="F1599" s="9"/>
      <c r="G1599" s="11" t="s">
        <v>1070</v>
      </c>
    </row>
    <row r="1600" spans="1:7" x14ac:dyDescent="0.25">
      <c r="A1600" s="7">
        <v>44926</v>
      </c>
      <c r="B1600" s="9" t="s">
        <v>1388</v>
      </c>
      <c r="C1600" s="9" t="s">
        <v>30</v>
      </c>
      <c r="D1600" s="9">
        <v>8580.51</v>
      </c>
      <c r="E1600" s="9" t="s">
        <v>9</v>
      </c>
      <c r="F1600" s="9"/>
      <c r="G1600" s="11" t="s">
        <v>1153</v>
      </c>
    </row>
    <row r="1601" spans="1:7" x14ac:dyDescent="0.25">
      <c r="A1601" s="7">
        <v>44942</v>
      </c>
      <c r="B1601" s="9">
        <v>2079</v>
      </c>
      <c r="C1601" s="9" t="s">
        <v>1163</v>
      </c>
      <c r="D1601" s="9">
        <v>67574</v>
      </c>
      <c r="E1601" s="9" t="s">
        <v>9</v>
      </c>
      <c r="F1601" s="9"/>
      <c r="G1601" s="11" t="s">
        <v>1070</v>
      </c>
    </row>
    <row r="1602" spans="1:7" x14ac:dyDescent="0.25">
      <c r="A1602" s="7">
        <v>44954</v>
      </c>
      <c r="B1602" s="9" t="s">
        <v>1389</v>
      </c>
      <c r="C1602" s="9" t="s">
        <v>30</v>
      </c>
      <c r="D1602" s="9">
        <v>8580.5</v>
      </c>
      <c r="E1602" s="9" t="s">
        <v>9</v>
      </c>
      <c r="F1602" s="9"/>
      <c r="G1602" s="11" t="s">
        <v>1153</v>
      </c>
    </row>
    <row r="1603" spans="1:7" x14ac:dyDescent="0.25">
      <c r="A1603" s="7">
        <v>44974</v>
      </c>
      <c r="B1603" s="9" t="s">
        <v>1390</v>
      </c>
      <c r="C1603" s="9" t="s">
        <v>1163</v>
      </c>
      <c r="D1603" s="9">
        <v>57825</v>
      </c>
      <c r="E1603" s="9" t="s">
        <v>9</v>
      </c>
      <c r="F1603" s="9"/>
      <c r="G1603" s="11" t="s">
        <v>1070</v>
      </c>
    </row>
    <row r="1604" spans="1:7" x14ac:dyDescent="0.25">
      <c r="A1604" s="7">
        <v>45008</v>
      </c>
      <c r="B1604" s="9" t="s">
        <v>1391</v>
      </c>
      <c r="C1604" s="9" t="s">
        <v>1163</v>
      </c>
      <c r="D1604" s="9">
        <v>8993.24</v>
      </c>
      <c r="E1604" s="9" t="s">
        <v>9</v>
      </c>
      <c r="F1604" s="9"/>
      <c r="G1604" s="11" t="s">
        <v>1070</v>
      </c>
    </row>
    <row r="1605" spans="1:7" x14ac:dyDescent="0.25">
      <c r="A1605" s="7">
        <v>45016</v>
      </c>
      <c r="B1605" s="9">
        <v>1275</v>
      </c>
      <c r="C1605" s="9" t="s">
        <v>30</v>
      </c>
      <c r="D1605" s="9">
        <v>29491.52</v>
      </c>
      <c r="E1605" s="9" t="s">
        <v>9</v>
      </c>
      <c r="F1605" s="9"/>
      <c r="G1605" s="11" t="s">
        <v>1153</v>
      </c>
    </row>
    <row r="1606" spans="1:7" x14ac:dyDescent="0.25">
      <c r="A1606" s="7">
        <v>45016</v>
      </c>
      <c r="B1606" s="9">
        <v>1274</v>
      </c>
      <c r="C1606" s="9" t="s">
        <v>30</v>
      </c>
      <c r="D1606" s="9">
        <v>234660.25</v>
      </c>
      <c r="E1606" s="9" t="s">
        <v>9</v>
      </c>
      <c r="F1606" s="9"/>
      <c r="G1606" s="11" t="s">
        <v>1153</v>
      </c>
    </row>
    <row r="1607" spans="1:7" x14ac:dyDescent="0.25">
      <c r="A1607" s="7">
        <v>45016</v>
      </c>
      <c r="B1607" s="9">
        <v>930</v>
      </c>
      <c r="C1607" s="9" t="s">
        <v>30</v>
      </c>
      <c r="D1607" s="9">
        <v>515645.29</v>
      </c>
      <c r="E1607" s="9" t="s">
        <v>9</v>
      </c>
      <c r="F1607" s="9"/>
      <c r="G1607" s="11" t="s">
        <v>1153</v>
      </c>
    </row>
    <row r="1608" spans="1:7" x14ac:dyDescent="0.25">
      <c r="A1608" s="7">
        <v>45016</v>
      </c>
      <c r="B1608" s="9">
        <v>928</v>
      </c>
      <c r="C1608" s="9" t="s">
        <v>30</v>
      </c>
      <c r="D1608" s="9">
        <v>364930.52</v>
      </c>
      <c r="E1608" s="9" t="s">
        <v>9</v>
      </c>
      <c r="F1608" s="9"/>
      <c r="G1608" s="11" t="s">
        <v>1153</v>
      </c>
    </row>
    <row r="1609" spans="1:7" x14ac:dyDescent="0.25">
      <c r="A1609" s="7">
        <v>45016</v>
      </c>
      <c r="B1609" s="9">
        <v>918</v>
      </c>
      <c r="C1609" s="9" t="s">
        <v>30</v>
      </c>
      <c r="D1609" s="9">
        <v>6655.36</v>
      </c>
      <c r="E1609" s="9" t="s">
        <v>9</v>
      </c>
      <c r="F1609" s="9"/>
      <c r="G1609" s="11" t="s">
        <v>1153</v>
      </c>
    </row>
    <row r="1610" spans="1:7" x14ac:dyDescent="0.25">
      <c r="A1610" s="7">
        <v>45016</v>
      </c>
      <c r="B1610" s="9">
        <v>917</v>
      </c>
      <c r="C1610" s="9" t="s">
        <v>30</v>
      </c>
      <c r="D1610" s="9">
        <v>39932.160000000003</v>
      </c>
      <c r="E1610" s="9" t="s">
        <v>9</v>
      </c>
      <c r="F1610" s="9"/>
      <c r="G1610" s="11" t="s">
        <v>1153</v>
      </c>
    </row>
    <row r="1611" spans="1:7" x14ac:dyDescent="0.25">
      <c r="A1611" s="7">
        <v>45016</v>
      </c>
      <c r="B1611" s="9">
        <v>595</v>
      </c>
      <c r="C1611" s="9" t="s">
        <v>30</v>
      </c>
      <c r="D1611" s="9">
        <v>24025.41</v>
      </c>
      <c r="E1611" s="9" t="s">
        <v>9</v>
      </c>
      <c r="F1611" s="9"/>
      <c r="G1611" s="11" t="s">
        <v>1153</v>
      </c>
    </row>
    <row r="1612" spans="1:7" x14ac:dyDescent="0.25">
      <c r="A1612" s="7">
        <v>45016</v>
      </c>
      <c r="B1612" s="9">
        <v>207</v>
      </c>
      <c r="C1612" s="9" t="s">
        <v>30</v>
      </c>
      <c r="D1612" s="9">
        <v>8392.3799999999992</v>
      </c>
      <c r="E1612" s="9" t="s">
        <v>9</v>
      </c>
      <c r="F1612" s="9"/>
      <c r="G1612" s="11" t="s">
        <v>1153</v>
      </c>
    </row>
    <row r="1613" spans="1:7" x14ac:dyDescent="0.25">
      <c r="A1613" s="7">
        <v>44895</v>
      </c>
      <c r="B1613" s="9" t="s">
        <v>1392</v>
      </c>
      <c r="C1613" s="9" t="s">
        <v>1229</v>
      </c>
      <c r="D1613" s="9">
        <v>2598000</v>
      </c>
      <c r="E1613" s="9" t="s">
        <v>9</v>
      </c>
      <c r="F1613" s="9"/>
      <c r="G1613" s="11" t="s">
        <v>1230</v>
      </c>
    </row>
    <row r="1614" spans="1:7" x14ac:dyDescent="0.25">
      <c r="A1614" s="7">
        <v>44654</v>
      </c>
      <c r="B1614" s="9">
        <v>48</v>
      </c>
      <c r="C1614" s="18" t="s">
        <v>713</v>
      </c>
      <c r="D1614" s="9">
        <v>8800</v>
      </c>
      <c r="E1614" s="9" t="s">
        <v>9</v>
      </c>
      <c r="F1614" s="9"/>
      <c r="G1614" s="11" t="s">
        <v>1070</v>
      </c>
    </row>
    <row r="1615" spans="1:7" x14ac:dyDescent="0.25">
      <c r="A1615" s="7">
        <v>44681</v>
      </c>
      <c r="B1615" s="9">
        <v>44</v>
      </c>
      <c r="C1615" s="18" t="s">
        <v>713</v>
      </c>
      <c r="D1615" s="9">
        <v>6580</v>
      </c>
      <c r="E1615" s="9" t="s">
        <v>9</v>
      </c>
      <c r="F1615" s="9"/>
      <c r="G1615" s="11" t="s">
        <v>1070</v>
      </c>
    </row>
    <row r="1616" spans="1:7" x14ac:dyDescent="0.25">
      <c r="A1616" s="7">
        <v>44681</v>
      </c>
      <c r="B1616" s="9">
        <v>37</v>
      </c>
      <c r="C1616" s="18" t="s">
        <v>713</v>
      </c>
      <c r="D1616" s="9">
        <v>9400</v>
      </c>
      <c r="E1616" s="9" t="s">
        <v>9</v>
      </c>
      <c r="F1616" s="9"/>
      <c r="G1616" s="11" t="s">
        <v>1070</v>
      </c>
    </row>
    <row r="1617" spans="1:7" x14ac:dyDescent="0.25">
      <c r="A1617" s="7">
        <v>44718</v>
      </c>
      <c r="B1617" s="9">
        <v>49</v>
      </c>
      <c r="C1617" s="18" t="s">
        <v>713</v>
      </c>
      <c r="D1617" s="9">
        <v>9500</v>
      </c>
      <c r="E1617" s="9" t="s">
        <v>9</v>
      </c>
      <c r="F1617" s="9"/>
      <c r="G1617" s="11" t="s">
        <v>1070</v>
      </c>
    </row>
    <row r="1618" spans="1:7" x14ac:dyDescent="0.25">
      <c r="A1618" s="7">
        <v>44725</v>
      </c>
      <c r="B1618" s="9">
        <v>51</v>
      </c>
      <c r="C1618" s="18" t="s">
        <v>713</v>
      </c>
      <c r="D1618" s="9">
        <v>10200</v>
      </c>
      <c r="E1618" s="9" t="s">
        <v>9</v>
      </c>
      <c r="F1618" s="9"/>
      <c r="G1618" s="11" t="s">
        <v>1070</v>
      </c>
    </row>
    <row r="1619" spans="1:7" x14ac:dyDescent="0.25">
      <c r="A1619" s="7">
        <v>44725</v>
      </c>
      <c r="B1619" s="9">
        <v>47</v>
      </c>
      <c r="C1619" s="18" t="s">
        <v>713</v>
      </c>
      <c r="D1619" s="9">
        <v>9500</v>
      </c>
      <c r="E1619" s="9" t="s">
        <v>9</v>
      </c>
      <c r="F1619" s="9"/>
      <c r="G1619" s="11" t="s">
        <v>1070</v>
      </c>
    </row>
    <row r="1620" spans="1:7" x14ac:dyDescent="0.25">
      <c r="A1620" s="7">
        <v>44742</v>
      </c>
      <c r="B1620" s="9">
        <v>91</v>
      </c>
      <c r="C1620" s="18" t="s">
        <v>713</v>
      </c>
      <c r="D1620" s="9">
        <v>10500</v>
      </c>
      <c r="E1620" s="9" t="s">
        <v>9</v>
      </c>
      <c r="F1620" s="9"/>
      <c r="G1620" s="11" t="s">
        <v>1070</v>
      </c>
    </row>
    <row r="1621" spans="1:7" x14ac:dyDescent="0.25">
      <c r="A1621" s="7">
        <v>44770</v>
      </c>
      <c r="B1621" s="17">
        <v>105104</v>
      </c>
      <c r="C1621" s="18" t="s">
        <v>713</v>
      </c>
      <c r="D1621" s="9">
        <v>10200</v>
      </c>
      <c r="E1621" s="9" t="s">
        <v>9</v>
      </c>
      <c r="F1621" s="9"/>
      <c r="G1621" s="11" t="s">
        <v>1070</v>
      </c>
    </row>
    <row r="1622" spans="1:7" x14ac:dyDescent="0.25">
      <c r="A1622" s="7">
        <v>44791</v>
      </c>
      <c r="B1622" s="9">
        <v>52</v>
      </c>
      <c r="C1622" s="18" t="s">
        <v>713</v>
      </c>
      <c r="D1622" s="9">
        <v>9200</v>
      </c>
      <c r="E1622" s="9" t="s">
        <v>9</v>
      </c>
      <c r="F1622" s="9"/>
      <c r="G1622" s="11" t="s">
        <v>1070</v>
      </c>
    </row>
    <row r="1623" spans="1:7" x14ac:dyDescent="0.25">
      <c r="A1623" s="7">
        <v>44791</v>
      </c>
      <c r="B1623" s="9">
        <v>54</v>
      </c>
      <c r="C1623" s="18" t="s">
        <v>713</v>
      </c>
      <c r="D1623" s="9">
        <v>8000</v>
      </c>
      <c r="E1623" s="9" t="s">
        <v>9</v>
      </c>
      <c r="F1623" s="9"/>
      <c r="G1623" s="11" t="s">
        <v>1070</v>
      </c>
    </row>
    <row r="1624" spans="1:7" x14ac:dyDescent="0.25">
      <c r="A1624" s="7">
        <v>44819</v>
      </c>
      <c r="B1624" s="9">
        <v>98</v>
      </c>
      <c r="C1624" s="18" t="s">
        <v>713</v>
      </c>
      <c r="D1624" s="9">
        <v>9000</v>
      </c>
      <c r="E1624" s="9" t="s">
        <v>9</v>
      </c>
      <c r="F1624" s="9"/>
      <c r="G1624" s="11" t="s">
        <v>1070</v>
      </c>
    </row>
    <row r="1625" spans="1:7" x14ac:dyDescent="0.25">
      <c r="A1625" s="7">
        <v>44867</v>
      </c>
      <c r="B1625" s="9" t="s">
        <v>1393</v>
      </c>
      <c r="C1625" s="18" t="s">
        <v>713</v>
      </c>
      <c r="D1625" s="9">
        <v>9000</v>
      </c>
      <c r="E1625" s="9" t="s">
        <v>9</v>
      </c>
      <c r="F1625" s="9"/>
      <c r="G1625" s="11" t="s">
        <v>1070</v>
      </c>
    </row>
    <row r="1626" spans="1:7" x14ac:dyDescent="0.25">
      <c r="A1626" s="7">
        <v>44867</v>
      </c>
      <c r="B1626" s="9" t="s">
        <v>1350</v>
      </c>
      <c r="C1626" s="18" t="s">
        <v>713</v>
      </c>
      <c r="D1626" s="9">
        <v>14180</v>
      </c>
      <c r="E1626" s="9" t="s">
        <v>9</v>
      </c>
      <c r="F1626" s="9"/>
      <c r="G1626" s="11" t="s">
        <v>1070</v>
      </c>
    </row>
    <row r="1627" spans="1:7" x14ac:dyDescent="0.25">
      <c r="A1627" s="7">
        <v>44895</v>
      </c>
      <c r="B1627" s="9">
        <v>11</v>
      </c>
      <c r="C1627" s="18" t="s">
        <v>713</v>
      </c>
      <c r="D1627" s="9">
        <v>18400</v>
      </c>
      <c r="E1627" s="9" t="s">
        <v>9</v>
      </c>
      <c r="F1627" s="9"/>
      <c r="G1627" s="11" t="s">
        <v>1070</v>
      </c>
    </row>
    <row r="1628" spans="1:7" x14ac:dyDescent="0.25">
      <c r="A1628" s="7">
        <v>44932</v>
      </c>
      <c r="B1628" s="9">
        <v>31</v>
      </c>
      <c r="C1628" s="18" t="s">
        <v>713</v>
      </c>
      <c r="D1628" s="9">
        <v>6300</v>
      </c>
      <c r="E1628" s="9" t="s">
        <v>9</v>
      </c>
      <c r="F1628" s="9"/>
      <c r="G1628" s="11" t="s">
        <v>1070</v>
      </c>
    </row>
    <row r="1629" spans="1:7" x14ac:dyDescent="0.25">
      <c r="A1629" s="7">
        <v>44938</v>
      </c>
      <c r="B1629" s="9">
        <v>23</v>
      </c>
      <c r="C1629" s="18" t="s">
        <v>713</v>
      </c>
      <c r="D1629" s="9">
        <v>5110</v>
      </c>
      <c r="E1629" s="9" t="s">
        <v>9</v>
      </c>
      <c r="F1629" s="9"/>
      <c r="G1629" s="11" t="s">
        <v>1070</v>
      </c>
    </row>
    <row r="1630" spans="1:7" x14ac:dyDescent="0.25">
      <c r="A1630" s="7">
        <v>44943</v>
      </c>
      <c r="B1630" s="9" t="s">
        <v>1394</v>
      </c>
      <c r="C1630" s="18" t="s">
        <v>713</v>
      </c>
      <c r="D1630" s="9">
        <v>6300</v>
      </c>
      <c r="E1630" s="9" t="s">
        <v>9</v>
      </c>
      <c r="F1630" s="9"/>
      <c r="G1630" s="11" t="s">
        <v>1070</v>
      </c>
    </row>
    <row r="1631" spans="1:7" x14ac:dyDescent="0.25">
      <c r="A1631" s="7">
        <v>44754</v>
      </c>
      <c r="B1631" s="9" t="s">
        <v>1395</v>
      </c>
      <c r="C1631" s="9" t="s">
        <v>1396</v>
      </c>
      <c r="D1631" s="9">
        <v>10683000</v>
      </c>
      <c r="E1631" s="9" t="s">
        <v>9</v>
      </c>
      <c r="F1631" s="9"/>
      <c r="G1631" s="11" t="s">
        <v>781</v>
      </c>
    </row>
    <row r="1632" spans="1:7" x14ac:dyDescent="0.25">
      <c r="A1632" s="7">
        <v>44895</v>
      </c>
      <c r="B1632" s="9">
        <v>13003</v>
      </c>
      <c r="C1632" s="18" t="s">
        <v>1397</v>
      </c>
      <c r="D1632" s="9">
        <v>15262</v>
      </c>
      <c r="E1632" s="9" t="s">
        <v>9</v>
      </c>
      <c r="F1632" s="9"/>
      <c r="G1632" s="11" t="s">
        <v>1070</v>
      </c>
    </row>
    <row r="1633" spans="1:7" x14ac:dyDescent="0.25">
      <c r="A1633" s="7">
        <v>44895</v>
      </c>
      <c r="B1633" s="9" t="s">
        <v>1398</v>
      </c>
      <c r="C1633" s="18" t="s">
        <v>1399</v>
      </c>
      <c r="D1633" s="9">
        <v>184542</v>
      </c>
      <c r="E1633" s="9" t="s">
        <v>9</v>
      </c>
      <c r="F1633" s="9"/>
      <c r="G1633" s="11" t="s">
        <v>1070</v>
      </c>
    </row>
    <row r="1634" spans="1:7" x14ac:dyDescent="0.25">
      <c r="A1634" s="7">
        <v>44762</v>
      </c>
      <c r="B1634" s="9">
        <v>5332</v>
      </c>
      <c r="C1634" s="9" t="s">
        <v>1234</v>
      </c>
      <c r="D1634" s="9">
        <v>8000</v>
      </c>
      <c r="E1634" s="9" t="s">
        <v>9</v>
      </c>
      <c r="F1634" s="9"/>
      <c r="G1634" s="11" t="s">
        <v>1153</v>
      </c>
    </row>
    <row r="1635" spans="1:7" x14ac:dyDescent="0.25">
      <c r="A1635" s="7">
        <v>44861</v>
      </c>
      <c r="B1635" s="9">
        <v>187</v>
      </c>
      <c r="C1635" s="18" t="s">
        <v>1400</v>
      </c>
      <c r="D1635" s="9">
        <v>29000</v>
      </c>
      <c r="E1635" s="9" t="s">
        <v>23</v>
      </c>
      <c r="F1635" s="9" t="s">
        <v>772</v>
      </c>
      <c r="G1635" s="11" t="s">
        <v>1401</v>
      </c>
    </row>
    <row r="1636" spans="1:7" x14ac:dyDescent="0.25">
      <c r="A1636" s="7">
        <v>45016</v>
      </c>
      <c r="B1636" s="9"/>
      <c r="C1636" s="18" t="s">
        <v>1402</v>
      </c>
      <c r="D1636" s="9">
        <v>70000</v>
      </c>
      <c r="E1636" s="9" t="s">
        <v>9</v>
      </c>
      <c r="F1636" s="9"/>
      <c r="G1636" s="11" t="s">
        <v>1401</v>
      </c>
    </row>
    <row r="1637" spans="1:7" x14ac:dyDescent="0.25">
      <c r="A1637" s="7">
        <v>45016</v>
      </c>
      <c r="B1637" s="9"/>
      <c r="C1637" s="18" t="s">
        <v>1403</v>
      </c>
      <c r="D1637" s="9">
        <v>48135</v>
      </c>
      <c r="E1637" s="9" t="s">
        <v>9</v>
      </c>
      <c r="F1637" s="9"/>
      <c r="G1637" s="11" t="s">
        <v>1070</v>
      </c>
    </row>
    <row r="1638" spans="1:7" x14ac:dyDescent="0.25">
      <c r="A1638" s="7">
        <v>44791</v>
      </c>
      <c r="B1638" s="9">
        <v>36</v>
      </c>
      <c r="C1638" s="18" t="s">
        <v>417</v>
      </c>
      <c r="D1638" s="9">
        <v>291550</v>
      </c>
      <c r="E1638" s="9" t="s">
        <v>9</v>
      </c>
      <c r="F1638" s="9"/>
      <c r="G1638" s="11" t="s">
        <v>1278</v>
      </c>
    </row>
    <row r="1639" spans="1:7" x14ac:dyDescent="0.25">
      <c r="A1639" s="7">
        <v>44791</v>
      </c>
      <c r="B1639" s="9">
        <v>37</v>
      </c>
      <c r="C1639" s="18" t="s">
        <v>417</v>
      </c>
      <c r="D1639" s="9">
        <v>98640</v>
      </c>
      <c r="E1639" s="9" t="s">
        <v>9</v>
      </c>
      <c r="F1639" s="9"/>
      <c r="G1639" s="11" t="s">
        <v>1278</v>
      </c>
    </row>
    <row r="1640" spans="1:7" x14ac:dyDescent="0.25">
      <c r="A1640" s="7">
        <v>44791</v>
      </c>
      <c r="B1640" s="9">
        <v>38</v>
      </c>
      <c r="C1640" s="18" t="s">
        <v>417</v>
      </c>
      <c r="D1640" s="9">
        <v>151400</v>
      </c>
      <c r="E1640" s="9" t="s">
        <v>9</v>
      </c>
      <c r="F1640" s="9"/>
      <c r="G1640" s="11" t="s">
        <v>1278</v>
      </c>
    </row>
    <row r="1641" spans="1:7" x14ac:dyDescent="0.25">
      <c r="A1641" s="7">
        <v>44696</v>
      </c>
      <c r="B1641" s="9" t="s">
        <v>1404</v>
      </c>
      <c r="C1641" s="18" t="s">
        <v>1405</v>
      </c>
      <c r="D1641" s="9">
        <v>764654</v>
      </c>
      <c r="E1641" s="9" t="s">
        <v>9</v>
      </c>
      <c r="F1641" s="9"/>
      <c r="G1641" s="11" t="s">
        <v>1153</v>
      </c>
    </row>
    <row r="1642" spans="1:7" x14ac:dyDescent="0.25">
      <c r="A1642" s="7">
        <v>44707</v>
      </c>
      <c r="B1642" s="9">
        <v>22230020</v>
      </c>
      <c r="C1642" s="8" t="s">
        <v>1307</v>
      </c>
      <c r="D1642" s="9">
        <v>1243500</v>
      </c>
      <c r="E1642" s="9" t="s">
        <v>9</v>
      </c>
      <c r="F1642" s="9"/>
      <c r="G1642" s="11" t="s">
        <v>1153</v>
      </c>
    </row>
    <row r="1643" spans="1:7" x14ac:dyDescent="0.25">
      <c r="A1643" s="7">
        <v>44835</v>
      </c>
      <c r="B1643" s="9">
        <v>107</v>
      </c>
      <c r="C1643" s="18" t="s">
        <v>1405</v>
      </c>
      <c r="D1643" s="9">
        <v>143422.48000000001</v>
      </c>
      <c r="E1643" s="9" t="s">
        <v>9</v>
      </c>
      <c r="F1643" s="9"/>
      <c r="G1643" s="11" t="s">
        <v>1153</v>
      </c>
    </row>
    <row r="1644" spans="1:7" x14ac:dyDescent="0.25">
      <c r="A1644" s="7">
        <v>44762</v>
      </c>
      <c r="B1644" s="9">
        <v>450</v>
      </c>
      <c r="C1644" s="18" t="s">
        <v>1406</v>
      </c>
      <c r="D1644" s="9">
        <v>366102.84</v>
      </c>
      <c r="E1644" s="9" t="s">
        <v>9</v>
      </c>
      <c r="F1644" s="9"/>
      <c r="G1644" s="11" t="s">
        <v>1070</v>
      </c>
    </row>
    <row r="1645" spans="1:7" x14ac:dyDescent="0.25">
      <c r="A1645" s="7">
        <v>44762</v>
      </c>
      <c r="B1645" s="9">
        <v>433</v>
      </c>
      <c r="C1645" s="18" t="s">
        <v>1406</v>
      </c>
      <c r="D1645" s="9">
        <v>530848.41</v>
      </c>
      <c r="E1645" s="9" t="s">
        <v>9</v>
      </c>
      <c r="F1645" s="9"/>
      <c r="G1645" s="11" t="s">
        <v>1070</v>
      </c>
    </row>
    <row r="1646" spans="1:7" x14ac:dyDescent="0.25">
      <c r="A1646" s="7">
        <v>44814</v>
      </c>
      <c r="B1646" s="9">
        <v>566</v>
      </c>
      <c r="C1646" s="18" t="s">
        <v>1406</v>
      </c>
      <c r="D1646" s="9">
        <v>9830</v>
      </c>
      <c r="E1646" s="9" t="s">
        <v>9</v>
      </c>
      <c r="F1646" s="9"/>
      <c r="G1646" s="11" t="s">
        <v>1070</v>
      </c>
    </row>
    <row r="1647" spans="1:7" x14ac:dyDescent="0.25">
      <c r="A1647" s="7">
        <v>44819</v>
      </c>
      <c r="B1647" s="9">
        <v>611</v>
      </c>
      <c r="C1647" s="18" t="s">
        <v>1406</v>
      </c>
      <c r="D1647" s="9">
        <v>14745.76</v>
      </c>
      <c r="E1647" s="9" t="s">
        <v>9</v>
      </c>
      <c r="F1647" s="9"/>
      <c r="G1647" s="11" t="s">
        <v>1070</v>
      </c>
    </row>
    <row r="1648" spans="1:7" x14ac:dyDescent="0.25">
      <c r="A1648" s="7">
        <v>44895</v>
      </c>
      <c r="B1648" s="9">
        <v>730</v>
      </c>
      <c r="C1648" s="18" t="s">
        <v>1406</v>
      </c>
      <c r="D1648" s="9">
        <v>40466</v>
      </c>
      <c r="E1648" s="9" t="s">
        <v>9</v>
      </c>
      <c r="F1648" s="9"/>
      <c r="G1648" s="11" t="s">
        <v>1070</v>
      </c>
    </row>
    <row r="1649" spans="1:7" x14ac:dyDescent="0.25">
      <c r="A1649" s="7">
        <v>44895</v>
      </c>
      <c r="B1649" s="9">
        <v>758</v>
      </c>
      <c r="C1649" s="18" t="s">
        <v>1406</v>
      </c>
      <c r="D1649" s="9">
        <v>24576</v>
      </c>
      <c r="E1649" s="9" t="s">
        <v>9</v>
      </c>
      <c r="F1649" s="9"/>
      <c r="G1649" s="11" t="s">
        <v>1070</v>
      </c>
    </row>
    <row r="1650" spans="1:7" x14ac:dyDescent="0.25">
      <c r="A1650" s="7">
        <v>44895</v>
      </c>
      <c r="B1650" s="9">
        <v>723</v>
      </c>
      <c r="C1650" s="18" t="s">
        <v>1406</v>
      </c>
      <c r="D1650" s="9">
        <v>14745.75</v>
      </c>
      <c r="E1650" s="9" t="s">
        <v>9</v>
      </c>
      <c r="F1650" s="9"/>
      <c r="G1650" s="11" t="s">
        <v>1070</v>
      </c>
    </row>
    <row r="1651" spans="1:7" x14ac:dyDescent="0.25">
      <c r="A1651" s="7">
        <v>44919</v>
      </c>
      <c r="B1651" s="9" t="s">
        <v>1407</v>
      </c>
      <c r="C1651" s="18" t="s">
        <v>1408</v>
      </c>
      <c r="D1651" s="9">
        <v>4550800</v>
      </c>
      <c r="E1651" s="9" t="s">
        <v>9</v>
      </c>
      <c r="F1651" s="9"/>
      <c r="G1651" s="11" t="s">
        <v>1070</v>
      </c>
    </row>
    <row r="1652" spans="1:7" x14ac:dyDescent="0.25">
      <c r="A1652" s="7">
        <v>45016</v>
      </c>
      <c r="B1652" s="9">
        <v>909</v>
      </c>
      <c r="C1652" s="18" t="s">
        <v>1406</v>
      </c>
      <c r="D1652" s="9">
        <v>2542.4</v>
      </c>
      <c r="E1652" s="9" t="s">
        <v>9</v>
      </c>
      <c r="F1652" s="9"/>
      <c r="G1652" s="11" t="s">
        <v>1070</v>
      </c>
    </row>
    <row r="1653" spans="1:7" x14ac:dyDescent="0.25">
      <c r="A1653" s="7">
        <v>45031</v>
      </c>
      <c r="B1653" s="18" t="s">
        <v>1426</v>
      </c>
      <c r="C1653" s="8" t="s">
        <v>462</v>
      </c>
      <c r="D1653" s="9">
        <v>138000</v>
      </c>
      <c r="E1653" s="9" t="s">
        <v>23</v>
      </c>
      <c r="F1653" s="9" t="s">
        <v>25</v>
      </c>
      <c r="G1653" s="11" t="s">
        <v>456</v>
      </c>
    </row>
    <row r="1654" spans="1:7" x14ac:dyDescent="0.25">
      <c r="A1654" s="7">
        <v>45033</v>
      </c>
      <c r="B1654" s="18" t="s">
        <v>1427</v>
      </c>
      <c r="C1654" s="8" t="s">
        <v>1428</v>
      </c>
      <c r="D1654" s="9">
        <v>325000</v>
      </c>
      <c r="E1654" s="9" t="s">
        <v>23</v>
      </c>
      <c r="F1654" s="9" t="s">
        <v>1429</v>
      </c>
      <c r="G1654" s="11" t="s">
        <v>456</v>
      </c>
    </row>
    <row r="1655" spans="1:7" x14ac:dyDescent="0.25">
      <c r="A1655" s="7">
        <v>45077</v>
      </c>
      <c r="B1655" s="18">
        <v>35</v>
      </c>
      <c r="C1655" s="8" t="s">
        <v>420</v>
      </c>
      <c r="D1655" s="9">
        <v>4000</v>
      </c>
      <c r="E1655" s="9" t="s">
        <v>23</v>
      </c>
      <c r="F1655" s="9" t="s">
        <v>25</v>
      </c>
      <c r="G1655" s="11" t="s">
        <v>456</v>
      </c>
    </row>
    <row r="1656" spans="1:7" x14ac:dyDescent="0.25">
      <c r="A1656" s="7">
        <v>45077</v>
      </c>
      <c r="B1656" s="18" t="s">
        <v>1430</v>
      </c>
      <c r="C1656" s="8" t="s">
        <v>1066</v>
      </c>
      <c r="D1656" s="9">
        <v>12500</v>
      </c>
      <c r="E1656" s="9" t="s">
        <v>23</v>
      </c>
      <c r="F1656" s="9" t="s">
        <v>25</v>
      </c>
      <c r="G1656" s="11" t="s">
        <v>456</v>
      </c>
    </row>
    <row r="1657" spans="1:7" x14ac:dyDescent="0.25">
      <c r="A1657" s="7">
        <v>45089</v>
      </c>
      <c r="B1657" s="18" t="s">
        <v>1431</v>
      </c>
      <c r="C1657" s="8" t="s">
        <v>1066</v>
      </c>
      <c r="D1657" s="9">
        <v>25000</v>
      </c>
      <c r="E1657" s="9" t="s">
        <v>23</v>
      </c>
      <c r="F1657" s="9" t="s">
        <v>25</v>
      </c>
      <c r="G1657" s="11" t="s">
        <v>456</v>
      </c>
    </row>
    <row r="1658" spans="1:7" x14ac:dyDescent="0.25">
      <c r="A1658" s="7">
        <v>45118</v>
      </c>
      <c r="B1658" s="18" t="s">
        <v>1432</v>
      </c>
      <c r="C1658" s="8" t="s">
        <v>1066</v>
      </c>
      <c r="D1658" s="9">
        <v>12000</v>
      </c>
      <c r="E1658" s="9" t="s">
        <v>23</v>
      </c>
      <c r="F1658" s="9" t="s">
        <v>25</v>
      </c>
      <c r="G1658" s="11" t="s">
        <v>456</v>
      </c>
    </row>
    <row r="1659" spans="1:7" x14ac:dyDescent="0.25">
      <c r="A1659" s="7">
        <v>45119</v>
      </c>
      <c r="B1659" s="18">
        <v>125</v>
      </c>
      <c r="C1659" s="8" t="s">
        <v>462</v>
      </c>
      <c r="D1659" s="9">
        <v>18000</v>
      </c>
      <c r="E1659" s="9" t="s">
        <v>23</v>
      </c>
      <c r="F1659" s="9" t="s">
        <v>25</v>
      </c>
      <c r="G1659" s="11" t="s">
        <v>456</v>
      </c>
    </row>
    <row r="1660" spans="1:7" x14ac:dyDescent="0.25">
      <c r="A1660" s="7">
        <v>45138</v>
      </c>
      <c r="B1660" s="19">
        <v>6000</v>
      </c>
      <c r="C1660" s="8" t="s">
        <v>1433</v>
      </c>
      <c r="D1660" s="9">
        <v>502350.14</v>
      </c>
      <c r="E1660" s="9" t="s">
        <v>9</v>
      </c>
      <c r="F1660" s="9" t="s">
        <v>1434</v>
      </c>
      <c r="G1660" s="11" t="s">
        <v>289</v>
      </c>
    </row>
    <row r="1661" spans="1:7" x14ac:dyDescent="0.25">
      <c r="A1661" s="7">
        <v>45141</v>
      </c>
      <c r="B1661" s="18">
        <v>127</v>
      </c>
      <c r="C1661" s="8" t="s">
        <v>420</v>
      </c>
      <c r="D1661" s="9">
        <v>2000</v>
      </c>
      <c r="E1661" s="9" t="s">
        <v>23</v>
      </c>
      <c r="F1661" s="9" t="s">
        <v>25</v>
      </c>
      <c r="G1661" s="11" t="s">
        <v>456</v>
      </c>
    </row>
    <row r="1662" spans="1:7" x14ac:dyDescent="0.25">
      <c r="A1662" s="7">
        <v>45156</v>
      </c>
      <c r="B1662" s="18">
        <v>133</v>
      </c>
      <c r="C1662" s="8" t="s">
        <v>420</v>
      </c>
      <c r="D1662" s="9">
        <v>2000</v>
      </c>
      <c r="E1662" s="9" t="s">
        <v>23</v>
      </c>
      <c r="F1662" s="9" t="s">
        <v>25</v>
      </c>
      <c r="G1662" s="11" t="s">
        <v>456</v>
      </c>
    </row>
    <row r="1663" spans="1:7" x14ac:dyDescent="0.25">
      <c r="A1663" s="7">
        <v>45176</v>
      </c>
      <c r="B1663" s="18" t="s">
        <v>1435</v>
      </c>
      <c r="C1663" s="8" t="s">
        <v>83</v>
      </c>
      <c r="D1663" s="9">
        <v>60000</v>
      </c>
      <c r="E1663" s="9" t="s">
        <v>23</v>
      </c>
      <c r="F1663" s="9" t="s">
        <v>25</v>
      </c>
      <c r="G1663" s="11" t="s">
        <v>456</v>
      </c>
    </row>
    <row r="1664" spans="1:7" x14ac:dyDescent="0.25">
      <c r="A1664" s="7">
        <v>45183</v>
      </c>
      <c r="B1664" s="18">
        <v>23240709008</v>
      </c>
      <c r="C1664" s="8" t="s">
        <v>1436</v>
      </c>
      <c r="D1664" s="9">
        <v>55000</v>
      </c>
      <c r="E1664" s="9" t="s">
        <v>23</v>
      </c>
      <c r="F1664" s="9" t="s">
        <v>25</v>
      </c>
      <c r="G1664" s="11" t="s">
        <v>456</v>
      </c>
    </row>
    <row r="1665" spans="1:7" x14ac:dyDescent="0.25">
      <c r="A1665" s="7">
        <v>45186</v>
      </c>
      <c r="B1665" s="18">
        <v>140</v>
      </c>
      <c r="C1665" s="8" t="s">
        <v>420</v>
      </c>
      <c r="D1665" s="9">
        <v>2500</v>
      </c>
      <c r="E1665" s="9" t="s">
        <v>23</v>
      </c>
      <c r="F1665" s="9" t="s">
        <v>25</v>
      </c>
      <c r="G1665" s="11" t="s">
        <v>456</v>
      </c>
    </row>
    <row r="1666" spans="1:7" x14ac:dyDescent="0.25">
      <c r="A1666" s="7">
        <v>45186</v>
      </c>
      <c r="B1666" s="18">
        <v>1</v>
      </c>
      <c r="C1666" s="8" t="s">
        <v>1437</v>
      </c>
      <c r="D1666" s="9">
        <v>65000</v>
      </c>
      <c r="E1666" s="9" t="s">
        <v>23</v>
      </c>
      <c r="F1666" s="9" t="s">
        <v>25</v>
      </c>
      <c r="G1666" s="11" t="s">
        <v>456</v>
      </c>
    </row>
    <row r="1667" spans="1:7" x14ac:dyDescent="0.25">
      <c r="A1667" s="7">
        <v>45214</v>
      </c>
      <c r="B1667" s="18">
        <v>228</v>
      </c>
      <c r="C1667" s="8" t="s">
        <v>462</v>
      </c>
      <c r="D1667" s="9">
        <v>18000</v>
      </c>
      <c r="E1667" s="9" t="s">
        <v>23</v>
      </c>
      <c r="F1667" s="9" t="s">
        <v>25</v>
      </c>
      <c r="G1667" s="11" t="s">
        <v>456</v>
      </c>
    </row>
    <row r="1668" spans="1:7" x14ac:dyDescent="0.25">
      <c r="A1668" s="7">
        <v>45214</v>
      </c>
      <c r="B1668" s="18">
        <v>244</v>
      </c>
      <c r="C1668" s="8" t="s">
        <v>462</v>
      </c>
      <c r="D1668" s="9">
        <v>40000</v>
      </c>
      <c r="E1668" s="9" t="s">
        <v>23</v>
      </c>
      <c r="F1668" s="9" t="s">
        <v>25</v>
      </c>
      <c r="G1668" s="11" t="s">
        <v>456</v>
      </c>
    </row>
    <row r="1669" spans="1:7" x14ac:dyDescent="0.25">
      <c r="A1669" s="7">
        <v>45223</v>
      </c>
      <c r="B1669" s="18">
        <v>193</v>
      </c>
      <c r="C1669" s="8" t="s">
        <v>420</v>
      </c>
      <c r="D1669" s="9">
        <v>8000</v>
      </c>
      <c r="E1669" s="9" t="s">
        <v>23</v>
      </c>
      <c r="F1669" s="9" t="s">
        <v>25</v>
      </c>
      <c r="G1669" s="11" t="s">
        <v>456</v>
      </c>
    </row>
    <row r="1670" spans="1:7" x14ac:dyDescent="0.25">
      <c r="A1670" s="7">
        <v>45250</v>
      </c>
      <c r="B1670" s="18">
        <v>53</v>
      </c>
      <c r="C1670" s="8" t="s">
        <v>1438</v>
      </c>
      <c r="D1670" s="9">
        <v>40000</v>
      </c>
      <c r="E1670" s="9" t="s">
        <v>9</v>
      </c>
      <c r="F1670" s="9" t="s">
        <v>1417</v>
      </c>
      <c r="G1670" s="11" t="s">
        <v>456</v>
      </c>
    </row>
    <row r="1671" spans="1:7" x14ac:dyDescent="0.25">
      <c r="A1671" s="7">
        <v>45250</v>
      </c>
      <c r="B1671" s="18">
        <v>2</v>
      </c>
      <c r="C1671" s="8" t="s">
        <v>1439</v>
      </c>
      <c r="D1671" s="9">
        <v>72700</v>
      </c>
      <c r="E1671" s="9" t="s">
        <v>23</v>
      </c>
      <c r="F1671" s="9" t="s">
        <v>25</v>
      </c>
      <c r="G1671" s="11" t="s">
        <v>456</v>
      </c>
    </row>
    <row r="1672" spans="1:7" x14ac:dyDescent="0.25">
      <c r="A1672" s="7">
        <v>45291</v>
      </c>
      <c r="B1672" s="18" t="s">
        <v>1440</v>
      </c>
      <c r="C1672" s="8" t="s">
        <v>1441</v>
      </c>
      <c r="D1672" s="9">
        <v>29500</v>
      </c>
      <c r="E1672" s="9" t="s">
        <v>23</v>
      </c>
      <c r="F1672" s="9" t="s">
        <v>25</v>
      </c>
      <c r="G1672" s="11" t="s">
        <v>456</v>
      </c>
    </row>
    <row r="1673" spans="1:7" x14ac:dyDescent="0.25">
      <c r="A1673" s="7">
        <v>45033</v>
      </c>
      <c r="B1673" s="18">
        <v>273</v>
      </c>
      <c r="C1673" s="8" t="s">
        <v>350</v>
      </c>
      <c r="D1673" s="9">
        <v>45195</v>
      </c>
      <c r="E1673" s="9" t="s">
        <v>9</v>
      </c>
      <c r="F1673" s="9" t="s">
        <v>1076</v>
      </c>
      <c r="G1673" s="11" t="s">
        <v>1070</v>
      </c>
    </row>
    <row r="1674" spans="1:7" x14ac:dyDescent="0.25">
      <c r="A1674" s="7">
        <v>45064</v>
      </c>
      <c r="B1674" s="19" t="s">
        <v>1442</v>
      </c>
      <c r="C1674" s="8" t="s">
        <v>1410</v>
      </c>
      <c r="D1674" s="9">
        <v>162364</v>
      </c>
      <c r="E1674" s="9" t="s">
        <v>9</v>
      </c>
      <c r="F1674" s="9" t="s">
        <v>1411</v>
      </c>
      <c r="G1674" s="11" t="s">
        <v>1070</v>
      </c>
    </row>
    <row r="1675" spans="1:7" x14ac:dyDescent="0.25">
      <c r="A1675" s="7">
        <v>45077</v>
      </c>
      <c r="B1675" s="19" t="s">
        <v>1443</v>
      </c>
      <c r="C1675" s="8" t="s">
        <v>1410</v>
      </c>
      <c r="D1675" s="9">
        <v>159213</v>
      </c>
      <c r="E1675" s="9" t="s">
        <v>9</v>
      </c>
      <c r="F1675" s="9" t="s">
        <v>1411</v>
      </c>
      <c r="G1675" s="11" t="s">
        <v>1070</v>
      </c>
    </row>
    <row r="1676" spans="1:7" x14ac:dyDescent="0.25">
      <c r="A1676" s="7">
        <v>45077</v>
      </c>
      <c r="B1676" s="18">
        <v>82</v>
      </c>
      <c r="C1676" s="8" t="s">
        <v>350</v>
      </c>
      <c r="D1676" s="9">
        <v>18122</v>
      </c>
      <c r="E1676" s="9" t="s">
        <v>9</v>
      </c>
      <c r="F1676" s="9" t="s">
        <v>1076</v>
      </c>
      <c r="G1676" s="11" t="s">
        <v>1444</v>
      </c>
    </row>
    <row r="1677" spans="1:7" x14ac:dyDescent="0.25">
      <c r="A1677" s="7">
        <v>45094</v>
      </c>
      <c r="B1677" s="18">
        <v>931</v>
      </c>
      <c r="C1677" s="8" t="s">
        <v>350</v>
      </c>
      <c r="D1677" s="9">
        <v>25370</v>
      </c>
      <c r="E1677" s="9" t="s">
        <v>9</v>
      </c>
      <c r="F1677" s="9" t="s">
        <v>1076</v>
      </c>
      <c r="G1677" s="11" t="s">
        <v>1444</v>
      </c>
    </row>
    <row r="1678" spans="1:7" x14ac:dyDescent="0.25">
      <c r="A1678" s="7">
        <v>45094</v>
      </c>
      <c r="B1678" s="18">
        <v>904</v>
      </c>
      <c r="C1678" s="8" t="s">
        <v>350</v>
      </c>
      <c r="D1678" s="9">
        <v>18122</v>
      </c>
      <c r="E1678" s="9" t="s">
        <v>9</v>
      </c>
      <c r="F1678" s="9" t="s">
        <v>1076</v>
      </c>
      <c r="G1678" s="11" t="s">
        <v>1444</v>
      </c>
    </row>
    <row r="1679" spans="1:7" x14ac:dyDescent="0.25">
      <c r="A1679" s="7">
        <v>45094</v>
      </c>
      <c r="B1679" s="19" t="s">
        <v>1445</v>
      </c>
      <c r="C1679" s="8" t="s">
        <v>1410</v>
      </c>
      <c r="D1679" s="9">
        <v>162074</v>
      </c>
      <c r="E1679" s="9" t="s">
        <v>9</v>
      </c>
      <c r="F1679" s="9" t="s">
        <v>1411</v>
      </c>
      <c r="G1679" s="11" t="s">
        <v>1070</v>
      </c>
    </row>
    <row r="1680" spans="1:7" x14ac:dyDescent="0.25">
      <c r="A1680" s="7">
        <v>45118</v>
      </c>
      <c r="B1680" s="18">
        <v>1066</v>
      </c>
      <c r="C1680" s="8" t="s">
        <v>350</v>
      </c>
      <c r="D1680" s="9">
        <v>47906</v>
      </c>
      <c r="E1680" s="9" t="s">
        <v>9</v>
      </c>
      <c r="F1680" s="9" t="s">
        <v>1076</v>
      </c>
      <c r="G1680" s="11" t="s">
        <v>1070</v>
      </c>
    </row>
    <row r="1681" spans="1:7" x14ac:dyDescent="0.25">
      <c r="A1681" s="7">
        <v>45118</v>
      </c>
      <c r="B1681" s="19" t="s">
        <v>1446</v>
      </c>
      <c r="C1681" s="8" t="s">
        <v>1410</v>
      </c>
      <c r="D1681" s="9">
        <v>16787</v>
      </c>
      <c r="E1681" s="9" t="s">
        <v>9</v>
      </c>
      <c r="F1681" s="9" t="s">
        <v>1411</v>
      </c>
      <c r="G1681" s="11" t="s">
        <v>1070</v>
      </c>
    </row>
    <row r="1682" spans="1:7" x14ac:dyDescent="0.25">
      <c r="A1682" s="7">
        <v>45119</v>
      </c>
      <c r="B1682" s="18">
        <v>1126</v>
      </c>
      <c r="C1682" s="8" t="s">
        <v>350</v>
      </c>
      <c r="D1682" s="9">
        <v>45195</v>
      </c>
      <c r="E1682" s="9" t="s">
        <v>9</v>
      </c>
      <c r="F1682" s="9" t="s">
        <v>1076</v>
      </c>
      <c r="G1682" s="11" t="s">
        <v>1070</v>
      </c>
    </row>
    <row r="1683" spans="1:7" x14ac:dyDescent="0.25">
      <c r="A1683" s="7">
        <v>45124</v>
      </c>
      <c r="B1683" s="18">
        <v>1197</v>
      </c>
      <c r="C1683" s="8" t="s">
        <v>350</v>
      </c>
      <c r="D1683" s="9">
        <v>117507</v>
      </c>
      <c r="E1683" s="9" t="s">
        <v>9</v>
      </c>
      <c r="F1683" s="9" t="s">
        <v>1076</v>
      </c>
      <c r="G1683" s="11" t="s">
        <v>1070</v>
      </c>
    </row>
    <row r="1684" spans="1:7" x14ac:dyDescent="0.25">
      <c r="A1684" s="7">
        <v>45137</v>
      </c>
      <c r="B1684" s="19" t="s">
        <v>1447</v>
      </c>
      <c r="C1684" s="8" t="s">
        <v>350</v>
      </c>
      <c r="D1684" s="9">
        <v>127938</v>
      </c>
      <c r="E1684" s="9" t="s">
        <v>9</v>
      </c>
      <c r="F1684" s="9" t="s">
        <v>1076</v>
      </c>
      <c r="G1684" s="11" t="s">
        <v>1070</v>
      </c>
    </row>
    <row r="1685" spans="1:7" x14ac:dyDescent="0.25">
      <c r="A1685" s="7">
        <v>45141</v>
      </c>
      <c r="B1685" s="18">
        <v>228</v>
      </c>
      <c r="C1685" s="8" t="s">
        <v>1448</v>
      </c>
      <c r="D1685" s="9">
        <v>74258</v>
      </c>
      <c r="E1685" s="9" t="s">
        <v>9</v>
      </c>
      <c r="F1685" s="9" t="s">
        <v>1076</v>
      </c>
      <c r="G1685" s="11" t="s">
        <v>1070</v>
      </c>
    </row>
    <row r="1686" spans="1:7" x14ac:dyDescent="0.25">
      <c r="A1686" s="7">
        <v>45141</v>
      </c>
      <c r="B1686" s="18">
        <v>229</v>
      </c>
      <c r="C1686" s="8" t="s">
        <v>1448</v>
      </c>
      <c r="D1686" s="9">
        <v>44104</v>
      </c>
      <c r="E1686" s="9" t="s">
        <v>9</v>
      </c>
      <c r="F1686" s="9" t="s">
        <v>1076</v>
      </c>
      <c r="G1686" s="11" t="s">
        <v>1070</v>
      </c>
    </row>
    <row r="1687" spans="1:7" x14ac:dyDescent="0.25">
      <c r="A1687" s="7">
        <v>45141</v>
      </c>
      <c r="B1687" s="19">
        <v>1383</v>
      </c>
      <c r="C1687" s="8" t="s">
        <v>350</v>
      </c>
      <c r="D1687" s="9">
        <v>43387</v>
      </c>
      <c r="E1687" s="9" t="s">
        <v>9</v>
      </c>
      <c r="F1687" s="9" t="s">
        <v>1076</v>
      </c>
      <c r="G1687" s="11" t="s">
        <v>1070</v>
      </c>
    </row>
    <row r="1688" spans="1:7" x14ac:dyDescent="0.25">
      <c r="A1688" s="7">
        <v>45144</v>
      </c>
      <c r="B1688" s="19">
        <v>1429</v>
      </c>
      <c r="C1688" s="8" t="s">
        <v>350</v>
      </c>
      <c r="D1688" s="9">
        <v>45195</v>
      </c>
      <c r="E1688" s="9" t="s">
        <v>9</v>
      </c>
      <c r="F1688" s="9" t="s">
        <v>1076</v>
      </c>
      <c r="G1688" s="11" t="s">
        <v>1070</v>
      </c>
    </row>
    <row r="1689" spans="1:7" x14ac:dyDescent="0.25">
      <c r="A1689" s="7">
        <v>45151</v>
      </c>
      <c r="B1689" s="18">
        <v>1515</v>
      </c>
      <c r="C1689" s="8" t="s">
        <v>350</v>
      </c>
      <c r="D1689" s="9">
        <v>112083</v>
      </c>
      <c r="E1689" s="9" t="s">
        <v>9</v>
      </c>
      <c r="F1689" s="9" t="s">
        <v>1076</v>
      </c>
      <c r="G1689" s="11" t="s">
        <v>1070</v>
      </c>
    </row>
    <row r="1690" spans="1:7" x14ac:dyDescent="0.25">
      <c r="A1690" s="7">
        <v>45151</v>
      </c>
      <c r="B1690" s="19" t="s">
        <v>1449</v>
      </c>
      <c r="C1690" s="8" t="s">
        <v>1410</v>
      </c>
      <c r="D1690" s="9">
        <v>191826</v>
      </c>
      <c r="E1690" s="9" t="s">
        <v>9</v>
      </c>
      <c r="F1690" s="9" t="s">
        <v>1411</v>
      </c>
      <c r="G1690" s="11" t="s">
        <v>1070</v>
      </c>
    </row>
    <row r="1691" spans="1:7" x14ac:dyDescent="0.25">
      <c r="A1691" s="7">
        <v>45156</v>
      </c>
      <c r="B1691" s="19">
        <v>292</v>
      </c>
      <c r="C1691" s="8" t="s">
        <v>1448</v>
      </c>
      <c r="D1691" s="9">
        <v>20395</v>
      </c>
      <c r="E1691" s="9" t="s">
        <v>9</v>
      </c>
      <c r="F1691" s="9" t="s">
        <v>1076</v>
      </c>
      <c r="G1691" s="11" t="s">
        <v>1070</v>
      </c>
    </row>
    <row r="1692" spans="1:7" x14ac:dyDescent="0.25">
      <c r="A1692" s="7">
        <v>45159</v>
      </c>
      <c r="B1692" s="19">
        <v>1725</v>
      </c>
      <c r="C1692" s="8" t="s">
        <v>350</v>
      </c>
      <c r="D1692" s="9">
        <v>324157</v>
      </c>
      <c r="E1692" s="9" t="s">
        <v>9</v>
      </c>
      <c r="F1692" s="9" t="s">
        <v>1076</v>
      </c>
      <c r="G1692" s="11" t="s">
        <v>1070</v>
      </c>
    </row>
    <row r="1693" spans="1:7" x14ac:dyDescent="0.25">
      <c r="A1693" s="7">
        <v>45164</v>
      </c>
      <c r="B1693" s="18">
        <v>1459</v>
      </c>
      <c r="C1693" s="8" t="s">
        <v>350</v>
      </c>
      <c r="D1693" s="9">
        <v>263625</v>
      </c>
      <c r="E1693" s="9" t="s">
        <v>9</v>
      </c>
      <c r="F1693" s="9" t="s">
        <v>1076</v>
      </c>
      <c r="G1693" s="11" t="s">
        <v>1070</v>
      </c>
    </row>
    <row r="1694" spans="1:7" x14ac:dyDescent="0.25">
      <c r="A1694" s="7">
        <v>45173</v>
      </c>
      <c r="B1694" s="18">
        <v>1783</v>
      </c>
      <c r="C1694" s="8" t="s">
        <v>350</v>
      </c>
      <c r="D1694" s="9">
        <v>514351.99</v>
      </c>
      <c r="E1694" s="9" t="s">
        <v>9</v>
      </c>
      <c r="F1694" s="9" t="s">
        <v>1076</v>
      </c>
      <c r="G1694" s="11" t="s">
        <v>1070</v>
      </c>
    </row>
    <row r="1695" spans="1:7" x14ac:dyDescent="0.25">
      <c r="A1695" s="7">
        <v>45179</v>
      </c>
      <c r="B1695" s="18">
        <v>1820</v>
      </c>
      <c r="C1695" s="8" t="s">
        <v>350</v>
      </c>
      <c r="D1695" s="9">
        <v>297536</v>
      </c>
      <c r="E1695" s="9" t="s">
        <v>9</v>
      </c>
      <c r="F1695" s="9" t="s">
        <v>1076</v>
      </c>
      <c r="G1695" s="11" t="s">
        <v>1070</v>
      </c>
    </row>
    <row r="1696" spans="1:7" x14ac:dyDescent="0.25">
      <c r="A1696" s="7">
        <v>45183</v>
      </c>
      <c r="B1696" s="19" t="s">
        <v>1409</v>
      </c>
      <c r="C1696" s="8" t="s">
        <v>1410</v>
      </c>
      <c r="D1696" s="9">
        <v>239247</v>
      </c>
      <c r="E1696" s="9" t="s">
        <v>9</v>
      </c>
      <c r="F1696" s="9" t="s">
        <v>1411</v>
      </c>
      <c r="G1696" s="11" t="s">
        <v>1070</v>
      </c>
    </row>
    <row r="1697" spans="1:7" x14ac:dyDescent="0.25">
      <c r="A1697" s="7">
        <v>45183</v>
      </c>
      <c r="B1697" s="19">
        <v>1834</v>
      </c>
      <c r="C1697" s="8" t="s">
        <v>350</v>
      </c>
      <c r="D1697" s="9">
        <v>51227</v>
      </c>
      <c r="E1697" s="9" t="s">
        <v>9</v>
      </c>
      <c r="F1697" s="9" t="s">
        <v>1076</v>
      </c>
      <c r="G1697" s="11" t="s">
        <v>1070</v>
      </c>
    </row>
    <row r="1698" spans="1:7" x14ac:dyDescent="0.25">
      <c r="A1698" s="7">
        <v>45186</v>
      </c>
      <c r="B1698" s="18">
        <v>9583</v>
      </c>
      <c r="C1698" s="8" t="s">
        <v>1410</v>
      </c>
      <c r="D1698" s="9">
        <v>239247</v>
      </c>
      <c r="E1698" s="9" t="s">
        <v>9</v>
      </c>
      <c r="F1698" s="9" t="s">
        <v>1411</v>
      </c>
      <c r="G1698" s="11" t="s">
        <v>1070</v>
      </c>
    </row>
    <row r="1699" spans="1:7" x14ac:dyDescent="0.25">
      <c r="A1699" s="7">
        <v>45186</v>
      </c>
      <c r="B1699" s="18">
        <v>1823</v>
      </c>
      <c r="C1699" s="8" t="s">
        <v>350</v>
      </c>
      <c r="D1699" s="9">
        <v>134563</v>
      </c>
      <c r="E1699" s="9" t="s">
        <v>9</v>
      </c>
      <c r="F1699" s="9" t="s">
        <v>1076</v>
      </c>
      <c r="G1699" s="11" t="s">
        <v>1070</v>
      </c>
    </row>
    <row r="1700" spans="1:7" x14ac:dyDescent="0.25">
      <c r="A1700" s="7">
        <v>45199</v>
      </c>
      <c r="B1700" s="18" t="s">
        <v>1412</v>
      </c>
      <c r="C1700" s="8" t="s">
        <v>1410</v>
      </c>
      <c r="D1700" s="9">
        <v>915978</v>
      </c>
      <c r="E1700" s="9" t="s">
        <v>9</v>
      </c>
      <c r="F1700" s="9" t="s">
        <v>1411</v>
      </c>
      <c r="G1700" s="11" t="s">
        <v>1070</v>
      </c>
    </row>
    <row r="1701" spans="1:7" x14ac:dyDescent="0.25">
      <c r="A1701" s="7">
        <v>45218</v>
      </c>
      <c r="B1701" s="18">
        <v>70000049901</v>
      </c>
      <c r="C1701" s="8" t="s">
        <v>1414</v>
      </c>
      <c r="D1701" s="9">
        <v>67996</v>
      </c>
      <c r="E1701" s="9" t="s">
        <v>9</v>
      </c>
      <c r="F1701" s="9" t="s">
        <v>1416</v>
      </c>
      <c r="G1701" s="11" t="s">
        <v>1070</v>
      </c>
    </row>
    <row r="1702" spans="1:7" x14ac:dyDescent="0.25">
      <c r="A1702" s="7">
        <v>45218</v>
      </c>
      <c r="B1702" s="18">
        <v>1980</v>
      </c>
      <c r="C1702" s="8" t="s">
        <v>350</v>
      </c>
      <c r="D1702" s="9">
        <v>5700</v>
      </c>
      <c r="E1702" s="9" t="s">
        <v>9</v>
      </c>
      <c r="F1702" s="9" t="s">
        <v>1076</v>
      </c>
      <c r="G1702" s="11" t="s">
        <v>1070</v>
      </c>
    </row>
    <row r="1703" spans="1:7" x14ac:dyDescent="0.25">
      <c r="A1703" s="7">
        <v>45219</v>
      </c>
      <c r="B1703" s="18">
        <v>2017</v>
      </c>
      <c r="C1703" s="8" t="s">
        <v>350</v>
      </c>
      <c r="D1703" s="9">
        <v>29943</v>
      </c>
      <c r="E1703" s="9" t="s">
        <v>9</v>
      </c>
      <c r="F1703" s="9" t="s">
        <v>1076</v>
      </c>
      <c r="G1703" s="11" t="s">
        <v>1070</v>
      </c>
    </row>
    <row r="1704" spans="1:7" x14ac:dyDescent="0.25">
      <c r="A1704" s="7">
        <v>45219</v>
      </c>
      <c r="B1704" s="18">
        <v>9617</v>
      </c>
      <c r="C1704" s="8" t="s">
        <v>1410</v>
      </c>
      <c r="D1704" s="9">
        <v>111834</v>
      </c>
      <c r="E1704" s="9" t="s">
        <v>9</v>
      </c>
      <c r="F1704" s="9" t="s">
        <v>1411</v>
      </c>
      <c r="G1704" s="11" t="s">
        <v>1070</v>
      </c>
    </row>
    <row r="1705" spans="1:7" x14ac:dyDescent="0.25">
      <c r="A1705" s="7">
        <v>45223</v>
      </c>
      <c r="B1705" s="18" t="s">
        <v>1412</v>
      </c>
      <c r="C1705" s="8" t="s">
        <v>1410</v>
      </c>
      <c r="D1705" s="9">
        <v>1386028</v>
      </c>
      <c r="E1705" s="9" t="s">
        <v>9</v>
      </c>
      <c r="F1705" s="9" t="s">
        <v>1411</v>
      </c>
      <c r="G1705" s="11" t="s">
        <v>1070</v>
      </c>
    </row>
    <row r="1706" spans="1:7" x14ac:dyDescent="0.25">
      <c r="A1706" s="7">
        <v>45238</v>
      </c>
      <c r="B1706" s="18">
        <v>2152</v>
      </c>
      <c r="C1706" s="8" t="s">
        <v>350</v>
      </c>
      <c r="D1706" s="9">
        <v>33370</v>
      </c>
      <c r="E1706" s="9" t="s">
        <v>9</v>
      </c>
      <c r="F1706" s="9" t="s">
        <v>1076</v>
      </c>
      <c r="G1706" s="11" t="s">
        <v>1070</v>
      </c>
    </row>
    <row r="1707" spans="1:7" x14ac:dyDescent="0.25">
      <c r="A1707" s="7">
        <v>45239</v>
      </c>
      <c r="B1707" s="18"/>
      <c r="C1707" s="8" t="s">
        <v>1410</v>
      </c>
      <c r="D1707" s="9">
        <v>133636</v>
      </c>
      <c r="E1707" s="9" t="s">
        <v>9</v>
      </c>
      <c r="F1707" s="9" t="s">
        <v>1411</v>
      </c>
      <c r="G1707" s="11" t="s">
        <v>1070</v>
      </c>
    </row>
    <row r="1708" spans="1:7" x14ac:dyDescent="0.25">
      <c r="A1708" s="7">
        <v>45246</v>
      </c>
      <c r="B1708" s="19" t="s">
        <v>1413</v>
      </c>
      <c r="C1708" s="8" t="s">
        <v>1414</v>
      </c>
      <c r="D1708" s="9">
        <v>67424.5</v>
      </c>
      <c r="E1708" s="9" t="s">
        <v>9</v>
      </c>
      <c r="F1708" s="9" t="s">
        <v>1416</v>
      </c>
      <c r="G1708" s="11" t="s">
        <v>1070</v>
      </c>
    </row>
    <row r="1709" spans="1:7" x14ac:dyDescent="0.25">
      <c r="A1709" s="7">
        <v>45246</v>
      </c>
      <c r="B1709" s="19" t="s">
        <v>1415</v>
      </c>
      <c r="C1709" s="8" t="s">
        <v>1414</v>
      </c>
      <c r="D1709" s="9">
        <v>31010.92</v>
      </c>
      <c r="E1709" s="9" t="s">
        <v>9</v>
      </c>
      <c r="F1709" s="9" t="s">
        <v>1416</v>
      </c>
      <c r="G1709" s="11" t="s">
        <v>1070</v>
      </c>
    </row>
    <row r="1710" spans="1:7" x14ac:dyDescent="0.25">
      <c r="A1710" s="7">
        <v>45291</v>
      </c>
      <c r="B1710" s="18">
        <v>2334</v>
      </c>
      <c r="C1710" s="8" t="s">
        <v>350</v>
      </c>
      <c r="D1710" s="9">
        <v>23629</v>
      </c>
      <c r="E1710" s="9" t="s">
        <v>9</v>
      </c>
      <c r="F1710" s="9" t="s">
        <v>1076</v>
      </c>
      <c r="G1710" s="11" t="s">
        <v>1070</v>
      </c>
    </row>
    <row r="1711" spans="1:7" x14ac:dyDescent="0.25">
      <c r="A1711" s="7">
        <v>45291</v>
      </c>
      <c r="B1711" s="18">
        <v>2285</v>
      </c>
      <c r="C1711" s="8" t="s">
        <v>350</v>
      </c>
      <c r="D1711" s="9">
        <v>24988</v>
      </c>
      <c r="E1711" s="9" t="s">
        <v>9</v>
      </c>
      <c r="F1711" s="9" t="s">
        <v>1076</v>
      </c>
      <c r="G1711" s="11" t="s">
        <v>1070</v>
      </c>
    </row>
    <row r="1712" spans="1:7" x14ac:dyDescent="0.25">
      <c r="A1712" s="7">
        <v>45238</v>
      </c>
      <c r="B1712" s="19" t="s">
        <v>1450</v>
      </c>
      <c r="C1712" s="8" t="s">
        <v>1451</v>
      </c>
      <c r="D1712" s="9">
        <v>804996</v>
      </c>
      <c r="E1712" s="9" t="s">
        <v>23</v>
      </c>
      <c r="F1712" s="9" t="s">
        <v>983</v>
      </c>
      <c r="G1712" s="11" t="s">
        <v>680</v>
      </c>
    </row>
    <row r="1713" spans="1:7" x14ac:dyDescent="0.25">
      <c r="A1713" s="7">
        <v>45270</v>
      </c>
      <c r="B1713" s="18">
        <v>11</v>
      </c>
      <c r="C1713" s="8" t="s">
        <v>1452</v>
      </c>
      <c r="D1713" s="9">
        <v>155947</v>
      </c>
      <c r="E1713" s="9" t="s">
        <v>23</v>
      </c>
      <c r="F1713" s="9" t="s">
        <v>983</v>
      </c>
      <c r="G1713" s="11" t="s">
        <v>1453</v>
      </c>
    </row>
    <row r="1714" spans="1:7" x14ac:dyDescent="0.25">
      <c r="A1714" s="7">
        <v>45287</v>
      </c>
      <c r="B1714" s="19" t="s">
        <v>1454</v>
      </c>
      <c r="C1714" s="8" t="s">
        <v>1451</v>
      </c>
      <c r="D1714" s="9">
        <v>847</v>
      </c>
      <c r="E1714" s="9" t="s">
        <v>23</v>
      </c>
      <c r="F1714" s="9" t="s">
        <v>983</v>
      </c>
      <c r="G1714" s="11" t="s">
        <v>680</v>
      </c>
    </row>
    <row r="1715" spans="1:7" x14ac:dyDescent="0.25">
      <c r="A1715" s="7">
        <v>45287</v>
      </c>
      <c r="B1715" s="19" t="s">
        <v>1455</v>
      </c>
      <c r="C1715" s="8" t="s">
        <v>1451</v>
      </c>
      <c r="D1715" s="9">
        <v>847</v>
      </c>
      <c r="E1715" s="9" t="s">
        <v>23</v>
      </c>
      <c r="F1715" s="9" t="s">
        <v>983</v>
      </c>
      <c r="G1715" s="11" t="s">
        <v>680</v>
      </c>
    </row>
    <row r="1716" spans="1:7" x14ac:dyDescent="0.25">
      <c r="A1716" s="7">
        <v>45186</v>
      </c>
      <c r="B1716" s="18" t="s">
        <v>1456</v>
      </c>
      <c r="C1716" s="8" t="s">
        <v>1457</v>
      </c>
      <c r="D1716" s="9">
        <v>25000</v>
      </c>
      <c r="E1716" s="9" t="s">
        <v>23</v>
      </c>
      <c r="F1716" s="9" t="s">
        <v>1458</v>
      </c>
      <c r="G1716" s="11" t="s">
        <v>680</v>
      </c>
    </row>
    <row r="1717" spans="1:7" x14ac:dyDescent="0.25">
      <c r="A1717" s="7">
        <v>45287</v>
      </c>
      <c r="B1717" s="18" t="s">
        <v>1459</v>
      </c>
      <c r="C1717" s="8" t="s">
        <v>1457</v>
      </c>
      <c r="D1717" s="9">
        <v>29000</v>
      </c>
      <c r="E1717" s="9" t="s">
        <v>23</v>
      </c>
      <c r="F1717" s="9" t="s">
        <v>1458</v>
      </c>
      <c r="G1717" s="11" t="s">
        <v>680</v>
      </c>
    </row>
    <row r="1718" spans="1:7" x14ac:dyDescent="0.25">
      <c r="A1718" s="7">
        <v>45287</v>
      </c>
      <c r="B1718" s="18" t="s">
        <v>1460</v>
      </c>
      <c r="C1718" s="8" t="s">
        <v>1457</v>
      </c>
      <c r="D1718" s="9">
        <v>21000</v>
      </c>
      <c r="E1718" s="9" t="s">
        <v>23</v>
      </c>
      <c r="F1718" s="9" t="s">
        <v>1458</v>
      </c>
      <c r="G1718" s="11" t="s">
        <v>680</v>
      </c>
    </row>
    <row r="1719" spans="1:7" x14ac:dyDescent="0.25">
      <c r="A1719" s="7">
        <v>45287</v>
      </c>
      <c r="B1719" s="18" t="s">
        <v>1461</v>
      </c>
      <c r="C1719" s="8" t="s">
        <v>1462</v>
      </c>
      <c r="D1719" s="9">
        <v>433164</v>
      </c>
      <c r="E1719" s="9" t="s">
        <v>9</v>
      </c>
      <c r="F1719" s="9"/>
      <c r="G1719" s="11" t="s">
        <v>1444</v>
      </c>
    </row>
    <row r="1720" spans="1:7" x14ac:dyDescent="0.25">
      <c r="A1720" s="7">
        <v>45287</v>
      </c>
      <c r="B1720" s="18">
        <v>1804097319</v>
      </c>
      <c r="C1720" s="8" t="s">
        <v>1463</v>
      </c>
      <c r="D1720" s="9">
        <v>80000</v>
      </c>
      <c r="E1720" s="9" t="s">
        <v>9</v>
      </c>
      <c r="F1720" s="9"/>
      <c r="G1720" s="11" t="s">
        <v>1444</v>
      </c>
    </row>
    <row r="1721" spans="1:7" x14ac:dyDescent="0.25">
      <c r="A1721" s="7">
        <v>45287</v>
      </c>
      <c r="B1721" s="18" t="s">
        <v>1464</v>
      </c>
      <c r="C1721" s="8" t="s">
        <v>1465</v>
      </c>
      <c r="D1721" s="9">
        <v>165000</v>
      </c>
      <c r="E1721" s="9" t="s">
        <v>9</v>
      </c>
      <c r="F1721" s="9"/>
      <c r="G1721" s="11" t="s">
        <v>1444</v>
      </c>
    </row>
    <row r="1722" spans="1:7" x14ac:dyDescent="0.25">
      <c r="A1722" s="7">
        <v>45287</v>
      </c>
      <c r="B1722" s="18">
        <v>638</v>
      </c>
      <c r="C1722" s="8" t="s">
        <v>1466</v>
      </c>
      <c r="D1722" s="9">
        <v>165000</v>
      </c>
      <c r="E1722" s="9" t="s">
        <v>9</v>
      </c>
      <c r="F1722" s="9"/>
      <c r="G1722" s="11" t="s">
        <v>1444</v>
      </c>
    </row>
    <row r="1723" spans="1:7" x14ac:dyDescent="0.25">
      <c r="A1723" s="7">
        <v>45287</v>
      </c>
      <c r="B1723" s="18">
        <v>33</v>
      </c>
      <c r="C1723" s="8" t="s">
        <v>1467</v>
      </c>
      <c r="D1723" s="9">
        <v>20000</v>
      </c>
      <c r="E1723" s="9" t="s">
        <v>23</v>
      </c>
      <c r="F1723" s="9"/>
      <c r="G1723" s="11" t="s">
        <v>1468</v>
      </c>
    </row>
    <row r="1724" spans="1:7" x14ac:dyDescent="0.25">
      <c r="A1724" s="7">
        <v>45287</v>
      </c>
      <c r="B1724" s="18">
        <v>264</v>
      </c>
      <c r="C1724" s="8" t="s">
        <v>1469</v>
      </c>
      <c r="D1724" s="9">
        <v>23000</v>
      </c>
      <c r="E1724" s="9" t="s">
        <v>9</v>
      </c>
      <c r="F1724" s="9"/>
      <c r="G1724" s="11" t="s">
        <v>1444</v>
      </c>
    </row>
    <row r="1725" spans="1:7" x14ac:dyDescent="0.25">
      <c r="A1725" s="7">
        <v>45291</v>
      </c>
      <c r="B1725" s="18">
        <v>580</v>
      </c>
      <c r="C1725" s="8" t="s">
        <v>1466</v>
      </c>
      <c r="D1725" s="9">
        <v>165000</v>
      </c>
      <c r="E1725" s="9" t="s">
        <v>9</v>
      </c>
      <c r="F1725" s="9"/>
      <c r="G1725" s="11" t="s">
        <v>1444</v>
      </c>
    </row>
    <row r="1726" spans="1:7" x14ac:dyDescent="0.25">
      <c r="A1726" s="7">
        <v>45270</v>
      </c>
      <c r="B1726" s="18">
        <v>212</v>
      </c>
      <c r="C1726" s="8" t="s">
        <v>16</v>
      </c>
      <c r="D1726" s="9">
        <v>469268.8</v>
      </c>
      <c r="E1726" s="9" t="s">
        <v>9</v>
      </c>
      <c r="F1726" s="9"/>
      <c r="G1726" s="11" t="s">
        <v>1070</v>
      </c>
    </row>
    <row r="1727" spans="1:7" x14ac:dyDescent="0.25">
      <c r="A1727" s="7">
        <v>45270</v>
      </c>
      <c r="B1727" s="18">
        <v>94</v>
      </c>
      <c r="C1727" s="8" t="s">
        <v>16</v>
      </c>
      <c r="D1727" s="9">
        <v>153898.25</v>
      </c>
      <c r="E1727" s="9" t="s">
        <v>9</v>
      </c>
      <c r="F1727" s="9"/>
      <c r="G1727" s="11" t="s">
        <v>1070</v>
      </c>
    </row>
    <row r="1728" spans="1:7" x14ac:dyDescent="0.25">
      <c r="A1728" s="7">
        <v>45270</v>
      </c>
      <c r="B1728" s="18">
        <v>454</v>
      </c>
      <c r="C1728" s="8" t="s">
        <v>16</v>
      </c>
      <c r="D1728" s="9">
        <v>32953.040000000001</v>
      </c>
      <c r="E1728" s="9" t="s">
        <v>9</v>
      </c>
      <c r="F1728" s="9"/>
      <c r="G1728" s="11" t="s">
        <v>1070</v>
      </c>
    </row>
    <row r="1729" spans="1:7" x14ac:dyDescent="0.25">
      <c r="A1729" s="7">
        <v>45291</v>
      </c>
      <c r="B1729" s="18">
        <v>513</v>
      </c>
      <c r="C1729" s="8" t="s">
        <v>1470</v>
      </c>
      <c r="D1729" s="9">
        <v>32488.77</v>
      </c>
      <c r="E1729" s="9" t="s">
        <v>9</v>
      </c>
      <c r="F1729" s="9"/>
      <c r="G1729" s="11" t="s">
        <v>1070</v>
      </c>
    </row>
    <row r="1730" spans="1:7" x14ac:dyDescent="0.25">
      <c r="A1730" s="7">
        <v>45078</v>
      </c>
      <c r="B1730" s="18" t="s">
        <v>1471</v>
      </c>
      <c r="C1730" s="8" t="s">
        <v>1438</v>
      </c>
      <c r="D1730" s="9">
        <v>40000</v>
      </c>
      <c r="E1730" s="9" t="s">
        <v>9</v>
      </c>
      <c r="F1730" s="9" t="s">
        <v>1417</v>
      </c>
      <c r="G1730" s="11" t="s">
        <v>456</v>
      </c>
    </row>
    <row r="1731" spans="1:7" x14ac:dyDescent="0.25">
      <c r="A1731" s="7">
        <v>45078</v>
      </c>
      <c r="B1731" s="18" t="s">
        <v>1472</v>
      </c>
      <c r="C1731" s="8" t="s">
        <v>1438</v>
      </c>
      <c r="D1731" s="9">
        <v>40000</v>
      </c>
      <c r="E1731" s="9" t="s">
        <v>9</v>
      </c>
      <c r="F1731" s="9" t="s">
        <v>1417</v>
      </c>
      <c r="G1731" s="11" t="s">
        <v>456</v>
      </c>
    </row>
    <row r="1732" spans="1:7" x14ac:dyDescent="0.25">
      <c r="A1732" s="7">
        <v>45089</v>
      </c>
      <c r="B1732" s="18" t="s">
        <v>1473</v>
      </c>
      <c r="C1732" s="8" t="s">
        <v>1438</v>
      </c>
      <c r="D1732" s="9">
        <v>40000</v>
      </c>
      <c r="E1732" s="9" t="s">
        <v>9</v>
      </c>
      <c r="F1732" s="9" t="s">
        <v>1417</v>
      </c>
      <c r="G1732" s="11" t="s">
        <v>456</v>
      </c>
    </row>
    <row r="1733" spans="1:7" x14ac:dyDescent="0.25">
      <c r="A1733" s="7">
        <v>45138</v>
      </c>
      <c r="B1733" s="18" t="s">
        <v>1474</v>
      </c>
      <c r="C1733" s="8" t="s">
        <v>1438</v>
      </c>
      <c r="D1733" s="9">
        <v>40000</v>
      </c>
      <c r="E1733" s="9" t="s">
        <v>9</v>
      </c>
      <c r="F1733" s="9" t="s">
        <v>1417</v>
      </c>
      <c r="G1733" s="11" t="s">
        <v>456</v>
      </c>
    </row>
    <row r="1734" spans="1:7" x14ac:dyDescent="0.25">
      <c r="A1734" s="7">
        <v>45143</v>
      </c>
      <c r="B1734" s="18"/>
      <c r="C1734" s="8" t="s">
        <v>1092</v>
      </c>
      <c r="D1734" s="9">
        <v>3251040.04</v>
      </c>
      <c r="E1734" s="9" t="s">
        <v>1068</v>
      </c>
      <c r="F1734" s="9" t="s">
        <v>1417</v>
      </c>
      <c r="G1734" s="11" t="s">
        <v>193</v>
      </c>
    </row>
    <row r="1735" spans="1:7" x14ac:dyDescent="0.25">
      <c r="A1735" s="7">
        <v>45192</v>
      </c>
      <c r="B1735" s="18">
        <v>46</v>
      </c>
      <c r="C1735" s="8" t="s">
        <v>1438</v>
      </c>
      <c r="D1735" s="9">
        <v>40000</v>
      </c>
      <c r="E1735" s="9" t="s">
        <v>9</v>
      </c>
      <c r="F1735" s="9" t="s">
        <v>1417</v>
      </c>
      <c r="G1735" s="11" t="s">
        <v>456</v>
      </c>
    </row>
    <row r="1736" spans="1:7" x14ac:dyDescent="0.25">
      <c r="A1736" s="7">
        <v>45192</v>
      </c>
      <c r="B1736" s="18">
        <v>39</v>
      </c>
      <c r="C1736" s="8" t="s">
        <v>1438</v>
      </c>
      <c r="D1736" s="9">
        <v>40000</v>
      </c>
      <c r="E1736" s="9" t="s">
        <v>9</v>
      </c>
      <c r="F1736" s="9" t="s">
        <v>1417</v>
      </c>
      <c r="G1736" s="11" t="s">
        <v>456</v>
      </c>
    </row>
    <row r="1737" spans="1:7" x14ac:dyDescent="0.25">
      <c r="A1737" s="7">
        <v>45276</v>
      </c>
      <c r="B1737" s="18"/>
      <c r="C1737" s="8" t="s">
        <v>1092</v>
      </c>
      <c r="D1737" s="9">
        <v>1680654</v>
      </c>
      <c r="E1737" s="9" t="s">
        <v>9</v>
      </c>
      <c r="F1737" s="9" t="s">
        <v>1417</v>
      </c>
      <c r="G1737" s="11" t="s">
        <v>193</v>
      </c>
    </row>
    <row r="1738" spans="1:7" x14ac:dyDescent="0.25">
      <c r="A1738" s="7">
        <v>45033</v>
      </c>
      <c r="B1738" s="18">
        <v>18</v>
      </c>
      <c r="C1738" s="8" t="s">
        <v>713</v>
      </c>
      <c r="D1738" s="9">
        <v>19500</v>
      </c>
      <c r="E1738" s="9" t="s">
        <v>9</v>
      </c>
      <c r="F1738" s="9"/>
      <c r="G1738" s="11" t="s">
        <v>1070</v>
      </c>
    </row>
    <row r="1739" spans="1:7" x14ac:dyDescent="0.25">
      <c r="A1739" s="7">
        <v>45077</v>
      </c>
      <c r="B1739" s="18">
        <v>16</v>
      </c>
      <c r="C1739" s="8" t="s">
        <v>713</v>
      </c>
      <c r="D1739" s="9">
        <v>19000</v>
      </c>
      <c r="E1739" s="9" t="s">
        <v>9</v>
      </c>
      <c r="F1739" s="9"/>
      <c r="G1739" s="11" t="s">
        <v>1070</v>
      </c>
    </row>
    <row r="1740" spans="1:7" x14ac:dyDescent="0.25">
      <c r="A1740" s="7">
        <v>45144</v>
      </c>
      <c r="B1740" s="18">
        <v>58</v>
      </c>
      <c r="C1740" s="8" t="s">
        <v>713</v>
      </c>
      <c r="D1740" s="9">
        <v>19000</v>
      </c>
      <c r="E1740" s="9" t="s">
        <v>9</v>
      </c>
      <c r="F1740" s="9"/>
      <c r="G1740" s="11" t="s">
        <v>1070</v>
      </c>
    </row>
    <row r="1741" spans="1:7" x14ac:dyDescent="0.25">
      <c r="A1741" s="7">
        <v>45151</v>
      </c>
      <c r="B1741" s="18">
        <v>138</v>
      </c>
      <c r="C1741" s="8" t="s">
        <v>713</v>
      </c>
      <c r="D1741" s="9">
        <v>4200</v>
      </c>
      <c r="E1741" s="9" t="s">
        <v>9</v>
      </c>
      <c r="F1741" s="9"/>
      <c r="G1741" s="11" t="s">
        <v>1070</v>
      </c>
    </row>
    <row r="1742" spans="1:7" x14ac:dyDescent="0.25">
      <c r="A1742" s="7">
        <v>45033</v>
      </c>
      <c r="B1742" s="18">
        <v>248</v>
      </c>
      <c r="C1742" s="8" t="s">
        <v>1475</v>
      </c>
      <c r="D1742" s="9">
        <v>3901</v>
      </c>
      <c r="E1742" s="9" t="s">
        <v>9</v>
      </c>
      <c r="F1742" s="9"/>
      <c r="G1742" s="11" t="s">
        <v>1153</v>
      </c>
    </row>
    <row r="1743" spans="1:7" x14ac:dyDescent="0.25">
      <c r="A1743" s="7">
        <v>45094</v>
      </c>
      <c r="B1743" s="18">
        <v>8</v>
      </c>
      <c r="C1743" s="8" t="s">
        <v>713</v>
      </c>
      <c r="D1743" s="9">
        <v>6860</v>
      </c>
      <c r="E1743" s="9" t="s">
        <v>9</v>
      </c>
      <c r="F1743" s="9"/>
      <c r="G1743" s="11" t="s">
        <v>1070</v>
      </c>
    </row>
    <row r="1744" spans="1:7" x14ac:dyDescent="0.25">
      <c r="A1744" s="7">
        <v>45196</v>
      </c>
      <c r="B1744" s="18">
        <v>710</v>
      </c>
      <c r="C1744" s="8" t="s">
        <v>1476</v>
      </c>
      <c r="D1744" s="9">
        <v>21186.400000000001</v>
      </c>
      <c r="E1744" s="9" t="s">
        <v>9</v>
      </c>
      <c r="F1744" s="9"/>
      <c r="G1744" s="11" t="s">
        <v>1070</v>
      </c>
    </row>
    <row r="1745" spans="1:7" x14ac:dyDescent="0.25">
      <c r="A1745" s="7">
        <v>45246</v>
      </c>
      <c r="B1745" s="18">
        <v>173</v>
      </c>
      <c r="C1745" s="8" t="s">
        <v>1477</v>
      </c>
      <c r="D1745" s="9">
        <v>15100</v>
      </c>
      <c r="E1745" s="9" t="s">
        <v>9</v>
      </c>
      <c r="F1745" s="9"/>
      <c r="G1745" s="11" t="s">
        <v>1070</v>
      </c>
    </row>
    <row r="1746" spans="1:7" x14ac:dyDescent="0.25">
      <c r="A1746" s="7">
        <v>45261</v>
      </c>
      <c r="B1746" s="18">
        <v>1049</v>
      </c>
      <c r="C1746" s="8" t="s">
        <v>1128</v>
      </c>
      <c r="D1746" s="9">
        <v>847457.62</v>
      </c>
      <c r="E1746" s="9" t="s">
        <v>9</v>
      </c>
      <c r="F1746" s="9"/>
      <c r="G1746" s="11" t="s">
        <v>1070</v>
      </c>
    </row>
    <row r="1747" spans="1:7" x14ac:dyDescent="0.25">
      <c r="A1747" s="7">
        <v>45291</v>
      </c>
      <c r="B1747" s="18">
        <v>5585</v>
      </c>
      <c r="C1747" s="8" t="s">
        <v>1475</v>
      </c>
      <c r="D1747" s="9">
        <v>3483.8</v>
      </c>
      <c r="E1747" s="9" t="s">
        <v>9</v>
      </c>
      <c r="F1747" s="9"/>
      <c r="G1747" s="11" t="s">
        <v>1153</v>
      </c>
    </row>
    <row r="1748" spans="1:7" x14ac:dyDescent="0.25">
      <c r="A1748" s="7">
        <v>45124</v>
      </c>
      <c r="B1748" s="18">
        <v>8260041943</v>
      </c>
      <c r="C1748" s="8" t="s">
        <v>1134</v>
      </c>
      <c r="D1748" s="9">
        <v>141234.29</v>
      </c>
      <c r="E1748" s="9" t="s">
        <v>9</v>
      </c>
      <c r="F1748" s="9"/>
      <c r="G1748" s="11" t="s">
        <v>1070</v>
      </c>
    </row>
    <row r="1749" spans="1:7" x14ac:dyDescent="0.25">
      <c r="A1749" s="7">
        <v>45291</v>
      </c>
      <c r="B1749" s="18">
        <v>8260046152</v>
      </c>
      <c r="C1749" s="8" t="s">
        <v>1134</v>
      </c>
      <c r="D1749" s="9">
        <v>23644.880000000001</v>
      </c>
      <c r="E1749" s="9" t="s">
        <v>9</v>
      </c>
      <c r="F1749" s="9"/>
      <c r="G1749" s="11" t="s">
        <v>1070</v>
      </c>
    </row>
    <row r="1750" spans="1:7" x14ac:dyDescent="0.25">
      <c r="A1750" s="7">
        <v>45291</v>
      </c>
      <c r="B1750" s="18">
        <v>8260046153</v>
      </c>
      <c r="C1750" s="8" t="s">
        <v>1134</v>
      </c>
      <c r="D1750" s="9">
        <v>15492.34</v>
      </c>
      <c r="E1750" s="9" t="s">
        <v>9</v>
      </c>
      <c r="F1750" s="9"/>
      <c r="G1750" s="11" t="s">
        <v>1070</v>
      </c>
    </row>
    <row r="1751" spans="1:7" x14ac:dyDescent="0.25">
      <c r="A1751" s="7">
        <v>45291</v>
      </c>
      <c r="B1751" s="18">
        <v>8260045769</v>
      </c>
      <c r="C1751" s="8" t="s">
        <v>1134</v>
      </c>
      <c r="D1751" s="9">
        <v>8322</v>
      </c>
      <c r="E1751" s="9" t="s">
        <v>9</v>
      </c>
      <c r="F1751" s="9"/>
      <c r="G1751" s="11" t="s">
        <v>1070</v>
      </c>
    </row>
    <row r="1752" spans="1:7" x14ac:dyDescent="0.25">
      <c r="A1752" s="7">
        <v>45291</v>
      </c>
      <c r="B1752" s="18">
        <v>8260045770</v>
      </c>
      <c r="C1752" s="8" t="s">
        <v>1134</v>
      </c>
      <c r="D1752" s="9">
        <v>9058</v>
      </c>
      <c r="E1752" s="9" t="s">
        <v>9</v>
      </c>
      <c r="F1752" s="9"/>
      <c r="G1752" s="11" t="s">
        <v>1070</v>
      </c>
    </row>
    <row r="1753" spans="1:7" x14ac:dyDescent="0.25">
      <c r="A1753" s="7">
        <v>45291</v>
      </c>
      <c r="B1753" s="18">
        <v>8260045771</v>
      </c>
      <c r="C1753" s="8" t="s">
        <v>1134</v>
      </c>
      <c r="D1753" s="9">
        <v>8242</v>
      </c>
      <c r="E1753" s="9" t="s">
        <v>9</v>
      </c>
      <c r="F1753" s="9"/>
      <c r="G1753" s="11" t="s">
        <v>1070</v>
      </c>
    </row>
    <row r="1754" spans="1:7" x14ac:dyDescent="0.25">
      <c r="A1754" s="7">
        <v>45291</v>
      </c>
      <c r="B1754" s="18">
        <v>8260045772</v>
      </c>
      <c r="C1754" s="8" t="s">
        <v>1134</v>
      </c>
      <c r="D1754" s="9">
        <v>23644.880000000001</v>
      </c>
      <c r="E1754" s="9" t="s">
        <v>9</v>
      </c>
      <c r="F1754" s="9"/>
      <c r="G1754" s="11" t="s">
        <v>1070</v>
      </c>
    </row>
    <row r="1755" spans="1:7" x14ac:dyDescent="0.25">
      <c r="A1755" s="7">
        <v>45291</v>
      </c>
      <c r="B1755" s="18">
        <v>8260045773</v>
      </c>
      <c r="C1755" s="8" t="s">
        <v>1134</v>
      </c>
      <c r="D1755" s="9">
        <v>8706</v>
      </c>
      <c r="E1755" s="9" t="s">
        <v>9</v>
      </c>
      <c r="F1755" s="9"/>
      <c r="G1755" s="11" t="s">
        <v>1070</v>
      </c>
    </row>
    <row r="1756" spans="1:7" x14ac:dyDescent="0.25">
      <c r="A1756" s="7">
        <v>45291</v>
      </c>
      <c r="B1756" s="18">
        <v>8260045774</v>
      </c>
      <c r="C1756" s="8" t="s">
        <v>1134</v>
      </c>
      <c r="D1756" s="9">
        <v>12640</v>
      </c>
      <c r="E1756" s="9" t="s">
        <v>9</v>
      </c>
      <c r="F1756" s="9"/>
      <c r="G1756" s="11" t="s">
        <v>1070</v>
      </c>
    </row>
    <row r="1757" spans="1:7" x14ac:dyDescent="0.25">
      <c r="A1757" s="7">
        <v>45291</v>
      </c>
      <c r="B1757" s="18">
        <v>8260045775</v>
      </c>
      <c r="C1757" s="8" t="s">
        <v>1134</v>
      </c>
      <c r="D1757" s="9">
        <v>12640</v>
      </c>
      <c r="E1757" s="9" t="s">
        <v>9</v>
      </c>
      <c r="F1757" s="9"/>
      <c r="G1757" s="11" t="s">
        <v>1070</v>
      </c>
    </row>
    <row r="1758" spans="1:7" x14ac:dyDescent="0.25">
      <c r="A1758" s="7">
        <v>45287</v>
      </c>
      <c r="B1758" s="18" t="s">
        <v>1478</v>
      </c>
      <c r="C1758" s="8" t="s">
        <v>178</v>
      </c>
      <c r="D1758" s="9">
        <v>9284.74</v>
      </c>
      <c r="E1758" s="9" t="s">
        <v>9</v>
      </c>
      <c r="F1758" s="9" t="s">
        <v>1479</v>
      </c>
      <c r="G1758" s="11" t="s">
        <v>1070</v>
      </c>
    </row>
    <row r="1759" spans="1:7" x14ac:dyDescent="0.25">
      <c r="A1759" s="7">
        <v>45291</v>
      </c>
      <c r="B1759" s="18" t="s">
        <v>1480</v>
      </c>
      <c r="C1759" s="8" t="s">
        <v>1481</v>
      </c>
      <c r="D1759" s="9">
        <v>120528</v>
      </c>
      <c r="E1759" s="9" t="s">
        <v>23</v>
      </c>
      <c r="F1759" s="9" t="s">
        <v>1355</v>
      </c>
      <c r="G1759" s="11" t="s">
        <v>1158</v>
      </c>
    </row>
    <row r="1760" spans="1:7" x14ac:dyDescent="0.25">
      <c r="A1760" s="7"/>
      <c r="B1760" s="18" t="s">
        <v>1482</v>
      </c>
      <c r="C1760" s="8" t="s">
        <v>1481</v>
      </c>
      <c r="D1760" s="9">
        <v>7576</v>
      </c>
      <c r="E1760" s="9" t="s">
        <v>23</v>
      </c>
      <c r="F1760" s="9" t="s">
        <v>1355</v>
      </c>
      <c r="G1760" s="11" t="s">
        <v>1158</v>
      </c>
    </row>
    <row r="1761" spans="1:7" x14ac:dyDescent="0.25">
      <c r="A1761" s="7"/>
      <c r="B1761" s="18" t="s">
        <v>1483</v>
      </c>
      <c r="C1761" s="8" t="s">
        <v>1481</v>
      </c>
      <c r="D1761" s="9">
        <v>704700</v>
      </c>
      <c r="E1761" s="9" t="s">
        <v>23</v>
      </c>
      <c r="F1761" s="9" t="s">
        <v>1355</v>
      </c>
      <c r="G1761" s="11" t="s">
        <v>1158</v>
      </c>
    </row>
    <row r="1762" spans="1:7" x14ac:dyDescent="0.25">
      <c r="A1762" s="7"/>
      <c r="B1762" s="18" t="s">
        <v>1484</v>
      </c>
      <c r="C1762" s="8" t="s">
        <v>1481</v>
      </c>
      <c r="D1762" s="9">
        <v>1428</v>
      </c>
      <c r="E1762" s="9" t="s">
        <v>23</v>
      </c>
      <c r="F1762" s="9" t="s">
        <v>1355</v>
      </c>
      <c r="G1762" s="11" t="s">
        <v>1158</v>
      </c>
    </row>
    <row r="1763" spans="1:7" x14ac:dyDescent="0.25">
      <c r="A1763" s="7"/>
      <c r="B1763" s="18" t="s">
        <v>1485</v>
      </c>
      <c r="C1763" s="8" t="s">
        <v>1481</v>
      </c>
      <c r="D1763" s="9">
        <v>60441</v>
      </c>
      <c r="E1763" s="9" t="s">
        <v>23</v>
      </c>
      <c r="F1763" s="9" t="s">
        <v>1355</v>
      </c>
      <c r="G1763" s="11" t="s">
        <v>1158</v>
      </c>
    </row>
    <row r="1764" spans="1:7" x14ac:dyDescent="0.25">
      <c r="A1764" s="7"/>
      <c r="B1764" s="18" t="s">
        <v>1486</v>
      </c>
      <c r="C1764" s="8" t="s">
        <v>1481</v>
      </c>
      <c r="D1764" s="9">
        <v>864682</v>
      </c>
      <c r="E1764" s="9" t="s">
        <v>23</v>
      </c>
      <c r="F1764" s="9" t="s">
        <v>1355</v>
      </c>
      <c r="G1764" s="11" t="s">
        <v>1158</v>
      </c>
    </row>
    <row r="1765" spans="1:7" x14ac:dyDescent="0.25">
      <c r="A1765" s="7"/>
      <c r="B1765" s="18" t="s">
        <v>1487</v>
      </c>
      <c r="C1765" s="8" t="s">
        <v>1481</v>
      </c>
      <c r="D1765" s="9">
        <v>195728</v>
      </c>
      <c r="E1765" s="9" t="s">
        <v>23</v>
      </c>
      <c r="F1765" s="9" t="s">
        <v>1355</v>
      </c>
      <c r="G1765" s="11" t="s">
        <v>1158</v>
      </c>
    </row>
    <row r="1766" spans="1:7" x14ac:dyDescent="0.25">
      <c r="A1766" s="7"/>
      <c r="B1766" s="18" t="s">
        <v>1488</v>
      </c>
      <c r="C1766" s="8" t="s">
        <v>1481</v>
      </c>
      <c r="D1766" s="9">
        <v>135523</v>
      </c>
      <c r="E1766" s="9" t="s">
        <v>23</v>
      </c>
      <c r="F1766" s="9" t="s">
        <v>1355</v>
      </c>
      <c r="G1766" s="11" t="s">
        <v>1158</v>
      </c>
    </row>
    <row r="1767" spans="1:7" x14ac:dyDescent="0.25">
      <c r="A1767" s="7"/>
      <c r="B1767" s="18" t="s">
        <v>1489</v>
      </c>
      <c r="C1767" s="8" t="s">
        <v>1481</v>
      </c>
      <c r="D1767" s="9">
        <v>35892</v>
      </c>
      <c r="E1767" s="9" t="s">
        <v>23</v>
      </c>
      <c r="F1767" s="9" t="s">
        <v>1355</v>
      </c>
      <c r="G1767" s="11" t="s">
        <v>1158</v>
      </c>
    </row>
    <row r="1768" spans="1:7" x14ac:dyDescent="0.25">
      <c r="A1768" s="7"/>
      <c r="B1768" s="18" t="s">
        <v>1490</v>
      </c>
      <c r="C1768" s="8" t="s">
        <v>1481</v>
      </c>
      <c r="D1768" s="9">
        <v>5586</v>
      </c>
      <c r="E1768" s="9" t="s">
        <v>23</v>
      </c>
      <c r="F1768" s="9" t="s">
        <v>1355</v>
      </c>
      <c r="G1768" s="11" t="s">
        <v>1158</v>
      </c>
    </row>
    <row r="1769" spans="1:7" x14ac:dyDescent="0.25">
      <c r="A1769" s="7"/>
      <c r="B1769" s="18" t="s">
        <v>1491</v>
      </c>
      <c r="C1769" s="8" t="s">
        <v>1481</v>
      </c>
      <c r="D1769" s="9">
        <v>64900</v>
      </c>
      <c r="E1769" s="9" t="s">
        <v>23</v>
      </c>
      <c r="F1769" s="9" t="s">
        <v>1355</v>
      </c>
      <c r="G1769" s="11" t="s">
        <v>1158</v>
      </c>
    </row>
    <row r="1770" spans="1:7" x14ac:dyDescent="0.25">
      <c r="A1770" s="7"/>
      <c r="B1770" s="18" t="s">
        <v>1492</v>
      </c>
      <c r="C1770" s="8" t="s">
        <v>1481</v>
      </c>
      <c r="D1770" s="9">
        <v>157863</v>
      </c>
      <c r="E1770" s="9" t="s">
        <v>23</v>
      </c>
      <c r="F1770" s="9" t="s">
        <v>1355</v>
      </c>
      <c r="G1770" s="11" t="s">
        <v>1158</v>
      </c>
    </row>
    <row r="1771" spans="1:7" x14ac:dyDescent="0.25">
      <c r="A1771" s="7"/>
      <c r="B1771" s="18" t="s">
        <v>1492</v>
      </c>
      <c r="C1771" s="8" t="s">
        <v>1481</v>
      </c>
      <c r="D1771" s="9">
        <v>464875</v>
      </c>
      <c r="E1771" s="9" t="s">
        <v>23</v>
      </c>
      <c r="F1771" s="9" t="s">
        <v>1355</v>
      </c>
      <c r="G1771" s="11" t="s">
        <v>1158</v>
      </c>
    </row>
    <row r="1772" spans="1:7" x14ac:dyDescent="0.25">
      <c r="A1772" s="7"/>
      <c r="B1772" s="18" t="s">
        <v>1493</v>
      </c>
      <c r="C1772" s="8" t="s">
        <v>1481</v>
      </c>
      <c r="D1772" s="9">
        <v>32779</v>
      </c>
      <c r="E1772" s="9" t="s">
        <v>23</v>
      </c>
      <c r="F1772" s="9" t="s">
        <v>1355</v>
      </c>
      <c r="G1772" s="11" t="s">
        <v>1158</v>
      </c>
    </row>
    <row r="1773" spans="1:7" x14ac:dyDescent="0.25">
      <c r="A1773" s="7"/>
      <c r="B1773" s="18" t="s">
        <v>1494</v>
      </c>
      <c r="C1773" s="8" t="s">
        <v>1481</v>
      </c>
      <c r="D1773" s="9">
        <v>265866</v>
      </c>
      <c r="E1773" s="9" t="s">
        <v>23</v>
      </c>
      <c r="F1773" s="9" t="s">
        <v>1355</v>
      </c>
      <c r="G1773" s="11" t="s">
        <v>1158</v>
      </c>
    </row>
    <row r="1774" spans="1:7" x14ac:dyDescent="0.25">
      <c r="A1774" s="7"/>
      <c r="B1774" s="18" t="s">
        <v>1495</v>
      </c>
      <c r="C1774" s="8" t="s">
        <v>1481</v>
      </c>
      <c r="D1774" s="9">
        <v>46897</v>
      </c>
      <c r="E1774" s="9" t="s">
        <v>23</v>
      </c>
      <c r="F1774" s="9" t="s">
        <v>1355</v>
      </c>
      <c r="G1774" s="11" t="s">
        <v>1158</v>
      </c>
    </row>
    <row r="1775" spans="1:7" x14ac:dyDescent="0.25">
      <c r="A1775" s="7"/>
      <c r="B1775" s="18" t="s">
        <v>1496</v>
      </c>
      <c r="C1775" s="8" t="s">
        <v>1481</v>
      </c>
      <c r="D1775" s="9">
        <v>2032211</v>
      </c>
      <c r="E1775" s="9" t="s">
        <v>23</v>
      </c>
      <c r="F1775" s="9" t="s">
        <v>1355</v>
      </c>
      <c r="G1775" s="11" t="s">
        <v>1158</v>
      </c>
    </row>
    <row r="1776" spans="1:7" x14ac:dyDescent="0.25">
      <c r="A1776" s="7"/>
      <c r="B1776" s="18" t="s">
        <v>1497</v>
      </c>
      <c r="C1776" s="8" t="s">
        <v>1481</v>
      </c>
      <c r="D1776" s="9">
        <v>330927</v>
      </c>
      <c r="E1776" s="9" t="s">
        <v>23</v>
      </c>
      <c r="F1776" s="9" t="s">
        <v>1355</v>
      </c>
      <c r="G1776" s="11" t="s">
        <v>1158</v>
      </c>
    </row>
    <row r="1777" spans="1:7" x14ac:dyDescent="0.25">
      <c r="A1777" s="7"/>
      <c r="B1777" s="18" t="s">
        <v>1498</v>
      </c>
      <c r="C1777" s="8" t="s">
        <v>1481</v>
      </c>
      <c r="D1777" s="9">
        <v>16540</v>
      </c>
      <c r="E1777" s="9" t="s">
        <v>23</v>
      </c>
      <c r="F1777" s="9" t="s">
        <v>1355</v>
      </c>
      <c r="G1777" s="11" t="s">
        <v>1158</v>
      </c>
    </row>
    <row r="1778" spans="1:7" x14ac:dyDescent="0.25">
      <c r="A1778" s="7"/>
      <c r="B1778" s="18" t="s">
        <v>1499</v>
      </c>
      <c r="C1778" s="8" t="s">
        <v>1481</v>
      </c>
      <c r="D1778" s="9">
        <v>26408</v>
      </c>
      <c r="E1778" s="9" t="s">
        <v>23</v>
      </c>
      <c r="F1778" s="9" t="s">
        <v>1355</v>
      </c>
      <c r="G1778" s="11" t="s">
        <v>1158</v>
      </c>
    </row>
    <row r="1779" spans="1:7" x14ac:dyDescent="0.25">
      <c r="A1779" s="7"/>
      <c r="B1779" s="18" t="s">
        <v>1500</v>
      </c>
      <c r="C1779" s="8" t="s">
        <v>1481</v>
      </c>
      <c r="D1779" s="9">
        <v>234852</v>
      </c>
      <c r="E1779" s="9" t="s">
        <v>23</v>
      </c>
      <c r="F1779" s="9" t="s">
        <v>1355</v>
      </c>
      <c r="G1779" s="11" t="s">
        <v>1158</v>
      </c>
    </row>
    <row r="1780" spans="1:7" x14ac:dyDescent="0.25">
      <c r="A1780" s="7"/>
      <c r="B1780" s="18" t="s">
        <v>1501</v>
      </c>
      <c r="C1780" s="8" t="s">
        <v>1481</v>
      </c>
      <c r="D1780" s="9">
        <v>1136647</v>
      </c>
      <c r="E1780" s="9" t="s">
        <v>23</v>
      </c>
      <c r="F1780" s="9" t="s">
        <v>1355</v>
      </c>
      <c r="G1780" s="11" t="s">
        <v>1158</v>
      </c>
    </row>
    <row r="1781" spans="1:7" x14ac:dyDescent="0.25">
      <c r="A1781" s="7"/>
      <c r="B1781" s="18" t="s">
        <v>1502</v>
      </c>
      <c r="C1781" s="8" t="s">
        <v>1481</v>
      </c>
      <c r="D1781" s="9">
        <v>13074</v>
      </c>
      <c r="E1781" s="9" t="s">
        <v>23</v>
      </c>
      <c r="F1781" s="9" t="s">
        <v>1355</v>
      </c>
      <c r="G1781" s="11" t="s">
        <v>1158</v>
      </c>
    </row>
    <row r="1782" spans="1:7" x14ac:dyDescent="0.25">
      <c r="A1782" s="7"/>
      <c r="B1782" s="18" t="s">
        <v>1503</v>
      </c>
      <c r="C1782" s="8" t="s">
        <v>1481</v>
      </c>
      <c r="D1782" s="9">
        <v>21025</v>
      </c>
      <c r="E1782" s="9" t="s">
        <v>23</v>
      </c>
      <c r="F1782" s="9" t="s">
        <v>1355</v>
      </c>
      <c r="G1782" s="11" t="s">
        <v>1158</v>
      </c>
    </row>
    <row r="1783" spans="1:7" x14ac:dyDescent="0.25">
      <c r="A1783" s="7"/>
      <c r="B1783" s="18" t="s">
        <v>1504</v>
      </c>
      <c r="C1783" s="8" t="s">
        <v>1481</v>
      </c>
      <c r="D1783" s="9">
        <v>338104</v>
      </c>
      <c r="E1783" s="9" t="s">
        <v>23</v>
      </c>
      <c r="F1783" s="9" t="s">
        <v>1355</v>
      </c>
      <c r="G1783" s="11" t="s">
        <v>1158</v>
      </c>
    </row>
    <row r="1784" spans="1:7" x14ac:dyDescent="0.25">
      <c r="A1784" s="7"/>
      <c r="B1784" s="18" t="s">
        <v>1505</v>
      </c>
      <c r="C1784" s="8" t="s">
        <v>1481</v>
      </c>
      <c r="D1784" s="9">
        <v>164606</v>
      </c>
      <c r="E1784" s="9" t="s">
        <v>23</v>
      </c>
      <c r="F1784" s="9" t="s">
        <v>1355</v>
      </c>
      <c r="G1784" s="11" t="s">
        <v>1158</v>
      </c>
    </row>
    <row r="1785" spans="1:7" x14ac:dyDescent="0.25">
      <c r="A1785" s="7"/>
      <c r="B1785" s="18" t="s">
        <v>1506</v>
      </c>
      <c r="C1785" s="8" t="s">
        <v>1481</v>
      </c>
      <c r="D1785" s="9">
        <v>503180</v>
      </c>
      <c r="E1785" s="9" t="s">
        <v>23</v>
      </c>
      <c r="F1785" s="9" t="s">
        <v>1355</v>
      </c>
      <c r="G1785" s="11" t="s">
        <v>1158</v>
      </c>
    </row>
    <row r="1786" spans="1:7" x14ac:dyDescent="0.25">
      <c r="A1786" s="7"/>
      <c r="B1786" s="18" t="s">
        <v>1507</v>
      </c>
      <c r="C1786" s="8" t="s">
        <v>1481</v>
      </c>
      <c r="D1786" s="9">
        <v>255584</v>
      </c>
      <c r="E1786" s="9" t="s">
        <v>23</v>
      </c>
      <c r="F1786" s="9" t="s">
        <v>1355</v>
      </c>
      <c r="G1786" s="11" t="s">
        <v>1158</v>
      </c>
    </row>
    <row r="1787" spans="1:7" x14ac:dyDescent="0.25">
      <c r="A1787" s="7"/>
      <c r="B1787" s="18" t="s">
        <v>1508</v>
      </c>
      <c r="C1787" s="8" t="s">
        <v>1481</v>
      </c>
      <c r="D1787" s="9">
        <v>542538</v>
      </c>
      <c r="E1787" s="9" t="s">
        <v>23</v>
      </c>
      <c r="F1787" s="9" t="s">
        <v>1355</v>
      </c>
      <c r="G1787" s="11" t="s">
        <v>1158</v>
      </c>
    </row>
    <row r="1788" spans="1:7" x14ac:dyDescent="0.25">
      <c r="A1788" s="7"/>
      <c r="B1788" s="18" t="s">
        <v>1509</v>
      </c>
      <c r="C1788" s="8" t="s">
        <v>1481</v>
      </c>
      <c r="D1788" s="9">
        <v>498572</v>
      </c>
      <c r="E1788" s="9" t="s">
        <v>23</v>
      </c>
      <c r="F1788" s="9" t="s">
        <v>1355</v>
      </c>
      <c r="G1788" s="11" t="s">
        <v>1158</v>
      </c>
    </row>
    <row r="1789" spans="1:7" x14ac:dyDescent="0.25">
      <c r="A1789" s="7"/>
      <c r="B1789" s="18" t="s">
        <v>1510</v>
      </c>
      <c r="C1789" s="8" t="s">
        <v>1481</v>
      </c>
      <c r="D1789" s="9">
        <v>87975</v>
      </c>
      <c r="E1789" s="9" t="s">
        <v>23</v>
      </c>
      <c r="F1789" s="9" t="s">
        <v>1355</v>
      </c>
      <c r="G1789" s="11" t="s">
        <v>1158</v>
      </c>
    </row>
    <row r="1790" spans="1:7" x14ac:dyDescent="0.25">
      <c r="A1790" s="7"/>
      <c r="B1790" s="18" t="s">
        <v>1511</v>
      </c>
      <c r="C1790" s="8" t="s">
        <v>1481</v>
      </c>
      <c r="D1790" s="9">
        <v>155830</v>
      </c>
      <c r="E1790" s="9" t="s">
        <v>23</v>
      </c>
      <c r="F1790" s="9" t="s">
        <v>1355</v>
      </c>
      <c r="G1790" s="11" t="s">
        <v>1158</v>
      </c>
    </row>
    <row r="1791" spans="1:7" x14ac:dyDescent="0.25">
      <c r="A1791" s="7"/>
      <c r="B1791" s="18" t="s">
        <v>1512</v>
      </c>
      <c r="C1791" s="8" t="s">
        <v>1481</v>
      </c>
      <c r="D1791" s="9">
        <v>156283</v>
      </c>
      <c r="E1791" s="9" t="s">
        <v>23</v>
      </c>
      <c r="F1791" s="9" t="s">
        <v>1355</v>
      </c>
      <c r="G1791" s="11" t="s">
        <v>1158</v>
      </c>
    </row>
    <row r="1792" spans="1:7" x14ac:dyDescent="0.25">
      <c r="A1792" s="7"/>
      <c r="B1792" s="18" t="s">
        <v>1513</v>
      </c>
      <c r="C1792" s="8" t="s">
        <v>1481</v>
      </c>
      <c r="D1792" s="9">
        <v>145581</v>
      </c>
      <c r="E1792" s="9" t="s">
        <v>23</v>
      </c>
      <c r="F1792" s="9" t="s">
        <v>1355</v>
      </c>
      <c r="G1792" s="11" t="s">
        <v>1158</v>
      </c>
    </row>
    <row r="1793" spans="1:7" x14ac:dyDescent="0.25">
      <c r="A1793" s="7"/>
      <c r="B1793" s="18" t="s">
        <v>1514</v>
      </c>
      <c r="C1793" s="8" t="s">
        <v>1481</v>
      </c>
      <c r="D1793" s="9">
        <v>185397</v>
      </c>
      <c r="E1793" s="9" t="s">
        <v>23</v>
      </c>
      <c r="F1793" s="9" t="s">
        <v>1355</v>
      </c>
      <c r="G1793" s="11" t="s">
        <v>1158</v>
      </c>
    </row>
    <row r="1794" spans="1:7" x14ac:dyDescent="0.25">
      <c r="A1794" s="7"/>
      <c r="B1794" s="18" t="s">
        <v>1515</v>
      </c>
      <c r="C1794" s="8" t="s">
        <v>1481</v>
      </c>
      <c r="D1794" s="9">
        <v>1632</v>
      </c>
      <c r="E1794" s="9" t="s">
        <v>23</v>
      </c>
      <c r="F1794" s="9" t="s">
        <v>1355</v>
      </c>
      <c r="G1794" s="11" t="s">
        <v>1158</v>
      </c>
    </row>
    <row r="1795" spans="1:7" x14ac:dyDescent="0.25">
      <c r="A1795" s="7"/>
      <c r="B1795" s="18" t="s">
        <v>1516</v>
      </c>
      <c r="C1795" s="8" t="s">
        <v>1481</v>
      </c>
      <c r="D1795" s="9">
        <v>496477</v>
      </c>
      <c r="E1795" s="9" t="s">
        <v>23</v>
      </c>
      <c r="F1795" s="9" t="s">
        <v>1355</v>
      </c>
      <c r="G1795" s="11" t="s">
        <v>1158</v>
      </c>
    </row>
    <row r="1796" spans="1:7" x14ac:dyDescent="0.25">
      <c r="A1796" s="7"/>
      <c r="B1796" s="18" t="s">
        <v>1517</v>
      </c>
      <c r="C1796" s="8" t="s">
        <v>1481</v>
      </c>
      <c r="D1796" s="9">
        <v>2246</v>
      </c>
      <c r="E1796" s="9" t="s">
        <v>23</v>
      </c>
      <c r="F1796" s="9" t="s">
        <v>1355</v>
      </c>
      <c r="G1796" s="11" t="s">
        <v>1158</v>
      </c>
    </row>
    <row r="1797" spans="1:7" x14ac:dyDescent="0.25">
      <c r="A1797" s="7"/>
      <c r="B1797" s="18" t="s">
        <v>1518</v>
      </c>
      <c r="C1797" s="8" t="s">
        <v>1481</v>
      </c>
      <c r="D1797" s="9">
        <v>161615</v>
      </c>
      <c r="E1797" s="9" t="s">
        <v>23</v>
      </c>
      <c r="F1797" s="9" t="s">
        <v>1355</v>
      </c>
      <c r="G1797" s="11" t="s">
        <v>1158</v>
      </c>
    </row>
    <row r="1798" spans="1:7" x14ac:dyDescent="0.25">
      <c r="A1798" s="7"/>
      <c r="B1798" s="18" t="s">
        <v>1519</v>
      </c>
      <c r="C1798" s="8" t="s">
        <v>1481</v>
      </c>
      <c r="D1798" s="9">
        <v>15950</v>
      </c>
      <c r="E1798" s="9" t="s">
        <v>23</v>
      </c>
      <c r="F1798" s="9" t="s">
        <v>1355</v>
      </c>
      <c r="G1798" s="11" t="s">
        <v>1158</v>
      </c>
    </row>
    <row r="1799" spans="1:7" x14ac:dyDescent="0.25">
      <c r="A1799" s="7"/>
      <c r="B1799" s="18" t="s">
        <v>1520</v>
      </c>
      <c r="C1799" s="8" t="s">
        <v>1481</v>
      </c>
      <c r="D1799" s="9">
        <v>5784</v>
      </c>
      <c r="E1799" s="9" t="s">
        <v>23</v>
      </c>
      <c r="F1799" s="9" t="s">
        <v>1355</v>
      </c>
      <c r="G1799" s="11" t="s">
        <v>1158</v>
      </c>
    </row>
    <row r="1800" spans="1:7" x14ac:dyDescent="0.25">
      <c r="A1800" s="7"/>
      <c r="B1800" s="18" t="s">
        <v>1521</v>
      </c>
      <c r="C1800" s="8" t="s">
        <v>1481</v>
      </c>
      <c r="D1800" s="9">
        <v>97320</v>
      </c>
      <c r="E1800" s="9" t="s">
        <v>23</v>
      </c>
      <c r="F1800" s="9" t="s">
        <v>1355</v>
      </c>
      <c r="G1800" s="11" t="s">
        <v>1158</v>
      </c>
    </row>
    <row r="1801" spans="1:7" x14ac:dyDescent="0.25">
      <c r="A1801" s="7"/>
      <c r="B1801" s="18" t="s">
        <v>1522</v>
      </c>
      <c r="C1801" s="8" t="s">
        <v>1481</v>
      </c>
      <c r="D1801" s="9">
        <v>439297</v>
      </c>
      <c r="E1801" s="9" t="s">
        <v>23</v>
      </c>
      <c r="F1801" s="9" t="s">
        <v>1355</v>
      </c>
      <c r="G1801" s="11" t="s">
        <v>1158</v>
      </c>
    </row>
    <row r="1802" spans="1:7" x14ac:dyDescent="0.25">
      <c r="A1802" s="7"/>
      <c r="B1802" s="18" t="s">
        <v>1523</v>
      </c>
      <c r="C1802" s="8" t="s">
        <v>1481</v>
      </c>
      <c r="D1802" s="9">
        <v>202164</v>
      </c>
      <c r="E1802" s="9" t="s">
        <v>23</v>
      </c>
      <c r="F1802" s="9" t="s">
        <v>1355</v>
      </c>
      <c r="G1802" s="11" t="s">
        <v>1158</v>
      </c>
    </row>
    <row r="1803" spans="1:7" x14ac:dyDescent="0.25">
      <c r="A1803" s="7"/>
      <c r="B1803" s="18" t="s">
        <v>1524</v>
      </c>
      <c r="C1803" s="8" t="s">
        <v>1481</v>
      </c>
      <c r="D1803" s="9">
        <v>538581</v>
      </c>
      <c r="E1803" s="9" t="s">
        <v>23</v>
      </c>
      <c r="F1803" s="9" t="s">
        <v>1355</v>
      </c>
      <c r="G1803" s="11" t="s">
        <v>1158</v>
      </c>
    </row>
    <row r="1804" spans="1:7" x14ac:dyDescent="0.25">
      <c r="A1804" s="7"/>
      <c r="B1804" s="18" t="s">
        <v>1525</v>
      </c>
      <c r="C1804" s="8" t="s">
        <v>1481</v>
      </c>
      <c r="D1804" s="9">
        <v>1626652</v>
      </c>
      <c r="E1804" s="9" t="s">
        <v>23</v>
      </c>
      <c r="F1804" s="9" t="s">
        <v>1355</v>
      </c>
      <c r="G1804" s="11" t="s">
        <v>1158</v>
      </c>
    </row>
    <row r="1805" spans="1:7" x14ac:dyDescent="0.25">
      <c r="A1805" s="7"/>
      <c r="B1805" s="18" t="s">
        <v>1526</v>
      </c>
      <c r="C1805" s="8" t="s">
        <v>1481</v>
      </c>
      <c r="D1805" s="9">
        <v>2001349</v>
      </c>
      <c r="E1805" s="9" t="s">
        <v>23</v>
      </c>
      <c r="F1805" s="9" t="s">
        <v>1355</v>
      </c>
      <c r="G1805" s="11" t="s">
        <v>1158</v>
      </c>
    </row>
    <row r="1806" spans="1:7" x14ac:dyDescent="0.25">
      <c r="A1806" s="7"/>
      <c r="B1806" s="18" t="s">
        <v>1527</v>
      </c>
      <c r="C1806" s="8" t="s">
        <v>1481</v>
      </c>
      <c r="D1806" s="9">
        <v>23130</v>
      </c>
      <c r="E1806" s="9" t="s">
        <v>23</v>
      </c>
      <c r="F1806" s="9" t="s">
        <v>1355</v>
      </c>
      <c r="G1806" s="11" t="s">
        <v>1158</v>
      </c>
    </row>
    <row r="1807" spans="1:7" x14ac:dyDescent="0.25">
      <c r="A1807" s="7"/>
      <c r="B1807" s="18" t="s">
        <v>1528</v>
      </c>
      <c r="C1807" s="8" t="s">
        <v>1481</v>
      </c>
      <c r="D1807" s="9">
        <v>124966</v>
      </c>
      <c r="E1807" s="9" t="s">
        <v>23</v>
      </c>
      <c r="F1807" s="9" t="s">
        <v>1355</v>
      </c>
      <c r="G1807" s="11" t="s">
        <v>1158</v>
      </c>
    </row>
    <row r="1808" spans="1:7" x14ac:dyDescent="0.25">
      <c r="A1808" s="7"/>
      <c r="B1808" s="18" t="s">
        <v>1529</v>
      </c>
      <c r="C1808" s="8" t="s">
        <v>1481</v>
      </c>
      <c r="D1808" s="9">
        <v>270870</v>
      </c>
      <c r="E1808" s="9" t="s">
        <v>23</v>
      </c>
      <c r="F1808" s="9" t="s">
        <v>1355</v>
      </c>
      <c r="G1808" s="11" t="s">
        <v>1158</v>
      </c>
    </row>
    <row r="1809" spans="1:7" x14ac:dyDescent="0.25">
      <c r="A1809" s="7"/>
      <c r="B1809" s="18" t="s">
        <v>1510</v>
      </c>
      <c r="C1809" s="8" t="s">
        <v>1481</v>
      </c>
      <c r="D1809" s="9">
        <v>87975</v>
      </c>
      <c r="E1809" s="9" t="s">
        <v>23</v>
      </c>
      <c r="F1809" s="9" t="s">
        <v>1355</v>
      </c>
      <c r="G1809" s="11" t="s">
        <v>1158</v>
      </c>
    </row>
    <row r="1810" spans="1:7" x14ac:dyDescent="0.25">
      <c r="A1810" s="7"/>
      <c r="B1810" s="18" t="s">
        <v>1530</v>
      </c>
      <c r="C1810" s="8" t="s">
        <v>1481</v>
      </c>
      <c r="D1810" s="9">
        <v>693993</v>
      </c>
      <c r="E1810" s="9" t="s">
        <v>23</v>
      </c>
      <c r="F1810" s="9" t="s">
        <v>1355</v>
      </c>
      <c r="G1810" s="11" t="s">
        <v>1158</v>
      </c>
    </row>
    <row r="1811" spans="1:7" x14ac:dyDescent="0.25">
      <c r="A1811" s="7"/>
      <c r="B1811" s="18" t="s">
        <v>1531</v>
      </c>
      <c r="C1811" s="8" t="s">
        <v>1481</v>
      </c>
      <c r="D1811" s="9">
        <v>1774512</v>
      </c>
      <c r="E1811" s="9" t="s">
        <v>23</v>
      </c>
      <c r="F1811" s="9" t="s">
        <v>1355</v>
      </c>
      <c r="G1811" s="11" t="s">
        <v>1158</v>
      </c>
    </row>
    <row r="1812" spans="1:7" x14ac:dyDescent="0.25">
      <c r="A1812" s="7">
        <v>45237</v>
      </c>
      <c r="B1812" s="18"/>
      <c r="C1812" s="8" t="s">
        <v>1012</v>
      </c>
      <c r="D1812" s="9">
        <v>1008900</v>
      </c>
      <c r="E1812" s="9" t="s">
        <v>23</v>
      </c>
      <c r="F1812" s="9" t="s">
        <v>1418</v>
      </c>
      <c r="G1812" s="11" t="s">
        <v>1419</v>
      </c>
    </row>
    <row r="1813" spans="1:7" x14ac:dyDescent="0.25">
      <c r="A1813" s="7">
        <v>45272</v>
      </c>
      <c r="B1813" s="18"/>
      <c r="C1813" s="8" t="s">
        <v>1012</v>
      </c>
      <c r="D1813" s="9">
        <v>156576</v>
      </c>
      <c r="E1813" s="9" t="s">
        <v>23</v>
      </c>
      <c r="F1813" s="9" t="s">
        <v>1418</v>
      </c>
      <c r="G1813" s="11" t="s">
        <v>1419</v>
      </c>
    </row>
    <row r="1814" spans="1:7" x14ac:dyDescent="0.25">
      <c r="A1814" s="7">
        <v>45017</v>
      </c>
      <c r="B1814" s="18" t="s">
        <v>1532</v>
      </c>
      <c r="C1814" s="8" t="s">
        <v>1161</v>
      </c>
      <c r="D1814" s="9">
        <v>288767.82</v>
      </c>
      <c r="E1814" s="9" t="s">
        <v>23</v>
      </c>
      <c r="F1814" s="9" t="s">
        <v>138</v>
      </c>
      <c r="G1814" s="11" t="s">
        <v>1158</v>
      </c>
    </row>
    <row r="1815" spans="1:7" x14ac:dyDescent="0.25">
      <c r="A1815" s="7">
        <v>45017</v>
      </c>
      <c r="B1815" s="18">
        <v>33</v>
      </c>
      <c r="C1815" s="8" t="s">
        <v>1533</v>
      </c>
      <c r="D1815" s="9">
        <v>298240</v>
      </c>
      <c r="E1815" s="9" t="s">
        <v>9</v>
      </c>
      <c r="F1815" s="9"/>
      <c r="G1815" s="11" t="s">
        <v>1070</v>
      </c>
    </row>
    <row r="1816" spans="1:7" x14ac:dyDescent="0.25">
      <c r="A1816" s="7">
        <v>45077</v>
      </c>
      <c r="B1816" s="18" t="s">
        <v>1534</v>
      </c>
      <c r="C1816" s="8" t="s">
        <v>1406</v>
      </c>
      <c r="D1816" s="9">
        <v>14745.75</v>
      </c>
      <c r="E1816" s="9" t="s">
        <v>9</v>
      </c>
      <c r="F1816" s="9"/>
      <c r="G1816" s="11" t="s">
        <v>1070</v>
      </c>
    </row>
    <row r="1817" spans="1:7" x14ac:dyDescent="0.25">
      <c r="A1817" s="7">
        <v>45077</v>
      </c>
      <c r="B1817" s="18" t="s">
        <v>1535</v>
      </c>
      <c r="C1817" s="8" t="s">
        <v>1406</v>
      </c>
      <c r="D1817" s="9">
        <v>508.4</v>
      </c>
      <c r="E1817" s="9" t="s">
        <v>9</v>
      </c>
      <c r="F1817" s="9"/>
      <c r="G1817" s="11" t="s">
        <v>1070</v>
      </c>
    </row>
    <row r="1818" spans="1:7" x14ac:dyDescent="0.25">
      <c r="A1818" s="7">
        <v>45077</v>
      </c>
      <c r="B1818" s="18" t="s">
        <v>1536</v>
      </c>
      <c r="C1818" s="8" t="s">
        <v>1161</v>
      </c>
      <c r="D1818" s="9">
        <v>230800</v>
      </c>
      <c r="E1818" s="9" t="s">
        <v>23</v>
      </c>
      <c r="F1818" s="9" t="s">
        <v>138</v>
      </c>
      <c r="G1818" s="11" t="s">
        <v>1158</v>
      </c>
    </row>
    <row r="1819" spans="1:7" x14ac:dyDescent="0.25">
      <c r="A1819" s="7">
        <v>45077</v>
      </c>
      <c r="B1819" s="18" t="s">
        <v>1537</v>
      </c>
      <c r="C1819" s="8" t="s">
        <v>1161</v>
      </c>
      <c r="D1819" s="9">
        <v>104835.55</v>
      </c>
      <c r="E1819" s="9" t="s">
        <v>23</v>
      </c>
      <c r="F1819" s="9" t="s">
        <v>138</v>
      </c>
      <c r="G1819" s="11" t="s">
        <v>1158</v>
      </c>
    </row>
    <row r="1820" spans="1:7" x14ac:dyDescent="0.25">
      <c r="A1820" s="7">
        <v>45118</v>
      </c>
      <c r="B1820" s="18" t="s">
        <v>1538</v>
      </c>
      <c r="C1820" s="8" t="s">
        <v>1406</v>
      </c>
      <c r="D1820" s="9">
        <v>36610</v>
      </c>
      <c r="E1820" s="9" t="s">
        <v>9</v>
      </c>
      <c r="F1820" s="9"/>
      <c r="G1820" s="11" t="s">
        <v>1070</v>
      </c>
    </row>
    <row r="1821" spans="1:7" x14ac:dyDescent="0.25">
      <c r="A1821" s="7">
        <v>45119</v>
      </c>
      <c r="B1821" s="18" t="s">
        <v>1539</v>
      </c>
      <c r="C1821" s="8" t="s">
        <v>1161</v>
      </c>
      <c r="D1821" s="9">
        <v>403760</v>
      </c>
      <c r="E1821" s="9" t="s">
        <v>23</v>
      </c>
      <c r="F1821" s="9" t="s">
        <v>138</v>
      </c>
      <c r="G1821" s="11" t="s">
        <v>1158</v>
      </c>
    </row>
    <row r="1822" spans="1:7" x14ac:dyDescent="0.25">
      <c r="A1822" s="7">
        <v>45119</v>
      </c>
      <c r="B1822" s="18" t="s">
        <v>1540</v>
      </c>
      <c r="C1822" s="8" t="s">
        <v>1406</v>
      </c>
      <c r="D1822" s="9">
        <v>9152.56</v>
      </c>
      <c r="E1822" s="9" t="s">
        <v>9</v>
      </c>
      <c r="F1822" s="9"/>
      <c r="G1822" s="11" t="s">
        <v>1070</v>
      </c>
    </row>
    <row r="1823" spans="1:7" x14ac:dyDescent="0.25">
      <c r="A1823" s="7">
        <v>45124</v>
      </c>
      <c r="B1823" s="18" t="s">
        <v>1541</v>
      </c>
      <c r="C1823" s="8" t="s">
        <v>1533</v>
      </c>
      <c r="D1823" s="9">
        <v>171520</v>
      </c>
      <c r="E1823" s="9" t="s">
        <v>9</v>
      </c>
      <c r="F1823" s="9"/>
      <c r="G1823" s="11" t="s">
        <v>1070</v>
      </c>
    </row>
    <row r="1824" spans="1:7" x14ac:dyDescent="0.25">
      <c r="A1824" s="7">
        <v>45138</v>
      </c>
      <c r="B1824" s="18" t="s">
        <v>1542</v>
      </c>
      <c r="C1824" s="8" t="s">
        <v>1543</v>
      </c>
      <c r="D1824" s="9">
        <v>19015.03</v>
      </c>
      <c r="E1824" s="9" t="s">
        <v>9</v>
      </c>
      <c r="F1824" s="9"/>
      <c r="G1824" s="11" t="s">
        <v>1070</v>
      </c>
    </row>
    <row r="1825" spans="1:7" x14ac:dyDescent="0.25">
      <c r="A1825" s="7">
        <v>45141</v>
      </c>
      <c r="B1825" s="18" t="s">
        <v>1544</v>
      </c>
      <c r="C1825" s="8" t="s">
        <v>1545</v>
      </c>
      <c r="D1825" s="9">
        <v>46573.88</v>
      </c>
      <c r="E1825" s="9" t="s">
        <v>9</v>
      </c>
      <c r="F1825" s="9"/>
      <c r="G1825" s="11" t="s">
        <v>1070</v>
      </c>
    </row>
    <row r="1826" spans="1:7" x14ac:dyDescent="0.25">
      <c r="A1826" s="7">
        <v>45146</v>
      </c>
      <c r="B1826" s="18" t="s">
        <v>1546</v>
      </c>
      <c r="C1826" s="8" t="s">
        <v>1186</v>
      </c>
      <c r="D1826" s="9">
        <v>34427.120000000003</v>
      </c>
      <c r="E1826" s="9" t="s">
        <v>9</v>
      </c>
      <c r="F1826" s="9"/>
      <c r="G1826" s="11" t="s">
        <v>1070</v>
      </c>
    </row>
    <row r="1827" spans="1:7" x14ac:dyDescent="0.25">
      <c r="A1827" s="7">
        <v>45146</v>
      </c>
      <c r="B1827" s="18" t="s">
        <v>1547</v>
      </c>
      <c r="C1827" s="8" t="s">
        <v>1186</v>
      </c>
      <c r="D1827" s="9">
        <v>35146.44</v>
      </c>
      <c r="E1827" s="9" t="s">
        <v>9</v>
      </c>
      <c r="F1827" s="9"/>
      <c r="G1827" s="11" t="s">
        <v>1070</v>
      </c>
    </row>
    <row r="1828" spans="1:7" x14ac:dyDescent="0.25">
      <c r="A1828" s="7">
        <v>45146</v>
      </c>
      <c r="B1828" s="18" t="s">
        <v>1548</v>
      </c>
      <c r="C1828" s="8" t="s">
        <v>1186</v>
      </c>
      <c r="D1828" s="9">
        <v>34084.74</v>
      </c>
      <c r="E1828" s="9" t="s">
        <v>9</v>
      </c>
      <c r="F1828" s="9"/>
      <c r="G1828" s="11" t="s">
        <v>1070</v>
      </c>
    </row>
    <row r="1829" spans="1:7" x14ac:dyDescent="0.25">
      <c r="A1829" s="7">
        <v>45146</v>
      </c>
      <c r="B1829" s="18" t="s">
        <v>1549</v>
      </c>
      <c r="C1829" s="8" t="s">
        <v>1186</v>
      </c>
      <c r="D1829" s="9">
        <v>65254.22</v>
      </c>
      <c r="E1829" s="9" t="s">
        <v>9</v>
      </c>
      <c r="F1829" s="9"/>
      <c r="G1829" s="11" t="s">
        <v>1070</v>
      </c>
    </row>
    <row r="1830" spans="1:7" x14ac:dyDescent="0.25">
      <c r="A1830" s="7">
        <v>45146</v>
      </c>
      <c r="B1830" s="18" t="s">
        <v>1550</v>
      </c>
      <c r="C1830" s="8" t="s">
        <v>1186</v>
      </c>
      <c r="D1830" s="9">
        <v>33429.839999999997</v>
      </c>
      <c r="E1830" s="9" t="s">
        <v>9</v>
      </c>
      <c r="F1830" s="9"/>
      <c r="G1830" s="11" t="s">
        <v>1070</v>
      </c>
    </row>
    <row r="1831" spans="1:7" x14ac:dyDescent="0.25">
      <c r="A1831" s="7">
        <v>45146</v>
      </c>
      <c r="B1831" s="18" t="s">
        <v>1551</v>
      </c>
      <c r="C1831" s="8" t="s">
        <v>1186</v>
      </c>
      <c r="D1831" s="9">
        <v>86591.6</v>
      </c>
      <c r="E1831" s="9" t="s">
        <v>9</v>
      </c>
      <c r="F1831" s="9"/>
      <c r="G1831" s="11" t="s">
        <v>1070</v>
      </c>
    </row>
    <row r="1832" spans="1:7" x14ac:dyDescent="0.25">
      <c r="A1832" s="7">
        <v>45166</v>
      </c>
      <c r="B1832" s="18" t="s">
        <v>1552</v>
      </c>
      <c r="C1832" s="8" t="s">
        <v>1173</v>
      </c>
      <c r="D1832" s="9">
        <v>189852.96</v>
      </c>
      <c r="E1832" s="9" t="s">
        <v>23</v>
      </c>
      <c r="F1832" s="9"/>
      <c r="G1832" s="11" t="s">
        <v>1158</v>
      </c>
    </row>
    <row r="1833" spans="1:7" x14ac:dyDescent="0.25">
      <c r="A1833" s="7">
        <v>45166</v>
      </c>
      <c r="B1833" s="18">
        <v>2445</v>
      </c>
      <c r="C1833" s="8" t="s">
        <v>1553</v>
      </c>
      <c r="D1833" s="9">
        <v>74642.460000000006</v>
      </c>
      <c r="E1833" s="9" t="s">
        <v>9</v>
      </c>
      <c r="F1833" s="9"/>
      <c r="G1833" s="11" t="s">
        <v>1070</v>
      </c>
    </row>
    <row r="1834" spans="1:7" x14ac:dyDescent="0.25">
      <c r="A1834" s="7">
        <v>45166</v>
      </c>
      <c r="B1834" s="18">
        <v>239601149</v>
      </c>
      <c r="C1834" s="8" t="s">
        <v>1554</v>
      </c>
      <c r="D1834" s="9">
        <v>791769</v>
      </c>
      <c r="E1834" s="9" t="s">
        <v>23</v>
      </c>
      <c r="F1834" s="9"/>
      <c r="G1834" s="11" t="s">
        <v>49</v>
      </c>
    </row>
    <row r="1835" spans="1:7" x14ac:dyDescent="0.25">
      <c r="A1835" s="7">
        <v>45166</v>
      </c>
      <c r="B1835" s="18">
        <v>239601122</v>
      </c>
      <c r="C1835" s="8" t="s">
        <v>1554</v>
      </c>
      <c r="D1835" s="9">
        <v>815762</v>
      </c>
      <c r="E1835" s="9" t="s">
        <v>23</v>
      </c>
      <c r="F1835" s="9"/>
      <c r="G1835" s="11" t="s">
        <v>49</v>
      </c>
    </row>
    <row r="1836" spans="1:7" x14ac:dyDescent="0.25">
      <c r="A1836" s="7">
        <v>45166</v>
      </c>
      <c r="B1836" s="18" t="s">
        <v>1555</v>
      </c>
      <c r="C1836" s="8" t="s">
        <v>1556</v>
      </c>
      <c r="D1836" s="9">
        <v>1260000</v>
      </c>
      <c r="E1836" s="9" t="s">
        <v>9</v>
      </c>
      <c r="F1836" s="9" t="s">
        <v>1557</v>
      </c>
      <c r="G1836" s="11" t="s">
        <v>1070</v>
      </c>
    </row>
    <row r="1837" spans="1:7" x14ac:dyDescent="0.25">
      <c r="A1837" s="7">
        <v>45166</v>
      </c>
      <c r="B1837" s="18" t="s">
        <v>1558</v>
      </c>
      <c r="C1837" s="8" t="s">
        <v>1556</v>
      </c>
      <c r="D1837" s="9">
        <v>50860</v>
      </c>
      <c r="E1837" s="9" t="s">
        <v>9</v>
      </c>
      <c r="F1837" s="9" t="s">
        <v>1557</v>
      </c>
      <c r="G1837" s="11" t="s">
        <v>1070</v>
      </c>
    </row>
    <row r="1838" spans="1:7" x14ac:dyDescent="0.25">
      <c r="A1838" s="7">
        <v>45166</v>
      </c>
      <c r="B1838" s="18" t="s">
        <v>1559</v>
      </c>
      <c r="C1838" s="8" t="s">
        <v>1556</v>
      </c>
      <c r="D1838" s="9">
        <v>550</v>
      </c>
      <c r="E1838" s="9" t="s">
        <v>9</v>
      </c>
      <c r="F1838" s="9" t="s">
        <v>1557</v>
      </c>
      <c r="G1838" s="11" t="s">
        <v>1070</v>
      </c>
    </row>
    <row r="1839" spans="1:7" x14ac:dyDescent="0.25">
      <c r="A1839" s="7">
        <v>45166</v>
      </c>
      <c r="B1839" s="18">
        <v>104</v>
      </c>
      <c r="C1839" s="8" t="s">
        <v>1560</v>
      </c>
      <c r="D1839" s="9">
        <v>593092.5</v>
      </c>
      <c r="E1839" s="9" t="s">
        <v>23</v>
      </c>
      <c r="F1839" s="9" t="s">
        <v>138</v>
      </c>
      <c r="G1839" s="11" t="s">
        <v>1158</v>
      </c>
    </row>
    <row r="1840" spans="1:7" x14ac:dyDescent="0.25">
      <c r="A1840" s="7">
        <v>45166</v>
      </c>
      <c r="B1840" s="18">
        <v>105</v>
      </c>
      <c r="C1840" s="8" t="s">
        <v>1560</v>
      </c>
      <c r="D1840" s="9">
        <v>416947.9</v>
      </c>
      <c r="E1840" s="9" t="s">
        <v>23</v>
      </c>
      <c r="F1840" s="9" t="s">
        <v>138</v>
      </c>
      <c r="G1840" s="11" t="s">
        <v>1158</v>
      </c>
    </row>
    <row r="1841" spans="1:7" x14ac:dyDescent="0.25">
      <c r="A1841" s="7">
        <v>45166</v>
      </c>
      <c r="B1841" s="18">
        <v>106</v>
      </c>
      <c r="C1841" s="8" t="s">
        <v>1560</v>
      </c>
      <c r="D1841" s="9">
        <v>88060</v>
      </c>
      <c r="E1841" s="9" t="s">
        <v>23</v>
      </c>
      <c r="F1841" s="9" t="s">
        <v>138</v>
      </c>
      <c r="G1841" s="11" t="s">
        <v>1158</v>
      </c>
    </row>
    <row r="1842" spans="1:7" x14ac:dyDescent="0.25">
      <c r="A1842" s="7">
        <v>45186</v>
      </c>
      <c r="B1842" s="18" t="s">
        <v>1561</v>
      </c>
      <c r="C1842" s="8" t="s">
        <v>1562</v>
      </c>
      <c r="D1842" s="9">
        <v>39590</v>
      </c>
      <c r="E1842" s="9" t="s">
        <v>9</v>
      </c>
      <c r="F1842" s="9"/>
      <c r="G1842" s="11" t="s">
        <v>1070</v>
      </c>
    </row>
    <row r="1843" spans="1:7" x14ac:dyDescent="0.25">
      <c r="A1843" s="7">
        <v>45186</v>
      </c>
      <c r="B1843" s="18">
        <v>188</v>
      </c>
      <c r="C1843" s="8" t="s">
        <v>1563</v>
      </c>
      <c r="D1843" s="9">
        <v>86438.399999999994</v>
      </c>
      <c r="E1843" s="9" t="s">
        <v>9</v>
      </c>
      <c r="F1843" s="9"/>
      <c r="G1843" s="11" t="s">
        <v>1070</v>
      </c>
    </row>
    <row r="1844" spans="1:7" x14ac:dyDescent="0.25">
      <c r="A1844" s="7">
        <v>45186</v>
      </c>
      <c r="B1844" s="18">
        <v>184</v>
      </c>
      <c r="C1844" s="8" t="s">
        <v>1563</v>
      </c>
      <c r="D1844" s="9">
        <v>169995.51999999999</v>
      </c>
      <c r="E1844" s="9" t="s">
        <v>9</v>
      </c>
      <c r="F1844" s="9"/>
      <c r="G1844" s="11" t="s">
        <v>1070</v>
      </c>
    </row>
    <row r="1845" spans="1:7" x14ac:dyDescent="0.25">
      <c r="A1845" s="7">
        <v>45186</v>
      </c>
      <c r="B1845" s="18">
        <v>191</v>
      </c>
      <c r="C1845" s="8" t="s">
        <v>1563</v>
      </c>
      <c r="D1845" s="9">
        <v>66989.759999999995</v>
      </c>
      <c r="E1845" s="9" t="s">
        <v>9</v>
      </c>
      <c r="F1845" s="9"/>
      <c r="G1845" s="11" t="s">
        <v>1070</v>
      </c>
    </row>
    <row r="1846" spans="1:7" x14ac:dyDescent="0.25">
      <c r="A1846" s="7">
        <v>45186</v>
      </c>
      <c r="B1846" s="18">
        <v>181</v>
      </c>
      <c r="C1846" s="8" t="s">
        <v>1563</v>
      </c>
      <c r="D1846" s="9">
        <v>74373.039999999994</v>
      </c>
      <c r="E1846" s="9" t="s">
        <v>9</v>
      </c>
      <c r="F1846" s="9"/>
      <c r="G1846" s="11" t="s">
        <v>1070</v>
      </c>
    </row>
    <row r="1847" spans="1:7" x14ac:dyDescent="0.25">
      <c r="A1847" s="7">
        <v>45196</v>
      </c>
      <c r="B1847" s="18">
        <v>125</v>
      </c>
      <c r="C1847" s="8" t="s">
        <v>1564</v>
      </c>
      <c r="D1847" s="9">
        <v>41100</v>
      </c>
      <c r="E1847" s="9" t="s">
        <v>9</v>
      </c>
      <c r="F1847" s="9"/>
      <c r="G1847" s="11" t="s">
        <v>1070</v>
      </c>
    </row>
    <row r="1848" spans="1:7" x14ac:dyDescent="0.25">
      <c r="A1848" s="7">
        <v>45218</v>
      </c>
      <c r="B1848" s="18" t="s">
        <v>1565</v>
      </c>
      <c r="C1848" s="8" t="s">
        <v>1543</v>
      </c>
      <c r="D1848" s="9">
        <v>12076.27</v>
      </c>
      <c r="E1848" s="9" t="s">
        <v>9</v>
      </c>
      <c r="F1848" s="9"/>
      <c r="G1848" s="11" t="s">
        <v>1070</v>
      </c>
    </row>
    <row r="1849" spans="1:7" x14ac:dyDescent="0.25">
      <c r="A1849" s="7">
        <v>45219</v>
      </c>
      <c r="B1849" s="18">
        <v>210</v>
      </c>
      <c r="C1849" s="8" t="s">
        <v>1566</v>
      </c>
      <c r="D1849" s="9">
        <v>1085740</v>
      </c>
      <c r="E1849" s="9" t="s">
        <v>23</v>
      </c>
      <c r="F1849" s="9"/>
      <c r="G1849" s="11" t="s">
        <v>1158</v>
      </c>
    </row>
    <row r="1850" spans="1:7" x14ac:dyDescent="0.25">
      <c r="A1850" s="7">
        <v>45219</v>
      </c>
      <c r="B1850" s="18" t="s">
        <v>1420</v>
      </c>
      <c r="C1850" s="8" t="s">
        <v>1421</v>
      </c>
      <c r="D1850" s="9">
        <v>78193.16</v>
      </c>
      <c r="E1850" s="9" t="s">
        <v>9</v>
      </c>
      <c r="F1850" s="9"/>
      <c r="G1850" s="11" t="s">
        <v>1093</v>
      </c>
    </row>
    <row r="1851" spans="1:7" x14ac:dyDescent="0.25">
      <c r="A1851" s="7">
        <v>45219</v>
      </c>
      <c r="B1851" s="18" t="s">
        <v>1567</v>
      </c>
      <c r="C1851" s="8" t="s">
        <v>1421</v>
      </c>
      <c r="D1851" s="9">
        <v>93060.13</v>
      </c>
      <c r="E1851" s="9" t="s">
        <v>9</v>
      </c>
      <c r="F1851" s="9"/>
      <c r="G1851" s="11" t="s">
        <v>1093</v>
      </c>
    </row>
    <row r="1852" spans="1:7" x14ac:dyDescent="0.25">
      <c r="A1852" s="7">
        <v>45219</v>
      </c>
      <c r="B1852" s="18" t="s">
        <v>1568</v>
      </c>
      <c r="C1852" s="8" t="s">
        <v>1421</v>
      </c>
      <c r="D1852" s="9">
        <v>9943.7999999999993</v>
      </c>
      <c r="E1852" s="9" t="s">
        <v>9</v>
      </c>
      <c r="F1852" s="9"/>
      <c r="G1852" s="11" t="s">
        <v>1093</v>
      </c>
    </row>
    <row r="1853" spans="1:7" x14ac:dyDescent="0.25">
      <c r="A1853" s="7">
        <v>45223</v>
      </c>
      <c r="B1853" s="18">
        <v>1023</v>
      </c>
      <c r="C1853" s="8" t="s">
        <v>1569</v>
      </c>
      <c r="D1853" s="9">
        <v>84915</v>
      </c>
      <c r="E1853" s="9" t="s">
        <v>9</v>
      </c>
      <c r="F1853" s="9"/>
      <c r="G1853" s="11" t="s">
        <v>1070</v>
      </c>
    </row>
    <row r="1854" spans="1:7" x14ac:dyDescent="0.25">
      <c r="A1854" s="7">
        <v>45232</v>
      </c>
      <c r="B1854" s="18" t="s">
        <v>1570</v>
      </c>
      <c r="C1854" s="8" t="s">
        <v>1173</v>
      </c>
      <c r="D1854" s="9">
        <v>152187.75</v>
      </c>
      <c r="E1854" s="9" t="s">
        <v>23</v>
      </c>
      <c r="F1854" s="9"/>
      <c r="G1854" s="11" t="s">
        <v>1158</v>
      </c>
    </row>
    <row r="1855" spans="1:7" x14ac:dyDescent="0.25">
      <c r="A1855" s="7">
        <v>45232</v>
      </c>
      <c r="B1855" s="18">
        <v>169</v>
      </c>
      <c r="C1855" s="8" t="s">
        <v>1553</v>
      </c>
      <c r="D1855" s="9">
        <v>75000</v>
      </c>
      <c r="E1855" s="9" t="s">
        <v>9</v>
      </c>
      <c r="F1855" s="9"/>
      <c r="G1855" s="11" t="s">
        <v>1070</v>
      </c>
    </row>
    <row r="1856" spans="1:7" x14ac:dyDescent="0.25">
      <c r="A1856" s="7">
        <v>45238</v>
      </c>
      <c r="B1856" s="18" t="s">
        <v>1571</v>
      </c>
      <c r="C1856" s="8" t="s">
        <v>1186</v>
      </c>
      <c r="D1856" s="9">
        <v>41014.239999999998</v>
      </c>
      <c r="E1856" s="9" t="s">
        <v>9</v>
      </c>
      <c r="F1856" s="9"/>
      <c r="G1856" s="11" t="s">
        <v>1070</v>
      </c>
    </row>
    <row r="1857" spans="1:7" x14ac:dyDescent="0.25">
      <c r="A1857" s="7">
        <v>45246</v>
      </c>
      <c r="B1857" s="18">
        <v>878</v>
      </c>
      <c r="C1857" s="8" t="s">
        <v>1572</v>
      </c>
      <c r="D1857" s="9">
        <v>3375</v>
      </c>
      <c r="E1857" s="9" t="s">
        <v>9</v>
      </c>
      <c r="F1857" s="9"/>
      <c r="G1857" s="11" t="s">
        <v>1573</v>
      </c>
    </row>
    <row r="1858" spans="1:7" x14ac:dyDescent="0.25">
      <c r="A1858" s="7">
        <v>45246</v>
      </c>
      <c r="B1858" s="18">
        <v>40098</v>
      </c>
      <c r="C1858" s="8" t="s">
        <v>1574</v>
      </c>
      <c r="D1858" s="9">
        <v>55508</v>
      </c>
      <c r="E1858" s="9" t="s">
        <v>9</v>
      </c>
      <c r="F1858" s="9"/>
      <c r="G1858" s="11" t="s">
        <v>1575</v>
      </c>
    </row>
    <row r="1859" spans="1:7" x14ac:dyDescent="0.25">
      <c r="A1859" s="7">
        <v>45246</v>
      </c>
      <c r="B1859" s="18">
        <v>2024147908</v>
      </c>
      <c r="C1859" s="8" t="s">
        <v>1576</v>
      </c>
      <c r="D1859" s="9">
        <v>7686.36</v>
      </c>
      <c r="E1859" s="9" t="s">
        <v>9</v>
      </c>
      <c r="F1859" s="9"/>
      <c r="G1859" s="11" t="s">
        <v>1577</v>
      </c>
    </row>
    <row r="1860" spans="1:7" x14ac:dyDescent="0.25">
      <c r="A1860" s="7">
        <v>45246</v>
      </c>
      <c r="B1860" s="18">
        <v>2024145386</v>
      </c>
      <c r="C1860" s="8" t="s">
        <v>1576</v>
      </c>
      <c r="D1860" s="9">
        <v>302450.76</v>
      </c>
      <c r="E1860" s="9" t="s">
        <v>9</v>
      </c>
      <c r="F1860" s="9"/>
      <c r="G1860" s="11" t="s">
        <v>1577</v>
      </c>
    </row>
    <row r="1861" spans="1:7" x14ac:dyDescent="0.25">
      <c r="A1861" s="7">
        <v>45250</v>
      </c>
      <c r="B1861" s="18">
        <v>155</v>
      </c>
      <c r="C1861" s="8" t="s">
        <v>1560</v>
      </c>
      <c r="D1861" s="9">
        <v>383385</v>
      </c>
      <c r="E1861" s="9" t="s">
        <v>23</v>
      </c>
      <c r="F1861" s="9" t="s">
        <v>138</v>
      </c>
      <c r="G1861" s="11" t="s">
        <v>1158</v>
      </c>
    </row>
    <row r="1862" spans="1:7" x14ac:dyDescent="0.25">
      <c r="A1862" s="7">
        <v>45250</v>
      </c>
      <c r="B1862" s="18">
        <v>239602197</v>
      </c>
      <c r="C1862" s="8" t="s">
        <v>1554</v>
      </c>
      <c r="D1862" s="9">
        <v>540006</v>
      </c>
      <c r="E1862" s="9" t="s">
        <v>23</v>
      </c>
      <c r="F1862" s="9"/>
      <c r="G1862" s="11" t="s">
        <v>49</v>
      </c>
    </row>
    <row r="1863" spans="1:7" x14ac:dyDescent="0.25">
      <c r="A1863" s="7">
        <v>45250</v>
      </c>
      <c r="B1863" s="18">
        <v>3645</v>
      </c>
      <c r="C1863" s="8" t="s">
        <v>1574</v>
      </c>
      <c r="D1863" s="9">
        <v>75000</v>
      </c>
      <c r="E1863" s="9" t="s">
        <v>9</v>
      </c>
      <c r="F1863" s="9"/>
      <c r="G1863" s="11" t="s">
        <v>1575</v>
      </c>
    </row>
    <row r="1864" spans="1:7" x14ac:dyDescent="0.25">
      <c r="A1864" s="7">
        <v>45264</v>
      </c>
      <c r="B1864" s="18">
        <v>215</v>
      </c>
      <c r="C1864" s="8" t="s">
        <v>1563</v>
      </c>
      <c r="D1864" s="9">
        <v>7761.45</v>
      </c>
      <c r="E1864" s="9" t="s">
        <v>9</v>
      </c>
      <c r="F1864" s="9"/>
      <c r="G1864" s="11" t="s">
        <v>1070</v>
      </c>
    </row>
    <row r="1865" spans="1:7" x14ac:dyDescent="0.25">
      <c r="A1865" s="7">
        <v>45264</v>
      </c>
      <c r="B1865" s="18">
        <v>219</v>
      </c>
      <c r="C1865" s="8" t="s">
        <v>1563</v>
      </c>
      <c r="D1865" s="9">
        <v>109860.64</v>
      </c>
      <c r="E1865" s="9" t="s">
        <v>9</v>
      </c>
      <c r="F1865" s="9"/>
      <c r="G1865" s="11" t="s">
        <v>1070</v>
      </c>
    </row>
    <row r="1866" spans="1:7" x14ac:dyDescent="0.25">
      <c r="A1866" s="7">
        <v>45264</v>
      </c>
      <c r="B1866" s="18">
        <v>132</v>
      </c>
      <c r="C1866" s="8" t="s">
        <v>1563</v>
      </c>
      <c r="D1866" s="9">
        <v>41778.559999999998</v>
      </c>
      <c r="E1866" s="9" t="s">
        <v>9</v>
      </c>
      <c r="F1866" s="9"/>
      <c r="G1866" s="11" t="s">
        <v>1070</v>
      </c>
    </row>
    <row r="1867" spans="1:7" x14ac:dyDescent="0.25">
      <c r="A1867" s="7">
        <v>45264</v>
      </c>
      <c r="B1867" s="18">
        <v>196</v>
      </c>
      <c r="C1867" s="8" t="s">
        <v>1563</v>
      </c>
      <c r="D1867" s="9">
        <v>40337.919999999998</v>
      </c>
      <c r="E1867" s="9" t="s">
        <v>9</v>
      </c>
      <c r="F1867" s="9"/>
      <c r="G1867" s="11" t="s">
        <v>1070</v>
      </c>
    </row>
    <row r="1868" spans="1:7" x14ac:dyDescent="0.25">
      <c r="A1868" s="7">
        <v>45267</v>
      </c>
      <c r="B1868" s="18">
        <v>2159</v>
      </c>
      <c r="C1868" s="8" t="s">
        <v>1578</v>
      </c>
      <c r="D1868" s="9">
        <v>32000</v>
      </c>
      <c r="E1868" s="9" t="s">
        <v>23</v>
      </c>
      <c r="F1868" s="9" t="s">
        <v>138</v>
      </c>
      <c r="G1868" s="11" t="s">
        <v>1158</v>
      </c>
    </row>
    <row r="1869" spans="1:7" x14ac:dyDescent="0.25">
      <c r="A1869" s="7">
        <v>45267</v>
      </c>
      <c r="B1869" s="18">
        <v>2152</v>
      </c>
      <c r="C1869" s="8" t="s">
        <v>1578</v>
      </c>
      <c r="D1869" s="9">
        <v>32000</v>
      </c>
      <c r="E1869" s="9" t="s">
        <v>23</v>
      </c>
      <c r="F1869" s="9" t="s">
        <v>138</v>
      </c>
      <c r="G1869" s="11" t="s">
        <v>1158</v>
      </c>
    </row>
    <row r="1870" spans="1:7" x14ac:dyDescent="0.25">
      <c r="A1870" s="7">
        <v>45270</v>
      </c>
      <c r="B1870" s="18">
        <v>141</v>
      </c>
      <c r="C1870" s="8" t="s">
        <v>1563</v>
      </c>
      <c r="D1870" s="9">
        <v>28560.18</v>
      </c>
      <c r="E1870" s="9" t="s">
        <v>9</v>
      </c>
      <c r="F1870" s="9"/>
      <c r="G1870" s="11" t="s">
        <v>1070</v>
      </c>
    </row>
    <row r="1871" spans="1:7" x14ac:dyDescent="0.25">
      <c r="A1871" s="7">
        <v>45278</v>
      </c>
      <c r="B1871" s="18" t="s">
        <v>1579</v>
      </c>
      <c r="C1871" s="8" t="s">
        <v>1161</v>
      </c>
      <c r="D1871" s="9">
        <v>149520</v>
      </c>
      <c r="E1871" s="9" t="s">
        <v>23</v>
      </c>
      <c r="F1871" s="9" t="s">
        <v>138</v>
      </c>
      <c r="G1871" s="11" t="s">
        <v>1158</v>
      </c>
    </row>
    <row r="1872" spans="1:7" x14ac:dyDescent="0.25">
      <c r="A1872" s="7">
        <v>45278</v>
      </c>
      <c r="B1872" s="18" t="s">
        <v>1580</v>
      </c>
      <c r="C1872" s="8" t="s">
        <v>1161</v>
      </c>
      <c r="D1872" s="9">
        <v>24000</v>
      </c>
      <c r="E1872" s="9" t="s">
        <v>23</v>
      </c>
      <c r="F1872" s="9" t="s">
        <v>138</v>
      </c>
      <c r="G1872" s="11" t="s">
        <v>1158</v>
      </c>
    </row>
    <row r="1873" spans="1:7" x14ac:dyDescent="0.25">
      <c r="A1873" s="7">
        <v>45278</v>
      </c>
      <c r="B1873" s="18" t="s">
        <v>1581</v>
      </c>
      <c r="C1873" s="8" t="s">
        <v>1161</v>
      </c>
      <c r="D1873" s="9">
        <v>200000</v>
      </c>
      <c r="E1873" s="9" t="s">
        <v>23</v>
      </c>
      <c r="F1873" s="9" t="s">
        <v>138</v>
      </c>
      <c r="G1873" s="11" t="s">
        <v>1158</v>
      </c>
    </row>
    <row r="1874" spans="1:7" x14ac:dyDescent="0.25">
      <c r="A1874" s="7">
        <v>45278</v>
      </c>
      <c r="B1874" s="18" t="s">
        <v>1582</v>
      </c>
      <c r="C1874" s="8" t="s">
        <v>1161</v>
      </c>
      <c r="D1874" s="9">
        <v>273704.36</v>
      </c>
      <c r="E1874" s="9" t="s">
        <v>23</v>
      </c>
      <c r="F1874" s="9" t="s">
        <v>138</v>
      </c>
      <c r="G1874" s="11" t="s">
        <v>1158</v>
      </c>
    </row>
    <row r="1875" spans="1:7" x14ac:dyDescent="0.25">
      <c r="A1875" s="7">
        <v>45278</v>
      </c>
      <c r="B1875" s="18">
        <v>5071006149</v>
      </c>
      <c r="C1875" s="8" t="s">
        <v>1583</v>
      </c>
      <c r="D1875" s="9">
        <v>227134.48</v>
      </c>
      <c r="E1875" s="9" t="s">
        <v>9</v>
      </c>
      <c r="F1875" s="9"/>
      <c r="G1875" s="11" t="s">
        <v>1070</v>
      </c>
    </row>
    <row r="1876" spans="1:7" x14ac:dyDescent="0.25">
      <c r="A1876" s="7">
        <v>45278</v>
      </c>
      <c r="B1876" s="18">
        <v>5071006148</v>
      </c>
      <c r="C1876" s="8" t="s">
        <v>1583</v>
      </c>
      <c r="D1876" s="9">
        <v>601238.31999999995</v>
      </c>
      <c r="E1876" s="9" t="s">
        <v>9</v>
      </c>
      <c r="F1876" s="9"/>
      <c r="G1876" s="11" t="s">
        <v>1070</v>
      </c>
    </row>
    <row r="1877" spans="1:7" x14ac:dyDescent="0.25">
      <c r="A1877" s="7">
        <v>45280</v>
      </c>
      <c r="B1877" s="18" t="s">
        <v>1584</v>
      </c>
      <c r="C1877" s="8" t="s">
        <v>1067</v>
      </c>
      <c r="D1877" s="9">
        <v>4383.6899999999996</v>
      </c>
      <c r="E1877" s="9" t="s">
        <v>9</v>
      </c>
      <c r="F1877" s="9"/>
      <c r="G1877" s="11" t="s">
        <v>1070</v>
      </c>
    </row>
    <row r="1878" spans="1:7" x14ac:dyDescent="0.25">
      <c r="A1878" s="7">
        <v>45280</v>
      </c>
      <c r="B1878" s="18" t="s">
        <v>1585</v>
      </c>
      <c r="C1878" s="8" t="s">
        <v>1067</v>
      </c>
      <c r="D1878" s="9">
        <v>2855605.02</v>
      </c>
      <c r="E1878" s="9" t="s">
        <v>9</v>
      </c>
      <c r="F1878" s="9"/>
      <c r="G1878" s="11" t="s">
        <v>1070</v>
      </c>
    </row>
    <row r="1879" spans="1:7" x14ac:dyDescent="0.25">
      <c r="A1879" s="7">
        <v>45287</v>
      </c>
      <c r="B1879" s="18">
        <v>4999</v>
      </c>
      <c r="C1879" s="8" t="s">
        <v>1553</v>
      </c>
      <c r="D1879" s="9">
        <v>599.99</v>
      </c>
      <c r="E1879" s="9" t="s">
        <v>9</v>
      </c>
      <c r="F1879" s="9"/>
      <c r="G1879" s="11" t="s">
        <v>1070</v>
      </c>
    </row>
    <row r="1880" spans="1:7" x14ac:dyDescent="0.25">
      <c r="A1880" s="7">
        <v>45287</v>
      </c>
      <c r="B1880" s="18">
        <v>4795</v>
      </c>
      <c r="C1880" s="8" t="s">
        <v>1553</v>
      </c>
      <c r="D1880" s="9">
        <v>10592.5</v>
      </c>
      <c r="E1880" s="9" t="s">
        <v>9</v>
      </c>
      <c r="F1880" s="9"/>
      <c r="G1880" s="11" t="s">
        <v>1070</v>
      </c>
    </row>
    <row r="1881" spans="1:7" x14ac:dyDescent="0.25">
      <c r="A1881" s="7">
        <v>45287</v>
      </c>
      <c r="B1881" s="18">
        <v>4470</v>
      </c>
      <c r="C1881" s="8" t="s">
        <v>1553</v>
      </c>
      <c r="D1881" s="9">
        <v>1369.02</v>
      </c>
      <c r="E1881" s="9" t="s">
        <v>9</v>
      </c>
      <c r="F1881" s="9"/>
      <c r="G1881" s="11" t="s">
        <v>1070</v>
      </c>
    </row>
    <row r="1882" spans="1:7" x14ac:dyDescent="0.25">
      <c r="A1882" s="7">
        <v>45287</v>
      </c>
      <c r="B1882" s="18" t="s">
        <v>1586</v>
      </c>
      <c r="C1882" s="8" t="s">
        <v>1562</v>
      </c>
      <c r="D1882" s="9">
        <v>8338.98</v>
      </c>
      <c r="E1882" s="9" t="s">
        <v>9</v>
      </c>
      <c r="F1882" s="9"/>
      <c r="G1882" s="11" t="s">
        <v>1070</v>
      </c>
    </row>
    <row r="1883" spans="1:7" x14ac:dyDescent="0.25">
      <c r="A1883" s="7">
        <v>45287</v>
      </c>
      <c r="B1883" s="18" t="s">
        <v>1587</v>
      </c>
      <c r="C1883" s="8" t="s">
        <v>1562</v>
      </c>
      <c r="D1883" s="9">
        <v>27576.28</v>
      </c>
      <c r="E1883" s="9" t="s">
        <v>9</v>
      </c>
      <c r="F1883" s="9"/>
      <c r="G1883" s="11" t="s">
        <v>1070</v>
      </c>
    </row>
    <row r="1884" spans="1:7" x14ac:dyDescent="0.25">
      <c r="A1884" s="7">
        <v>45287</v>
      </c>
      <c r="B1884" s="18" t="s">
        <v>1588</v>
      </c>
      <c r="C1884" s="8" t="s">
        <v>1562</v>
      </c>
      <c r="D1884" s="9">
        <v>525.41999999999996</v>
      </c>
      <c r="E1884" s="9" t="s">
        <v>9</v>
      </c>
      <c r="F1884" s="9"/>
      <c r="G1884" s="11" t="s">
        <v>1070</v>
      </c>
    </row>
    <row r="1885" spans="1:7" x14ac:dyDescent="0.25">
      <c r="A1885" s="7">
        <v>45287</v>
      </c>
      <c r="B1885" s="18" t="s">
        <v>1589</v>
      </c>
      <c r="C1885" s="8" t="s">
        <v>1562</v>
      </c>
      <c r="D1885" s="9">
        <v>1322.04</v>
      </c>
      <c r="E1885" s="9" t="s">
        <v>9</v>
      </c>
      <c r="F1885" s="9"/>
      <c r="G1885" s="11" t="s">
        <v>1070</v>
      </c>
    </row>
    <row r="1886" spans="1:7" x14ac:dyDescent="0.25">
      <c r="A1886" s="7">
        <v>45287</v>
      </c>
      <c r="B1886" s="18" t="s">
        <v>1590</v>
      </c>
      <c r="C1886" s="8" t="s">
        <v>1562</v>
      </c>
      <c r="D1886" s="9">
        <v>1056.78</v>
      </c>
      <c r="E1886" s="9" t="s">
        <v>9</v>
      </c>
      <c r="F1886" s="9"/>
      <c r="G1886" s="11" t="s">
        <v>1070</v>
      </c>
    </row>
    <row r="1887" spans="1:7" x14ac:dyDescent="0.25">
      <c r="A1887" s="7">
        <v>45287</v>
      </c>
      <c r="B1887" s="18">
        <v>2270</v>
      </c>
      <c r="C1887" s="8" t="s">
        <v>1578</v>
      </c>
      <c r="D1887" s="9">
        <v>148760</v>
      </c>
      <c r="E1887" s="9" t="s">
        <v>23</v>
      </c>
      <c r="F1887" s="9" t="s">
        <v>138</v>
      </c>
      <c r="G1887" s="11" t="s">
        <v>1158</v>
      </c>
    </row>
    <row r="1888" spans="1:7" x14ac:dyDescent="0.25">
      <c r="A1888" s="7">
        <v>45287</v>
      </c>
      <c r="B1888" s="18">
        <v>2152</v>
      </c>
      <c r="C1888" s="8" t="s">
        <v>1578</v>
      </c>
      <c r="D1888" s="9">
        <v>32000</v>
      </c>
      <c r="E1888" s="9" t="s">
        <v>23</v>
      </c>
      <c r="F1888" s="9" t="s">
        <v>138</v>
      </c>
      <c r="G1888" s="11" t="s">
        <v>1158</v>
      </c>
    </row>
    <row r="1889" spans="1:7" x14ac:dyDescent="0.25">
      <c r="A1889" s="7">
        <v>45287</v>
      </c>
      <c r="B1889" s="18">
        <v>2159</v>
      </c>
      <c r="C1889" s="8" t="s">
        <v>1578</v>
      </c>
      <c r="D1889" s="9">
        <v>32000</v>
      </c>
      <c r="E1889" s="9" t="s">
        <v>23</v>
      </c>
      <c r="F1889" s="9" t="s">
        <v>138</v>
      </c>
      <c r="G1889" s="11" t="s">
        <v>1158</v>
      </c>
    </row>
    <row r="1890" spans="1:7" x14ac:dyDescent="0.25">
      <c r="A1890" s="7">
        <v>45287</v>
      </c>
      <c r="B1890" s="18">
        <v>2206</v>
      </c>
      <c r="C1890" s="8" t="s">
        <v>1578</v>
      </c>
      <c r="D1890" s="9">
        <v>113560</v>
      </c>
      <c r="E1890" s="9" t="s">
        <v>23</v>
      </c>
      <c r="F1890" s="9" t="s">
        <v>138</v>
      </c>
      <c r="G1890" s="11" t="s">
        <v>1158</v>
      </c>
    </row>
    <row r="1891" spans="1:7" x14ac:dyDescent="0.25">
      <c r="A1891" s="7">
        <v>45287</v>
      </c>
      <c r="B1891" s="18">
        <v>2232</v>
      </c>
      <c r="C1891" s="8" t="s">
        <v>1578</v>
      </c>
      <c r="D1891" s="9">
        <v>125460</v>
      </c>
      <c r="E1891" s="9" t="s">
        <v>23</v>
      </c>
      <c r="F1891" s="9" t="s">
        <v>138</v>
      </c>
      <c r="G1891" s="11" t="s">
        <v>1158</v>
      </c>
    </row>
    <row r="1892" spans="1:7" x14ac:dyDescent="0.25">
      <c r="A1892" s="7">
        <v>45287</v>
      </c>
      <c r="B1892" s="18">
        <v>2198</v>
      </c>
      <c r="C1892" s="8" t="s">
        <v>1578</v>
      </c>
      <c r="D1892" s="9">
        <v>253470</v>
      </c>
      <c r="E1892" s="9" t="s">
        <v>23</v>
      </c>
      <c r="F1892" s="9" t="s">
        <v>138</v>
      </c>
      <c r="G1892" s="11" t="s">
        <v>1158</v>
      </c>
    </row>
    <row r="1893" spans="1:7" x14ac:dyDescent="0.25">
      <c r="A1893" s="7">
        <v>45287</v>
      </c>
      <c r="B1893" s="18">
        <v>2194</v>
      </c>
      <c r="C1893" s="8" t="s">
        <v>1578</v>
      </c>
      <c r="D1893" s="9">
        <v>253470</v>
      </c>
      <c r="E1893" s="9" t="s">
        <v>23</v>
      </c>
      <c r="F1893" s="9" t="s">
        <v>138</v>
      </c>
      <c r="G1893" s="11" t="s">
        <v>1158</v>
      </c>
    </row>
    <row r="1894" spans="1:7" x14ac:dyDescent="0.25">
      <c r="A1894" s="7">
        <v>45291</v>
      </c>
      <c r="B1894" s="18">
        <v>5407</v>
      </c>
      <c r="C1894" s="8" t="s">
        <v>1591</v>
      </c>
      <c r="D1894" s="9">
        <v>9004</v>
      </c>
      <c r="E1894" s="9" t="s">
        <v>9</v>
      </c>
      <c r="F1894" s="9"/>
      <c r="G1894" s="11" t="s">
        <v>1087</v>
      </c>
    </row>
    <row r="1895" spans="1:7" x14ac:dyDescent="0.25">
      <c r="A1895" s="7">
        <v>45291</v>
      </c>
      <c r="B1895" s="18">
        <v>347</v>
      </c>
      <c r="C1895" s="8" t="s">
        <v>1566</v>
      </c>
      <c r="D1895" s="9">
        <v>295601</v>
      </c>
      <c r="E1895" s="9" t="s">
        <v>23</v>
      </c>
      <c r="F1895" s="9"/>
      <c r="G1895" s="11" t="s">
        <v>1158</v>
      </c>
    </row>
    <row r="1896" spans="1:7" x14ac:dyDescent="0.25">
      <c r="A1896" s="7">
        <v>45291</v>
      </c>
      <c r="B1896" s="18">
        <v>16</v>
      </c>
      <c r="C1896" s="8" t="s">
        <v>1173</v>
      </c>
      <c r="D1896" s="9">
        <v>2023160</v>
      </c>
      <c r="E1896" s="9" t="s">
        <v>23</v>
      </c>
      <c r="F1896" s="9"/>
      <c r="G1896" s="11" t="s">
        <v>1158</v>
      </c>
    </row>
    <row r="1897" spans="1:7" x14ac:dyDescent="0.25">
      <c r="A1897" s="7">
        <v>45291</v>
      </c>
      <c r="B1897" s="18">
        <v>79</v>
      </c>
      <c r="C1897" s="8" t="s">
        <v>1556</v>
      </c>
      <c r="D1897" s="9">
        <v>117500</v>
      </c>
      <c r="E1897" s="9" t="s">
        <v>9</v>
      </c>
      <c r="F1897" s="9" t="s">
        <v>1557</v>
      </c>
      <c r="G1897" s="11" t="s">
        <v>1070</v>
      </c>
    </row>
    <row r="1898" spans="1:7" x14ac:dyDescent="0.25">
      <c r="A1898" s="7">
        <v>45291</v>
      </c>
      <c r="B1898" s="18">
        <v>5897</v>
      </c>
      <c r="C1898" s="8" t="s">
        <v>1475</v>
      </c>
      <c r="D1898" s="9">
        <v>6293.69</v>
      </c>
      <c r="E1898" s="9"/>
      <c r="F1898" s="9"/>
      <c r="G1898" s="11" t="s">
        <v>1153</v>
      </c>
    </row>
    <row r="1899" spans="1:7" x14ac:dyDescent="0.25">
      <c r="A1899" s="7">
        <v>45291</v>
      </c>
      <c r="B1899" s="18">
        <v>5724</v>
      </c>
      <c r="C1899" s="8" t="s">
        <v>1475</v>
      </c>
      <c r="D1899" s="9">
        <v>5435</v>
      </c>
      <c r="E1899" s="9"/>
      <c r="F1899" s="9"/>
      <c r="G1899" s="11" t="s">
        <v>1153</v>
      </c>
    </row>
    <row r="1900" spans="1:7" x14ac:dyDescent="0.25">
      <c r="A1900" s="7">
        <v>45291</v>
      </c>
      <c r="B1900" s="18" t="s">
        <v>1592</v>
      </c>
      <c r="C1900" s="8" t="s">
        <v>1543</v>
      </c>
      <c r="D1900" s="9">
        <v>5000</v>
      </c>
      <c r="E1900" s="9"/>
      <c r="F1900" s="9"/>
      <c r="G1900" s="11" t="s">
        <v>1070</v>
      </c>
    </row>
    <row r="1901" spans="1:7" x14ac:dyDescent="0.25">
      <c r="A1901" s="7">
        <v>45291</v>
      </c>
      <c r="B1901" s="18" t="s">
        <v>1593</v>
      </c>
      <c r="C1901" s="8" t="s">
        <v>1406</v>
      </c>
      <c r="D1901" s="9">
        <v>32392.31</v>
      </c>
      <c r="E1901" s="9" t="s">
        <v>9</v>
      </c>
      <c r="F1901" s="9"/>
      <c r="G1901" s="11" t="s">
        <v>1070</v>
      </c>
    </row>
    <row r="1902" spans="1:7" x14ac:dyDescent="0.25">
      <c r="A1902" s="7">
        <v>45291</v>
      </c>
      <c r="B1902" s="18" t="s">
        <v>1594</v>
      </c>
      <c r="C1902" s="8" t="s">
        <v>1406</v>
      </c>
      <c r="D1902" s="9">
        <v>9152.56</v>
      </c>
      <c r="E1902" s="9" t="s">
        <v>9</v>
      </c>
      <c r="F1902" s="9"/>
      <c r="G1902" s="11" t="s">
        <v>1070</v>
      </c>
    </row>
    <row r="1903" spans="1:7" x14ac:dyDescent="0.25">
      <c r="A1903" s="7">
        <v>45291</v>
      </c>
      <c r="B1903" s="18" t="s">
        <v>1595</v>
      </c>
      <c r="C1903" s="8" t="s">
        <v>1406</v>
      </c>
      <c r="D1903" s="9">
        <v>9152.56</v>
      </c>
      <c r="E1903" s="9" t="s">
        <v>9</v>
      </c>
      <c r="F1903" s="9"/>
      <c r="G1903" s="11" t="s">
        <v>1070</v>
      </c>
    </row>
    <row r="1904" spans="1:7" x14ac:dyDescent="0.25">
      <c r="A1904" s="7">
        <v>45291</v>
      </c>
      <c r="B1904" s="18" t="s">
        <v>1596</v>
      </c>
      <c r="C1904" s="8" t="s">
        <v>1562</v>
      </c>
      <c r="D1904" s="9">
        <v>10955.92</v>
      </c>
      <c r="E1904" s="9" t="s">
        <v>9</v>
      </c>
      <c r="F1904" s="9"/>
      <c r="G1904" s="11" t="s">
        <v>1070</v>
      </c>
    </row>
    <row r="1905" spans="1:7" x14ac:dyDescent="0.25">
      <c r="A1905" s="7">
        <v>45291</v>
      </c>
      <c r="B1905" s="18" t="s">
        <v>1597</v>
      </c>
      <c r="C1905" s="8" t="s">
        <v>1562</v>
      </c>
      <c r="D1905" s="9">
        <v>3762.72</v>
      </c>
      <c r="E1905" s="9" t="s">
        <v>9</v>
      </c>
      <c r="F1905" s="9"/>
      <c r="G1905" s="11" t="s">
        <v>1070</v>
      </c>
    </row>
    <row r="1906" spans="1:7" x14ac:dyDescent="0.25">
      <c r="A1906" s="7">
        <v>45291</v>
      </c>
      <c r="B1906" s="18" t="s">
        <v>1598</v>
      </c>
      <c r="C1906" s="8" t="s">
        <v>1562</v>
      </c>
      <c r="D1906" s="9">
        <v>45986.44</v>
      </c>
      <c r="E1906" s="9" t="s">
        <v>9</v>
      </c>
      <c r="F1906" s="9"/>
      <c r="G1906" s="11" t="s">
        <v>1070</v>
      </c>
    </row>
    <row r="1907" spans="1:7" x14ac:dyDescent="0.25">
      <c r="A1907" s="7">
        <v>45291</v>
      </c>
      <c r="B1907" s="18" t="s">
        <v>1599</v>
      </c>
      <c r="C1907" s="8" t="s">
        <v>1562</v>
      </c>
      <c r="D1907" s="9">
        <v>10200</v>
      </c>
      <c r="E1907" s="9" t="s">
        <v>9</v>
      </c>
      <c r="F1907" s="9"/>
      <c r="G1907" s="11" t="s">
        <v>1070</v>
      </c>
    </row>
    <row r="1908" spans="1:7" x14ac:dyDescent="0.25">
      <c r="A1908" s="7">
        <v>45291</v>
      </c>
      <c r="B1908" s="18" t="s">
        <v>1600</v>
      </c>
      <c r="C1908" s="8" t="s">
        <v>1562</v>
      </c>
      <c r="D1908" s="9">
        <v>1222.02</v>
      </c>
      <c r="E1908" s="9" t="s">
        <v>9</v>
      </c>
      <c r="F1908" s="9"/>
      <c r="G1908" s="11" t="s">
        <v>1070</v>
      </c>
    </row>
    <row r="1909" spans="1:7" x14ac:dyDescent="0.25">
      <c r="A1909" s="7">
        <v>45291</v>
      </c>
      <c r="B1909" s="18" t="s">
        <v>1601</v>
      </c>
      <c r="C1909" s="8" t="s">
        <v>1562</v>
      </c>
      <c r="D1909" s="9">
        <v>31978.82</v>
      </c>
      <c r="E1909" s="9" t="s">
        <v>9</v>
      </c>
      <c r="F1909" s="9"/>
      <c r="G1909" s="11" t="s">
        <v>1070</v>
      </c>
    </row>
    <row r="1910" spans="1:7" x14ac:dyDescent="0.25">
      <c r="A1910" s="7">
        <v>45291</v>
      </c>
      <c r="B1910" s="18" t="s">
        <v>1602</v>
      </c>
      <c r="C1910" s="8" t="s">
        <v>1562</v>
      </c>
      <c r="D1910" s="9">
        <v>10980.5</v>
      </c>
      <c r="E1910" s="9" t="s">
        <v>9</v>
      </c>
      <c r="F1910" s="9"/>
      <c r="G1910" s="11" t="s">
        <v>1070</v>
      </c>
    </row>
    <row r="1911" spans="1:7" x14ac:dyDescent="0.25">
      <c r="A1911" s="7">
        <v>45291</v>
      </c>
      <c r="B1911" s="18" t="s">
        <v>1603</v>
      </c>
      <c r="C1911" s="8" t="s">
        <v>1562</v>
      </c>
      <c r="D1911" s="9">
        <v>8008.48</v>
      </c>
      <c r="E1911" s="9" t="s">
        <v>9</v>
      </c>
      <c r="F1911" s="9"/>
      <c r="G1911" s="11" t="s">
        <v>1070</v>
      </c>
    </row>
    <row r="1912" spans="1:7" x14ac:dyDescent="0.25">
      <c r="A1912" s="7">
        <v>45291</v>
      </c>
      <c r="B1912" s="18">
        <v>457</v>
      </c>
      <c r="C1912" s="8" t="s">
        <v>1604</v>
      </c>
      <c r="D1912" s="9">
        <v>236500</v>
      </c>
      <c r="E1912" s="9" t="s">
        <v>23</v>
      </c>
      <c r="F1912" s="9"/>
      <c r="G1912" s="11" t="s">
        <v>1158</v>
      </c>
    </row>
    <row r="1913" spans="1:7" x14ac:dyDescent="0.25">
      <c r="A1913" s="7">
        <v>45291</v>
      </c>
      <c r="B1913" s="18" t="s">
        <v>1605</v>
      </c>
      <c r="C1913" s="8" t="s">
        <v>1574</v>
      </c>
      <c r="D1913" s="9">
        <v>1386180</v>
      </c>
      <c r="E1913" s="9" t="s">
        <v>9</v>
      </c>
      <c r="F1913" s="9"/>
      <c r="G1913" s="11" t="s">
        <v>1575</v>
      </c>
    </row>
    <row r="1914" spans="1:7" x14ac:dyDescent="0.25">
      <c r="A1914" s="7">
        <v>45291</v>
      </c>
      <c r="B1914" s="18" t="s">
        <v>1606</v>
      </c>
      <c r="C1914" s="8" t="s">
        <v>1574</v>
      </c>
      <c r="D1914" s="9">
        <v>92500</v>
      </c>
      <c r="E1914" s="9" t="s">
        <v>9</v>
      </c>
      <c r="F1914" s="9"/>
      <c r="G1914" s="11" t="s">
        <v>1575</v>
      </c>
    </row>
    <row r="1915" spans="1:7" x14ac:dyDescent="0.25">
      <c r="A1915" s="7">
        <v>45291</v>
      </c>
      <c r="B1915" s="18" t="s">
        <v>1607</v>
      </c>
      <c r="C1915" s="8" t="s">
        <v>1574</v>
      </c>
      <c r="D1915" s="9">
        <v>500</v>
      </c>
      <c r="E1915" s="9" t="s">
        <v>9</v>
      </c>
      <c r="F1915" s="9"/>
      <c r="G1915" s="11" t="s">
        <v>1575</v>
      </c>
    </row>
    <row r="1916" spans="1:7" x14ac:dyDescent="0.25">
      <c r="A1916" s="7">
        <v>45291</v>
      </c>
      <c r="B1916" s="18" t="s">
        <v>1608</v>
      </c>
      <c r="C1916" s="8" t="s">
        <v>1562</v>
      </c>
      <c r="D1916" s="9">
        <v>3006</v>
      </c>
      <c r="E1916" s="9" t="s">
        <v>9</v>
      </c>
      <c r="F1916" s="9"/>
      <c r="G1916" s="11" t="s">
        <v>1070</v>
      </c>
    </row>
    <row r="1917" spans="1:7" x14ac:dyDescent="0.25">
      <c r="A1917" s="7">
        <v>45291</v>
      </c>
      <c r="B1917" s="18" t="s">
        <v>1478</v>
      </c>
      <c r="C1917" s="8" t="s">
        <v>178</v>
      </c>
      <c r="D1917" s="9">
        <v>9284.74</v>
      </c>
      <c r="E1917" s="9" t="s">
        <v>9</v>
      </c>
      <c r="F1917" s="9" t="s">
        <v>1479</v>
      </c>
      <c r="G1917" s="11" t="s">
        <v>1070</v>
      </c>
    </row>
    <row r="1918" spans="1:7" x14ac:dyDescent="0.25">
      <c r="A1918" s="7">
        <v>45291</v>
      </c>
      <c r="B1918" s="18" t="s">
        <v>1609</v>
      </c>
      <c r="C1918" s="8" t="s">
        <v>1574</v>
      </c>
      <c r="D1918" s="9">
        <v>35750</v>
      </c>
      <c r="E1918" s="9" t="s">
        <v>9</v>
      </c>
      <c r="F1918" s="9"/>
      <c r="G1918" s="11" t="s">
        <v>1575</v>
      </c>
    </row>
    <row r="1919" spans="1:7" x14ac:dyDescent="0.25">
      <c r="A1919" s="7">
        <v>45033</v>
      </c>
      <c r="B1919" s="18" t="s">
        <v>1610</v>
      </c>
      <c r="C1919" s="8" t="s">
        <v>1161</v>
      </c>
      <c r="D1919" s="9">
        <v>7917121</v>
      </c>
      <c r="E1919" s="9" t="s">
        <v>23</v>
      </c>
      <c r="F1919" s="9" t="s">
        <v>138</v>
      </c>
      <c r="G1919" s="11" t="s">
        <v>1158</v>
      </c>
    </row>
    <row r="1920" spans="1:7" x14ac:dyDescent="0.25">
      <c r="A1920" s="7">
        <v>45107</v>
      </c>
      <c r="B1920" s="18" t="s">
        <v>1611</v>
      </c>
      <c r="C1920" s="8" t="s">
        <v>1161</v>
      </c>
      <c r="D1920" s="9">
        <v>7299763</v>
      </c>
      <c r="E1920" s="9" t="s">
        <v>23</v>
      </c>
      <c r="F1920" s="9" t="s">
        <v>138</v>
      </c>
      <c r="G1920" s="11" t="s">
        <v>1158</v>
      </c>
    </row>
    <row r="1921" spans="1:7" x14ac:dyDescent="0.25">
      <c r="A1921" s="7">
        <v>45124</v>
      </c>
      <c r="B1921" s="18">
        <v>29</v>
      </c>
      <c r="C1921" s="8" t="s">
        <v>1612</v>
      </c>
      <c r="D1921" s="9">
        <v>710000</v>
      </c>
      <c r="E1921" s="9" t="s">
        <v>9</v>
      </c>
      <c r="F1921" s="9"/>
      <c r="G1921" s="11" t="s">
        <v>1613</v>
      </c>
    </row>
    <row r="1922" spans="1:7" x14ac:dyDescent="0.25">
      <c r="A1922" s="7">
        <v>45141</v>
      </c>
      <c r="B1922" s="18">
        <v>2069</v>
      </c>
      <c r="C1922" s="8" t="s">
        <v>1578</v>
      </c>
      <c r="D1922" s="9">
        <v>168480</v>
      </c>
      <c r="E1922" s="9" t="s">
        <v>23</v>
      </c>
      <c r="F1922" s="9" t="s">
        <v>138</v>
      </c>
      <c r="G1922" s="11" t="s">
        <v>1158</v>
      </c>
    </row>
    <row r="1923" spans="1:7" x14ac:dyDescent="0.25">
      <c r="A1923" s="7">
        <v>45166</v>
      </c>
      <c r="B1923" s="18">
        <v>9</v>
      </c>
      <c r="C1923" s="8" t="s">
        <v>1422</v>
      </c>
      <c r="D1923" s="9">
        <v>80000</v>
      </c>
      <c r="E1923" s="9" t="s">
        <v>9</v>
      </c>
      <c r="F1923" s="9"/>
      <c r="G1923" s="11" t="s">
        <v>1070</v>
      </c>
    </row>
    <row r="1924" spans="1:7" x14ac:dyDescent="0.25">
      <c r="A1924" s="7">
        <v>45166</v>
      </c>
      <c r="B1924" s="18">
        <v>2445</v>
      </c>
      <c r="C1924" s="8" t="s">
        <v>1553</v>
      </c>
      <c r="D1924" s="9">
        <v>4200</v>
      </c>
      <c r="E1924" s="9" t="s">
        <v>9</v>
      </c>
      <c r="F1924" s="9"/>
      <c r="G1924" s="11" t="s">
        <v>1070</v>
      </c>
    </row>
    <row r="1925" spans="1:7" x14ac:dyDescent="0.25">
      <c r="A1925" s="7">
        <v>45173</v>
      </c>
      <c r="B1925" s="18"/>
      <c r="C1925" s="8" t="s">
        <v>1423</v>
      </c>
      <c r="D1925" s="9">
        <v>325000</v>
      </c>
      <c r="E1925" s="9" t="s">
        <v>9</v>
      </c>
      <c r="F1925" s="9"/>
      <c r="G1925" s="11" t="s">
        <v>1070</v>
      </c>
    </row>
    <row r="1926" spans="1:7" x14ac:dyDescent="0.25">
      <c r="A1926" s="7">
        <v>45186</v>
      </c>
      <c r="B1926" s="18" t="s">
        <v>1614</v>
      </c>
      <c r="C1926" s="8" t="s">
        <v>1406</v>
      </c>
      <c r="D1926" s="9">
        <v>32711.9</v>
      </c>
      <c r="E1926" s="9" t="s">
        <v>9</v>
      </c>
      <c r="F1926" s="9"/>
      <c r="G1926" s="11" t="s">
        <v>1070</v>
      </c>
    </row>
    <row r="1927" spans="1:7" x14ac:dyDescent="0.25">
      <c r="A1927" s="7">
        <v>45187</v>
      </c>
      <c r="B1927" s="18" t="s">
        <v>1615</v>
      </c>
      <c r="C1927" s="8" t="s">
        <v>1616</v>
      </c>
      <c r="D1927" s="9">
        <v>66388</v>
      </c>
      <c r="E1927" s="9" t="s">
        <v>9</v>
      </c>
      <c r="F1927" s="9"/>
      <c r="G1927" s="11" t="s">
        <v>1093</v>
      </c>
    </row>
    <row r="1928" spans="1:7" x14ac:dyDescent="0.25">
      <c r="A1928" s="7">
        <v>45219</v>
      </c>
      <c r="B1928" s="18" t="s">
        <v>1617</v>
      </c>
      <c r="C1928" s="8" t="s">
        <v>1173</v>
      </c>
      <c r="D1928" s="9">
        <v>112264.84</v>
      </c>
      <c r="E1928" s="9" t="s">
        <v>23</v>
      </c>
      <c r="F1928" s="9"/>
      <c r="G1928" s="11" t="s">
        <v>1158</v>
      </c>
    </row>
    <row r="1929" spans="1:7" x14ac:dyDescent="0.25">
      <c r="A1929" s="7">
        <v>45220</v>
      </c>
      <c r="B1929" s="18" t="s">
        <v>1618</v>
      </c>
      <c r="C1929" s="8" t="s">
        <v>1616</v>
      </c>
      <c r="D1929" s="9">
        <v>38681</v>
      </c>
      <c r="E1929" s="9" t="s">
        <v>9</v>
      </c>
      <c r="F1929" s="9"/>
      <c r="G1929" s="11" t="s">
        <v>1093</v>
      </c>
    </row>
    <row r="1930" spans="1:7" x14ac:dyDescent="0.25">
      <c r="A1930" s="7">
        <v>45220</v>
      </c>
      <c r="B1930" s="18" t="s">
        <v>1619</v>
      </c>
      <c r="C1930" s="8" t="s">
        <v>1620</v>
      </c>
      <c r="D1930" s="9">
        <v>30000</v>
      </c>
      <c r="E1930" s="9" t="s">
        <v>9</v>
      </c>
      <c r="F1930" s="9"/>
      <c r="G1930" s="11" t="s">
        <v>1093</v>
      </c>
    </row>
    <row r="1931" spans="1:7" x14ac:dyDescent="0.25">
      <c r="A1931" s="7">
        <v>45246</v>
      </c>
      <c r="B1931" s="18" t="s">
        <v>1621</v>
      </c>
      <c r="C1931" s="8" t="s">
        <v>178</v>
      </c>
      <c r="D1931" s="9">
        <v>4642.38</v>
      </c>
      <c r="E1931" s="9" t="s">
        <v>9</v>
      </c>
      <c r="F1931" s="9" t="s">
        <v>1479</v>
      </c>
      <c r="G1931" s="11" t="s">
        <v>1070</v>
      </c>
    </row>
    <row r="1932" spans="1:7" x14ac:dyDescent="0.25">
      <c r="A1932" s="7">
        <v>45250</v>
      </c>
      <c r="B1932" s="18">
        <v>917</v>
      </c>
      <c r="C1932" s="8" t="s">
        <v>1622</v>
      </c>
      <c r="D1932" s="9">
        <v>182000</v>
      </c>
      <c r="E1932" s="9" t="s">
        <v>9</v>
      </c>
      <c r="F1932" s="9"/>
      <c r="G1932" s="11" t="s">
        <v>1070</v>
      </c>
    </row>
    <row r="1933" spans="1:7" x14ac:dyDescent="0.25">
      <c r="A1933" s="7">
        <v>45264</v>
      </c>
      <c r="B1933" s="18">
        <v>194</v>
      </c>
      <c r="C1933" s="8" t="s">
        <v>1563</v>
      </c>
      <c r="D1933" s="9">
        <v>41778.559999999998</v>
      </c>
      <c r="E1933" s="9" t="s">
        <v>9</v>
      </c>
      <c r="F1933" s="9" t="s">
        <v>1159</v>
      </c>
      <c r="G1933" s="11" t="s">
        <v>1070</v>
      </c>
    </row>
    <row r="1934" spans="1:7" x14ac:dyDescent="0.25">
      <c r="A1934" s="7">
        <v>45264</v>
      </c>
      <c r="B1934" s="18">
        <v>179</v>
      </c>
      <c r="C1934" s="8" t="s">
        <v>1563</v>
      </c>
      <c r="D1934" s="9">
        <v>179359.68</v>
      </c>
      <c r="E1934" s="9" t="s">
        <v>9</v>
      </c>
      <c r="F1934" s="9" t="s">
        <v>1159</v>
      </c>
      <c r="G1934" s="11" t="s">
        <v>1070</v>
      </c>
    </row>
    <row r="1935" spans="1:7" x14ac:dyDescent="0.25">
      <c r="A1935" s="7">
        <v>45267</v>
      </c>
      <c r="B1935" s="18">
        <v>66</v>
      </c>
      <c r="C1935" s="8" t="s">
        <v>1051</v>
      </c>
      <c r="D1935" s="9">
        <v>436035.59</v>
      </c>
      <c r="E1935" s="9" t="s">
        <v>9</v>
      </c>
      <c r="F1935" s="9"/>
      <c r="G1935" s="11" t="s">
        <v>1070</v>
      </c>
    </row>
    <row r="1936" spans="1:7" x14ac:dyDescent="0.25">
      <c r="A1936" s="7">
        <v>45267</v>
      </c>
      <c r="B1936" s="18">
        <v>153</v>
      </c>
      <c r="C1936" s="8" t="s">
        <v>1623</v>
      </c>
      <c r="D1936" s="9">
        <v>1086500</v>
      </c>
      <c r="E1936" s="9" t="s">
        <v>9</v>
      </c>
      <c r="F1936" s="9"/>
      <c r="G1936" s="11" t="s">
        <v>1444</v>
      </c>
    </row>
    <row r="1937" spans="1:7" x14ac:dyDescent="0.25">
      <c r="A1937" s="7">
        <v>45267</v>
      </c>
      <c r="B1937" s="18" t="s">
        <v>1624</v>
      </c>
      <c r="C1937" s="8" t="s">
        <v>1625</v>
      </c>
      <c r="D1937" s="9">
        <v>509937.29</v>
      </c>
      <c r="E1937" s="9" t="s">
        <v>9</v>
      </c>
      <c r="F1937" s="9"/>
      <c r="G1937" s="11" t="s">
        <v>1070</v>
      </c>
    </row>
    <row r="1938" spans="1:7" x14ac:dyDescent="0.25">
      <c r="A1938" s="7">
        <v>45270</v>
      </c>
      <c r="B1938" s="18">
        <v>4</v>
      </c>
      <c r="C1938" s="8" t="s">
        <v>1626</v>
      </c>
      <c r="D1938" s="9">
        <v>370994</v>
      </c>
      <c r="E1938" s="9" t="s">
        <v>9</v>
      </c>
      <c r="F1938" s="9"/>
      <c r="G1938" s="11" t="s">
        <v>1070</v>
      </c>
    </row>
    <row r="1939" spans="1:7" x14ac:dyDescent="0.25">
      <c r="A1939" s="7">
        <v>45270</v>
      </c>
      <c r="B1939" s="18">
        <v>402</v>
      </c>
      <c r="C1939" s="8" t="s">
        <v>16</v>
      </c>
      <c r="D1939" s="9">
        <v>1138876</v>
      </c>
      <c r="E1939" s="9" t="s">
        <v>9</v>
      </c>
      <c r="F1939" s="9"/>
      <c r="G1939" s="11" t="s">
        <v>1070</v>
      </c>
    </row>
    <row r="1940" spans="1:7" x14ac:dyDescent="0.25">
      <c r="A1940" s="7">
        <v>45278</v>
      </c>
      <c r="B1940" s="18">
        <v>160</v>
      </c>
      <c r="C1940" s="8" t="s">
        <v>1560</v>
      </c>
      <c r="D1940" s="9">
        <v>358328.8</v>
      </c>
      <c r="E1940" s="9" t="s">
        <v>23</v>
      </c>
      <c r="F1940" s="9" t="s">
        <v>138</v>
      </c>
      <c r="G1940" s="11" t="s">
        <v>1158</v>
      </c>
    </row>
    <row r="1941" spans="1:7" x14ac:dyDescent="0.25">
      <c r="A1941" s="7">
        <v>45278</v>
      </c>
      <c r="B1941" s="18">
        <v>159</v>
      </c>
      <c r="C1941" s="8" t="s">
        <v>1560</v>
      </c>
      <c r="D1941" s="9">
        <v>32555</v>
      </c>
      <c r="E1941" s="9" t="s">
        <v>23</v>
      </c>
      <c r="F1941" s="9" t="s">
        <v>138</v>
      </c>
      <c r="G1941" s="11" t="s">
        <v>1158</v>
      </c>
    </row>
    <row r="1942" spans="1:7" x14ac:dyDescent="0.25">
      <c r="A1942" s="7">
        <v>45278</v>
      </c>
      <c r="B1942" s="18" t="s">
        <v>1627</v>
      </c>
      <c r="C1942" s="8" t="s">
        <v>1161</v>
      </c>
      <c r="D1942" s="9">
        <v>403760</v>
      </c>
      <c r="E1942" s="9" t="s">
        <v>23</v>
      </c>
      <c r="F1942" s="9" t="s">
        <v>138</v>
      </c>
      <c r="G1942" s="11" t="s">
        <v>1158</v>
      </c>
    </row>
    <row r="1943" spans="1:7" x14ac:dyDescent="0.25">
      <c r="A1943" s="7">
        <v>45278</v>
      </c>
      <c r="B1943" s="18" t="s">
        <v>1628</v>
      </c>
      <c r="C1943" s="8" t="s">
        <v>1161</v>
      </c>
      <c r="D1943" s="9">
        <v>260930</v>
      </c>
      <c r="E1943" s="9" t="s">
        <v>23</v>
      </c>
      <c r="F1943" s="9" t="s">
        <v>138</v>
      </c>
      <c r="G1943" s="11" t="s">
        <v>1158</v>
      </c>
    </row>
    <row r="1944" spans="1:7" x14ac:dyDescent="0.25">
      <c r="A1944" s="7">
        <v>45280</v>
      </c>
      <c r="B1944" s="18" t="s">
        <v>1629</v>
      </c>
      <c r="C1944" s="8" t="s">
        <v>1067</v>
      </c>
      <c r="D1944" s="9">
        <v>2370925.2000000002</v>
      </c>
      <c r="E1944" s="9" t="s">
        <v>9</v>
      </c>
      <c r="F1944" s="9"/>
      <c r="G1944" s="11" t="s">
        <v>1070</v>
      </c>
    </row>
    <row r="1945" spans="1:7" x14ac:dyDescent="0.25">
      <c r="A1945" s="7">
        <v>45281</v>
      </c>
      <c r="B1945" s="18">
        <v>81</v>
      </c>
      <c r="C1945" s="8" t="s">
        <v>16</v>
      </c>
      <c r="D1945" s="9">
        <v>251414</v>
      </c>
      <c r="E1945" s="9" t="s">
        <v>9</v>
      </c>
      <c r="F1945" s="9"/>
      <c r="G1945" s="11" t="s">
        <v>1070</v>
      </c>
    </row>
    <row r="1946" spans="1:7" x14ac:dyDescent="0.25">
      <c r="A1946" s="7">
        <v>45287</v>
      </c>
      <c r="B1946" s="18">
        <v>4143</v>
      </c>
      <c r="C1946" s="8" t="s">
        <v>1553</v>
      </c>
      <c r="D1946" s="9">
        <v>63570</v>
      </c>
      <c r="E1946" s="9" t="s">
        <v>9</v>
      </c>
      <c r="F1946" s="9"/>
      <c r="G1946" s="11" t="s">
        <v>1070</v>
      </c>
    </row>
    <row r="1947" spans="1:7" x14ac:dyDescent="0.25">
      <c r="A1947" s="7">
        <v>45287</v>
      </c>
      <c r="B1947" s="18">
        <v>5000</v>
      </c>
      <c r="C1947" s="8" t="s">
        <v>1553</v>
      </c>
      <c r="D1947" s="9">
        <v>12711</v>
      </c>
      <c r="E1947" s="9" t="s">
        <v>9</v>
      </c>
      <c r="F1947" s="9"/>
      <c r="G1947" s="11" t="s">
        <v>1070</v>
      </c>
    </row>
    <row r="1948" spans="1:7" x14ac:dyDescent="0.25">
      <c r="A1948" s="7">
        <v>45287</v>
      </c>
      <c r="B1948" s="18">
        <v>4999</v>
      </c>
      <c r="C1948" s="8" t="s">
        <v>1553</v>
      </c>
      <c r="D1948" s="9">
        <v>5769.03</v>
      </c>
      <c r="E1948" s="9" t="s">
        <v>9</v>
      </c>
      <c r="F1948" s="9"/>
      <c r="G1948" s="11" t="s">
        <v>1070</v>
      </c>
    </row>
    <row r="1949" spans="1:7" x14ac:dyDescent="0.25">
      <c r="A1949" s="7">
        <v>45287</v>
      </c>
      <c r="B1949" s="18">
        <v>4470</v>
      </c>
      <c r="C1949" s="8" t="s">
        <v>1553</v>
      </c>
      <c r="D1949" s="9">
        <v>549.98</v>
      </c>
      <c r="E1949" s="9" t="s">
        <v>9</v>
      </c>
      <c r="F1949" s="9"/>
      <c r="G1949" s="11" t="s">
        <v>1070</v>
      </c>
    </row>
    <row r="1950" spans="1:7" x14ac:dyDescent="0.25">
      <c r="A1950" s="7">
        <v>45287</v>
      </c>
      <c r="B1950" s="18">
        <v>13</v>
      </c>
      <c r="C1950" s="8" t="s">
        <v>407</v>
      </c>
      <c r="D1950" s="9">
        <v>247080</v>
      </c>
      <c r="E1950" s="9" t="s">
        <v>9</v>
      </c>
      <c r="F1950" s="9"/>
      <c r="G1950" s="11" t="s">
        <v>1070</v>
      </c>
    </row>
    <row r="1951" spans="1:7" x14ac:dyDescent="0.25">
      <c r="A1951" s="7">
        <v>45068</v>
      </c>
      <c r="B1951" s="18">
        <v>218</v>
      </c>
      <c r="C1951" s="8" t="s">
        <v>1630</v>
      </c>
      <c r="D1951" s="9">
        <v>135488.29999999999</v>
      </c>
      <c r="E1951" s="9" t="s">
        <v>9</v>
      </c>
      <c r="F1951" s="9"/>
      <c r="G1951" s="11" t="s">
        <v>1070</v>
      </c>
    </row>
    <row r="1952" spans="1:7" x14ac:dyDescent="0.25">
      <c r="A1952" s="7">
        <v>45232</v>
      </c>
      <c r="B1952" s="18">
        <v>631</v>
      </c>
      <c r="C1952" s="8" t="s">
        <v>1207</v>
      </c>
      <c r="D1952" s="9">
        <v>335521</v>
      </c>
      <c r="E1952" s="9" t="s">
        <v>9</v>
      </c>
      <c r="F1952" s="9"/>
      <c r="G1952" s="11" t="s">
        <v>1070</v>
      </c>
    </row>
    <row r="1953" spans="1:7" x14ac:dyDescent="0.25">
      <c r="A1953" s="7">
        <v>45232</v>
      </c>
      <c r="B1953" s="18">
        <v>622</v>
      </c>
      <c r="C1953" s="8" t="s">
        <v>1207</v>
      </c>
      <c r="D1953" s="9">
        <v>319616.8</v>
      </c>
      <c r="E1953" s="9" t="s">
        <v>9</v>
      </c>
      <c r="F1953" s="9"/>
      <c r="G1953" s="11" t="s">
        <v>1070</v>
      </c>
    </row>
    <row r="1954" spans="1:7" x14ac:dyDescent="0.25">
      <c r="A1954" s="7">
        <v>45291</v>
      </c>
      <c r="B1954" s="18">
        <v>728</v>
      </c>
      <c r="C1954" s="8" t="s">
        <v>1207</v>
      </c>
      <c r="D1954" s="9">
        <v>57033.9</v>
      </c>
      <c r="E1954" s="9" t="s">
        <v>9</v>
      </c>
      <c r="F1954" s="9"/>
      <c r="G1954" s="11" t="s">
        <v>1070</v>
      </c>
    </row>
    <row r="1955" spans="1:7" x14ac:dyDescent="0.25">
      <c r="A1955" s="7">
        <v>45287</v>
      </c>
      <c r="B1955" s="18" t="s">
        <v>1586</v>
      </c>
      <c r="C1955" s="8" t="s">
        <v>1562</v>
      </c>
      <c r="D1955" s="9">
        <v>300</v>
      </c>
      <c r="E1955" s="9" t="s">
        <v>9</v>
      </c>
      <c r="F1955" s="9"/>
      <c r="G1955" s="11" t="s">
        <v>1070</v>
      </c>
    </row>
    <row r="1956" spans="1:7" x14ac:dyDescent="0.25">
      <c r="A1956" s="7">
        <v>45287</v>
      </c>
      <c r="B1956" s="18" t="s">
        <v>1587</v>
      </c>
      <c r="C1956" s="8" t="s">
        <v>1562</v>
      </c>
      <c r="D1956" s="9">
        <v>300</v>
      </c>
      <c r="E1956" s="9" t="s">
        <v>9</v>
      </c>
      <c r="F1956" s="9"/>
      <c r="G1956" s="11" t="s">
        <v>1070</v>
      </c>
    </row>
    <row r="1957" spans="1:7" x14ac:dyDescent="0.25">
      <c r="A1957" s="7">
        <v>45287</v>
      </c>
      <c r="B1957" s="18" t="s">
        <v>1631</v>
      </c>
      <c r="C1957" s="8" t="s">
        <v>178</v>
      </c>
      <c r="D1957" s="9">
        <v>200</v>
      </c>
      <c r="E1957" s="9" t="s">
        <v>9</v>
      </c>
      <c r="F1957" s="9"/>
      <c r="G1957" s="11" t="s">
        <v>1070</v>
      </c>
    </row>
    <row r="1958" spans="1:7" x14ac:dyDescent="0.25">
      <c r="A1958" s="7">
        <v>45094</v>
      </c>
      <c r="B1958" s="18" t="s">
        <v>1632</v>
      </c>
      <c r="C1958" s="8" t="s">
        <v>1633</v>
      </c>
      <c r="D1958" s="9">
        <v>1640124.75</v>
      </c>
      <c r="E1958" s="9" t="s">
        <v>9</v>
      </c>
      <c r="F1958" s="9"/>
      <c r="G1958" s="11" t="s">
        <v>1070</v>
      </c>
    </row>
    <row r="1959" spans="1:7" x14ac:dyDescent="0.25">
      <c r="A1959" s="7">
        <v>45291</v>
      </c>
      <c r="B1959" s="18" t="s">
        <v>1634</v>
      </c>
      <c r="C1959" s="8" t="s">
        <v>1210</v>
      </c>
      <c r="D1959" s="9">
        <v>142200</v>
      </c>
      <c r="E1959" s="9" t="s">
        <v>9</v>
      </c>
      <c r="F1959" s="9"/>
      <c r="G1959" s="11" t="s">
        <v>1070</v>
      </c>
    </row>
    <row r="1960" spans="1:7" x14ac:dyDescent="0.25">
      <c r="A1960" s="7">
        <v>45033</v>
      </c>
      <c r="B1960" s="18" t="s">
        <v>1635</v>
      </c>
      <c r="C1960" s="8" t="s">
        <v>377</v>
      </c>
      <c r="D1960" s="9">
        <v>49815</v>
      </c>
      <c r="E1960" s="9" t="s">
        <v>9</v>
      </c>
      <c r="F1960" s="9"/>
      <c r="G1960" s="11" t="s">
        <v>1087</v>
      </c>
    </row>
    <row r="1961" spans="1:7" x14ac:dyDescent="0.25">
      <c r="A1961" s="7">
        <v>45033</v>
      </c>
      <c r="B1961" s="18">
        <v>191</v>
      </c>
      <c r="C1961" s="8" t="s">
        <v>1234</v>
      </c>
      <c r="D1961" s="9">
        <v>56810</v>
      </c>
      <c r="E1961" s="9" t="s">
        <v>9</v>
      </c>
      <c r="F1961" s="9"/>
      <c r="G1961" s="11" t="s">
        <v>1153</v>
      </c>
    </row>
    <row r="1962" spans="1:7" x14ac:dyDescent="0.25">
      <c r="A1962" s="7">
        <v>45068</v>
      </c>
      <c r="B1962" s="18">
        <v>145</v>
      </c>
      <c r="C1962" s="8" t="s">
        <v>1241</v>
      </c>
      <c r="D1962" s="9">
        <v>35000</v>
      </c>
      <c r="E1962" s="9" t="s">
        <v>9</v>
      </c>
      <c r="F1962" s="9"/>
      <c r="G1962" s="11" t="s">
        <v>1242</v>
      </c>
    </row>
    <row r="1963" spans="1:7" x14ac:dyDescent="0.25">
      <c r="A1963" s="7">
        <v>45068</v>
      </c>
      <c r="B1963" s="18">
        <v>144</v>
      </c>
      <c r="C1963" s="8" t="s">
        <v>1241</v>
      </c>
      <c r="D1963" s="9">
        <v>64214</v>
      </c>
      <c r="E1963" s="9" t="s">
        <v>9</v>
      </c>
      <c r="F1963" s="9"/>
      <c r="G1963" s="11" t="s">
        <v>1242</v>
      </c>
    </row>
    <row r="1964" spans="1:7" x14ac:dyDescent="0.25">
      <c r="A1964" s="7">
        <v>45076</v>
      </c>
      <c r="B1964" s="18">
        <v>320</v>
      </c>
      <c r="C1964" s="8" t="s">
        <v>1562</v>
      </c>
      <c r="D1964" s="9">
        <v>68347.44</v>
      </c>
      <c r="E1964" s="9" t="s">
        <v>9</v>
      </c>
      <c r="F1964" s="9"/>
      <c r="G1964" s="11" t="s">
        <v>1070</v>
      </c>
    </row>
    <row r="1965" spans="1:7" x14ac:dyDescent="0.25">
      <c r="A1965" s="7">
        <v>45076</v>
      </c>
      <c r="B1965" s="18">
        <v>22231585</v>
      </c>
      <c r="C1965" s="8" t="s">
        <v>1315</v>
      </c>
      <c r="D1965" s="9">
        <v>84048</v>
      </c>
      <c r="E1965" s="9" t="s">
        <v>9</v>
      </c>
      <c r="F1965" s="9"/>
      <c r="G1965" s="11" t="s">
        <v>308</v>
      </c>
    </row>
    <row r="1966" spans="1:7" x14ac:dyDescent="0.25">
      <c r="A1966" s="7">
        <v>45094</v>
      </c>
      <c r="B1966" s="18">
        <v>2892</v>
      </c>
      <c r="C1966" s="8" t="s">
        <v>1244</v>
      </c>
      <c r="D1966" s="9">
        <v>5920.67</v>
      </c>
      <c r="E1966" s="9" t="s">
        <v>9</v>
      </c>
      <c r="F1966" s="9"/>
      <c r="G1966" s="11" t="s">
        <v>1153</v>
      </c>
    </row>
    <row r="1967" spans="1:7" x14ac:dyDescent="0.25">
      <c r="A1967" s="7">
        <v>45094</v>
      </c>
      <c r="B1967" s="18" t="s">
        <v>1636</v>
      </c>
      <c r="C1967" s="8" t="s">
        <v>1266</v>
      </c>
      <c r="D1967" s="9">
        <v>935113.2</v>
      </c>
      <c r="E1967" s="9" t="s">
        <v>9</v>
      </c>
      <c r="F1967" s="9"/>
      <c r="G1967" s="11" t="s">
        <v>1637</v>
      </c>
    </row>
    <row r="1968" spans="1:7" x14ac:dyDescent="0.25">
      <c r="A1968" s="7">
        <v>45107</v>
      </c>
      <c r="B1968" s="18" t="s">
        <v>1638</v>
      </c>
      <c r="C1968" s="8" t="s">
        <v>377</v>
      </c>
      <c r="D1968" s="9">
        <v>1484.74</v>
      </c>
      <c r="E1968" s="9" t="s">
        <v>9</v>
      </c>
      <c r="F1968" s="9"/>
      <c r="G1968" s="11" t="s">
        <v>1087</v>
      </c>
    </row>
    <row r="1969" spans="1:7" x14ac:dyDescent="0.25">
      <c r="A1969" s="7">
        <v>45118</v>
      </c>
      <c r="B1969" s="18">
        <v>232411198</v>
      </c>
      <c r="C1969" s="8" t="s">
        <v>1315</v>
      </c>
      <c r="D1969" s="9">
        <v>100043</v>
      </c>
      <c r="E1969" s="9" t="s">
        <v>9</v>
      </c>
      <c r="F1969" s="9"/>
      <c r="G1969" s="11" t="s">
        <v>308</v>
      </c>
    </row>
    <row r="1970" spans="1:7" x14ac:dyDescent="0.25">
      <c r="A1970" s="7">
        <v>45118</v>
      </c>
      <c r="B1970" s="18">
        <v>232411196</v>
      </c>
      <c r="C1970" s="8" t="s">
        <v>1315</v>
      </c>
      <c r="D1970" s="9">
        <v>55800</v>
      </c>
      <c r="E1970" s="9" t="s">
        <v>9</v>
      </c>
      <c r="F1970" s="9"/>
      <c r="G1970" s="11" t="s">
        <v>308</v>
      </c>
    </row>
    <row r="1971" spans="1:7" x14ac:dyDescent="0.25">
      <c r="A1971" s="7">
        <v>45118</v>
      </c>
      <c r="B1971" s="18">
        <v>232411197</v>
      </c>
      <c r="C1971" s="8" t="s">
        <v>1315</v>
      </c>
      <c r="D1971" s="9">
        <v>252317</v>
      </c>
      <c r="E1971" s="9" t="s">
        <v>9</v>
      </c>
      <c r="F1971" s="9"/>
      <c r="G1971" s="11" t="s">
        <v>308</v>
      </c>
    </row>
    <row r="1972" spans="1:7" x14ac:dyDescent="0.25">
      <c r="A1972" s="7">
        <v>45118</v>
      </c>
      <c r="B1972" s="18">
        <v>232410994</v>
      </c>
      <c r="C1972" s="8" t="s">
        <v>1315</v>
      </c>
      <c r="D1972" s="9">
        <v>144230</v>
      </c>
      <c r="E1972" s="9" t="s">
        <v>9</v>
      </c>
      <c r="F1972" s="9"/>
      <c r="G1972" s="11" t="s">
        <v>308</v>
      </c>
    </row>
    <row r="1973" spans="1:7" x14ac:dyDescent="0.25">
      <c r="A1973" s="7">
        <v>45118</v>
      </c>
      <c r="B1973" s="18">
        <v>232410993</v>
      </c>
      <c r="C1973" s="8" t="s">
        <v>1315</v>
      </c>
      <c r="D1973" s="9">
        <v>68820</v>
      </c>
      <c r="E1973" s="9" t="s">
        <v>9</v>
      </c>
      <c r="F1973" s="9"/>
      <c r="G1973" s="11" t="s">
        <v>308</v>
      </c>
    </row>
    <row r="1974" spans="1:7" x14ac:dyDescent="0.25">
      <c r="A1974" s="7">
        <v>45118</v>
      </c>
      <c r="B1974" s="18" t="s">
        <v>1639</v>
      </c>
      <c r="C1974" s="8" t="s">
        <v>1266</v>
      </c>
      <c r="D1974" s="9">
        <v>952977.1</v>
      </c>
      <c r="E1974" s="9" t="s">
        <v>9</v>
      </c>
      <c r="F1974" s="9"/>
      <c r="G1974" s="11" t="s">
        <v>1637</v>
      </c>
    </row>
    <row r="1975" spans="1:7" x14ac:dyDescent="0.25">
      <c r="A1975" s="7">
        <v>45118</v>
      </c>
      <c r="B1975" s="18" t="s">
        <v>1640</v>
      </c>
      <c r="C1975" s="8" t="s">
        <v>1543</v>
      </c>
      <c r="D1975" s="9">
        <v>6898.29</v>
      </c>
      <c r="E1975" s="9" t="s">
        <v>9</v>
      </c>
      <c r="F1975" s="9"/>
      <c r="G1975" s="11" t="s">
        <v>1070</v>
      </c>
    </row>
    <row r="1976" spans="1:7" x14ac:dyDescent="0.25">
      <c r="A1976" s="7">
        <v>45118</v>
      </c>
      <c r="B1976" s="18">
        <v>767</v>
      </c>
      <c r="C1976" s="8" t="s">
        <v>1339</v>
      </c>
      <c r="D1976" s="9">
        <v>176708.7</v>
      </c>
      <c r="E1976" s="9" t="s">
        <v>9</v>
      </c>
      <c r="F1976" s="9"/>
      <c r="G1976" s="11" t="s">
        <v>1087</v>
      </c>
    </row>
    <row r="1977" spans="1:7" x14ac:dyDescent="0.25">
      <c r="A1977" s="7">
        <v>45119</v>
      </c>
      <c r="B1977" s="18" t="s">
        <v>1641</v>
      </c>
      <c r="C1977" s="8" t="s">
        <v>30</v>
      </c>
      <c r="D1977" s="9">
        <v>1493.23</v>
      </c>
      <c r="E1977" s="9" t="s">
        <v>9</v>
      </c>
      <c r="F1977" s="9"/>
      <c r="G1977" s="11" t="s">
        <v>1153</v>
      </c>
    </row>
    <row r="1978" spans="1:7" x14ac:dyDescent="0.25">
      <c r="A1978" s="7">
        <v>45119</v>
      </c>
      <c r="B1978" s="18" t="s">
        <v>1642</v>
      </c>
      <c r="C1978" s="8" t="s">
        <v>30</v>
      </c>
      <c r="D1978" s="9">
        <v>17756.59</v>
      </c>
      <c r="E1978" s="9" t="s">
        <v>9</v>
      </c>
      <c r="F1978" s="9"/>
      <c r="G1978" s="11" t="s">
        <v>1153</v>
      </c>
    </row>
    <row r="1979" spans="1:7" x14ac:dyDescent="0.25">
      <c r="A1979" s="7">
        <v>45119</v>
      </c>
      <c r="B1979" s="18" t="s">
        <v>1643</v>
      </c>
      <c r="C1979" s="8" t="s">
        <v>30</v>
      </c>
      <c r="D1979" s="9">
        <v>2010.18</v>
      </c>
      <c r="E1979" s="9" t="s">
        <v>9</v>
      </c>
      <c r="F1979" s="9"/>
      <c r="G1979" s="11" t="s">
        <v>1153</v>
      </c>
    </row>
    <row r="1980" spans="1:7" x14ac:dyDescent="0.25">
      <c r="A1980" s="7">
        <v>45119</v>
      </c>
      <c r="B1980" s="18" t="s">
        <v>1644</v>
      </c>
      <c r="C1980" s="8" t="s">
        <v>30</v>
      </c>
      <c r="D1980" s="9">
        <v>145689.89000000001</v>
      </c>
      <c r="E1980" s="9" t="s">
        <v>9</v>
      </c>
      <c r="F1980" s="9"/>
      <c r="G1980" s="11" t="s">
        <v>1153</v>
      </c>
    </row>
    <row r="1981" spans="1:7" x14ac:dyDescent="0.25">
      <c r="A1981" s="7">
        <v>45119</v>
      </c>
      <c r="B1981" s="18" t="s">
        <v>1645</v>
      </c>
      <c r="C1981" s="8" t="s">
        <v>30</v>
      </c>
      <c r="D1981" s="9">
        <v>25919.88</v>
      </c>
      <c r="E1981" s="9" t="s">
        <v>9</v>
      </c>
      <c r="F1981" s="9"/>
      <c r="G1981" s="11" t="s">
        <v>1153</v>
      </c>
    </row>
    <row r="1982" spans="1:7" x14ac:dyDescent="0.25">
      <c r="A1982" s="7">
        <v>45119</v>
      </c>
      <c r="B1982" s="18" t="s">
        <v>1646</v>
      </c>
      <c r="C1982" s="8" t="s">
        <v>30</v>
      </c>
      <c r="D1982" s="9">
        <v>2509.29</v>
      </c>
      <c r="E1982" s="9" t="s">
        <v>9</v>
      </c>
      <c r="F1982" s="9"/>
      <c r="G1982" s="11" t="s">
        <v>1153</v>
      </c>
    </row>
    <row r="1983" spans="1:7" x14ac:dyDescent="0.25">
      <c r="A1983" s="7">
        <v>45119</v>
      </c>
      <c r="B1983" s="18" t="s">
        <v>1647</v>
      </c>
      <c r="C1983" s="8" t="s">
        <v>30</v>
      </c>
      <c r="D1983" s="9">
        <v>38644.269999999997</v>
      </c>
      <c r="E1983" s="9" t="s">
        <v>9</v>
      </c>
      <c r="F1983" s="9"/>
      <c r="G1983" s="11" t="s">
        <v>1153</v>
      </c>
    </row>
    <row r="1984" spans="1:7" x14ac:dyDescent="0.25">
      <c r="A1984" s="7">
        <v>45119</v>
      </c>
      <c r="B1984" s="18" t="s">
        <v>1648</v>
      </c>
      <c r="C1984" s="8" t="s">
        <v>30</v>
      </c>
      <c r="D1984" s="9">
        <v>49107.47</v>
      </c>
      <c r="E1984" s="9" t="s">
        <v>9</v>
      </c>
      <c r="F1984" s="9"/>
      <c r="G1984" s="11" t="s">
        <v>1153</v>
      </c>
    </row>
    <row r="1985" spans="1:7" x14ac:dyDescent="0.25">
      <c r="A1985" s="7">
        <v>45124</v>
      </c>
      <c r="B1985" s="18" t="s">
        <v>1649</v>
      </c>
      <c r="C1985" s="8" t="s">
        <v>377</v>
      </c>
      <c r="D1985" s="9">
        <v>3898.3</v>
      </c>
      <c r="E1985" s="9" t="s">
        <v>9</v>
      </c>
      <c r="F1985" s="9"/>
      <c r="G1985" s="11" t="s">
        <v>1087</v>
      </c>
    </row>
    <row r="1986" spans="1:7" x14ac:dyDescent="0.25">
      <c r="A1986" s="7">
        <v>45124</v>
      </c>
      <c r="B1986" s="18" t="s">
        <v>1650</v>
      </c>
      <c r="C1986" s="8" t="s">
        <v>377</v>
      </c>
      <c r="D1986" s="9">
        <v>1118.6400000000001</v>
      </c>
      <c r="E1986" s="9" t="s">
        <v>9</v>
      </c>
      <c r="F1986" s="9"/>
      <c r="G1986" s="11" t="s">
        <v>1087</v>
      </c>
    </row>
    <row r="1987" spans="1:7" x14ac:dyDescent="0.25">
      <c r="A1987" s="7">
        <v>45124</v>
      </c>
      <c r="B1987" s="18" t="s">
        <v>1651</v>
      </c>
      <c r="C1987" s="8" t="s">
        <v>377</v>
      </c>
      <c r="D1987" s="9">
        <v>15635.6</v>
      </c>
      <c r="E1987" s="9" t="s">
        <v>9</v>
      </c>
      <c r="F1987" s="9"/>
      <c r="G1987" s="11" t="s">
        <v>1087</v>
      </c>
    </row>
    <row r="1988" spans="1:7" x14ac:dyDescent="0.25">
      <c r="A1988" s="7">
        <v>45138</v>
      </c>
      <c r="B1988" s="18">
        <v>459</v>
      </c>
      <c r="C1988" s="8" t="s">
        <v>1652</v>
      </c>
      <c r="D1988" s="9">
        <v>112385</v>
      </c>
      <c r="E1988" s="9" t="s">
        <v>9</v>
      </c>
      <c r="F1988" s="9"/>
      <c r="G1988" s="11" t="s">
        <v>1087</v>
      </c>
    </row>
    <row r="1989" spans="1:7" x14ac:dyDescent="0.25">
      <c r="A1989" s="7">
        <v>45138</v>
      </c>
      <c r="B1989" s="18">
        <v>58</v>
      </c>
      <c r="C1989" s="8" t="s">
        <v>1653</v>
      </c>
      <c r="D1989" s="9">
        <v>74219.520000000004</v>
      </c>
      <c r="E1989" s="9" t="s">
        <v>9</v>
      </c>
      <c r="F1989" s="9"/>
      <c r="G1989" s="11" t="s">
        <v>1070</v>
      </c>
    </row>
    <row r="1990" spans="1:7" x14ac:dyDescent="0.25">
      <c r="A1990" s="7">
        <v>45138</v>
      </c>
      <c r="B1990" s="18" t="s">
        <v>1654</v>
      </c>
      <c r="C1990" s="8" t="s">
        <v>377</v>
      </c>
      <c r="D1990" s="9">
        <v>7148.3</v>
      </c>
      <c r="E1990" s="9" t="s">
        <v>9</v>
      </c>
      <c r="F1990" s="9"/>
      <c r="G1990" s="11" t="s">
        <v>1087</v>
      </c>
    </row>
    <row r="1991" spans="1:7" x14ac:dyDescent="0.25">
      <c r="A1991" s="7">
        <v>45138</v>
      </c>
      <c r="B1991" s="18" t="s">
        <v>1655</v>
      </c>
      <c r="C1991" s="8" t="s">
        <v>377</v>
      </c>
      <c r="D1991" s="9">
        <v>46906.78</v>
      </c>
      <c r="E1991" s="9" t="s">
        <v>9</v>
      </c>
      <c r="F1991" s="9"/>
      <c r="G1991" s="11" t="s">
        <v>1087</v>
      </c>
    </row>
    <row r="1992" spans="1:7" x14ac:dyDescent="0.25">
      <c r="A1992" s="7">
        <v>45138</v>
      </c>
      <c r="B1992" s="18" t="s">
        <v>1656</v>
      </c>
      <c r="C1992" s="8" t="s">
        <v>377</v>
      </c>
      <c r="D1992" s="9">
        <v>563.20000000000005</v>
      </c>
      <c r="E1992" s="9" t="s">
        <v>9</v>
      </c>
      <c r="F1992" s="9"/>
      <c r="G1992" s="11" t="s">
        <v>1087</v>
      </c>
    </row>
    <row r="1993" spans="1:7" x14ac:dyDescent="0.25">
      <c r="A1993" s="7">
        <v>45138</v>
      </c>
      <c r="B1993" s="18" t="s">
        <v>1657</v>
      </c>
      <c r="C1993" s="8" t="s">
        <v>377</v>
      </c>
      <c r="D1993" s="9">
        <v>1847.46</v>
      </c>
      <c r="E1993" s="9" t="s">
        <v>9</v>
      </c>
      <c r="F1993" s="9"/>
      <c r="G1993" s="11" t="s">
        <v>1087</v>
      </c>
    </row>
    <row r="1994" spans="1:7" x14ac:dyDescent="0.25">
      <c r="A1994" s="7">
        <v>45138</v>
      </c>
      <c r="B1994" s="18" t="s">
        <v>1658</v>
      </c>
      <c r="C1994" s="8" t="s">
        <v>377</v>
      </c>
      <c r="D1994" s="9">
        <v>41179.32</v>
      </c>
      <c r="E1994" s="9" t="s">
        <v>9</v>
      </c>
      <c r="F1994" s="9"/>
      <c r="G1994" s="11" t="s">
        <v>1087</v>
      </c>
    </row>
    <row r="1995" spans="1:7" x14ac:dyDescent="0.25">
      <c r="A1995" s="7">
        <v>45138</v>
      </c>
      <c r="B1995" s="18">
        <v>199</v>
      </c>
      <c r="C1995" s="8" t="s">
        <v>1659</v>
      </c>
      <c r="D1995" s="9">
        <v>31333</v>
      </c>
      <c r="E1995" s="9" t="s">
        <v>9</v>
      </c>
      <c r="F1995" s="9"/>
      <c r="G1995" s="11" t="s">
        <v>1070</v>
      </c>
    </row>
    <row r="1996" spans="1:7" x14ac:dyDescent="0.25">
      <c r="A1996" s="7">
        <v>45141</v>
      </c>
      <c r="B1996" s="18" t="s">
        <v>1660</v>
      </c>
      <c r="C1996" s="8" t="s">
        <v>377</v>
      </c>
      <c r="D1996" s="9">
        <v>62703.38</v>
      </c>
      <c r="E1996" s="9" t="s">
        <v>9</v>
      </c>
      <c r="F1996" s="9"/>
      <c r="G1996" s="11" t="s">
        <v>1087</v>
      </c>
    </row>
    <row r="1997" spans="1:7" x14ac:dyDescent="0.25">
      <c r="A1997" s="7">
        <v>45141</v>
      </c>
      <c r="B1997" s="18" t="s">
        <v>1661</v>
      </c>
      <c r="C1997" s="8" t="s">
        <v>1086</v>
      </c>
      <c r="D1997" s="9">
        <v>103125</v>
      </c>
      <c r="E1997" s="9" t="s">
        <v>9</v>
      </c>
      <c r="F1997" s="9"/>
      <c r="G1997" s="11" t="s">
        <v>1087</v>
      </c>
    </row>
    <row r="1998" spans="1:7" x14ac:dyDescent="0.25">
      <c r="A1998" s="7">
        <v>45141</v>
      </c>
      <c r="B1998" s="18" t="s">
        <v>1662</v>
      </c>
      <c r="C1998" s="8" t="s">
        <v>19</v>
      </c>
      <c r="D1998" s="9">
        <v>2915.28</v>
      </c>
      <c r="E1998" s="9" t="s">
        <v>9</v>
      </c>
      <c r="F1998" s="9"/>
      <c r="G1998" s="11" t="s">
        <v>1070</v>
      </c>
    </row>
    <row r="1999" spans="1:7" x14ac:dyDescent="0.25">
      <c r="A1999" s="7">
        <v>45156</v>
      </c>
      <c r="B1999" s="18" t="s">
        <v>1663</v>
      </c>
      <c r="C1999" s="8" t="s">
        <v>377</v>
      </c>
      <c r="D1999" s="9">
        <v>4159.32</v>
      </c>
      <c r="E1999" s="9" t="s">
        <v>9</v>
      </c>
      <c r="F1999" s="9"/>
      <c r="G1999" s="11" t="s">
        <v>1087</v>
      </c>
    </row>
    <row r="2000" spans="1:7" x14ac:dyDescent="0.25">
      <c r="A2000" s="7">
        <v>45156</v>
      </c>
      <c r="B2000" s="18">
        <v>416</v>
      </c>
      <c r="C2000" s="8" t="s">
        <v>1207</v>
      </c>
      <c r="D2000" s="9">
        <v>15024.66</v>
      </c>
      <c r="E2000" s="9" t="s">
        <v>9</v>
      </c>
      <c r="F2000" s="9"/>
      <c r="G2000" s="11" t="s">
        <v>1070</v>
      </c>
    </row>
    <row r="2001" spans="1:7" x14ac:dyDescent="0.25">
      <c r="A2001" s="7">
        <v>45158</v>
      </c>
      <c r="B2001" s="18" t="s">
        <v>1664</v>
      </c>
      <c r="C2001" s="8" t="s">
        <v>377</v>
      </c>
      <c r="D2001" s="9">
        <v>57627.12</v>
      </c>
      <c r="E2001" s="9" t="s">
        <v>9</v>
      </c>
      <c r="F2001" s="9"/>
      <c r="G2001" s="11" t="s">
        <v>1087</v>
      </c>
    </row>
    <row r="2002" spans="1:7" x14ac:dyDescent="0.25">
      <c r="A2002" s="7">
        <v>45158</v>
      </c>
      <c r="B2002" s="18">
        <v>229</v>
      </c>
      <c r="C2002" s="8" t="s">
        <v>1659</v>
      </c>
      <c r="D2002" s="9">
        <v>23288.5</v>
      </c>
      <c r="E2002" s="9" t="s">
        <v>9</v>
      </c>
      <c r="F2002" s="9"/>
      <c r="G2002" s="11" t="s">
        <v>1070</v>
      </c>
    </row>
    <row r="2003" spans="1:7" x14ac:dyDescent="0.25">
      <c r="A2003" s="7">
        <v>45158</v>
      </c>
      <c r="B2003" s="18">
        <v>58</v>
      </c>
      <c r="C2003" s="8" t="s">
        <v>1665</v>
      </c>
      <c r="D2003" s="9">
        <v>15625</v>
      </c>
      <c r="E2003" s="9" t="s">
        <v>9</v>
      </c>
      <c r="F2003" s="9"/>
      <c r="G2003" s="11" t="s">
        <v>1070</v>
      </c>
    </row>
    <row r="2004" spans="1:7" x14ac:dyDescent="0.25">
      <c r="A2004" s="7">
        <v>45166</v>
      </c>
      <c r="B2004" s="18" t="s">
        <v>1666</v>
      </c>
      <c r="C2004" s="8" t="s">
        <v>306</v>
      </c>
      <c r="D2004" s="9">
        <v>7638</v>
      </c>
      <c r="E2004" s="9" t="s">
        <v>9</v>
      </c>
      <c r="F2004" s="9"/>
      <c r="G2004" s="11" t="s">
        <v>1667</v>
      </c>
    </row>
    <row r="2005" spans="1:7" x14ac:dyDescent="0.25">
      <c r="A2005" s="7">
        <v>45166</v>
      </c>
      <c r="B2005" s="18" t="s">
        <v>1668</v>
      </c>
      <c r="C2005" s="8" t="s">
        <v>1332</v>
      </c>
      <c r="D2005" s="9">
        <v>444072</v>
      </c>
      <c r="E2005" s="9" t="s">
        <v>9</v>
      </c>
      <c r="F2005" s="9"/>
      <c r="G2005" s="11" t="s">
        <v>781</v>
      </c>
    </row>
    <row r="2006" spans="1:7" x14ac:dyDescent="0.25">
      <c r="A2006" s="7">
        <v>45166</v>
      </c>
      <c r="B2006" s="18" t="s">
        <v>1669</v>
      </c>
      <c r="C2006" s="8" t="s">
        <v>1670</v>
      </c>
      <c r="D2006" s="9">
        <v>324000</v>
      </c>
      <c r="E2006" s="9" t="s">
        <v>9</v>
      </c>
      <c r="F2006" s="9"/>
      <c r="G2006" s="11" t="s">
        <v>173</v>
      </c>
    </row>
    <row r="2007" spans="1:7" x14ac:dyDescent="0.25">
      <c r="A2007" s="7">
        <v>45166</v>
      </c>
      <c r="B2007" s="18" t="s">
        <v>1671</v>
      </c>
      <c r="C2007" s="8" t="s">
        <v>1219</v>
      </c>
      <c r="D2007" s="9">
        <v>2278636.85</v>
      </c>
      <c r="E2007" s="9" t="s">
        <v>9</v>
      </c>
      <c r="F2007" s="9"/>
      <c r="G2007" s="11" t="s">
        <v>1087</v>
      </c>
    </row>
    <row r="2008" spans="1:7" x14ac:dyDescent="0.25">
      <c r="A2008" s="7">
        <v>45166</v>
      </c>
      <c r="B2008" s="18" t="s">
        <v>1672</v>
      </c>
      <c r="C2008" s="8" t="s">
        <v>1219</v>
      </c>
      <c r="D2008" s="9">
        <v>2118644.0699999998</v>
      </c>
      <c r="E2008" s="9" t="s">
        <v>9</v>
      </c>
      <c r="F2008" s="9"/>
      <c r="G2008" s="11" t="s">
        <v>1087</v>
      </c>
    </row>
    <row r="2009" spans="1:7" x14ac:dyDescent="0.25">
      <c r="A2009" s="7">
        <v>45166</v>
      </c>
      <c r="B2009" s="18">
        <v>2603</v>
      </c>
      <c r="C2009" s="8" t="s">
        <v>1591</v>
      </c>
      <c r="D2009" s="9">
        <v>12076.8</v>
      </c>
      <c r="E2009" s="9" t="s">
        <v>9</v>
      </c>
      <c r="F2009" s="9"/>
      <c r="G2009" s="11" t="s">
        <v>1087</v>
      </c>
    </row>
    <row r="2010" spans="1:7" x14ac:dyDescent="0.25">
      <c r="A2010" s="7">
        <v>45166</v>
      </c>
      <c r="B2010" s="18" t="s">
        <v>1673</v>
      </c>
      <c r="C2010" s="8" t="s">
        <v>1086</v>
      </c>
      <c r="D2010" s="9">
        <v>9203.48</v>
      </c>
      <c r="E2010" s="9" t="s">
        <v>9</v>
      </c>
      <c r="F2010" s="9"/>
      <c r="G2010" s="11" t="s">
        <v>1087</v>
      </c>
    </row>
    <row r="2011" spans="1:7" x14ac:dyDescent="0.25">
      <c r="A2011" s="7">
        <v>45166</v>
      </c>
      <c r="B2011" s="18">
        <v>2728</v>
      </c>
      <c r="C2011" s="8" t="s">
        <v>1591</v>
      </c>
      <c r="D2011" s="9">
        <v>3672</v>
      </c>
      <c r="E2011" s="9" t="s">
        <v>9</v>
      </c>
      <c r="F2011" s="9"/>
      <c r="G2011" s="11" t="s">
        <v>1087</v>
      </c>
    </row>
    <row r="2012" spans="1:7" x14ac:dyDescent="0.25">
      <c r="A2012" s="7">
        <v>45166</v>
      </c>
      <c r="B2012" s="18">
        <v>2602</v>
      </c>
      <c r="C2012" s="8" t="s">
        <v>1591</v>
      </c>
      <c r="D2012" s="9">
        <v>1836</v>
      </c>
      <c r="E2012" s="9" t="s">
        <v>9</v>
      </c>
      <c r="F2012" s="9"/>
      <c r="G2012" s="11" t="s">
        <v>1087</v>
      </c>
    </row>
    <row r="2013" spans="1:7" x14ac:dyDescent="0.25">
      <c r="A2013" s="7">
        <v>45166</v>
      </c>
      <c r="B2013" s="18">
        <v>2604</v>
      </c>
      <c r="C2013" s="8" t="s">
        <v>1591</v>
      </c>
      <c r="D2013" s="9">
        <v>26130.5</v>
      </c>
      <c r="E2013" s="9" t="s">
        <v>9</v>
      </c>
      <c r="F2013" s="9"/>
      <c r="G2013" s="11" t="s">
        <v>1087</v>
      </c>
    </row>
    <row r="2014" spans="1:7" x14ac:dyDescent="0.25">
      <c r="A2014" s="7">
        <v>45166</v>
      </c>
      <c r="B2014" s="18">
        <v>2608</v>
      </c>
      <c r="C2014" s="8" t="s">
        <v>1591</v>
      </c>
      <c r="D2014" s="9">
        <v>10593</v>
      </c>
      <c r="E2014" s="9" t="s">
        <v>9</v>
      </c>
      <c r="F2014" s="9"/>
      <c r="G2014" s="11" t="s">
        <v>1087</v>
      </c>
    </row>
    <row r="2015" spans="1:7" x14ac:dyDescent="0.25">
      <c r="A2015" s="7">
        <v>45166</v>
      </c>
      <c r="B2015" s="18">
        <v>2609</v>
      </c>
      <c r="C2015" s="8" t="s">
        <v>1591</v>
      </c>
      <c r="D2015" s="9">
        <v>6630</v>
      </c>
      <c r="E2015" s="9" t="s">
        <v>9</v>
      </c>
      <c r="F2015" s="9"/>
      <c r="G2015" s="11" t="s">
        <v>1087</v>
      </c>
    </row>
    <row r="2016" spans="1:7" x14ac:dyDescent="0.25">
      <c r="A2016" s="7">
        <v>45166</v>
      </c>
      <c r="B2016" s="18">
        <v>2610</v>
      </c>
      <c r="C2016" s="8" t="s">
        <v>1591</v>
      </c>
      <c r="D2016" s="9">
        <v>2652</v>
      </c>
      <c r="E2016" s="9" t="s">
        <v>9</v>
      </c>
      <c r="F2016" s="9"/>
      <c r="G2016" s="11" t="s">
        <v>1087</v>
      </c>
    </row>
    <row r="2017" spans="1:7" x14ac:dyDescent="0.25">
      <c r="A2017" s="7">
        <v>45183</v>
      </c>
      <c r="B2017" s="18">
        <v>2652</v>
      </c>
      <c r="C2017" s="8" t="s">
        <v>1086</v>
      </c>
      <c r="D2017" s="9">
        <v>52762.5</v>
      </c>
      <c r="E2017" s="9" t="s">
        <v>9</v>
      </c>
      <c r="F2017" s="9"/>
      <c r="G2017" s="11" t="s">
        <v>1087</v>
      </c>
    </row>
    <row r="2018" spans="1:7" x14ac:dyDescent="0.25">
      <c r="A2018" s="7">
        <v>45183</v>
      </c>
      <c r="B2018" s="18">
        <v>2601</v>
      </c>
      <c r="C2018" s="8" t="s">
        <v>1086</v>
      </c>
      <c r="D2018" s="9">
        <v>9339.07</v>
      </c>
      <c r="E2018" s="9" t="s">
        <v>9</v>
      </c>
      <c r="F2018" s="9"/>
      <c r="G2018" s="11" t="s">
        <v>1087</v>
      </c>
    </row>
    <row r="2019" spans="1:7" x14ac:dyDescent="0.25">
      <c r="A2019" s="7">
        <v>45183</v>
      </c>
      <c r="B2019" s="18">
        <v>2540</v>
      </c>
      <c r="C2019" s="8" t="s">
        <v>1086</v>
      </c>
      <c r="D2019" s="9">
        <v>52762.400000000001</v>
      </c>
      <c r="E2019" s="9" t="s">
        <v>9</v>
      </c>
      <c r="F2019" s="9"/>
      <c r="G2019" s="11" t="s">
        <v>1087</v>
      </c>
    </row>
    <row r="2020" spans="1:7" x14ac:dyDescent="0.25">
      <c r="A2020" s="7">
        <v>45183</v>
      </c>
      <c r="B2020" s="18" t="s">
        <v>1674</v>
      </c>
      <c r="C2020" s="8" t="s">
        <v>377</v>
      </c>
      <c r="D2020" s="9">
        <v>10989.84</v>
      </c>
      <c r="E2020" s="9" t="s">
        <v>9</v>
      </c>
      <c r="F2020" s="9"/>
      <c r="G2020" s="11" t="s">
        <v>1087</v>
      </c>
    </row>
    <row r="2021" spans="1:7" x14ac:dyDescent="0.25">
      <c r="A2021" s="7">
        <v>45186</v>
      </c>
      <c r="B2021" s="18">
        <v>7445</v>
      </c>
      <c r="C2021" s="8" t="s">
        <v>1234</v>
      </c>
      <c r="D2021" s="9">
        <v>61186.44</v>
      </c>
      <c r="E2021" s="9" t="s">
        <v>9</v>
      </c>
      <c r="F2021" s="9"/>
      <c r="G2021" s="11" t="s">
        <v>1153</v>
      </c>
    </row>
    <row r="2022" spans="1:7" x14ac:dyDescent="0.25">
      <c r="A2022" s="7">
        <v>45186</v>
      </c>
      <c r="B2022" s="18">
        <v>7168</v>
      </c>
      <c r="C2022" s="8" t="s">
        <v>1234</v>
      </c>
      <c r="D2022" s="9">
        <v>86830.46</v>
      </c>
      <c r="E2022" s="9" t="s">
        <v>9</v>
      </c>
      <c r="F2022" s="9"/>
      <c r="G2022" s="11" t="s">
        <v>1153</v>
      </c>
    </row>
    <row r="2023" spans="1:7" x14ac:dyDescent="0.25">
      <c r="A2023" s="7">
        <v>45186</v>
      </c>
      <c r="B2023" s="18">
        <v>275</v>
      </c>
      <c r="C2023" s="8" t="s">
        <v>1659</v>
      </c>
      <c r="D2023" s="9">
        <v>19360</v>
      </c>
      <c r="E2023" s="9" t="s">
        <v>9</v>
      </c>
      <c r="F2023" s="9"/>
      <c r="G2023" s="11" t="s">
        <v>1070</v>
      </c>
    </row>
    <row r="2024" spans="1:7" x14ac:dyDescent="0.25">
      <c r="A2024" s="7">
        <v>45186</v>
      </c>
      <c r="B2024" s="18">
        <v>73</v>
      </c>
      <c r="C2024" s="8" t="s">
        <v>1675</v>
      </c>
      <c r="D2024" s="9">
        <v>13000</v>
      </c>
      <c r="E2024" s="9" t="s">
        <v>9</v>
      </c>
      <c r="F2024" s="9"/>
      <c r="G2024" s="11" t="s">
        <v>1444</v>
      </c>
    </row>
    <row r="2025" spans="1:7" x14ac:dyDescent="0.25">
      <c r="A2025" s="7">
        <v>45186</v>
      </c>
      <c r="B2025" s="18" t="s">
        <v>1676</v>
      </c>
      <c r="C2025" s="8" t="s">
        <v>1186</v>
      </c>
      <c r="D2025" s="9">
        <v>140148.28</v>
      </c>
      <c r="E2025" s="9" t="s">
        <v>9</v>
      </c>
      <c r="F2025" s="9"/>
      <c r="G2025" s="11" t="s">
        <v>1070</v>
      </c>
    </row>
    <row r="2026" spans="1:7" x14ac:dyDescent="0.25">
      <c r="A2026" s="7">
        <v>45186</v>
      </c>
      <c r="B2026" s="18" t="s">
        <v>1677</v>
      </c>
      <c r="C2026" s="8" t="s">
        <v>1186</v>
      </c>
      <c r="D2026" s="9">
        <v>46822.04</v>
      </c>
      <c r="E2026" s="9" t="s">
        <v>9</v>
      </c>
      <c r="F2026" s="9"/>
      <c r="G2026" s="11" t="s">
        <v>1070</v>
      </c>
    </row>
    <row r="2027" spans="1:7" x14ac:dyDescent="0.25">
      <c r="A2027" s="7">
        <v>45186</v>
      </c>
      <c r="B2027" s="18" t="s">
        <v>1678</v>
      </c>
      <c r="C2027" s="8" t="s">
        <v>377</v>
      </c>
      <c r="D2027" s="9">
        <v>11525.44</v>
      </c>
      <c r="E2027" s="9" t="s">
        <v>9</v>
      </c>
      <c r="F2027" s="9"/>
      <c r="G2027" s="11" t="s">
        <v>1087</v>
      </c>
    </row>
    <row r="2028" spans="1:7" x14ac:dyDescent="0.25">
      <c r="A2028" s="7">
        <v>45186</v>
      </c>
      <c r="B2028" s="18" t="s">
        <v>1679</v>
      </c>
      <c r="C2028" s="8" t="s">
        <v>377</v>
      </c>
      <c r="D2028" s="9">
        <v>18749.16</v>
      </c>
      <c r="E2028" s="9" t="s">
        <v>9</v>
      </c>
      <c r="F2028" s="9"/>
      <c r="G2028" s="11" t="s">
        <v>1087</v>
      </c>
    </row>
    <row r="2029" spans="1:7" x14ac:dyDescent="0.25">
      <c r="A2029" s="7">
        <v>45186</v>
      </c>
      <c r="B2029" s="18">
        <v>623</v>
      </c>
      <c r="C2029" s="8" t="s">
        <v>377</v>
      </c>
      <c r="D2029" s="9">
        <v>5880</v>
      </c>
      <c r="E2029" s="9" t="s">
        <v>9</v>
      </c>
      <c r="F2029" s="9"/>
      <c r="G2029" s="11" t="s">
        <v>1087</v>
      </c>
    </row>
    <row r="2030" spans="1:7" x14ac:dyDescent="0.25">
      <c r="A2030" s="7">
        <v>45186</v>
      </c>
      <c r="B2030" s="18" t="s">
        <v>1680</v>
      </c>
      <c r="C2030" s="8" t="s">
        <v>377</v>
      </c>
      <c r="D2030" s="9">
        <v>13559.32</v>
      </c>
      <c r="E2030" s="9" t="s">
        <v>9</v>
      </c>
      <c r="F2030" s="9"/>
      <c r="G2030" s="11" t="s">
        <v>1087</v>
      </c>
    </row>
    <row r="2031" spans="1:7" x14ac:dyDescent="0.25">
      <c r="A2031" s="7">
        <v>45186</v>
      </c>
      <c r="B2031" s="18" t="s">
        <v>1681</v>
      </c>
      <c r="C2031" s="8" t="s">
        <v>377</v>
      </c>
      <c r="D2031" s="9">
        <v>4228.4399999999996</v>
      </c>
      <c r="E2031" s="9" t="s">
        <v>9</v>
      </c>
      <c r="F2031" s="9"/>
      <c r="G2031" s="11" t="s">
        <v>1087</v>
      </c>
    </row>
    <row r="2032" spans="1:7" x14ac:dyDescent="0.25">
      <c r="A2032" s="7">
        <v>45186</v>
      </c>
      <c r="B2032" s="18" t="s">
        <v>1682</v>
      </c>
      <c r="C2032" s="8" t="s">
        <v>377</v>
      </c>
      <c r="D2032" s="9">
        <v>3661.02</v>
      </c>
      <c r="E2032" s="9" t="s">
        <v>9</v>
      </c>
      <c r="F2032" s="9"/>
      <c r="G2032" s="11" t="s">
        <v>1087</v>
      </c>
    </row>
    <row r="2033" spans="1:7" x14ac:dyDescent="0.25">
      <c r="A2033" s="7">
        <v>45186</v>
      </c>
      <c r="B2033" s="18" t="s">
        <v>1683</v>
      </c>
      <c r="C2033" s="8" t="s">
        <v>377</v>
      </c>
      <c r="D2033" s="9">
        <v>1525.42</v>
      </c>
      <c r="E2033" s="9" t="s">
        <v>9</v>
      </c>
      <c r="F2033" s="9"/>
      <c r="G2033" s="11" t="s">
        <v>1087</v>
      </c>
    </row>
    <row r="2034" spans="1:7" x14ac:dyDescent="0.25">
      <c r="A2034" s="7">
        <v>45192</v>
      </c>
      <c r="B2034" s="18">
        <v>12</v>
      </c>
      <c r="C2034" s="8" t="s">
        <v>1279</v>
      </c>
      <c r="D2034" s="9">
        <v>42373</v>
      </c>
      <c r="E2034" s="9" t="s">
        <v>9</v>
      </c>
      <c r="F2034" s="9"/>
      <c r="G2034" s="11" t="s">
        <v>1087</v>
      </c>
    </row>
    <row r="2035" spans="1:7" x14ac:dyDescent="0.25">
      <c r="A2035" s="7">
        <v>45194</v>
      </c>
      <c r="B2035" s="18" t="s">
        <v>1684</v>
      </c>
      <c r="C2035" s="8" t="s">
        <v>377</v>
      </c>
      <c r="D2035" s="9">
        <v>2288.14</v>
      </c>
      <c r="E2035" s="9" t="s">
        <v>9</v>
      </c>
      <c r="F2035" s="9"/>
      <c r="G2035" s="11" t="s">
        <v>1087</v>
      </c>
    </row>
    <row r="2036" spans="1:7" x14ac:dyDescent="0.25">
      <c r="A2036" s="7">
        <v>45199</v>
      </c>
      <c r="B2036" s="18" t="s">
        <v>1685</v>
      </c>
      <c r="C2036" s="8" t="s">
        <v>1543</v>
      </c>
      <c r="D2036" s="9">
        <v>1627.08</v>
      </c>
      <c r="E2036" s="9" t="s">
        <v>9</v>
      </c>
      <c r="F2036" s="9"/>
      <c r="G2036" s="11" t="s">
        <v>1070</v>
      </c>
    </row>
    <row r="2037" spans="1:7" x14ac:dyDescent="0.25">
      <c r="A2037" s="7">
        <v>45200</v>
      </c>
      <c r="B2037" s="18">
        <v>3724</v>
      </c>
      <c r="C2037" s="8" t="s">
        <v>1543</v>
      </c>
      <c r="D2037" s="9">
        <v>30508.48</v>
      </c>
      <c r="E2037" s="9" t="s">
        <v>9</v>
      </c>
      <c r="F2037" s="9"/>
      <c r="G2037" s="11" t="s">
        <v>1070</v>
      </c>
    </row>
    <row r="2038" spans="1:7" x14ac:dyDescent="0.25">
      <c r="A2038" s="7">
        <v>45218</v>
      </c>
      <c r="B2038" s="18" t="s">
        <v>1686</v>
      </c>
      <c r="C2038" s="8" t="s">
        <v>1687</v>
      </c>
      <c r="D2038" s="9">
        <v>15607</v>
      </c>
      <c r="E2038" s="9" t="s">
        <v>9</v>
      </c>
      <c r="F2038" s="9"/>
      <c r="G2038" s="11" t="s">
        <v>173</v>
      </c>
    </row>
    <row r="2039" spans="1:7" x14ac:dyDescent="0.25">
      <c r="A2039" s="7">
        <v>45218</v>
      </c>
      <c r="B2039" s="18">
        <v>73</v>
      </c>
      <c r="C2039" s="8" t="s">
        <v>1687</v>
      </c>
      <c r="D2039" s="9">
        <v>8500</v>
      </c>
      <c r="E2039" s="9" t="s">
        <v>9</v>
      </c>
      <c r="F2039" s="9"/>
      <c r="G2039" s="11" t="s">
        <v>173</v>
      </c>
    </row>
    <row r="2040" spans="1:7" x14ac:dyDescent="0.25">
      <c r="A2040" s="7">
        <v>45218</v>
      </c>
      <c r="B2040" s="18">
        <v>719</v>
      </c>
      <c r="C2040" s="8" t="s">
        <v>1652</v>
      </c>
      <c r="D2040" s="9">
        <v>28190</v>
      </c>
      <c r="E2040" s="9" t="s">
        <v>9</v>
      </c>
      <c r="F2040" s="9"/>
      <c r="G2040" s="11" t="s">
        <v>1087</v>
      </c>
    </row>
    <row r="2041" spans="1:7" x14ac:dyDescent="0.25">
      <c r="A2041" s="7">
        <v>45218</v>
      </c>
      <c r="B2041" s="18">
        <v>3697</v>
      </c>
      <c r="C2041" s="8" t="s">
        <v>1591</v>
      </c>
      <c r="D2041" s="9">
        <v>4627.34</v>
      </c>
      <c r="E2041" s="9" t="s">
        <v>9</v>
      </c>
      <c r="F2041" s="9"/>
      <c r="G2041" s="11" t="s">
        <v>1087</v>
      </c>
    </row>
    <row r="2042" spans="1:7" x14ac:dyDescent="0.25">
      <c r="A2042" s="7">
        <v>45218</v>
      </c>
      <c r="B2042" s="18">
        <v>3693</v>
      </c>
      <c r="C2042" s="8" t="s">
        <v>1591</v>
      </c>
      <c r="D2042" s="9">
        <v>6775.65</v>
      </c>
      <c r="E2042" s="9" t="s">
        <v>9</v>
      </c>
      <c r="F2042" s="9"/>
      <c r="G2042" s="11" t="s">
        <v>1087</v>
      </c>
    </row>
    <row r="2043" spans="1:7" x14ac:dyDescent="0.25">
      <c r="A2043" s="7">
        <v>45218</v>
      </c>
      <c r="B2043" s="18">
        <v>3691</v>
      </c>
      <c r="C2043" s="8" t="s">
        <v>1591</v>
      </c>
      <c r="D2043" s="9">
        <v>28223.5</v>
      </c>
      <c r="E2043" s="9" t="s">
        <v>9</v>
      </c>
      <c r="F2043" s="9"/>
      <c r="G2043" s="11" t="s">
        <v>1087</v>
      </c>
    </row>
    <row r="2044" spans="1:7" x14ac:dyDescent="0.25">
      <c r="A2044" s="7">
        <v>45218</v>
      </c>
      <c r="B2044" s="18">
        <v>3800</v>
      </c>
      <c r="C2044" s="8" t="s">
        <v>1591</v>
      </c>
      <c r="D2044" s="9">
        <v>102473.1</v>
      </c>
      <c r="E2044" s="9" t="s">
        <v>9</v>
      </c>
      <c r="F2044" s="9"/>
      <c r="G2044" s="11" t="s">
        <v>1087</v>
      </c>
    </row>
    <row r="2045" spans="1:7" x14ac:dyDescent="0.25">
      <c r="A2045" s="7">
        <v>45218</v>
      </c>
      <c r="B2045" s="18">
        <v>3680</v>
      </c>
      <c r="C2045" s="8" t="s">
        <v>1591</v>
      </c>
      <c r="D2045" s="9">
        <v>27966</v>
      </c>
      <c r="E2045" s="9" t="s">
        <v>9</v>
      </c>
      <c r="F2045" s="9"/>
      <c r="G2045" s="11" t="s">
        <v>1087</v>
      </c>
    </row>
    <row r="2046" spans="1:7" x14ac:dyDescent="0.25">
      <c r="A2046" s="7">
        <v>45218</v>
      </c>
      <c r="B2046" s="18">
        <v>16</v>
      </c>
      <c r="C2046" s="8" t="s">
        <v>1279</v>
      </c>
      <c r="D2046" s="9">
        <v>23800</v>
      </c>
      <c r="E2046" s="9" t="s">
        <v>9</v>
      </c>
      <c r="F2046" s="9"/>
      <c r="G2046" s="11" t="s">
        <v>1087</v>
      </c>
    </row>
    <row r="2047" spans="1:7" x14ac:dyDescent="0.25">
      <c r="A2047" s="7">
        <v>45218</v>
      </c>
      <c r="B2047" s="18" t="s">
        <v>1688</v>
      </c>
      <c r="C2047" s="8" t="s">
        <v>1689</v>
      </c>
      <c r="D2047" s="9">
        <v>177281</v>
      </c>
      <c r="E2047" s="9" t="s">
        <v>9</v>
      </c>
      <c r="F2047" s="9"/>
      <c r="G2047" s="11" t="s">
        <v>1132</v>
      </c>
    </row>
    <row r="2048" spans="1:7" x14ac:dyDescent="0.25">
      <c r="A2048" s="7">
        <v>45218</v>
      </c>
      <c r="B2048" s="18" t="s">
        <v>1690</v>
      </c>
      <c r="C2048" s="8" t="s">
        <v>1229</v>
      </c>
      <c r="D2048" s="9">
        <v>22500</v>
      </c>
      <c r="E2048" s="9" t="s">
        <v>9</v>
      </c>
      <c r="F2048" s="9"/>
      <c r="G2048" s="11" t="s">
        <v>1230</v>
      </c>
    </row>
    <row r="2049" spans="1:7" x14ac:dyDescent="0.25">
      <c r="A2049" s="7">
        <v>45218</v>
      </c>
      <c r="B2049" s="18" t="s">
        <v>1691</v>
      </c>
      <c r="C2049" s="8" t="s">
        <v>1692</v>
      </c>
      <c r="D2049" s="9">
        <v>1790000</v>
      </c>
      <c r="E2049" s="9" t="s">
        <v>9</v>
      </c>
      <c r="F2049" s="9"/>
      <c r="G2049" s="11" t="s">
        <v>173</v>
      </c>
    </row>
    <row r="2050" spans="1:7" x14ac:dyDescent="0.25">
      <c r="A2050" s="7">
        <v>45219</v>
      </c>
      <c r="B2050" s="18">
        <v>142</v>
      </c>
      <c r="C2050" s="8" t="s">
        <v>1693</v>
      </c>
      <c r="D2050" s="9">
        <v>6500</v>
      </c>
      <c r="E2050" s="9" t="s">
        <v>9</v>
      </c>
      <c r="F2050" s="9"/>
      <c r="G2050" s="11" t="s">
        <v>1070</v>
      </c>
    </row>
    <row r="2051" spans="1:7" x14ac:dyDescent="0.25">
      <c r="A2051" s="7">
        <v>45219</v>
      </c>
      <c r="B2051" s="18">
        <v>793</v>
      </c>
      <c r="C2051" s="8" t="s">
        <v>1652</v>
      </c>
      <c r="D2051" s="9">
        <v>76079.5</v>
      </c>
      <c r="E2051" s="9" t="s">
        <v>9</v>
      </c>
      <c r="F2051" s="9"/>
      <c r="G2051" s="11" t="s">
        <v>1087</v>
      </c>
    </row>
    <row r="2052" spans="1:7" x14ac:dyDescent="0.25">
      <c r="A2052" s="7">
        <v>45223</v>
      </c>
      <c r="B2052" s="18">
        <v>1010</v>
      </c>
      <c r="C2052" s="8" t="s">
        <v>1569</v>
      </c>
      <c r="D2052" s="9">
        <v>125462</v>
      </c>
      <c r="E2052" s="9" t="s">
        <v>9</v>
      </c>
      <c r="F2052" s="9"/>
      <c r="G2052" s="11" t="s">
        <v>1070</v>
      </c>
    </row>
    <row r="2053" spans="1:7" x14ac:dyDescent="0.25">
      <c r="A2053" s="7">
        <v>45223</v>
      </c>
      <c r="B2053" s="18">
        <v>3871</v>
      </c>
      <c r="C2053" s="8" t="s">
        <v>1591</v>
      </c>
      <c r="D2053" s="9">
        <v>32584.9</v>
      </c>
      <c r="E2053" s="9" t="s">
        <v>9</v>
      </c>
      <c r="F2053" s="9"/>
      <c r="G2053" s="11" t="s">
        <v>1087</v>
      </c>
    </row>
    <row r="2054" spans="1:7" x14ac:dyDescent="0.25">
      <c r="A2054" s="7">
        <v>45223</v>
      </c>
      <c r="B2054" s="18">
        <v>3929</v>
      </c>
      <c r="C2054" s="8" t="s">
        <v>1591</v>
      </c>
      <c r="D2054" s="9">
        <v>7712.1</v>
      </c>
      <c r="E2054" s="9" t="s">
        <v>9</v>
      </c>
      <c r="F2054" s="9"/>
      <c r="G2054" s="11" t="s">
        <v>1087</v>
      </c>
    </row>
    <row r="2055" spans="1:7" x14ac:dyDescent="0.25">
      <c r="A2055" s="7">
        <v>45223</v>
      </c>
      <c r="B2055" s="18">
        <v>663</v>
      </c>
      <c r="C2055" s="8" t="s">
        <v>30</v>
      </c>
      <c r="D2055" s="9">
        <v>14515.25</v>
      </c>
      <c r="E2055" s="9" t="s">
        <v>9</v>
      </c>
      <c r="F2055" s="9"/>
      <c r="G2055" s="11" t="s">
        <v>1153</v>
      </c>
    </row>
    <row r="2056" spans="1:7" x14ac:dyDescent="0.25">
      <c r="A2056" s="7">
        <v>45232</v>
      </c>
      <c r="B2056" s="18" t="s">
        <v>1694</v>
      </c>
      <c r="C2056" s="8" t="s">
        <v>19</v>
      </c>
      <c r="D2056" s="9">
        <v>87680.41</v>
      </c>
      <c r="E2056" s="9" t="s">
        <v>9</v>
      </c>
      <c r="F2056" s="9"/>
      <c r="G2056" s="11" t="s">
        <v>1070</v>
      </c>
    </row>
    <row r="2057" spans="1:7" x14ac:dyDescent="0.25">
      <c r="A2057" s="7">
        <v>45232</v>
      </c>
      <c r="B2057" s="18" t="s">
        <v>1695</v>
      </c>
      <c r="C2057" s="8" t="s">
        <v>1696</v>
      </c>
      <c r="D2057" s="9">
        <v>266836</v>
      </c>
      <c r="E2057" s="9" t="s">
        <v>9</v>
      </c>
      <c r="F2057" s="9"/>
      <c r="G2057" s="11" t="s">
        <v>1070</v>
      </c>
    </row>
    <row r="2058" spans="1:7" x14ac:dyDescent="0.25">
      <c r="A2058" s="7">
        <v>45232</v>
      </c>
      <c r="B2058" s="18">
        <v>828</v>
      </c>
      <c r="C2058" s="8" t="s">
        <v>1652</v>
      </c>
      <c r="D2058" s="9">
        <v>20727</v>
      </c>
      <c r="E2058" s="9" t="s">
        <v>9</v>
      </c>
      <c r="F2058" s="9"/>
      <c r="G2058" s="11" t="s">
        <v>1087</v>
      </c>
    </row>
    <row r="2059" spans="1:7" x14ac:dyDescent="0.25">
      <c r="A2059" s="7">
        <v>45232</v>
      </c>
      <c r="B2059" s="18">
        <v>386</v>
      </c>
      <c r="C2059" s="8" t="s">
        <v>1659</v>
      </c>
      <c r="D2059" s="9">
        <v>11522.6</v>
      </c>
      <c r="E2059" s="9" t="s">
        <v>9</v>
      </c>
      <c r="F2059" s="9"/>
      <c r="G2059" s="11" t="s">
        <v>1070</v>
      </c>
    </row>
    <row r="2060" spans="1:7" x14ac:dyDescent="0.25">
      <c r="A2060" s="7">
        <v>45232</v>
      </c>
      <c r="B2060" s="18" t="s">
        <v>1697</v>
      </c>
      <c r="C2060" s="8" t="s">
        <v>377</v>
      </c>
      <c r="D2060" s="9">
        <v>7258.82</v>
      </c>
      <c r="E2060" s="9" t="s">
        <v>9</v>
      </c>
      <c r="F2060" s="9"/>
      <c r="G2060" s="11" t="s">
        <v>1087</v>
      </c>
    </row>
    <row r="2061" spans="1:7" x14ac:dyDescent="0.25">
      <c r="A2061" s="7">
        <v>45232</v>
      </c>
      <c r="B2061" s="18" t="s">
        <v>1698</v>
      </c>
      <c r="C2061" s="8" t="s">
        <v>377</v>
      </c>
      <c r="D2061" s="9">
        <v>20099</v>
      </c>
      <c r="E2061" s="9" t="s">
        <v>9</v>
      </c>
      <c r="F2061" s="9"/>
      <c r="G2061" s="11" t="s">
        <v>1087</v>
      </c>
    </row>
    <row r="2062" spans="1:7" x14ac:dyDescent="0.25">
      <c r="A2062" s="7">
        <v>45232</v>
      </c>
      <c r="B2062" s="18" t="s">
        <v>1699</v>
      </c>
      <c r="C2062" s="8" t="s">
        <v>377</v>
      </c>
      <c r="D2062" s="9">
        <v>39279.660000000003</v>
      </c>
      <c r="E2062" s="9" t="s">
        <v>9</v>
      </c>
      <c r="F2062" s="9"/>
      <c r="G2062" s="11" t="s">
        <v>1087</v>
      </c>
    </row>
    <row r="2063" spans="1:7" x14ac:dyDescent="0.25">
      <c r="A2063" s="7">
        <v>45232</v>
      </c>
      <c r="B2063" s="18">
        <v>4214</v>
      </c>
      <c r="C2063" s="8" t="s">
        <v>1591</v>
      </c>
      <c r="D2063" s="9">
        <v>13347.7</v>
      </c>
      <c r="E2063" s="9" t="s">
        <v>9</v>
      </c>
      <c r="F2063" s="9"/>
      <c r="G2063" s="11" t="s">
        <v>1087</v>
      </c>
    </row>
    <row r="2064" spans="1:7" x14ac:dyDescent="0.25">
      <c r="A2064" s="7">
        <v>45232</v>
      </c>
      <c r="B2064" s="18">
        <v>4318</v>
      </c>
      <c r="C2064" s="8" t="s">
        <v>1591</v>
      </c>
      <c r="D2064" s="9">
        <v>10381.700000000001</v>
      </c>
      <c r="E2064" s="9" t="s">
        <v>9</v>
      </c>
      <c r="F2064" s="9"/>
      <c r="G2064" s="11" t="s">
        <v>1087</v>
      </c>
    </row>
    <row r="2065" spans="1:7" x14ac:dyDescent="0.25">
      <c r="A2065" s="7">
        <v>45233</v>
      </c>
      <c r="B2065" s="18" t="s">
        <v>1700</v>
      </c>
      <c r="C2065" s="8" t="s">
        <v>1701</v>
      </c>
      <c r="D2065" s="9">
        <v>151600</v>
      </c>
      <c r="E2065" s="9" t="s">
        <v>9</v>
      </c>
      <c r="F2065" s="9"/>
      <c r="G2065" s="11" t="s">
        <v>193</v>
      </c>
    </row>
    <row r="2066" spans="1:7" x14ac:dyDescent="0.25">
      <c r="A2066" s="7">
        <v>45233</v>
      </c>
      <c r="B2066" s="18" t="s">
        <v>1702</v>
      </c>
      <c r="C2066" s="8" t="s">
        <v>1703</v>
      </c>
      <c r="D2066" s="9">
        <v>1199160</v>
      </c>
      <c r="E2066" s="9" t="s">
        <v>9</v>
      </c>
      <c r="F2066" s="9"/>
      <c r="G2066" s="11" t="s">
        <v>193</v>
      </c>
    </row>
    <row r="2067" spans="1:7" x14ac:dyDescent="0.25">
      <c r="A2067" s="7">
        <v>45238</v>
      </c>
      <c r="B2067" s="18">
        <v>402</v>
      </c>
      <c r="C2067" s="8" t="s">
        <v>1659</v>
      </c>
      <c r="D2067" s="9">
        <v>1600</v>
      </c>
      <c r="E2067" s="9" t="s">
        <v>9</v>
      </c>
      <c r="F2067" s="9"/>
      <c r="G2067" s="11" t="s">
        <v>1070</v>
      </c>
    </row>
    <row r="2068" spans="1:7" x14ac:dyDescent="0.25">
      <c r="A2068" s="7">
        <v>45238</v>
      </c>
      <c r="B2068" s="18" t="s">
        <v>1704</v>
      </c>
      <c r="C2068" s="8" t="s">
        <v>377</v>
      </c>
      <c r="D2068" s="9">
        <v>18338.98</v>
      </c>
      <c r="E2068" s="9" t="s">
        <v>9</v>
      </c>
      <c r="F2068" s="9"/>
      <c r="G2068" s="11" t="s">
        <v>1087</v>
      </c>
    </row>
    <row r="2069" spans="1:7" x14ac:dyDescent="0.25">
      <c r="A2069" s="7">
        <v>45238</v>
      </c>
      <c r="B2069" s="18" t="s">
        <v>1705</v>
      </c>
      <c r="C2069" s="8" t="s">
        <v>377</v>
      </c>
      <c r="D2069" s="9">
        <v>1728.82</v>
      </c>
      <c r="E2069" s="9" t="s">
        <v>9</v>
      </c>
      <c r="F2069" s="9"/>
      <c r="G2069" s="11" t="s">
        <v>1087</v>
      </c>
    </row>
    <row r="2070" spans="1:7" x14ac:dyDescent="0.25">
      <c r="A2070" s="7">
        <v>45238</v>
      </c>
      <c r="B2070" s="18" t="s">
        <v>1706</v>
      </c>
      <c r="C2070" s="8" t="s">
        <v>1707</v>
      </c>
      <c r="D2070" s="9">
        <v>13968</v>
      </c>
      <c r="E2070" s="9" t="s">
        <v>9</v>
      </c>
      <c r="F2070" s="9"/>
      <c r="G2070" s="11" t="s">
        <v>1070</v>
      </c>
    </row>
    <row r="2071" spans="1:7" x14ac:dyDescent="0.25">
      <c r="A2071" s="7">
        <v>45238</v>
      </c>
      <c r="B2071" s="18" t="s">
        <v>1708</v>
      </c>
      <c r="C2071" s="8" t="s">
        <v>1707</v>
      </c>
      <c r="D2071" s="9">
        <v>95251.199999999997</v>
      </c>
      <c r="E2071" s="9" t="s">
        <v>9</v>
      </c>
      <c r="F2071" s="9"/>
      <c r="G2071" s="11" t="s">
        <v>1070</v>
      </c>
    </row>
    <row r="2072" spans="1:7" x14ac:dyDescent="0.25">
      <c r="A2072" s="7">
        <v>45238</v>
      </c>
      <c r="B2072" s="18">
        <v>840</v>
      </c>
      <c r="C2072" s="8" t="s">
        <v>1652</v>
      </c>
      <c r="D2072" s="9">
        <v>48729</v>
      </c>
      <c r="E2072" s="9" t="s">
        <v>9</v>
      </c>
      <c r="F2072" s="9"/>
      <c r="G2072" s="11" t="s">
        <v>1087</v>
      </c>
    </row>
    <row r="2073" spans="1:7" x14ac:dyDescent="0.25">
      <c r="A2073" s="7">
        <v>45238</v>
      </c>
      <c r="B2073" s="18" t="s">
        <v>1709</v>
      </c>
      <c r="C2073" s="8" t="s">
        <v>1421</v>
      </c>
      <c r="D2073" s="9">
        <v>121918</v>
      </c>
      <c r="E2073" s="9" t="s">
        <v>9</v>
      </c>
      <c r="F2073" s="9"/>
      <c r="G2073" s="11" t="s">
        <v>1093</v>
      </c>
    </row>
    <row r="2074" spans="1:7" x14ac:dyDescent="0.25">
      <c r="A2074" s="7">
        <v>45238</v>
      </c>
      <c r="B2074" s="18" t="s">
        <v>1710</v>
      </c>
      <c r="C2074" s="8" t="s">
        <v>1421</v>
      </c>
      <c r="D2074" s="9">
        <v>84468.84</v>
      </c>
      <c r="E2074" s="9" t="s">
        <v>9</v>
      </c>
      <c r="F2074" s="9"/>
      <c r="G2074" s="11" t="s">
        <v>1093</v>
      </c>
    </row>
    <row r="2075" spans="1:7" x14ac:dyDescent="0.25">
      <c r="A2075" s="7">
        <v>45238</v>
      </c>
      <c r="B2075" s="18" t="s">
        <v>1711</v>
      </c>
      <c r="C2075" s="8" t="s">
        <v>377</v>
      </c>
      <c r="D2075" s="9">
        <v>1996.62</v>
      </c>
      <c r="E2075" s="9" t="s">
        <v>9</v>
      </c>
      <c r="F2075" s="9"/>
      <c r="G2075" s="11" t="s">
        <v>1087</v>
      </c>
    </row>
    <row r="2076" spans="1:7" x14ac:dyDescent="0.25">
      <c r="A2076" s="7">
        <v>45238</v>
      </c>
      <c r="B2076" s="18" t="s">
        <v>1712</v>
      </c>
      <c r="C2076" s="8" t="s">
        <v>377</v>
      </c>
      <c r="D2076" s="9">
        <v>16551.59</v>
      </c>
      <c r="E2076" s="9" t="s">
        <v>9</v>
      </c>
      <c r="F2076" s="9"/>
      <c r="G2076" s="11" t="s">
        <v>1087</v>
      </c>
    </row>
    <row r="2077" spans="1:7" x14ac:dyDescent="0.25">
      <c r="A2077" s="7">
        <v>45238</v>
      </c>
      <c r="B2077" s="18" t="s">
        <v>1713</v>
      </c>
      <c r="C2077" s="8" t="s">
        <v>377</v>
      </c>
      <c r="D2077" s="9">
        <v>14266.94</v>
      </c>
      <c r="E2077" s="9" t="s">
        <v>9</v>
      </c>
      <c r="F2077" s="9"/>
      <c r="G2077" s="11" t="s">
        <v>1087</v>
      </c>
    </row>
    <row r="2078" spans="1:7" x14ac:dyDescent="0.25">
      <c r="A2078" s="7">
        <v>45239</v>
      </c>
      <c r="B2078" s="18" t="s">
        <v>1714</v>
      </c>
      <c r="C2078" s="8" t="s">
        <v>377</v>
      </c>
      <c r="D2078" s="9">
        <v>1500</v>
      </c>
      <c r="E2078" s="9" t="s">
        <v>9</v>
      </c>
      <c r="F2078" s="9"/>
      <c r="G2078" s="11" t="s">
        <v>1087</v>
      </c>
    </row>
    <row r="2079" spans="1:7" x14ac:dyDescent="0.25">
      <c r="A2079" s="7">
        <v>45239</v>
      </c>
      <c r="B2079" s="18" t="s">
        <v>1715</v>
      </c>
      <c r="C2079" s="8" t="s">
        <v>377</v>
      </c>
      <c r="D2079" s="9">
        <v>4746.8900000000003</v>
      </c>
      <c r="E2079" s="9" t="s">
        <v>9</v>
      </c>
      <c r="F2079" s="9"/>
      <c r="G2079" s="11" t="s">
        <v>1087</v>
      </c>
    </row>
    <row r="2080" spans="1:7" x14ac:dyDescent="0.25">
      <c r="A2080" s="7">
        <v>45239</v>
      </c>
      <c r="B2080" s="18" t="s">
        <v>1716</v>
      </c>
      <c r="C2080" s="8" t="s">
        <v>377</v>
      </c>
      <c r="D2080" s="9">
        <v>1050</v>
      </c>
      <c r="E2080" s="9" t="s">
        <v>9</v>
      </c>
      <c r="F2080" s="9"/>
      <c r="G2080" s="11" t="s">
        <v>1087</v>
      </c>
    </row>
    <row r="2081" spans="1:7" x14ac:dyDescent="0.25">
      <c r="A2081" s="7">
        <v>45239</v>
      </c>
      <c r="B2081" s="18">
        <v>1063</v>
      </c>
      <c r="C2081" s="8" t="s">
        <v>1569</v>
      </c>
      <c r="D2081" s="9">
        <v>24720</v>
      </c>
      <c r="E2081" s="9" t="s">
        <v>9</v>
      </c>
      <c r="F2081" s="9"/>
      <c r="G2081" s="11" t="s">
        <v>1070</v>
      </c>
    </row>
    <row r="2082" spans="1:7" x14ac:dyDescent="0.25">
      <c r="A2082" s="7">
        <v>45246</v>
      </c>
      <c r="B2082" s="18" t="s">
        <v>1717</v>
      </c>
      <c r="C2082" s="8" t="s">
        <v>377</v>
      </c>
      <c r="D2082" s="9">
        <v>4711.8599999999997</v>
      </c>
      <c r="E2082" s="9" t="s">
        <v>9</v>
      </c>
      <c r="F2082" s="9"/>
      <c r="G2082" s="11" t="s">
        <v>1087</v>
      </c>
    </row>
    <row r="2083" spans="1:7" x14ac:dyDescent="0.25">
      <c r="A2083" s="7">
        <v>45246</v>
      </c>
      <c r="B2083" s="18">
        <v>863</v>
      </c>
      <c r="C2083" s="8" t="s">
        <v>1652</v>
      </c>
      <c r="D2083" s="9">
        <v>57942.5</v>
      </c>
      <c r="E2083" s="9" t="s">
        <v>9</v>
      </c>
      <c r="F2083" s="9"/>
      <c r="G2083" s="11" t="s">
        <v>1087</v>
      </c>
    </row>
    <row r="2084" spans="1:7" x14ac:dyDescent="0.25">
      <c r="A2084" s="7">
        <v>45246</v>
      </c>
      <c r="B2084" s="18" t="s">
        <v>1718</v>
      </c>
      <c r="C2084" s="8" t="s">
        <v>1719</v>
      </c>
      <c r="D2084" s="9">
        <v>48960</v>
      </c>
      <c r="E2084" s="9" t="s">
        <v>9</v>
      </c>
      <c r="F2084" s="9"/>
      <c r="G2084" s="11" t="s">
        <v>1070</v>
      </c>
    </row>
    <row r="2085" spans="1:7" x14ac:dyDescent="0.25">
      <c r="A2085" s="7">
        <v>45246</v>
      </c>
      <c r="B2085" s="18">
        <v>10434</v>
      </c>
      <c r="C2085" s="8" t="s">
        <v>1234</v>
      </c>
      <c r="D2085" s="9">
        <v>299569.5</v>
      </c>
      <c r="E2085" s="9" t="s">
        <v>9</v>
      </c>
      <c r="F2085" s="9"/>
      <c r="G2085" s="11" t="s">
        <v>1153</v>
      </c>
    </row>
    <row r="2086" spans="1:7" x14ac:dyDescent="0.25">
      <c r="A2086" s="7">
        <v>45246</v>
      </c>
      <c r="B2086" s="18" t="s">
        <v>1720</v>
      </c>
      <c r="C2086" s="8" t="s">
        <v>1721</v>
      </c>
      <c r="D2086" s="9">
        <v>70200</v>
      </c>
      <c r="E2086" s="9" t="s">
        <v>9</v>
      </c>
      <c r="F2086" s="9" t="s">
        <v>1722</v>
      </c>
      <c r="G2086" s="11" t="s">
        <v>1070</v>
      </c>
    </row>
    <row r="2087" spans="1:7" x14ac:dyDescent="0.25">
      <c r="A2087" s="7">
        <v>45250</v>
      </c>
      <c r="B2087" s="18">
        <v>232412531</v>
      </c>
      <c r="C2087" s="8" t="s">
        <v>1315</v>
      </c>
      <c r="D2087" s="9">
        <v>198320</v>
      </c>
      <c r="E2087" s="9" t="s">
        <v>9</v>
      </c>
      <c r="F2087" s="9"/>
      <c r="G2087" s="11" t="s">
        <v>308</v>
      </c>
    </row>
    <row r="2088" spans="1:7" x14ac:dyDescent="0.25">
      <c r="A2088" s="7">
        <v>45250</v>
      </c>
      <c r="B2088" s="18">
        <v>1010</v>
      </c>
      <c r="C2088" s="8" t="s">
        <v>1569</v>
      </c>
      <c r="D2088" s="9">
        <v>125462</v>
      </c>
      <c r="E2088" s="9" t="s">
        <v>9</v>
      </c>
      <c r="F2088" s="9"/>
      <c r="G2088" s="11" t="s">
        <v>1070</v>
      </c>
    </row>
    <row r="2089" spans="1:7" x14ac:dyDescent="0.25">
      <c r="A2089" s="7">
        <v>45250</v>
      </c>
      <c r="B2089" s="18">
        <v>539</v>
      </c>
      <c r="C2089" s="8" t="s">
        <v>1241</v>
      </c>
      <c r="D2089" s="9">
        <v>155440</v>
      </c>
      <c r="E2089" s="9" t="s">
        <v>9</v>
      </c>
      <c r="F2089" s="9"/>
      <c r="G2089" s="11" t="s">
        <v>1242</v>
      </c>
    </row>
    <row r="2090" spans="1:7" x14ac:dyDescent="0.25">
      <c r="A2090" s="7">
        <v>45250</v>
      </c>
      <c r="B2090" s="18">
        <v>2024146339</v>
      </c>
      <c r="C2090" s="8" t="s">
        <v>1576</v>
      </c>
      <c r="D2090" s="9">
        <v>30263</v>
      </c>
      <c r="E2090" s="9" t="s">
        <v>9</v>
      </c>
      <c r="F2090" s="9"/>
      <c r="G2090" s="11" t="s">
        <v>1577</v>
      </c>
    </row>
    <row r="2091" spans="1:7" x14ac:dyDescent="0.25">
      <c r="A2091" s="7">
        <v>45250</v>
      </c>
      <c r="B2091" s="18" t="s">
        <v>1723</v>
      </c>
      <c r="C2091" s="8" t="s">
        <v>1576</v>
      </c>
      <c r="D2091" s="9">
        <v>150100</v>
      </c>
      <c r="E2091" s="9" t="s">
        <v>9</v>
      </c>
      <c r="F2091" s="9"/>
      <c r="G2091" s="11" t="s">
        <v>1577</v>
      </c>
    </row>
    <row r="2092" spans="1:7" x14ac:dyDescent="0.25">
      <c r="A2092" s="7">
        <v>45250</v>
      </c>
      <c r="B2092" s="18">
        <v>1063</v>
      </c>
      <c r="C2092" s="8" t="s">
        <v>1569</v>
      </c>
      <c r="D2092" s="9">
        <v>24720</v>
      </c>
      <c r="E2092" s="9" t="s">
        <v>9</v>
      </c>
      <c r="F2092" s="9"/>
      <c r="G2092" s="11" t="s">
        <v>1070</v>
      </c>
    </row>
    <row r="2093" spans="1:7" x14ac:dyDescent="0.25">
      <c r="A2093" s="7">
        <v>45250</v>
      </c>
      <c r="B2093" s="18">
        <v>410</v>
      </c>
      <c r="C2093" s="8" t="s">
        <v>721</v>
      </c>
      <c r="D2093" s="9">
        <v>127000</v>
      </c>
      <c r="E2093" s="9" t="s">
        <v>9</v>
      </c>
      <c r="F2093" s="9"/>
      <c r="G2093" s="11" t="s">
        <v>289</v>
      </c>
    </row>
    <row r="2094" spans="1:7" x14ac:dyDescent="0.25">
      <c r="A2094" s="7">
        <v>45250</v>
      </c>
      <c r="B2094" s="18">
        <v>3208</v>
      </c>
      <c r="C2094" s="8" t="s">
        <v>1724</v>
      </c>
      <c r="D2094" s="9">
        <v>56897.5</v>
      </c>
      <c r="E2094" s="9" t="s">
        <v>9</v>
      </c>
      <c r="F2094" s="9" t="s">
        <v>1725</v>
      </c>
      <c r="G2094" s="11" t="s">
        <v>173</v>
      </c>
    </row>
    <row r="2095" spans="1:7" x14ac:dyDescent="0.25">
      <c r="A2095" s="7">
        <v>45250</v>
      </c>
      <c r="B2095" s="18">
        <v>3384</v>
      </c>
      <c r="C2095" s="8" t="s">
        <v>1724</v>
      </c>
      <c r="D2095" s="9">
        <v>19600</v>
      </c>
      <c r="E2095" s="9" t="s">
        <v>9</v>
      </c>
      <c r="F2095" s="9" t="s">
        <v>1725</v>
      </c>
      <c r="G2095" s="11" t="s">
        <v>173</v>
      </c>
    </row>
    <row r="2096" spans="1:7" x14ac:dyDescent="0.25">
      <c r="A2096" s="7">
        <v>45250</v>
      </c>
      <c r="B2096" s="18">
        <v>128</v>
      </c>
      <c r="C2096" s="8" t="s">
        <v>1266</v>
      </c>
      <c r="D2096" s="9">
        <v>123394.8</v>
      </c>
      <c r="E2096" s="9" t="s">
        <v>9</v>
      </c>
      <c r="F2096" s="9"/>
      <c r="G2096" s="11" t="s">
        <v>1637</v>
      </c>
    </row>
    <row r="2097" spans="1:7" x14ac:dyDescent="0.25">
      <c r="A2097" s="7">
        <v>45250</v>
      </c>
      <c r="B2097" s="18">
        <v>117</v>
      </c>
      <c r="C2097" s="8" t="s">
        <v>1266</v>
      </c>
      <c r="D2097" s="9">
        <v>99971.199999999997</v>
      </c>
      <c r="E2097" s="9" t="s">
        <v>9</v>
      </c>
      <c r="F2097" s="9"/>
      <c r="G2097" s="11" t="s">
        <v>1637</v>
      </c>
    </row>
    <row r="2098" spans="1:7" x14ac:dyDescent="0.25">
      <c r="A2098" s="7">
        <v>45250</v>
      </c>
      <c r="B2098" s="18">
        <v>232412337</v>
      </c>
      <c r="C2098" s="8" t="s">
        <v>1315</v>
      </c>
      <c r="D2098" s="9">
        <v>296390</v>
      </c>
      <c r="E2098" s="9" t="s">
        <v>9</v>
      </c>
      <c r="F2098" s="9"/>
      <c r="G2098" s="11" t="s">
        <v>308</v>
      </c>
    </row>
    <row r="2099" spans="1:7" x14ac:dyDescent="0.25">
      <c r="A2099" s="7">
        <v>45250</v>
      </c>
      <c r="B2099" s="18">
        <v>232412421</v>
      </c>
      <c r="C2099" s="8" t="s">
        <v>1315</v>
      </c>
      <c r="D2099" s="9">
        <v>9800</v>
      </c>
      <c r="E2099" s="9" t="s">
        <v>9</v>
      </c>
      <c r="F2099" s="9"/>
      <c r="G2099" s="11" t="s">
        <v>308</v>
      </c>
    </row>
    <row r="2100" spans="1:7" x14ac:dyDescent="0.25">
      <c r="A2100" s="7">
        <v>45250</v>
      </c>
      <c r="B2100" s="18">
        <v>9548</v>
      </c>
      <c r="C2100" s="8" t="s">
        <v>1234</v>
      </c>
      <c r="D2100" s="9">
        <v>1230.52</v>
      </c>
      <c r="E2100" s="9" t="s">
        <v>9</v>
      </c>
      <c r="F2100" s="9"/>
      <c r="G2100" s="11" t="s">
        <v>1153</v>
      </c>
    </row>
    <row r="2101" spans="1:7" x14ac:dyDescent="0.25">
      <c r="A2101" s="7">
        <v>45250</v>
      </c>
      <c r="B2101" s="18">
        <v>9213</v>
      </c>
      <c r="C2101" s="8" t="s">
        <v>1234</v>
      </c>
      <c r="D2101" s="9">
        <v>4963</v>
      </c>
      <c r="E2101" s="9" t="s">
        <v>9</v>
      </c>
      <c r="F2101" s="9"/>
      <c r="G2101" s="11" t="s">
        <v>1153</v>
      </c>
    </row>
    <row r="2102" spans="1:7" x14ac:dyDescent="0.25">
      <c r="A2102" s="7">
        <v>45250</v>
      </c>
      <c r="B2102" s="18">
        <v>9546</v>
      </c>
      <c r="C2102" s="8" t="s">
        <v>1234</v>
      </c>
      <c r="D2102" s="9">
        <v>155800</v>
      </c>
      <c r="E2102" s="9" t="s">
        <v>9</v>
      </c>
      <c r="F2102" s="9"/>
      <c r="G2102" s="11" t="s">
        <v>1153</v>
      </c>
    </row>
    <row r="2103" spans="1:7" x14ac:dyDescent="0.25">
      <c r="A2103" s="7">
        <v>45267</v>
      </c>
      <c r="B2103" s="18">
        <v>44</v>
      </c>
      <c r="C2103" s="8" t="s">
        <v>1332</v>
      </c>
      <c r="D2103" s="9">
        <v>444072</v>
      </c>
      <c r="E2103" s="9" t="s">
        <v>9</v>
      </c>
      <c r="F2103" s="9"/>
      <c r="G2103" s="11" t="s">
        <v>781</v>
      </c>
    </row>
    <row r="2104" spans="1:7" x14ac:dyDescent="0.25">
      <c r="A2104" s="7">
        <v>45267</v>
      </c>
      <c r="B2104" s="18">
        <v>54</v>
      </c>
      <c r="C2104" s="8" t="s">
        <v>1332</v>
      </c>
      <c r="D2104" s="9">
        <v>427121</v>
      </c>
      <c r="E2104" s="9" t="s">
        <v>9</v>
      </c>
      <c r="F2104" s="9"/>
      <c r="G2104" s="11" t="s">
        <v>781</v>
      </c>
    </row>
    <row r="2105" spans="1:7" x14ac:dyDescent="0.25">
      <c r="A2105" s="7">
        <v>45267</v>
      </c>
      <c r="B2105" s="18">
        <v>638</v>
      </c>
      <c r="C2105" s="8" t="s">
        <v>1320</v>
      </c>
      <c r="D2105" s="9">
        <v>18500</v>
      </c>
      <c r="E2105" s="9" t="s">
        <v>9</v>
      </c>
      <c r="F2105" s="9"/>
      <c r="G2105" s="11" t="s">
        <v>459</v>
      </c>
    </row>
    <row r="2106" spans="1:7" x14ac:dyDescent="0.25">
      <c r="A2106" s="7">
        <v>45267</v>
      </c>
      <c r="B2106" s="18">
        <v>9</v>
      </c>
      <c r="C2106" s="8" t="s">
        <v>1266</v>
      </c>
      <c r="D2106" s="9">
        <v>239594.7</v>
      </c>
      <c r="E2106" s="9" t="s">
        <v>9</v>
      </c>
      <c r="F2106" s="9"/>
      <c r="G2106" s="11" t="s">
        <v>1637</v>
      </c>
    </row>
    <row r="2107" spans="1:7" x14ac:dyDescent="0.25">
      <c r="A2107" s="7">
        <v>45267</v>
      </c>
      <c r="B2107" s="18">
        <v>149</v>
      </c>
      <c r="C2107" s="8" t="s">
        <v>1266</v>
      </c>
      <c r="D2107" s="9">
        <v>83289.5</v>
      </c>
      <c r="E2107" s="9" t="s">
        <v>9</v>
      </c>
      <c r="F2107" s="9"/>
      <c r="G2107" s="11" t="s">
        <v>1637</v>
      </c>
    </row>
    <row r="2108" spans="1:7" x14ac:dyDescent="0.25">
      <c r="A2108" s="7">
        <v>45267</v>
      </c>
      <c r="B2108" s="18">
        <v>173</v>
      </c>
      <c r="C2108" s="8" t="s">
        <v>1266</v>
      </c>
      <c r="D2108" s="9">
        <v>249868.5</v>
      </c>
      <c r="E2108" s="9" t="s">
        <v>9</v>
      </c>
      <c r="F2108" s="9"/>
      <c r="G2108" s="11" t="s">
        <v>1637</v>
      </c>
    </row>
    <row r="2109" spans="1:7" x14ac:dyDescent="0.25">
      <c r="A2109" s="7">
        <v>45267</v>
      </c>
      <c r="B2109" s="18">
        <v>204</v>
      </c>
      <c r="C2109" s="8" t="s">
        <v>1266</v>
      </c>
      <c r="D2109" s="9">
        <v>2441572</v>
      </c>
      <c r="E2109" s="9" t="s">
        <v>9</v>
      </c>
      <c r="F2109" s="9"/>
      <c r="G2109" s="11" t="s">
        <v>1637</v>
      </c>
    </row>
    <row r="2110" spans="1:7" x14ac:dyDescent="0.25">
      <c r="A2110" s="7">
        <v>45267</v>
      </c>
      <c r="B2110" s="18">
        <v>95</v>
      </c>
      <c r="C2110" s="8" t="s">
        <v>1266</v>
      </c>
      <c r="D2110" s="9">
        <v>30120</v>
      </c>
      <c r="E2110" s="9" t="s">
        <v>9</v>
      </c>
      <c r="F2110" s="9"/>
      <c r="G2110" s="11" t="s">
        <v>1637</v>
      </c>
    </row>
    <row r="2111" spans="1:7" x14ac:dyDescent="0.25">
      <c r="A2111" s="7">
        <v>45267</v>
      </c>
      <c r="B2111" s="18">
        <v>50</v>
      </c>
      <c r="C2111" s="8" t="s">
        <v>1726</v>
      </c>
      <c r="D2111" s="9">
        <v>565500</v>
      </c>
      <c r="E2111" s="9" t="s">
        <v>9</v>
      </c>
      <c r="F2111" s="9"/>
      <c r="G2111" s="11" t="s">
        <v>1575</v>
      </c>
    </row>
    <row r="2112" spans="1:7" x14ac:dyDescent="0.25">
      <c r="A2112" s="7">
        <v>45270</v>
      </c>
      <c r="B2112" s="18">
        <v>5</v>
      </c>
      <c r="C2112" s="8" t="s">
        <v>1137</v>
      </c>
      <c r="D2112" s="9">
        <v>3032885.5</v>
      </c>
      <c r="E2112" s="9" t="s">
        <v>9</v>
      </c>
      <c r="F2112" s="9"/>
      <c r="G2112" s="11" t="s">
        <v>173</v>
      </c>
    </row>
    <row r="2113" spans="1:7" x14ac:dyDescent="0.25">
      <c r="A2113" s="7">
        <v>45270</v>
      </c>
      <c r="B2113" s="18">
        <v>49</v>
      </c>
      <c r="C2113" s="8" t="s">
        <v>1137</v>
      </c>
      <c r="D2113" s="9">
        <v>162300</v>
      </c>
      <c r="E2113" s="9" t="s">
        <v>9</v>
      </c>
      <c r="F2113" s="9"/>
      <c r="G2113" s="11" t="s">
        <v>173</v>
      </c>
    </row>
    <row r="2114" spans="1:7" x14ac:dyDescent="0.25">
      <c r="A2114" s="7">
        <v>45270</v>
      </c>
      <c r="B2114" s="18">
        <v>230</v>
      </c>
      <c r="C2114" s="8" t="s">
        <v>1152</v>
      </c>
      <c r="D2114" s="9">
        <v>899582.5</v>
      </c>
      <c r="E2114" s="9" t="s">
        <v>9</v>
      </c>
      <c r="F2114" s="9"/>
      <c r="G2114" s="11" t="s">
        <v>1153</v>
      </c>
    </row>
    <row r="2115" spans="1:7" x14ac:dyDescent="0.25">
      <c r="A2115" s="7">
        <v>45270</v>
      </c>
      <c r="B2115" s="18">
        <v>231</v>
      </c>
      <c r="C2115" s="8" t="s">
        <v>1152</v>
      </c>
      <c r="D2115" s="9">
        <v>30858</v>
      </c>
      <c r="E2115" s="9" t="s">
        <v>9</v>
      </c>
      <c r="F2115" s="9"/>
      <c r="G2115" s="11" t="s">
        <v>1153</v>
      </c>
    </row>
    <row r="2116" spans="1:7" x14ac:dyDescent="0.25">
      <c r="A2116" s="7">
        <v>45270</v>
      </c>
      <c r="B2116" s="18">
        <v>232</v>
      </c>
      <c r="C2116" s="8" t="s">
        <v>1152</v>
      </c>
      <c r="D2116" s="9">
        <v>69375</v>
      </c>
      <c r="E2116" s="9" t="s">
        <v>9</v>
      </c>
      <c r="F2116" s="9"/>
      <c r="G2116" s="11" t="s">
        <v>1153</v>
      </c>
    </row>
    <row r="2117" spans="1:7" x14ac:dyDescent="0.25">
      <c r="A2117" s="7">
        <v>45270</v>
      </c>
      <c r="B2117" s="18">
        <v>258</v>
      </c>
      <c r="C2117" s="8" t="s">
        <v>1152</v>
      </c>
      <c r="D2117" s="9">
        <v>205500</v>
      </c>
      <c r="E2117" s="9" t="s">
        <v>9</v>
      </c>
      <c r="F2117" s="9"/>
      <c r="G2117" s="11" t="s">
        <v>1153</v>
      </c>
    </row>
    <row r="2118" spans="1:7" x14ac:dyDescent="0.25">
      <c r="A2118" s="7">
        <v>45270</v>
      </c>
      <c r="B2118" s="18">
        <v>233</v>
      </c>
      <c r="C2118" s="8" t="s">
        <v>1152</v>
      </c>
      <c r="D2118" s="9">
        <v>748050</v>
      </c>
      <c r="E2118" s="9" t="s">
        <v>9</v>
      </c>
      <c r="F2118" s="9"/>
      <c r="G2118" s="11" t="s">
        <v>1153</v>
      </c>
    </row>
    <row r="2119" spans="1:7" x14ac:dyDescent="0.25">
      <c r="A2119" s="7">
        <v>45271</v>
      </c>
      <c r="B2119" s="18">
        <v>232412338</v>
      </c>
      <c r="C2119" s="8" t="s">
        <v>1315</v>
      </c>
      <c r="D2119" s="9">
        <v>225273</v>
      </c>
      <c r="E2119" s="9" t="s">
        <v>9</v>
      </c>
      <c r="F2119" s="9"/>
      <c r="G2119" s="11" t="s">
        <v>308</v>
      </c>
    </row>
    <row r="2120" spans="1:7" x14ac:dyDescent="0.25">
      <c r="A2120" s="7">
        <v>45276</v>
      </c>
      <c r="B2120" s="18">
        <v>1079</v>
      </c>
      <c r="C2120" s="8" t="s">
        <v>1652</v>
      </c>
      <c r="D2120" s="9">
        <v>5039.66</v>
      </c>
      <c r="E2120" s="9" t="s">
        <v>9</v>
      </c>
      <c r="F2120" s="9"/>
      <c r="G2120" s="11" t="s">
        <v>1087</v>
      </c>
    </row>
    <row r="2121" spans="1:7" x14ac:dyDescent="0.25">
      <c r="A2121" s="7">
        <v>45276</v>
      </c>
      <c r="B2121" s="18">
        <v>998</v>
      </c>
      <c r="C2121" s="8" t="s">
        <v>1652</v>
      </c>
      <c r="D2121" s="9">
        <v>13584</v>
      </c>
      <c r="E2121" s="9" t="s">
        <v>9</v>
      </c>
      <c r="F2121" s="9"/>
      <c r="G2121" s="11" t="s">
        <v>1087</v>
      </c>
    </row>
    <row r="2122" spans="1:7" x14ac:dyDescent="0.25">
      <c r="A2122" s="7">
        <v>45276</v>
      </c>
      <c r="B2122" s="18">
        <v>925</v>
      </c>
      <c r="C2122" s="8" t="s">
        <v>1652</v>
      </c>
      <c r="D2122" s="9">
        <v>72921.600000000006</v>
      </c>
      <c r="E2122" s="9" t="s">
        <v>9</v>
      </c>
      <c r="F2122" s="9"/>
      <c r="G2122" s="11" t="s">
        <v>1087</v>
      </c>
    </row>
    <row r="2123" spans="1:7" x14ac:dyDescent="0.25">
      <c r="A2123" s="7">
        <v>45276</v>
      </c>
      <c r="B2123" s="18">
        <v>903</v>
      </c>
      <c r="C2123" s="8" t="s">
        <v>1652</v>
      </c>
      <c r="D2123" s="9">
        <v>44100</v>
      </c>
      <c r="E2123" s="9" t="s">
        <v>9</v>
      </c>
      <c r="F2123" s="9"/>
      <c r="G2123" s="11" t="s">
        <v>1087</v>
      </c>
    </row>
    <row r="2124" spans="1:7" x14ac:dyDescent="0.25">
      <c r="A2124" s="7">
        <v>45276</v>
      </c>
      <c r="B2124" s="18">
        <v>928</v>
      </c>
      <c r="C2124" s="8" t="s">
        <v>1652</v>
      </c>
      <c r="D2124" s="9">
        <v>20727</v>
      </c>
      <c r="E2124" s="9" t="s">
        <v>9</v>
      </c>
      <c r="F2124" s="9"/>
      <c r="G2124" s="11" t="s">
        <v>1087</v>
      </c>
    </row>
    <row r="2125" spans="1:7" x14ac:dyDescent="0.25">
      <c r="A2125" s="7">
        <v>45276</v>
      </c>
      <c r="B2125" s="18">
        <v>719</v>
      </c>
      <c r="C2125" s="8" t="s">
        <v>1652</v>
      </c>
      <c r="D2125" s="9">
        <v>23821</v>
      </c>
      <c r="E2125" s="9" t="s">
        <v>9</v>
      </c>
      <c r="F2125" s="9"/>
      <c r="G2125" s="11" t="s">
        <v>1087</v>
      </c>
    </row>
    <row r="2126" spans="1:7" x14ac:dyDescent="0.25">
      <c r="A2126" s="7">
        <v>45276</v>
      </c>
      <c r="B2126" s="18">
        <v>623</v>
      </c>
      <c r="C2126" s="8" t="s">
        <v>1652</v>
      </c>
      <c r="D2126" s="9">
        <v>5880</v>
      </c>
      <c r="E2126" s="9" t="s">
        <v>9</v>
      </c>
      <c r="F2126" s="9"/>
      <c r="G2126" s="11" t="s">
        <v>1087</v>
      </c>
    </row>
    <row r="2127" spans="1:7" x14ac:dyDescent="0.25">
      <c r="A2127" s="7">
        <v>45276</v>
      </c>
      <c r="B2127" s="18">
        <v>620</v>
      </c>
      <c r="C2127" s="8" t="s">
        <v>1652</v>
      </c>
      <c r="D2127" s="9">
        <v>33740</v>
      </c>
      <c r="E2127" s="9" t="s">
        <v>9</v>
      </c>
      <c r="F2127" s="9"/>
      <c r="G2127" s="11" t="s">
        <v>1087</v>
      </c>
    </row>
    <row r="2128" spans="1:7" x14ac:dyDescent="0.25">
      <c r="A2128" s="7">
        <v>45278</v>
      </c>
      <c r="B2128" s="18">
        <v>1479</v>
      </c>
      <c r="C2128" s="8" t="s">
        <v>1727</v>
      </c>
      <c r="D2128" s="9">
        <v>150100</v>
      </c>
      <c r="E2128" s="9" t="s">
        <v>9</v>
      </c>
      <c r="F2128" s="9"/>
      <c r="G2128" s="11" t="s">
        <v>289</v>
      </c>
    </row>
    <row r="2129" spans="1:7" x14ac:dyDescent="0.25">
      <c r="A2129" s="7">
        <v>45278</v>
      </c>
      <c r="B2129" s="18">
        <v>12</v>
      </c>
      <c r="C2129" s="8" t="s">
        <v>1137</v>
      </c>
      <c r="D2129" s="9">
        <v>223462</v>
      </c>
      <c r="E2129" s="9" t="s">
        <v>9</v>
      </c>
      <c r="F2129" s="9"/>
      <c r="G2129" s="11" t="s">
        <v>173</v>
      </c>
    </row>
    <row r="2130" spans="1:7" x14ac:dyDescent="0.25">
      <c r="A2130" s="7">
        <v>45278</v>
      </c>
      <c r="B2130" s="18">
        <v>17</v>
      </c>
      <c r="C2130" s="8" t="s">
        <v>1137</v>
      </c>
      <c r="D2130" s="9">
        <v>280037</v>
      </c>
      <c r="E2130" s="9" t="s">
        <v>9</v>
      </c>
      <c r="F2130" s="9"/>
      <c r="G2130" s="11" t="s">
        <v>173</v>
      </c>
    </row>
    <row r="2131" spans="1:7" x14ac:dyDescent="0.25">
      <c r="A2131" s="7">
        <v>45278</v>
      </c>
      <c r="B2131" s="18">
        <v>16</v>
      </c>
      <c r="C2131" s="8" t="s">
        <v>1137</v>
      </c>
      <c r="D2131" s="9">
        <v>288579.75</v>
      </c>
      <c r="E2131" s="9" t="s">
        <v>9</v>
      </c>
      <c r="F2131" s="9"/>
      <c r="G2131" s="11" t="s">
        <v>173</v>
      </c>
    </row>
    <row r="2132" spans="1:7" x14ac:dyDescent="0.25">
      <c r="A2132" s="7">
        <v>45278</v>
      </c>
      <c r="B2132" s="18">
        <v>25</v>
      </c>
      <c r="C2132" s="8" t="s">
        <v>1137</v>
      </c>
      <c r="D2132" s="9">
        <v>236314</v>
      </c>
      <c r="E2132" s="9" t="s">
        <v>9</v>
      </c>
      <c r="F2132" s="9"/>
      <c r="G2132" s="11" t="s">
        <v>173</v>
      </c>
    </row>
    <row r="2133" spans="1:7" x14ac:dyDescent="0.25">
      <c r="A2133" s="7">
        <v>45278</v>
      </c>
      <c r="B2133" s="18">
        <v>24</v>
      </c>
      <c r="C2133" s="8" t="s">
        <v>1137</v>
      </c>
      <c r="D2133" s="9">
        <v>50467.5</v>
      </c>
      <c r="E2133" s="9" t="s">
        <v>9</v>
      </c>
      <c r="F2133" s="9"/>
      <c r="G2133" s="11" t="s">
        <v>173</v>
      </c>
    </row>
    <row r="2134" spans="1:7" x14ac:dyDescent="0.25">
      <c r="A2134" s="7">
        <v>45278</v>
      </c>
      <c r="B2134" s="18">
        <v>23</v>
      </c>
      <c r="C2134" s="8" t="s">
        <v>1137</v>
      </c>
      <c r="D2134" s="9">
        <v>115266.6</v>
      </c>
      <c r="E2134" s="9" t="s">
        <v>9</v>
      </c>
      <c r="F2134" s="9"/>
      <c r="G2134" s="11" t="s">
        <v>173</v>
      </c>
    </row>
    <row r="2135" spans="1:7" x14ac:dyDescent="0.25">
      <c r="A2135" s="7">
        <v>45278</v>
      </c>
      <c r="B2135" s="18">
        <v>78</v>
      </c>
      <c r="C2135" s="8" t="s">
        <v>1137</v>
      </c>
      <c r="D2135" s="9">
        <v>1800506</v>
      </c>
      <c r="E2135" s="9" t="s">
        <v>9</v>
      </c>
      <c r="F2135" s="9"/>
      <c r="G2135" s="11" t="s">
        <v>173</v>
      </c>
    </row>
    <row r="2136" spans="1:7" x14ac:dyDescent="0.25">
      <c r="A2136" s="7">
        <v>45280</v>
      </c>
      <c r="B2136" s="18">
        <v>232410397</v>
      </c>
      <c r="C2136" s="8" t="s">
        <v>1315</v>
      </c>
      <c r="D2136" s="9">
        <v>720198</v>
      </c>
      <c r="E2136" s="9" t="s">
        <v>9</v>
      </c>
      <c r="F2136" s="9"/>
      <c r="G2136" s="11" t="s">
        <v>308</v>
      </c>
    </row>
    <row r="2137" spans="1:7" x14ac:dyDescent="0.25">
      <c r="A2137" s="7">
        <v>45280</v>
      </c>
      <c r="B2137" s="18">
        <v>994</v>
      </c>
      <c r="C2137" s="8" t="s">
        <v>1315</v>
      </c>
      <c r="D2137" s="9">
        <v>144230</v>
      </c>
      <c r="E2137" s="9" t="s">
        <v>9</v>
      </c>
      <c r="F2137" s="9"/>
      <c r="G2137" s="11" t="s">
        <v>308</v>
      </c>
    </row>
    <row r="2138" spans="1:7" x14ac:dyDescent="0.25">
      <c r="A2138" s="7">
        <v>45280</v>
      </c>
      <c r="B2138" s="18" t="s">
        <v>1728</v>
      </c>
      <c r="C2138" s="8" t="s">
        <v>1067</v>
      </c>
      <c r="D2138" s="9">
        <v>3275802</v>
      </c>
      <c r="E2138" s="9" t="s">
        <v>9</v>
      </c>
      <c r="F2138" s="9"/>
      <c r="G2138" s="11" t="s">
        <v>1070</v>
      </c>
    </row>
    <row r="2139" spans="1:7" x14ac:dyDescent="0.25">
      <c r="A2139" s="7">
        <v>45280</v>
      </c>
      <c r="B2139" s="18" t="s">
        <v>1629</v>
      </c>
      <c r="C2139" s="8" t="s">
        <v>1067</v>
      </c>
      <c r="D2139" s="9">
        <v>1133996.97</v>
      </c>
      <c r="E2139" s="9" t="s">
        <v>9</v>
      </c>
      <c r="F2139" s="9"/>
      <c r="G2139" s="11" t="s">
        <v>1070</v>
      </c>
    </row>
    <row r="2140" spans="1:7" x14ac:dyDescent="0.25">
      <c r="A2140" s="7">
        <v>45286</v>
      </c>
      <c r="B2140" s="18" t="s">
        <v>1729</v>
      </c>
      <c r="C2140" s="8" t="s">
        <v>1256</v>
      </c>
      <c r="D2140" s="9">
        <v>467900</v>
      </c>
      <c r="E2140" s="9" t="s">
        <v>9</v>
      </c>
      <c r="F2140" s="9"/>
      <c r="G2140" s="11" t="s">
        <v>1153</v>
      </c>
    </row>
    <row r="2141" spans="1:7" x14ac:dyDescent="0.25">
      <c r="A2141" s="7">
        <v>45286</v>
      </c>
      <c r="B2141" s="18" t="s">
        <v>1730</v>
      </c>
      <c r="C2141" s="8" t="s">
        <v>1256</v>
      </c>
      <c r="D2141" s="9">
        <v>192000</v>
      </c>
      <c r="E2141" s="9" t="s">
        <v>9</v>
      </c>
      <c r="F2141" s="9"/>
      <c r="G2141" s="11" t="s">
        <v>1153</v>
      </c>
    </row>
    <row r="2142" spans="1:7" x14ac:dyDescent="0.25">
      <c r="A2142" s="7">
        <v>45286</v>
      </c>
      <c r="B2142" s="18" t="s">
        <v>1731</v>
      </c>
      <c r="C2142" s="8" t="s">
        <v>1256</v>
      </c>
      <c r="D2142" s="9">
        <v>26000</v>
      </c>
      <c r="E2142" s="9" t="s">
        <v>9</v>
      </c>
      <c r="F2142" s="9"/>
      <c r="G2142" s="11" t="s">
        <v>1153</v>
      </c>
    </row>
    <row r="2143" spans="1:7" x14ac:dyDescent="0.25">
      <c r="A2143" s="7">
        <v>45286</v>
      </c>
      <c r="B2143" s="18" t="s">
        <v>1732</v>
      </c>
      <c r="C2143" s="8" t="s">
        <v>1733</v>
      </c>
      <c r="D2143" s="9">
        <v>157295.85</v>
      </c>
      <c r="E2143" s="9" t="s">
        <v>9</v>
      </c>
      <c r="F2143" s="9"/>
      <c r="G2143" s="11" t="s">
        <v>1734</v>
      </c>
    </row>
    <row r="2144" spans="1:7" x14ac:dyDescent="0.25">
      <c r="A2144" s="7">
        <v>45286</v>
      </c>
      <c r="B2144" s="18">
        <v>1305</v>
      </c>
      <c r="C2144" s="8" t="s">
        <v>1735</v>
      </c>
      <c r="D2144" s="9">
        <v>158924</v>
      </c>
      <c r="E2144" s="9" t="s">
        <v>9</v>
      </c>
      <c r="F2144" s="9"/>
      <c r="G2144" s="11" t="s">
        <v>781</v>
      </c>
    </row>
    <row r="2145" spans="1:7" x14ac:dyDescent="0.25">
      <c r="A2145" s="7">
        <v>45287</v>
      </c>
      <c r="B2145" s="18" t="s">
        <v>1736</v>
      </c>
      <c r="C2145" s="8" t="s">
        <v>306</v>
      </c>
      <c r="D2145" s="9">
        <v>38135.5</v>
      </c>
      <c r="E2145" s="9" t="s">
        <v>9</v>
      </c>
      <c r="F2145" s="9"/>
      <c r="G2145" s="11" t="s">
        <v>1667</v>
      </c>
    </row>
    <row r="2146" spans="1:7" x14ac:dyDescent="0.25">
      <c r="A2146" s="7">
        <v>45287</v>
      </c>
      <c r="B2146" s="18">
        <v>5360</v>
      </c>
      <c r="C2146" s="8" t="s">
        <v>1591</v>
      </c>
      <c r="D2146" s="9">
        <v>5932.4</v>
      </c>
      <c r="E2146" s="9" t="s">
        <v>9</v>
      </c>
      <c r="F2146" s="9"/>
      <c r="G2146" s="11" t="s">
        <v>1087</v>
      </c>
    </row>
    <row r="2147" spans="1:7" x14ac:dyDescent="0.25">
      <c r="A2147" s="7">
        <v>45287</v>
      </c>
      <c r="B2147" s="18" t="s">
        <v>1737</v>
      </c>
      <c r="C2147" s="8" t="s">
        <v>30</v>
      </c>
      <c r="D2147" s="9">
        <v>31779.66</v>
      </c>
      <c r="E2147" s="9" t="s">
        <v>9</v>
      </c>
      <c r="F2147" s="9"/>
      <c r="G2147" s="11" t="s">
        <v>1153</v>
      </c>
    </row>
    <row r="2148" spans="1:7" x14ac:dyDescent="0.25">
      <c r="A2148" s="7">
        <v>45287</v>
      </c>
      <c r="B2148" s="18" t="s">
        <v>1738</v>
      </c>
      <c r="C2148" s="8" t="s">
        <v>1086</v>
      </c>
      <c r="D2148" s="9">
        <v>18240</v>
      </c>
      <c r="E2148" s="9" t="s">
        <v>9</v>
      </c>
      <c r="F2148" s="9"/>
      <c r="G2148" s="11" t="s">
        <v>1087</v>
      </c>
    </row>
    <row r="2149" spans="1:7" x14ac:dyDescent="0.25">
      <c r="A2149" s="7">
        <v>45287</v>
      </c>
      <c r="B2149" s="18">
        <v>481</v>
      </c>
      <c r="C2149" s="8" t="s">
        <v>1659</v>
      </c>
      <c r="D2149" s="9">
        <v>9523</v>
      </c>
      <c r="E2149" s="9" t="s">
        <v>9</v>
      </c>
      <c r="F2149" s="9"/>
      <c r="G2149" s="11" t="s">
        <v>1070</v>
      </c>
    </row>
    <row r="2150" spans="1:7" x14ac:dyDescent="0.25">
      <c r="A2150" s="7">
        <v>45287</v>
      </c>
      <c r="B2150" s="18" t="s">
        <v>1739</v>
      </c>
      <c r="C2150" s="8" t="s">
        <v>377</v>
      </c>
      <c r="D2150" s="9">
        <v>17816.939999999999</v>
      </c>
      <c r="E2150" s="9" t="s">
        <v>9</v>
      </c>
      <c r="F2150" s="9"/>
      <c r="G2150" s="11" t="s">
        <v>1087</v>
      </c>
    </row>
    <row r="2151" spans="1:7" x14ac:dyDescent="0.25">
      <c r="A2151" s="7">
        <v>45291</v>
      </c>
      <c r="B2151" s="18">
        <v>64</v>
      </c>
      <c r="C2151" s="8" t="s">
        <v>1740</v>
      </c>
      <c r="D2151" s="9">
        <v>8000</v>
      </c>
      <c r="E2151" s="9" t="s">
        <v>9</v>
      </c>
      <c r="F2151" s="9"/>
      <c r="G2151" s="11" t="s">
        <v>1093</v>
      </c>
    </row>
    <row r="2152" spans="1:7" x14ac:dyDescent="0.25">
      <c r="A2152" s="7">
        <v>45291</v>
      </c>
      <c r="B2152" s="18" t="s">
        <v>1741</v>
      </c>
      <c r="C2152" s="8" t="s">
        <v>1689</v>
      </c>
      <c r="D2152" s="9">
        <v>1632</v>
      </c>
      <c r="E2152" s="9" t="s">
        <v>9</v>
      </c>
      <c r="F2152" s="9"/>
      <c r="G2152" s="11" t="s">
        <v>1132</v>
      </c>
    </row>
    <row r="2153" spans="1:7" x14ac:dyDescent="0.25">
      <c r="A2153" s="7">
        <v>45291</v>
      </c>
      <c r="B2153" s="18" t="s">
        <v>1742</v>
      </c>
      <c r="C2153" s="8" t="s">
        <v>1689</v>
      </c>
      <c r="D2153" s="9">
        <v>1510</v>
      </c>
      <c r="E2153" s="9" t="s">
        <v>9</v>
      </c>
      <c r="F2153" s="9"/>
      <c r="G2153" s="11" t="s">
        <v>1132</v>
      </c>
    </row>
    <row r="2154" spans="1:7" x14ac:dyDescent="0.25">
      <c r="A2154" s="7">
        <v>45291</v>
      </c>
      <c r="B2154" s="18" t="s">
        <v>1743</v>
      </c>
      <c r="C2154" s="8" t="s">
        <v>1670</v>
      </c>
      <c r="D2154" s="9">
        <v>11800</v>
      </c>
      <c r="E2154" s="9" t="s">
        <v>9</v>
      </c>
      <c r="F2154" s="9"/>
      <c r="G2154" s="11" t="s">
        <v>173</v>
      </c>
    </row>
    <row r="2155" spans="1:7" x14ac:dyDescent="0.25">
      <c r="A2155" s="7">
        <v>45291</v>
      </c>
      <c r="B2155" s="18">
        <v>35</v>
      </c>
      <c r="C2155" s="8" t="s">
        <v>1347</v>
      </c>
      <c r="D2155" s="9">
        <v>22758</v>
      </c>
      <c r="E2155" s="9" t="s">
        <v>9</v>
      </c>
      <c r="F2155" s="9"/>
      <c r="G2155" s="11" t="s">
        <v>1153</v>
      </c>
    </row>
    <row r="2156" spans="1:7" x14ac:dyDescent="0.25">
      <c r="A2156" s="7">
        <v>45291</v>
      </c>
      <c r="B2156" s="18">
        <v>1217</v>
      </c>
      <c r="C2156" s="8" t="s">
        <v>1569</v>
      </c>
      <c r="D2156" s="9">
        <v>56300</v>
      </c>
      <c r="E2156" s="9" t="s">
        <v>9</v>
      </c>
      <c r="F2156" s="9"/>
      <c r="G2156" s="11" t="s">
        <v>1070</v>
      </c>
    </row>
    <row r="2157" spans="1:7" x14ac:dyDescent="0.25">
      <c r="A2157" s="7">
        <v>45291</v>
      </c>
      <c r="B2157" s="18" t="s">
        <v>1744</v>
      </c>
      <c r="C2157" s="8" t="s">
        <v>1745</v>
      </c>
      <c r="D2157" s="9">
        <v>249999</v>
      </c>
      <c r="E2157" s="9" t="s">
        <v>9</v>
      </c>
      <c r="F2157" s="9"/>
      <c r="G2157" s="11" t="s">
        <v>781</v>
      </c>
    </row>
    <row r="2158" spans="1:7" x14ac:dyDescent="0.25">
      <c r="A2158" s="7">
        <v>45291</v>
      </c>
      <c r="B2158" s="18">
        <v>16671</v>
      </c>
      <c r="C2158" s="8" t="s">
        <v>1746</v>
      </c>
      <c r="D2158" s="9">
        <v>240200</v>
      </c>
      <c r="E2158" s="9" t="s">
        <v>9</v>
      </c>
      <c r="F2158" s="9"/>
      <c r="G2158" s="11" t="s">
        <v>1747</v>
      </c>
    </row>
    <row r="2159" spans="1:7" x14ac:dyDescent="0.25">
      <c r="A2159" s="7">
        <v>45291</v>
      </c>
      <c r="B2159" s="18">
        <v>9213</v>
      </c>
      <c r="C2159" s="8" t="s">
        <v>1234</v>
      </c>
      <c r="D2159" s="9">
        <v>4962</v>
      </c>
      <c r="E2159" s="9" t="s">
        <v>9</v>
      </c>
      <c r="F2159" s="9"/>
      <c r="G2159" s="11" t="s">
        <v>1153</v>
      </c>
    </row>
    <row r="2160" spans="1:7" x14ac:dyDescent="0.25">
      <c r="A2160" s="7">
        <v>45291</v>
      </c>
      <c r="B2160" s="18" t="s">
        <v>1748</v>
      </c>
      <c r="C2160" s="8" t="s">
        <v>1696</v>
      </c>
      <c r="D2160" s="9">
        <v>266836</v>
      </c>
      <c r="E2160" s="9" t="s">
        <v>9</v>
      </c>
      <c r="F2160" s="9"/>
      <c r="G2160" s="11" t="s">
        <v>1070</v>
      </c>
    </row>
    <row r="2161" spans="1:7" x14ac:dyDescent="0.25">
      <c r="A2161" s="7">
        <v>45291</v>
      </c>
      <c r="B2161" s="18" t="s">
        <v>1700</v>
      </c>
      <c r="C2161" s="8" t="s">
        <v>1701</v>
      </c>
      <c r="D2161" s="9">
        <v>151600</v>
      </c>
      <c r="E2161" s="9" t="s">
        <v>9</v>
      </c>
      <c r="F2161" s="9"/>
      <c r="G2161" s="11" t="s">
        <v>193</v>
      </c>
    </row>
    <row r="2162" spans="1:7" x14ac:dyDescent="0.25">
      <c r="A2162" s="7">
        <v>45291</v>
      </c>
      <c r="B2162" s="18" t="s">
        <v>1749</v>
      </c>
      <c r="C2162" s="8" t="s">
        <v>1750</v>
      </c>
      <c r="D2162" s="9">
        <v>211000</v>
      </c>
      <c r="E2162" s="9" t="s">
        <v>9</v>
      </c>
      <c r="F2162" s="9"/>
      <c r="G2162" s="11" t="s">
        <v>1070</v>
      </c>
    </row>
    <row r="2163" spans="1:7" x14ac:dyDescent="0.25">
      <c r="A2163" s="7">
        <v>45291</v>
      </c>
      <c r="B2163" s="18" t="s">
        <v>1751</v>
      </c>
      <c r="C2163" s="8" t="s">
        <v>1701</v>
      </c>
      <c r="D2163" s="9">
        <v>4558</v>
      </c>
      <c r="E2163" s="9" t="s">
        <v>9</v>
      </c>
      <c r="F2163" s="9"/>
      <c r="G2163" s="11" t="s">
        <v>193</v>
      </c>
    </row>
    <row r="2164" spans="1:7" x14ac:dyDescent="0.25">
      <c r="A2164" s="7">
        <v>45291</v>
      </c>
      <c r="B2164" s="18" t="s">
        <v>1752</v>
      </c>
      <c r="C2164" s="8" t="s">
        <v>1724</v>
      </c>
      <c r="D2164" s="9">
        <v>33700</v>
      </c>
      <c r="E2164" s="9" t="s">
        <v>9</v>
      </c>
      <c r="F2164" s="9"/>
      <c r="G2164" s="11" t="s">
        <v>173</v>
      </c>
    </row>
    <row r="2165" spans="1:7" x14ac:dyDescent="0.25">
      <c r="A2165" s="7">
        <v>45291</v>
      </c>
      <c r="B2165" s="18" t="s">
        <v>1753</v>
      </c>
      <c r="C2165" s="8" t="s">
        <v>30</v>
      </c>
      <c r="D2165" s="9">
        <v>39546.620000000003</v>
      </c>
      <c r="E2165" s="9" t="s">
        <v>9</v>
      </c>
      <c r="F2165" s="9"/>
      <c r="G2165" s="11" t="s">
        <v>1153</v>
      </c>
    </row>
    <row r="2166" spans="1:7" x14ac:dyDescent="0.25">
      <c r="A2166" s="7">
        <v>45291</v>
      </c>
      <c r="B2166" s="18">
        <v>15038</v>
      </c>
      <c r="C2166" s="8" t="s">
        <v>377</v>
      </c>
      <c r="D2166" s="9">
        <v>6764.4</v>
      </c>
      <c r="E2166" s="9" t="s">
        <v>9</v>
      </c>
      <c r="F2166" s="9"/>
      <c r="G2166" s="11" t="s">
        <v>1087</v>
      </c>
    </row>
    <row r="2167" spans="1:7" x14ac:dyDescent="0.25">
      <c r="A2167" s="7">
        <v>45291</v>
      </c>
      <c r="B2167" s="18" t="s">
        <v>1754</v>
      </c>
      <c r="C2167" s="8" t="s">
        <v>377</v>
      </c>
      <c r="D2167" s="9">
        <v>8623.74</v>
      </c>
      <c r="E2167" s="9" t="s">
        <v>9</v>
      </c>
      <c r="F2167" s="9"/>
      <c r="G2167" s="11" t="s">
        <v>1087</v>
      </c>
    </row>
    <row r="2168" spans="1:7" x14ac:dyDescent="0.25">
      <c r="A2168" s="7">
        <v>45291</v>
      </c>
      <c r="B2168" s="18" t="s">
        <v>1755</v>
      </c>
      <c r="C2168" s="8" t="s">
        <v>377</v>
      </c>
      <c r="D2168" s="9">
        <v>9545.76</v>
      </c>
      <c r="E2168" s="9" t="s">
        <v>9</v>
      </c>
      <c r="F2168" s="9"/>
      <c r="G2168" s="11" t="s">
        <v>1087</v>
      </c>
    </row>
    <row r="2169" spans="1:7" x14ac:dyDescent="0.25">
      <c r="A2169" s="7">
        <v>45291</v>
      </c>
      <c r="B2169" s="18">
        <v>129</v>
      </c>
      <c r="C2169" s="8" t="s">
        <v>1653</v>
      </c>
      <c r="D2169" s="9">
        <v>6072.95</v>
      </c>
      <c r="E2169" s="9" t="s">
        <v>9</v>
      </c>
      <c r="F2169" s="9"/>
      <c r="G2169" s="11" t="s">
        <v>1070</v>
      </c>
    </row>
    <row r="2170" spans="1:7" x14ac:dyDescent="0.25">
      <c r="A2170" s="7">
        <v>45291</v>
      </c>
      <c r="B2170" s="18">
        <v>725</v>
      </c>
      <c r="C2170" s="8" t="s">
        <v>1756</v>
      </c>
      <c r="D2170" s="9">
        <v>41727.199999999997</v>
      </c>
      <c r="E2170" s="9" t="s">
        <v>9</v>
      </c>
      <c r="F2170" s="9"/>
      <c r="G2170" s="11" t="s">
        <v>781</v>
      </c>
    </row>
    <row r="2171" spans="1:7" x14ac:dyDescent="0.25">
      <c r="A2171" s="7">
        <v>45291</v>
      </c>
      <c r="B2171" s="18">
        <v>5304</v>
      </c>
      <c r="C2171" s="8" t="s">
        <v>1591</v>
      </c>
      <c r="D2171" s="9">
        <v>38641</v>
      </c>
      <c r="E2171" s="9" t="s">
        <v>9</v>
      </c>
      <c r="F2171" s="9"/>
      <c r="G2171" s="11" t="s">
        <v>1087</v>
      </c>
    </row>
    <row r="2172" spans="1:7" x14ac:dyDescent="0.25">
      <c r="A2172" s="7">
        <v>45291</v>
      </c>
      <c r="B2172" s="20">
        <v>8091</v>
      </c>
      <c r="C2172" s="8" t="s">
        <v>514</v>
      </c>
      <c r="D2172" s="9">
        <v>16237.5</v>
      </c>
      <c r="E2172" s="9" t="s">
        <v>9</v>
      </c>
      <c r="F2172" s="9"/>
      <c r="G2172" s="11" t="s">
        <v>781</v>
      </c>
    </row>
    <row r="2173" spans="1:7" x14ac:dyDescent="0.25">
      <c r="A2173" s="7">
        <v>45291</v>
      </c>
      <c r="B2173" s="18" t="s">
        <v>1757</v>
      </c>
      <c r="C2173" s="8" t="s">
        <v>1186</v>
      </c>
      <c r="D2173" s="9">
        <v>1000</v>
      </c>
      <c r="E2173" s="9" t="s">
        <v>9</v>
      </c>
      <c r="F2173" s="9"/>
      <c r="G2173" s="11" t="s">
        <v>1070</v>
      </c>
    </row>
    <row r="2174" spans="1:7" x14ac:dyDescent="0.25">
      <c r="A2174" s="7">
        <v>45291</v>
      </c>
      <c r="B2174" s="18" t="s">
        <v>1758</v>
      </c>
      <c r="C2174" s="8" t="s">
        <v>1759</v>
      </c>
      <c r="D2174" s="9">
        <v>22960</v>
      </c>
      <c r="E2174" s="9" t="s">
        <v>9</v>
      </c>
      <c r="F2174" s="9"/>
      <c r="G2174" s="11" t="s">
        <v>193</v>
      </c>
    </row>
    <row r="2175" spans="1:7" x14ac:dyDescent="0.25">
      <c r="A2175" s="7">
        <v>45291</v>
      </c>
      <c r="B2175" s="18" t="s">
        <v>1760</v>
      </c>
      <c r="C2175" s="8" t="s">
        <v>1761</v>
      </c>
      <c r="D2175" s="9">
        <v>3993.22</v>
      </c>
      <c r="E2175" s="9" t="s">
        <v>9</v>
      </c>
      <c r="F2175" s="9"/>
      <c r="G2175" s="11" t="s">
        <v>1637</v>
      </c>
    </row>
    <row r="2176" spans="1:7" x14ac:dyDescent="0.25">
      <c r="A2176" s="7">
        <v>45291</v>
      </c>
      <c r="B2176" s="18" t="s">
        <v>1762</v>
      </c>
      <c r="C2176" s="8" t="s">
        <v>1320</v>
      </c>
      <c r="D2176" s="9">
        <v>18500</v>
      </c>
      <c r="E2176" s="9" t="s">
        <v>9</v>
      </c>
      <c r="F2176" s="9"/>
      <c r="G2176" s="11" t="s">
        <v>459</v>
      </c>
    </row>
    <row r="2177" spans="1:7" x14ac:dyDescent="0.25">
      <c r="A2177" s="7">
        <v>45291</v>
      </c>
      <c r="B2177" s="18">
        <v>232412856</v>
      </c>
      <c r="C2177" s="8" t="s">
        <v>1315</v>
      </c>
      <c r="D2177" s="9">
        <v>16800</v>
      </c>
      <c r="E2177" s="9" t="s">
        <v>9</v>
      </c>
      <c r="F2177" s="9"/>
      <c r="G2177" s="11" t="s">
        <v>308</v>
      </c>
    </row>
    <row r="2178" spans="1:7" x14ac:dyDescent="0.25">
      <c r="A2178" s="7">
        <v>45291</v>
      </c>
      <c r="B2178" s="18">
        <v>130</v>
      </c>
      <c r="C2178" s="8" t="s">
        <v>1763</v>
      </c>
      <c r="D2178" s="9">
        <v>118000</v>
      </c>
      <c r="E2178" s="9" t="s">
        <v>9</v>
      </c>
      <c r="F2178" s="9"/>
      <c r="G2178" s="11" t="s">
        <v>1070</v>
      </c>
    </row>
    <row r="2179" spans="1:7" x14ac:dyDescent="0.25">
      <c r="A2179" s="7">
        <v>45291</v>
      </c>
      <c r="B2179" s="18">
        <v>1217</v>
      </c>
      <c r="C2179" s="8" t="s">
        <v>1569</v>
      </c>
      <c r="D2179" s="9">
        <v>56300</v>
      </c>
      <c r="E2179" s="9" t="s">
        <v>9</v>
      </c>
      <c r="F2179" s="9"/>
      <c r="G2179" s="11" t="s">
        <v>1070</v>
      </c>
    </row>
    <row r="2180" spans="1:7" x14ac:dyDescent="0.25">
      <c r="A2180" s="7">
        <v>45291</v>
      </c>
      <c r="B2180" s="18" t="s">
        <v>1764</v>
      </c>
      <c r="C2180" s="8" t="s">
        <v>1765</v>
      </c>
      <c r="D2180" s="9">
        <v>11000</v>
      </c>
      <c r="E2180" s="9" t="s">
        <v>9</v>
      </c>
      <c r="F2180" s="9"/>
      <c r="G2180" s="11" t="s">
        <v>1132</v>
      </c>
    </row>
    <row r="2181" spans="1:7" x14ac:dyDescent="0.25">
      <c r="A2181" s="7">
        <v>45291</v>
      </c>
      <c r="B2181" s="18" t="s">
        <v>1766</v>
      </c>
      <c r="C2181" s="8" t="s">
        <v>30</v>
      </c>
      <c r="D2181" s="9">
        <v>31372.89</v>
      </c>
      <c r="E2181" s="9" t="s">
        <v>9</v>
      </c>
      <c r="F2181" s="9"/>
      <c r="G2181" s="11" t="s">
        <v>1153</v>
      </c>
    </row>
    <row r="2182" spans="1:7" x14ac:dyDescent="0.25">
      <c r="A2182" s="7">
        <v>45291</v>
      </c>
      <c r="B2182" s="18" t="s">
        <v>1767</v>
      </c>
      <c r="C2182" s="8" t="s">
        <v>377</v>
      </c>
      <c r="D2182" s="9">
        <v>2881.36</v>
      </c>
      <c r="E2182" s="9" t="s">
        <v>9</v>
      </c>
      <c r="F2182" s="9"/>
      <c r="G2182" s="11" t="s">
        <v>1087</v>
      </c>
    </row>
    <row r="2183" spans="1:7" x14ac:dyDescent="0.25">
      <c r="A2183" s="7">
        <v>45291</v>
      </c>
      <c r="B2183" s="18" t="s">
        <v>1768</v>
      </c>
      <c r="C2183" s="8" t="s">
        <v>377</v>
      </c>
      <c r="D2183" s="9">
        <v>2432.1999999999998</v>
      </c>
      <c r="E2183" s="9" t="s">
        <v>9</v>
      </c>
      <c r="F2183" s="9"/>
      <c r="G2183" s="11" t="s">
        <v>1087</v>
      </c>
    </row>
    <row r="2184" spans="1:7" x14ac:dyDescent="0.25">
      <c r="A2184" s="7">
        <v>45291</v>
      </c>
      <c r="B2184" s="18">
        <v>5065</v>
      </c>
      <c r="C2184" s="8" t="s">
        <v>377</v>
      </c>
      <c r="D2184" s="9">
        <v>2217</v>
      </c>
      <c r="E2184" s="9" t="s">
        <v>9</v>
      </c>
      <c r="F2184" s="9"/>
      <c r="G2184" s="11" t="s">
        <v>1087</v>
      </c>
    </row>
    <row r="2185" spans="1:7" x14ac:dyDescent="0.25">
      <c r="A2185" s="7">
        <v>45291</v>
      </c>
      <c r="B2185" s="8" t="s">
        <v>1769</v>
      </c>
      <c r="C2185" s="8" t="s">
        <v>1689</v>
      </c>
      <c r="D2185" s="9">
        <v>725</v>
      </c>
      <c r="E2185" s="9" t="s">
        <v>9</v>
      </c>
      <c r="F2185" s="9"/>
      <c r="G2185" s="11" t="s">
        <v>1132</v>
      </c>
    </row>
    <row r="2186" spans="1:7" x14ac:dyDescent="0.25">
      <c r="A2186" s="7">
        <v>45291</v>
      </c>
      <c r="B2186" s="18">
        <v>433</v>
      </c>
      <c r="C2186" s="8" t="s">
        <v>1659</v>
      </c>
      <c r="D2186" s="9">
        <v>28067</v>
      </c>
      <c r="E2186" s="9" t="s">
        <v>9</v>
      </c>
      <c r="F2186" s="9"/>
      <c r="G2186" s="11" t="s">
        <v>1070</v>
      </c>
    </row>
    <row r="2187" spans="1:7" x14ac:dyDescent="0.25">
      <c r="A2187" s="7">
        <v>45291</v>
      </c>
      <c r="B2187" s="18">
        <v>991</v>
      </c>
      <c r="C2187" s="8" t="s">
        <v>1770</v>
      </c>
      <c r="D2187" s="9">
        <v>33500</v>
      </c>
      <c r="E2187" s="9" t="s">
        <v>9</v>
      </c>
      <c r="F2187" s="9"/>
      <c r="G2187" s="11" t="s">
        <v>193</v>
      </c>
    </row>
    <row r="2188" spans="1:7" x14ac:dyDescent="0.25">
      <c r="A2188" s="7">
        <v>45291</v>
      </c>
      <c r="B2188" s="18" t="s">
        <v>1771</v>
      </c>
      <c r="C2188" s="8" t="s">
        <v>1186</v>
      </c>
      <c r="D2188" s="9">
        <v>677.96</v>
      </c>
      <c r="E2188" s="9" t="s">
        <v>9</v>
      </c>
      <c r="F2188" s="9"/>
      <c r="G2188" s="11" t="s">
        <v>1070</v>
      </c>
    </row>
    <row r="2189" spans="1:7" x14ac:dyDescent="0.25">
      <c r="A2189" s="7">
        <v>45291</v>
      </c>
      <c r="B2189" s="18" t="s">
        <v>1772</v>
      </c>
      <c r="C2189" s="8" t="s">
        <v>1186</v>
      </c>
      <c r="D2189" s="9">
        <v>4915.24</v>
      </c>
      <c r="E2189" s="9" t="s">
        <v>9</v>
      </c>
      <c r="F2189" s="9"/>
      <c r="G2189" s="11" t="s">
        <v>1070</v>
      </c>
    </row>
    <row r="2190" spans="1:7" x14ac:dyDescent="0.25">
      <c r="A2190" s="7">
        <v>45291</v>
      </c>
      <c r="B2190" s="18" t="s">
        <v>1773</v>
      </c>
      <c r="C2190" s="8" t="s">
        <v>377</v>
      </c>
      <c r="D2190" s="9">
        <v>13093.22</v>
      </c>
      <c r="E2190" s="9" t="s">
        <v>9</v>
      </c>
      <c r="F2190" s="9"/>
      <c r="G2190" s="11" t="s">
        <v>1087</v>
      </c>
    </row>
    <row r="2191" spans="1:7" x14ac:dyDescent="0.25">
      <c r="A2191" s="7">
        <v>45291</v>
      </c>
      <c r="B2191" s="18" t="s">
        <v>1774</v>
      </c>
      <c r="C2191" s="8" t="s">
        <v>377</v>
      </c>
      <c r="D2191" s="9">
        <v>7444.9</v>
      </c>
      <c r="E2191" s="9" t="s">
        <v>9</v>
      </c>
      <c r="F2191" s="9"/>
      <c r="G2191" s="11" t="s">
        <v>1087</v>
      </c>
    </row>
    <row r="2192" spans="1:7" x14ac:dyDescent="0.25">
      <c r="A2192" s="7">
        <v>45291</v>
      </c>
      <c r="B2192" s="18" t="s">
        <v>1775</v>
      </c>
      <c r="C2192" s="8" t="s">
        <v>377</v>
      </c>
      <c r="D2192" s="9">
        <v>44652.54</v>
      </c>
      <c r="E2192" s="9" t="s">
        <v>9</v>
      </c>
      <c r="F2192" s="9"/>
      <c r="G2192" s="11" t="s">
        <v>1087</v>
      </c>
    </row>
    <row r="2193" spans="1:7" x14ac:dyDescent="0.25">
      <c r="A2193" s="7">
        <v>45291</v>
      </c>
      <c r="B2193" s="18" t="s">
        <v>1776</v>
      </c>
      <c r="C2193" s="8" t="s">
        <v>1543</v>
      </c>
      <c r="D2193" s="9">
        <v>4152.54</v>
      </c>
      <c r="E2193" s="9" t="s">
        <v>9</v>
      </c>
      <c r="F2193" s="9"/>
      <c r="G2193" s="11" t="s">
        <v>1070</v>
      </c>
    </row>
    <row r="2194" spans="1:7" x14ac:dyDescent="0.25">
      <c r="A2194" s="7">
        <v>45291</v>
      </c>
      <c r="B2194" s="18">
        <v>440</v>
      </c>
      <c r="C2194" s="8" t="s">
        <v>1659</v>
      </c>
      <c r="D2194" s="9">
        <v>35600</v>
      </c>
      <c r="E2194" s="9" t="s">
        <v>9</v>
      </c>
      <c r="F2194" s="9"/>
      <c r="G2194" s="11" t="s">
        <v>1070</v>
      </c>
    </row>
    <row r="2195" spans="1:7" x14ac:dyDescent="0.25">
      <c r="A2195" s="7">
        <v>45291</v>
      </c>
      <c r="B2195" s="18" t="s">
        <v>1777</v>
      </c>
      <c r="C2195" s="8" t="s">
        <v>1765</v>
      </c>
      <c r="D2195" s="9">
        <v>18500</v>
      </c>
      <c r="E2195" s="9" t="s">
        <v>9</v>
      </c>
      <c r="F2195" s="9"/>
      <c r="G2195" s="11" t="s">
        <v>1132</v>
      </c>
    </row>
    <row r="2196" spans="1:7" x14ac:dyDescent="0.25">
      <c r="A2196" s="7">
        <v>45291</v>
      </c>
      <c r="B2196" s="18">
        <v>996</v>
      </c>
      <c r="C2196" s="8" t="s">
        <v>1770</v>
      </c>
      <c r="D2196" s="9">
        <v>17800</v>
      </c>
      <c r="E2196" s="9" t="s">
        <v>9</v>
      </c>
      <c r="F2196" s="9"/>
      <c r="G2196" s="11" t="s">
        <v>193</v>
      </c>
    </row>
    <row r="2197" spans="1:7" x14ac:dyDescent="0.25">
      <c r="A2197" s="7">
        <v>45291</v>
      </c>
      <c r="B2197" s="18">
        <v>38</v>
      </c>
      <c r="C2197" s="8" t="s">
        <v>1778</v>
      </c>
      <c r="D2197" s="9">
        <v>70267</v>
      </c>
      <c r="E2197" s="9" t="s">
        <v>9</v>
      </c>
      <c r="F2197" s="9"/>
      <c r="G2197" s="11" t="s">
        <v>1087</v>
      </c>
    </row>
    <row r="2198" spans="1:7" x14ac:dyDescent="0.25">
      <c r="A2198" s="7">
        <v>45291</v>
      </c>
      <c r="B2198" s="18">
        <v>6088</v>
      </c>
      <c r="C2198" s="8" t="s">
        <v>1591</v>
      </c>
      <c r="D2198" s="9">
        <v>28463.54</v>
      </c>
      <c r="E2198" s="9" t="s">
        <v>9</v>
      </c>
      <c r="F2198" s="9"/>
      <c r="G2198" s="11" t="s">
        <v>1087</v>
      </c>
    </row>
    <row r="2199" spans="1:7" x14ac:dyDescent="0.25">
      <c r="A2199" s="7">
        <v>45291</v>
      </c>
      <c r="B2199" s="18">
        <v>5290</v>
      </c>
      <c r="C2199" s="8" t="s">
        <v>1591</v>
      </c>
      <c r="D2199" s="9">
        <v>63288.13</v>
      </c>
      <c r="E2199" s="9" t="s">
        <v>9</v>
      </c>
      <c r="F2199" s="9"/>
      <c r="G2199" s="11" t="s">
        <v>1087</v>
      </c>
    </row>
    <row r="2200" spans="1:7" x14ac:dyDescent="0.25">
      <c r="A2200" s="7">
        <v>45068</v>
      </c>
      <c r="B2200" s="18">
        <v>23</v>
      </c>
      <c r="C2200" s="8" t="s">
        <v>713</v>
      </c>
      <c r="D2200" s="9">
        <v>17590</v>
      </c>
      <c r="E2200" s="9" t="s">
        <v>9</v>
      </c>
      <c r="F2200" s="9"/>
      <c r="G2200" s="11" t="s">
        <v>1070</v>
      </c>
    </row>
    <row r="2201" spans="1:7" x14ac:dyDescent="0.25">
      <c r="A2201" s="7">
        <v>45077</v>
      </c>
      <c r="B2201" s="18">
        <v>16</v>
      </c>
      <c r="C2201" s="8" t="s">
        <v>713</v>
      </c>
      <c r="D2201" s="9">
        <v>18270</v>
      </c>
      <c r="E2201" s="9" t="s">
        <v>9</v>
      </c>
      <c r="F2201" s="9"/>
      <c r="G2201" s="11" t="s">
        <v>1070</v>
      </c>
    </row>
    <row r="2202" spans="1:7" x14ac:dyDescent="0.25">
      <c r="A2202" s="7">
        <v>45077</v>
      </c>
      <c r="B2202" s="18">
        <v>14</v>
      </c>
      <c r="C2202" s="8" t="s">
        <v>713</v>
      </c>
      <c r="D2202" s="9">
        <v>5740</v>
      </c>
      <c r="E2202" s="9" t="s">
        <v>9</v>
      </c>
      <c r="F2202" s="9"/>
      <c r="G2202" s="11" t="s">
        <v>1070</v>
      </c>
    </row>
    <row r="2203" spans="1:7" x14ac:dyDescent="0.25">
      <c r="A2203" s="7">
        <v>45094</v>
      </c>
      <c r="B2203" s="18">
        <v>17</v>
      </c>
      <c r="C2203" s="8" t="s">
        <v>713</v>
      </c>
      <c r="D2203" s="9">
        <v>17850</v>
      </c>
      <c r="E2203" s="9" t="s">
        <v>9</v>
      </c>
      <c r="F2203" s="9"/>
      <c r="G2203" s="11" t="s">
        <v>1070</v>
      </c>
    </row>
    <row r="2204" spans="1:7" x14ac:dyDescent="0.25">
      <c r="A2204" s="7">
        <v>45094</v>
      </c>
      <c r="B2204" s="18">
        <v>12</v>
      </c>
      <c r="C2204" s="8" t="s">
        <v>713</v>
      </c>
      <c r="D2204" s="9">
        <v>24710</v>
      </c>
      <c r="E2204" s="9" t="s">
        <v>9</v>
      </c>
      <c r="F2204" s="9"/>
      <c r="G2204" s="11" t="s">
        <v>1070</v>
      </c>
    </row>
    <row r="2205" spans="1:7" x14ac:dyDescent="0.25">
      <c r="A2205" s="7">
        <v>45094</v>
      </c>
      <c r="B2205" s="18">
        <v>4</v>
      </c>
      <c r="C2205" s="8" t="s">
        <v>713</v>
      </c>
      <c r="D2205" s="9">
        <v>3920</v>
      </c>
      <c r="E2205" s="9" t="s">
        <v>9</v>
      </c>
      <c r="F2205" s="9"/>
      <c r="G2205" s="11" t="s">
        <v>1070</v>
      </c>
    </row>
    <row r="2206" spans="1:7" x14ac:dyDescent="0.25">
      <c r="A2206" s="7">
        <v>45094</v>
      </c>
      <c r="B2206" s="18">
        <v>2</v>
      </c>
      <c r="C2206" s="8" t="s">
        <v>713</v>
      </c>
      <c r="D2206" s="9">
        <v>11970</v>
      </c>
      <c r="E2206" s="9" t="s">
        <v>9</v>
      </c>
      <c r="F2206" s="9"/>
      <c r="G2206" s="11" t="s">
        <v>1070</v>
      </c>
    </row>
    <row r="2207" spans="1:7" x14ac:dyDescent="0.25">
      <c r="A2207" s="7">
        <v>45107</v>
      </c>
      <c r="B2207" s="18"/>
      <c r="C2207" s="8" t="s">
        <v>713</v>
      </c>
      <c r="D2207" s="9">
        <v>12810</v>
      </c>
      <c r="E2207" s="9" t="s">
        <v>9</v>
      </c>
      <c r="F2207" s="9"/>
      <c r="G2207" s="11" t="s">
        <v>1070</v>
      </c>
    </row>
    <row r="2208" spans="1:7" x14ac:dyDescent="0.25">
      <c r="A2208" s="7">
        <v>45118</v>
      </c>
      <c r="B2208" s="18">
        <v>16</v>
      </c>
      <c r="C2208" s="8" t="s">
        <v>713</v>
      </c>
      <c r="D2208" s="9">
        <v>11900</v>
      </c>
      <c r="E2208" s="9" t="s">
        <v>9</v>
      </c>
      <c r="F2208" s="9"/>
      <c r="G2208" s="11" t="s">
        <v>1070</v>
      </c>
    </row>
    <row r="2209" spans="1:7" x14ac:dyDescent="0.25">
      <c r="A2209" s="7">
        <v>45119</v>
      </c>
      <c r="B2209" s="18">
        <v>27</v>
      </c>
      <c r="C2209" s="8" t="s">
        <v>713</v>
      </c>
      <c r="D2209" s="9">
        <v>5950</v>
      </c>
      <c r="E2209" s="9" t="s">
        <v>9</v>
      </c>
      <c r="F2209" s="9"/>
      <c r="G2209" s="11" t="s">
        <v>1070</v>
      </c>
    </row>
    <row r="2210" spans="1:7" x14ac:dyDescent="0.25">
      <c r="A2210" s="7">
        <v>45144</v>
      </c>
      <c r="B2210" s="18">
        <v>58</v>
      </c>
      <c r="C2210" s="8" t="s">
        <v>713</v>
      </c>
      <c r="D2210" s="9">
        <v>5950</v>
      </c>
      <c r="E2210" s="9" t="s">
        <v>9</v>
      </c>
      <c r="F2210" s="9"/>
      <c r="G2210" s="11" t="s">
        <v>1070</v>
      </c>
    </row>
    <row r="2211" spans="1:7" x14ac:dyDescent="0.25">
      <c r="A2211" s="7">
        <v>45151</v>
      </c>
      <c r="B2211" s="18">
        <v>138</v>
      </c>
      <c r="C2211" s="8" t="s">
        <v>713</v>
      </c>
      <c r="D2211" s="9">
        <v>11900</v>
      </c>
      <c r="E2211" s="9" t="s">
        <v>9</v>
      </c>
      <c r="F2211" s="9"/>
      <c r="G2211" s="11" t="s">
        <v>1070</v>
      </c>
    </row>
    <row r="2212" spans="1:7" x14ac:dyDescent="0.25">
      <c r="A2212" s="7">
        <v>45156</v>
      </c>
      <c r="B2212" s="18">
        <v>178</v>
      </c>
      <c r="C2212" s="8" t="s">
        <v>713</v>
      </c>
      <c r="D2212" s="9">
        <v>17710</v>
      </c>
      <c r="E2212" s="9" t="s">
        <v>9</v>
      </c>
      <c r="F2212" s="9"/>
      <c r="G2212" s="11" t="s">
        <v>1070</v>
      </c>
    </row>
    <row r="2213" spans="1:7" x14ac:dyDescent="0.25">
      <c r="A2213" s="7">
        <v>45166</v>
      </c>
      <c r="B2213" s="18">
        <v>198</v>
      </c>
      <c r="C2213" s="8" t="s">
        <v>713</v>
      </c>
      <c r="D2213" s="9">
        <v>5600</v>
      </c>
      <c r="E2213" s="9" t="s">
        <v>9</v>
      </c>
      <c r="F2213" s="9"/>
      <c r="G2213" s="11" t="s">
        <v>1070</v>
      </c>
    </row>
    <row r="2214" spans="1:7" x14ac:dyDescent="0.25">
      <c r="A2214" s="7">
        <v>45173</v>
      </c>
      <c r="B2214" s="18"/>
      <c r="C2214" s="8" t="s">
        <v>713</v>
      </c>
      <c r="D2214" s="9">
        <v>16800</v>
      </c>
      <c r="E2214" s="9" t="s">
        <v>9</v>
      </c>
      <c r="F2214" s="9"/>
      <c r="G2214" s="11" t="s">
        <v>1070</v>
      </c>
    </row>
    <row r="2215" spans="1:7" x14ac:dyDescent="0.25">
      <c r="A2215" s="7">
        <v>45179</v>
      </c>
      <c r="B2215" s="18"/>
      <c r="C2215" s="8" t="s">
        <v>713</v>
      </c>
      <c r="D2215" s="9">
        <v>31250</v>
      </c>
      <c r="E2215" s="9" t="s">
        <v>9</v>
      </c>
      <c r="F2215" s="9"/>
      <c r="G2215" s="11" t="s">
        <v>1070</v>
      </c>
    </row>
    <row r="2216" spans="1:7" x14ac:dyDescent="0.25">
      <c r="A2216" s="7">
        <v>45183</v>
      </c>
      <c r="B2216" s="18">
        <v>242</v>
      </c>
      <c r="C2216" s="8" t="s">
        <v>713</v>
      </c>
      <c r="D2216" s="9">
        <v>11200</v>
      </c>
      <c r="E2216" s="9" t="s">
        <v>9</v>
      </c>
      <c r="F2216" s="9"/>
      <c r="G2216" s="11" t="s">
        <v>1070</v>
      </c>
    </row>
    <row r="2217" spans="1:7" x14ac:dyDescent="0.25">
      <c r="A2217" s="7">
        <v>45186</v>
      </c>
      <c r="B2217" s="18">
        <v>69</v>
      </c>
      <c r="C2217" s="8" t="s">
        <v>713</v>
      </c>
      <c r="D2217" s="9">
        <v>24350</v>
      </c>
      <c r="E2217" s="9" t="s">
        <v>9</v>
      </c>
      <c r="F2217" s="9"/>
      <c r="G2217" s="11" t="s">
        <v>1070</v>
      </c>
    </row>
    <row r="2218" spans="1:7" x14ac:dyDescent="0.25">
      <c r="A2218" s="7">
        <v>45218</v>
      </c>
      <c r="B2218" s="18">
        <v>612</v>
      </c>
      <c r="C2218" s="8" t="s">
        <v>713</v>
      </c>
      <c r="D2218" s="9">
        <v>37030</v>
      </c>
      <c r="E2218" s="9" t="s">
        <v>9</v>
      </c>
      <c r="F2218" s="9"/>
      <c r="G2218" s="11" t="s">
        <v>1070</v>
      </c>
    </row>
    <row r="2219" spans="1:7" x14ac:dyDescent="0.25">
      <c r="A2219" s="7">
        <v>45219</v>
      </c>
      <c r="B2219" s="18">
        <v>717</v>
      </c>
      <c r="C2219" s="8" t="s">
        <v>713</v>
      </c>
      <c r="D2219" s="9">
        <v>41740</v>
      </c>
      <c r="E2219" s="9" t="s">
        <v>9</v>
      </c>
      <c r="F2219" s="9"/>
      <c r="G2219" s="11" t="s">
        <v>1070</v>
      </c>
    </row>
    <row r="2220" spans="1:7" x14ac:dyDescent="0.25">
      <c r="A2220" s="7">
        <v>45238</v>
      </c>
      <c r="B2220" s="18">
        <v>511</v>
      </c>
      <c r="C2220" s="8" t="s">
        <v>713</v>
      </c>
      <c r="D2220" s="9">
        <v>40320</v>
      </c>
      <c r="E2220" s="9" t="s">
        <v>9</v>
      </c>
      <c r="F2220" s="9"/>
      <c r="G2220" s="11" t="s">
        <v>1070</v>
      </c>
    </row>
    <row r="2221" spans="1:7" x14ac:dyDescent="0.25">
      <c r="A2221" s="7">
        <v>45291</v>
      </c>
      <c r="B2221" s="18">
        <v>241</v>
      </c>
      <c r="C2221" s="8" t="s">
        <v>713</v>
      </c>
      <c r="D2221" s="9">
        <v>13300</v>
      </c>
      <c r="E2221" s="9" t="s">
        <v>9</v>
      </c>
      <c r="F2221" s="9"/>
      <c r="G2221" s="11" t="s">
        <v>1070</v>
      </c>
    </row>
    <row r="2222" spans="1:7" x14ac:dyDescent="0.25">
      <c r="A2222" s="7">
        <v>45291</v>
      </c>
      <c r="B2222" s="18">
        <v>785</v>
      </c>
      <c r="C2222" s="8" t="s">
        <v>713</v>
      </c>
      <c r="D2222" s="9">
        <v>22050</v>
      </c>
      <c r="E2222" s="9" t="s">
        <v>9</v>
      </c>
      <c r="F2222" s="9"/>
      <c r="G2222" s="11" t="s">
        <v>1070</v>
      </c>
    </row>
    <row r="2223" spans="1:7" x14ac:dyDescent="0.25">
      <c r="A2223" s="7">
        <v>45077</v>
      </c>
      <c r="B2223" s="18">
        <v>14</v>
      </c>
      <c r="C2223" s="8" t="s">
        <v>713</v>
      </c>
      <c r="D2223" s="9">
        <v>6650</v>
      </c>
      <c r="E2223" s="9" t="s">
        <v>9</v>
      </c>
      <c r="F2223" s="9"/>
      <c r="G2223" s="11" t="s">
        <v>1070</v>
      </c>
    </row>
    <row r="2224" spans="1:7" x14ac:dyDescent="0.25">
      <c r="A2224" s="7">
        <v>45118</v>
      </c>
      <c r="B2224" s="18">
        <v>97</v>
      </c>
      <c r="C2224" s="8" t="s">
        <v>713</v>
      </c>
      <c r="D2224" s="9">
        <v>18690</v>
      </c>
      <c r="E2224" s="9" t="s">
        <v>9</v>
      </c>
      <c r="F2224" s="9"/>
      <c r="G2224" s="11" t="s">
        <v>1070</v>
      </c>
    </row>
    <row r="2225" spans="1:7" x14ac:dyDescent="0.25">
      <c r="A2225" s="7">
        <v>45144</v>
      </c>
      <c r="B2225" s="18">
        <v>58</v>
      </c>
      <c r="C2225" s="8" t="s">
        <v>713</v>
      </c>
      <c r="D2225" s="9">
        <v>6860</v>
      </c>
      <c r="E2225" s="9" t="s">
        <v>9</v>
      </c>
      <c r="F2225" s="9"/>
      <c r="G2225" s="11" t="s">
        <v>1070</v>
      </c>
    </row>
    <row r="2226" spans="1:7" x14ac:dyDescent="0.25">
      <c r="A2226" s="7">
        <v>45173</v>
      </c>
      <c r="B2226" s="18"/>
      <c r="C2226" s="8" t="s">
        <v>713</v>
      </c>
      <c r="D2226" s="9">
        <v>6300</v>
      </c>
      <c r="E2226" s="9" t="s">
        <v>9</v>
      </c>
      <c r="F2226" s="9"/>
      <c r="G2226" s="11" t="s">
        <v>1070</v>
      </c>
    </row>
    <row r="2227" spans="1:7" x14ac:dyDescent="0.25">
      <c r="A2227" s="7">
        <v>45218</v>
      </c>
      <c r="B2227" s="18">
        <v>612</v>
      </c>
      <c r="C2227" s="8" t="s">
        <v>713</v>
      </c>
      <c r="D2227" s="9">
        <v>12180</v>
      </c>
      <c r="E2227" s="9" t="s">
        <v>9</v>
      </c>
      <c r="F2227" s="9"/>
      <c r="G2227" s="11" t="s">
        <v>1070</v>
      </c>
    </row>
    <row r="2228" spans="1:7" x14ac:dyDescent="0.25">
      <c r="A2228" s="7">
        <v>45291</v>
      </c>
      <c r="B2228" s="18">
        <v>91</v>
      </c>
      <c r="C2228" s="8" t="s">
        <v>713</v>
      </c>
      <c r="D2228" s="9">
        <v>6090</v>
      </c>
      <c r="E2228" s="9" t="s">
        <v>9</v>
      </c>
      <c r="F2228" s="9"/>
      <c r="G2228" s="11" t="s">
        <v>1070</v>
      </c>
    </row>
    <row r="2229" spans="1:7" x14ac:dyDescent="0.25">
      <c r="A2229" s="7">
        <v>45270</v>
      </c>
      <c r="B2229" s="18" t="s">
        <v>1779</v>
      </c>
      <c r="C2229" s="8" t="s">
        <v>1780</v>
      </c>
      <c r="D2229" s="9">
        <v>1367728.47</v>
      </c>
      <c r="E2229" s="9" t="s">
        <v>9</v>
      </c>
      <c r="F2229" s="9"/>
      <c r="G2229" s="11" t="s">
        <v>1781</v>
      </c>
    </row>
    <row r="2230" spans="1:7" x14ac:dyDescent="0.25">
      <c r="A2230" s="7">
        <v>45270</v>
      </c>
      <c r="B2230" s="18" t="s">
        <v>1782</v>
      </c>
      <c r="C2230" s="8" t="s">
        <v>1780</v>
      </c>
      <c r="D2230" s="9">
        <v>263596.40000000002</v>
      </c>
      <c r="E2230" s="9" t="s">
        <v>9</v>
      </c>
      <c r="F2230" s="9"/>
      <c r="G2230" s="11" t="s">
        <v>1781</v>
      </c>
    </row>
    <row r="2231" spans="1:7" x14ac:dyDescent="0.25">
      <c r="A2231" s="7">
        <v>45270</v>
      </c>
      <c r="B2231" s="18" t="s">
        <v>1783</v>
      </c>
      <c r="C2231" s="8" t="s">
        <v>1780</v>
      </c>
      <c r="D2231" s="9">
        <v>2237801.4</v>
      </c>
      <c r="E2231" s="9" t="s">
        <v>9</v>
      </c>
      <c r="F2231" s="9"/>
      <c r="G2231" s="11" t="s">
        <v>1781</v>
      </c>
    </row>
    <row r="2232" spans="1:7" x14ac:dyDescent="0.25">
      <c r="A2232" s="7">
        <v>45270</v>
      </c>
      <c r="B2232" s="18" t="s">
        <v>1784</v>
      </c>
      <c r="C2232" s="8" t="s">
        <v>1780</v>
      </c>
      <c r="D2232" s="9">
        <v>132354</v>
      </c>
      <c r="E2232" s="9" t="s">
        <v>9</v>
      </c>
      <c r="F2232" s="9"/>
      <c r="G2232" s="11" t="s">
        <v>1781</v>
      </c>
    </row>
    <row r="2233" spans="1:7" x14ac:dyDescent="0.25">
      <c r="A2233" s="7">
        <v>45270</v>
      </c>
      <c r="B2233" s="18" t="s">
        <v>1785</v>
      </c>
      <c r="C2233" s="8" t="s">
        <v>1780</v>
      </c>
      <c r="D2233" s="9">
        <v>1532006.7</v>
      </c>
      <c r="E2233" s="9" t="s">
        <v>9</v>
      </c>
      <c r="F2233" s="9"/>
      <c r="G2233" s="11" t="s">
        <v>1781</v>
      </c>
    </row>
    <row r="2234" spans="1:7" x14ac:dyDescent="0.25">
      <c r="A2234" s="7">
        <v>45270</v>
      </c>
      <c r="B2234" s="18" t="s">
        <v>1786</v>
      </c>
      <c r="C2234" s="8" t="s">
        <v>1780</v>
      </c>
      <c r="D2234" s="9">
        <v>25000</v>
      </c>
      <c r="E2234" s="9" t="s">
        <v>9</v>
      </c>
      <c r="F2234" s="9"/>
      <c r="G2234" s="11" t="s">
        <v>1781</v>
      </c>
    </row>
    <row r="2235" spans="1:7" x14ac:dyDescent="0.25">
      <c r="A2235" s="7">
        <v>45270</v>
      </c>
      <c r="B2235" s="18" t="s">
        <v>1787</v>
      </c>
      <c r="C2235" s="8" t="s">
        <v>1780</v>
      </c>
      <c r="D2235" s="9">
        <v>722129.1</v>
      </c>
      <c r="E2235" s="9" t="s">
        <v>9</v>
      </c>
      <c r="F2235" s="9"/>
      <c r="G2235" s="11" t="s">
        <v>1781</v>
      </c>
    </row>
    <row r="2236" spans="1:7" x14ac:dyDescent="0.25">
      <c r="A2236" s="7">
        <v>45270</v>
      </c>
      <c r="B2236" s="18" t="s">
        <v>1788</v>
      </c>
      <c r="C2236" s="8" t="s">
        <v>1780</v>
      </c>
      <c r="D2236" s="9">
        <v>515000</v>
      </c>
      <c r="E2236" s="9" t="s">
        <v>9</v>
      </c>
      <c r="F2236" s="9"/>
      <c r="G2236" s="11" t="s">
        <v>1781</v>
      </c>
    </row>
    <row r="2237" spans="1:7" x14ac:dyDescent="0.25">
      <c r="A2237" s="7">
        <v>45271</v>
      </c>
      <c r="B2237" s="18">
        <v>473</v>
      </c>
      <c r="C2237" s="8" t="s">
        <v>1780</v>
      </c>
      <c r="D2237" s="9">
        <v>6857534</v>
      </c>
      <c r="E2237" s="9" t="s">
        <v>9</v>
      </c>
      <c r="F2237" s="9"/>
      <c r="G2237" s="11" t="s">
        <v>1781</v>
      </c>
    </row>
    <row r="2238" spans="1:7" x14ac:dyDescent="0.25">
      <c r="A2238" s="7">
        <v>45271</v>
      </c>
      <c r="B2238" s="18">
        <v>590</v>
      </c>
      <c r="C2238" s="8" t="s">
        <v>1780</v>
      </c>
      <c r="D2238" s="9">
        <v>3671800.48</v>
      </c>
      <c r="E2238" s="9" t="s">
        <v>9</v>
      </c>
      <c r="F2238" s="9"/>
      <c r="G2238" s="11" t="s">
        <v>1781</v>
      </c>
    </row>
    <row r="2239" spans="1:7" x14ac:dyDescent="0.25">
      <c r="A2239" s="7">
        <v>45271</v>
      </c>
      <c r="B2239" s="18">
        <v>497</v>
      </c>
      <c r="C2239" s="8" t="s">
        <v>1780</v>
      </c>
      <c r="D2239" s="9">
        <v>1293797.6000000001</v>
      </c>
      <c r="E2239" s="9" t="s">
        <v>9</v>
      </c>
      <c r="F2239" s="9"/>
      <c r="G2239" s="11" t="s">
        <v>1781</v>
      </c>
    </row>
    <row r="2240" spans="1:7" x14ac:dyDescent="0.25">
      <c r="A2240" s="7">
        <v>45280</v>
      </c>
      <c r="B2240" s="18" t="s">
        <v>1728</v>
      </c>
      <c r="C2240" s="8" t="s">
        <v>1067</v>
      </c>
      <c r="D2240" s="9">
        <v>114480</v>
      </c>
      <c r="E2240" s="9" t="s">
        <v>9</v>
      </c>
      <c r="F2240" s="9"/>
      <c r="G2240" s="11" t="s">
        <v>1070</v>
      </c>
    </row>
    <row r="2241" spans="1:7" x14ac:dyDescent="0.25">
      <c r="A2241" s="7">
        <v>45287</v>
      </c>
      <c r="B2241" s="18">
        <v>5982</v>
      </c>
      <c r="C2241" s="8" t="s">
        <v>1475</v>
      </c>
      <c r="D2241" s="9">
        <v>24980.07</v>
      </c>
      <c r="E2241" s="9" t="s">
        <v>9</v>
      </c>
      <c r="F2241" s="9"/>
      <c r="G2241" s="11" t="s">
        <v>1153</v>
      </c>
    </row>
    <row r="2242" spans="1:7" x14ac:dyDescent="0.25">
      <c r="A2242" s="7">
        <v>45291</v>
      </c>
      <c r="B2242" s="18">
        <v>495</v>
      </c>
      <c r="C2242" s="8" t="s">
        <v>1789</v>
      </c>
      <c r="D2242" s="9">
        <v>281787.40000000002</v>
      </c>
      <c r="E2242" s="9" t="s">
        <v>23</v>
      </c>
      <c r="F2242" s="9"/>
      <c r="G2242" s="11" t="s">
        <v>1158</v>
      </c>
    </row>
    <row r="2243" spans="1:7" x14ac:dyDescent="0.25">
      <c r="A2243" s="7">
        <v>45291</v>
      </c>
      <c r="B2243" s="18">
        <v>496</v>
      </c>
      <c r="C2243" s="8" t="s">
        <v>1789</v>
      </c>
      <c r="D2243" s="9">
        <v>365753</v>
      </c>
      <c r="E2243" s="9" t="s">
        <v>23</v>
      </c>
      <c r="F2243" s="9"/>
      <c r="G2243" s="11" t="s">
        <v>1158</v>
      </c>
    </row>
    <row r="2244" spans="1:7" x14ac:dyDescent="0.25">
      <c r="A2244" s="7">
        <v>45291</v>
      </c>
      <c r="B2244" s="18">
        <v>101</v>
      </c>
      <c r="C2244" s="8" t="s">
        <v>1790</v>
      </c>
      <c r="D2244" s="9">
        <v>428368</v>
      </c>
      <c r="E2244" s="9" t="s">
        <v>9</v>
      </c>
      <c r="F2244" s="9"/>
      <c r="G2244" s="11" t="s">
        <v>1577</v>
      </c>
    </row>
    <row r="2245" spans="1:7" x14ac:dyDescent="0.25">
      <c r="A2245" s="7">
        <v>45291</v>
      </c>
      <c r="B2245" s="18" t="s">
        <v>1791</v>
      </c>
      <c r="C2245" s="8" t="s">
        <v>1780</v>
      </c>
      <c r="D2245" s="9">
        <v>2275062.6</v>
      </c>
      <c r="E2245" s="9" t="s">
        <v>9</v>
      </c>
      <c r="F2245" s="9"/>
      <c r="G2245" s="11" t="s">
        <v>1781</v>
      </c>
    </row>
    <row r="2246" spans="1:7" x14ac:dyDescent="0.25">
      <c r="A2246" s="7">
        <v>45173</v>
      </c>
      <c r="B2246" s="18">
        <v>455</v>
      </c>
      <c r="C2246" s="8" t="s">
        <v>1792</v>
      </c>
      <c r="D2246" s="9">
        <v>40000</v>
      </c>
      <c r="E2246" s="9" t="s">
        <v>9</v>
      </c>
      <c r="F2246" s="9" t="s">
        <v>1793</v>
      </c>
      <c r="G2246" s="11" t="s">
        <v>1425</v>
      </c>
    </row>
    <row r="2247" spans="1:7" x14ac:dyDescent="0.25">
      <c r="A2247" s="7">
        <v>45179</v>
      </c>
      <c r="B2247" s="18"/>
      <c r="C2247" s="8" t="s">
        <v>1424</v>
      </c>
      <c r="D2247" s="9">
        <v>36000</v>
      </c>
      <c r="E2247" s="9" t="s">
        <v>23</v>
      </c>
      <c r="F2247" s="9" t="s">
        <v>772</v>
      </c>
      <c r="G2247" s="11" t="s">
        <v>1425</v>
      </c>
    </row>
    <row r="2248" spans="1:7" x14ac:dyDescent="0.25">
      <c r="A2248" s="7">
        <v>45218</v>
      </c>
      <c r="B2248" s="18">
        <v>3462</v>
      </c>
      <c r="C2248" s="8" t="s">
        <v>1794</v>
      </c>
      <c r="D2248" s="9">
        <v>14000</v>
      </c>
      <c r="E2248" s="9" t="s">
        <v>9</v>
      </c>
      <c r="F2248" s="9" t="s">
        <v>1795</v>
      </c>
      <c r="G2248" s="11" t="s">
        <v>193</v>
      </c>
    </row>
    <row r="2249" spans="1:7" x14ac:dyDescent="0.25">
      <c r="A2249" s="7">
        <v>45232</v>
      </c>
      <c r="B2249" s="18">
        <v>844</v>
      </c>
      <c r="C2249" s="8" t="s">
        <v>1696</v>
      </c>
      <c r="D2249" s="9">
        <v>2200</v>
      </c>
      <c r="E2249" s="9" t="s">
        <v>23</v>
      </c>
      <c r="F2249" s="9" t="s">
        <v>1796</v>
      </c>
      <c r="G2249" s="11" t="s">
        <v>1070</v>
      </c>
    </row>
    <row r="2250" spans="1:7" x14ac:dyDescent="0.25">
      <c r="A2250" s="7">
        <v>45291</v>
      </c>
      <c r="B2250" s="18" t="s">
        <v>1797</v>
      </c>
      <c r="C2250" s="8" t="s">
        <v>1798</v>
      </c>
      <c r="D2250" s="9">
        <v>3734</v>
      </c>
      <c r="E2250" s="9" t="s">
        <v>9</v>
      </c>
      <c r="F2250" s="9" t="s">
        <v>1793</v>
      </c>
      <c r="G2250" s="11" t="s">
        <v>1425</v>
      </c>
    </row>
    <row r="2251" spans="1:7" x14ac:dyDescent="0.25">
      <c r="A2251" s="7">
        <v>45291</v>
      </c>
      <c r="B2251" s="18" t="s">
        <v>1799</v>
      </c>
      <c r="C2251" s="8" t="s">
        <v>1800</v>
      </c>
      <c r="D2251" s="9">
        <v>36300</v>
      </c>
      <c r="E2251" s="9" t="s">
        <v>9</v>
      </c>
      <c r="F2251" s="9"/>
      <c r="G2251" s="11" t="s">
        <v>1070</v>
      </c>
    </row>
    <row r="2252" spans="1:7" x14ac:dyDescent="0.25">
      <c r="A2252" s="7">
        <v>45141</v>
      </c>
      <c r="B2252" s="18">
        <v>309</v>
      </c>
      <c r="C2252" s="8" t="s">
        <v>1801</v>
      </c>
      <c r="D2252" s="9">
        <v>205300</v>
      </c>
      <c r="E2252" s="9" t="s">
        <v>9</v>
      </c>
      <c r="F2252" s="9"/>
      <c r="G2252" s="11" t="s">
        <v>1802</v>
      </c>
    </row>
    <row r="2253" spans="1:7" x14ac:dyDescent="0.25">
      <c r="A2253" s="7">
        <v>45141</v>
      </c>
      <c r="B2253" s="18">
        <v>312</v>
      </c>
      <c r="C2253" s="8" t="s">
        <v>1801</v>
      </c>
      <c r="D2253" s="9">
        <v>23000</v>
      </c>
      <c r="E2253" s="9" t="s">
        <v>9</v>
      </c>
      <c r="F2253" s="9"/>
      <c r="G2253" s="11" t="s">
        <v>1802</v>
      </c>
    </row>
    <row r="2254" spans="1:7" x14ac:dyDescent="0.25">
      <c r="A2254" s="7">
        <v>45141</v>
      </c>
      <c r="B2254" s="18">
        <v>310</v>
      </c>
      <c r="C2254" s="8" t="s">
        <v>1801</v>
      </c>
      <c r="D2254" s="9">
        <v>144050</v>
      </c>
      <c r="E2254" s="9" t="s">
        <v>9</v>
      </c>
      <c r="F2254" s="9"/>
      <c r="G2254" s="11" t="s">
        <v>1802</v>
      </c>
    </row>
    <row r="2255" spans="1:7" x14ac:dyDescent="0.25">
      <c r="A2255" s="7">
        <v>45141</v>
      </c>
      <c r="B2255" s="18">
        <v>311</v>
      </c>
      <c r="C2255" s="8" t="s">
        <v>1801</v>
      </c>
      <c r="D2255" s="9">
        <v>95400</v>
      </c>
      <c r="E2255" s="9" t="s">
        <v>9</v>
      </c>
      <c r="F2255" s="9"/>
      <c r="G2255" s="11" t="s">
        <v>1802</v>
      </c>
    </row>
    <row r="2256" spans="1:7" x14ac:dyDescent="0.25">
      <c r="A2256" s="7">
        <v>45173</v>
      </c>
      <c r="B2256" s="18">
        <v>10</v>
      </c>
      <c r="C2256" s="8" t="s">
        <v>1801</v>
      </c>
      <c r="D2256" s="9">
        <v>325500</v>
      </c>
      <c r="E2256" s="9" t="s">
        <v>9</v>
      </c>
      <c r="F2256" s="9"/>
      <c r="G2256" s="11" t="s">
        <v>1802</v>
      </c>
    </row>
    <row r="2257" spans="1:7" x14ac:dyDescent="0.25">
      <c r="A2257" s="7">
        <v>45232</v>
      </c>
      <c r="B2257" s="18">
        <v>361</v>
      </c>
      <c r="C2257" s="8" t="s">
        <v>1801</v>
      </c>
      <c r="D2257" s="9">
        <v>81300</v>
      </c>
      <c r="E2257" s="9" t="s">
        <v>9</v>
      </c>
      <c r="F2257" s="9"/>
      <c r="G2257" s="11" t="s">
        <v>1802</v>
      </c>
    </row>
    <row r="2258" spans="1:7" x14ac:dyDescent="0.25">
      <c r="A2258" s="7">
        <v>45239</v>
      </c>
      <c r="B2258" s="18">
        <v>365</v>
      </c>
      <c r="C2258" s="8" t="s">
        <v>1801</v>
      </c>
      <c r="D2258" s="9">
        <v>66300</v>
      </c>
      <c r="E2258" s="9" t="s">
        <v>9</v>
      </c>
      <c r="F2258" s="9"/>
      <c r="G2258" s="11" t="s">
        <v>1802</v>
      </c>
    </row>
    <row r="2259" spans="1:7" x14ac:dyDescent="0.25">
      <c r="A2259" s="7">
        <v>45239</v>
      </c>
      <c r="B2259" s="18">
        <v>114</v>
      </c>
      <c r="C2259" s="8" t="s">
        <v>1803</v>
      </c>
      <c r="D2259" s="9">
        <v>14400</v>
      </c>
      <c r="E2259" s="9" t="s">
        <v>9</v>
      </c>
      <c r="F2259" s="9"/>
      <c r="G2259" s="11" t="s">
        <v>1802</v>
      </c>
    </row>
    <row r="2260" spans="1:7" x14ac:dyDescent="0.25">
      <c r="A2260" s="7">
        <v>45239</v>
      </c>
      <c r="B2260" s="18">
        <v>363</v>
      </c>
      <c r="C2260" s="8" t="s">
        <v>1801</v>
      </c>
      <c r="D2260" s="9">
        <v>270960</v>
      </c>
      <c r="E2260" s="9" t="s">
        <v>9</v>
      </c>
      <c r="F2260" s="9"/>
      <c r="G2260" s="11" t="s">
        <v>1802</v>
      </c>
    </row>
    <row r="2261" spans="1:7" x14ac:dyDescent="0.25">
      <c r="A2261" s="7">
        <v>45270</v>
      </c>
      <c r="B2261" s="20">
        <v>234</v>
      </c>
      <c r="C2261" s="8" t="s">
        <v>1152</v>
      </c>
      <c r="D2261" s="9">
        <v>650000</v>
      </c>
      <c r="E2261" s="9" t="s">
        <v>9</v>
      </c>
      <c r="F2261" s="9"/>
      <c r="G2261" s="11" t="s">
        <v>1153</v>
      </c>
    </row>
    <row r="2262" spans="1:7" x14ac:dyDescent="0.25">
      <c r="A2262" s="7">
        <v>45238</v>
      </c>
      <c r="B2262" s="18" t="s">
        <v>1804</v>
      </c>
      <c r="C2262" s="8" t="s">
        <v>1620</v>
      </c>
      <c r="D2262" s="9">
        <v>60000</v>
      </c>
      <c r="E2262" s="9" t="s">
        <v>9</v>
      </c>
      <c r="F2262" s="9"/>
      <c r="G2262" s="11" t="s">
        <v>1093</v>
      </c>
    </row>
    <row r="2263" spans="1:7" x14ac:dyDescent="0.25">
      <c r="A2263" s="7">
        <v>45238</v>
      </c>
      <c r="B2263" s="18" t="s">
        <v>1805</v>
      </c>
      <c r="C2263" s="8" t="s">
        <v>1806</v>
      </c>
      <c r="D2263" s="9">
        <v>4000</v>
      </c>
      <c r="E2263" s="9" t="s">
        <v>9</v>
      </c>
      <c r="F2263" s="9"/>
      <c r="G2263" s="11" t="s">
        <v>1070</v>
      </c>
    </row>
    <row r="2264" spans="1:7" x14ac:dyDescent="0.25">
      <c r="A2264" s="7">
        <v>45238</v>
      </c>
      <c r="B2264" s="18">
        <v>1154</v>
      </c>
      <c r="C2264" s="8" t="s">
        <v>1807</v>
      </c>
      <c r="D2264" s="9">
        <v>169944</v>
      </c>
      <c r="E2264" s="9" t="s">
        <v>9</v>
      </c>
      <c r="F2264" s="9"/>
      <c r="G2264" s="11" t="s">
        <v>1070</v>
      </c>
    </row>
    <row r="2265" spans="1:7" x14ac:dyDescent="0.25">
      <c r="A2265" s="7">
        <v>45262</v>
      </c>
      <c r="B2265" s="18" t="s">
        <v>1808</v>
      </c>
      <c r="C2265" s="8" t="s">
        <v>1219</v>
      </c>
      <c r="D2265" s="9">
        <v>2043354</v>
      </c>
      <c r="E2265" s="9" t="s">
        <v>9</v>
      </c>
      <c r="F2265" s="9"/>
      <c r="G2265" s="11" t="s">
        <v>1087</v>
      </c>
    </row>
    <row r="2266" spans="1:7" x14ac:dyDescent="0.25">
      <c r="A2266" s="7">
        <v>45262</v>
      </c>
      <c r="B2266" s="18">
        <v>8</v>
      </c>
      <c r="C2266" s="8" t="s">
        <v>1190</v>
      </c>
      <c r="D2266" s="9">
        <v>948314</v>
      </c>
      <c r="E2266" s="9" t="s">
        <v>9</v>
      </c>
      <c r="F2266" s="9"/>
      <c r="G2266" s="11" t="s">
        <v>1070</v>
      </c>
    </row>
    <row r="2267" spans="1:7" x14ac:dyDescent="0.25">
      <c r="A2267" s="7">
        <v>45264</v>
      </c>
      <c r="B2267" s="18" t="s">
        <v>1809</v>
      </c>
      <c r="C2267" s="8" t="s">
        <v>1219</v>
      </c>
      <c r="D2267" s="9">
        <v>2274402.83</v>
      </c>
      <c r="E2267" s="9" t="s">
        <v>9</v>
      </c>
      <c r="F2267" s="9"/>
      <c r="G2267" s="11" t="s">
        <v>1087</v>
      </c>
    </row>
    <row r="2268" spans="1:7" x14ac:dyDescent="0.25">
      <c r="A2268" s="7">
        <v>45287</v>
      </c>
      <c r="B2268" s="18">
        <v>29</v>
      </c>
      <c r="C2268" s="8" t="s">
        <v>72</v>
      </c>
      <c r="D2268" s="9">
        <v>1021087.29</v>
      </c>
      <c r="E2268" s="9" t="s">
        <v>9</v>
      </c>
      <c r="F2268" s="9"/>
      <c r="G2268" s="11" t="s">
        <v>1132</v>
      </c>
    </row>
    <row r="2269" spans="1:7" x14ac:dyDescent="0.25">
      <c r="A2269" s="7">
        <v>45287</v>
      </c>
      <c r="B2269" s="18">
        <v>27100195</v>
      </c>
      <c r="C2269" s="8" t="s">
        <v>1810</v>
      </c>
      <c r="D2269" s="9">
        <v>3500</v>
      </c>
      <c r="E2269" s="9" t="s">
        <v>9</v>
      </c>
      <c r="F2269" s="9"/>
      <c r="G2269" s="11" t="s">
        <v>1093</v>
      </c>
    </row>
    <row r="2270" spans="1:7" x14ac:dyDescent="0.25">
      <c r="A2270" s="7">
        <v>45287</v>
      </c>
      <c r="B2270" s="18">
        <v>27100652</v>
      </c>
      <c r="C2270" s="8" t="s">
        <v>1810</v>
      </c>
      <c r="D2270" s="9">
        <v>3500</v>
      </c>
      <c r="E2270" s="9" t="s">
        <v>9</v>
      </c>
      <c r="F2270" s="9"/>
      <c r="G2270" s="11" t="s">
        <v>1093</v>
      </c>
    </row>
    <row r="2271" spans="1:7" x14ac:dyDescent="0.25">
      <c r="A2271" s="7">
        <v>45287</v>
      </c>
      <c r="B2271" s="18">
        <v>27110742</v>
      </c>
      <c r="C2271" s="8" t="s">
        <v>1810</v>
      </c>
      <c r="D2271" s="9">
        <v>3500</v>
      </c>
      <c r="E2271" s="9" t="s">
        <v>9</v>
      </c>
      <c r="F2271" s="9"/>
      <c r="G2271" s="11" t="s">
        <v>1093</v>
      </c>
    </row>
    <row r="2272" spans="1:7" x14ac:dyDescent="0.25">
      <c r="A2272" s="7">
        <v>45287</v>
      </c>
      <c r="B2272" s="18">
        <v>27120507</v>
      </c>
      <c r="C2272" s="8" t="s">
        <v>1810</v>
      </c>
      <c r="D2272" s="9">
        <v>5450</v>
      </c>
      <c r="E2272" s="9" t="s">
        <v>9</v>
      </c>
      <c r="F2272" s="9"/>
      <c r="G2272" s="11" t="s">
        <v>1093</v>
      </c>
    </row>
    <row r="2273" spans="1:7" x14ac:dyDescent="0.25">
      <c r="A2273" s="7">
        <v>45287</v>
      </c>
      <c r="B2273" s="18">
        <v>27120281</v>
      </c>
      <c r="C2273" s="8" t="s">
        <v>1810</v>
      </c>
      <c r="D2273" s="9">
        <v>7500</v>
      </c>
      <c r="E2273" s="9" t="s">
        <v>9</v>
      </c>
      <c r="F2273" s="9"/>
      <c r="G2273" s="11" t="s">
        <v>1093</v>
      </c>
    </row>
    <row r="2274" spans="1:7" x14ac:dyDescent="0.25">
      <c r="A2274" s="7">
        <v>45291</v>
      </c>
      <c r="B2274" s="18">
        <v>165</v>
      </c>
      <c r="C2274" s="8" t="s">
        <v>1811</v>
      </c>
      <c r="D2274" s="9">
        <v>75000</v>
      </c>
      <c r="E2274" s="9" t="s">
        <v>9</v>
      </c>
      <c r="F2274" s="9"/>
      <c r="G2274" s="11" t="s">
        <v>1070</v>
      </c>
    </row>
    <row r="2275" spans="1:7" x14ac:dyDescent="0.25">
      <c r="A2275" s="7">
        <v>45291</v>
      </c>
      <c r="B2275" s="18" t="s">
        <v>1812</v>
      </c>
      <c r="C2275" s="8" t="s">
        <v>1067</v>
      </c>
      <c r="D2275" s="9">
        <v>9127938.5399999991</v>
      </c>
      <c r="E2275" s="9" t="s">
        <v>9</v>
      </c>
      <c r="F2275" s="9"/>
      <c r="G2275" s="11" t="s">
        <v>1070</v>
      </c>
    </row>
    <row r="2276" spans="1:7" x14ac:dyDescent="0.25">
      <c r="A2276" s="7">
        <v>45291</v>
      </c>
      <c r="B2276" s="18" t="s">
        <v>1813</v>
      </c>
      <c r="C2276" s="8" t="s">
        <v>1067</v>
      </c>
      <c r="D2276" s="9">
        <v>21166270.309999999</v>
      </c>
      <c r="E2276" s="9" t="s">
        <v>9</v>
      </c>
      <c r="F2276" s="9"/>
      <c r="G2276" s="11" t="s">
        <v>1070</v>
      </c>
    </row>
    <row r="2277" spans="1:7" x14ac:dyDescent="0.25">
      <c r="A2277" s="7">
        <v>45291</v>
      </c>
      <c r="B2277" s="18" t="s">
        <v>1814</v>
      </c>
      <c r="C2277" s="8" t="s">
        <v>1067</v>
      </c>
      <c r="D2277" s="9">
        <v>17530570.82</v>
      </c>
      <c r="E2277" s="9" t="s">
        <v>9</v>
      </c>
      <c r="F2277" s="9"/>
      <c r="G2277" s="11" t="s">
        <v>1070</v>
      </c>
    </row>
    <row r="2278" spans="1:7" x14ac:dyDescent="0.25">
      <c r="A2278" s="7">
        <v>45291</v>
      </c>
      <c r="B2278" s="18" t="s">
        <v>1815</v>
      </c>
      <c r="C2278" s="8" t="s">
        <v>1067</v>
      </c>
      <c r="D2278" s="9">
        <v>33372043.27</v>
      </c>
      <c r="E2278" s="9" t="s">
        <v>9</v>
      </c>
      <c r="F2278" s="9"/>
      <c r="G2278" s="11" t="s">
        <v>1070</v>
      </c>
    </row>
    <row r="2279" spans="1:7" x14ac:dyDescent="0.25">
      <c r="A2279" s="7">
        <v>45291</v>
      </c>
      <c r="B2279" s="18" t="s">
        <v>1816</v>
      </c>
      <c r="C2279" s="8" t="s">
        <v>1067</v>
      </c>
      <c r="D2279" s="9">
        <v>16562083.77</v>
      </c>
      <c r="E2279" s="9" t="s">
        <v>9</v>
      </c>
      <c r="F2279" s="9"/>
      <c r="G2279" s="11" t="s">
        <v>1070</v>
      </c>
    </row>
    <row r="2280" spans="1:7" x14ac:dyDescent="0.25">
      <c r="A2280" s="7">
        <v>45291</v>
      </c>
      <c r="B2280" s="18" t="s">
        <v>1817</v>
      </c>
      <c r="C2280" s="8" t="s">
        <v>1620</v>
      </c>
      <c r="D2280" s="9">
        <v>60000</v>
      </c>
      <c r="E2280" s="9" t="s">
        <v>9</v>
      </c>
      <c r="F2280" s="9"/>
      <c r="G2280" s="11" t="s">
        <v>1093</v>
      </c>
    </row>
    <row r="2281" spans="1:7" x14ac:dyDescent="0.25">
      <c r="A2281" s="7">
        <v>45291</v>
      </c>
      <c r="B2281" s="18" t="s">
        <v>1818</v>
      </c>
      <c r="C2281" s="8" t="s">
        <v>1819</v>
      </c>
      <c r="D2281" s="9">
        <v>97364</v>
      </c>
      <c r="E2281" s="9" t="s">
        <v>9</v>
      </c>
      <c r="F2281" s="9"/>
      <c r="G2281" s="11" t="s">
        <v>1637</v>
      </c>
    </row>
    <row r="2282" spans="1:7" x14ac:dyDescent="0.25">
      <c r="A2282" s="7">
        <v>45291</v>
      </c>
      <c r="B2282" s="18" t="s">
        <v>1820</v>
      </c>
      <c r="C2282" s="8" t="s">
        <v>1806</v>
      </c>
      <c r="D2282" s="9">
        <v>11500</v>
      </c>
      <c r="E2282" s="9" t="s">
        <v>9</v>
      </c>
      <c r="F2282" s="9"/>
      <c r="G2282" s="11" t="s">
        <v>1070</v>
      </c>
    </row>
    <row r="2283" spans="1:7" ht="15.75" thickBot="1" x14ac:dyDescent="0.3">
      <c r="A2283" s="21">
        <v>45291</v>
      </c>
      <c r="B2283" s="22" t="s">
        <v>1821</v>
      </c>
      <c r="C2283" s="23" t="s">
        <v>1822</v>
      </c>
      <c r="D2283" s="24">
        <v>85000</v>
      </c>
      <c r="E2283" s="24" t="s">
        <v>9</v>
      </c>
      <c r="F2283" s="24"/>
      <c r="G2283" s="25" t="s">
        <v>1070</v>
      </c>
    </row>
  </sheetData>
  <autoFilter ref="A1:G228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48570"/>
  <sheetViews>
    <sheetView workbookViewId="0">
      <selection activeCell="A5" sqref="A5"/>
    </sheetView>
  </sheetViews>
  <sheetFormatPr defaultColWidth="9.140625" defaultRowHeight="15" x14ac:dyDescent="0.25"/>
  <cols>
    <col min="2" max="2" width="11" style="27" bestFit="1" customWidth="1"/>
    <col min="3" max="3" width="20" style="28" customWidth="1"/>
    <col min="4" max="4" width="48.28515625" customWidth="1"/>
    <col min="5" max="5" width="15.85546875" style="29" customWidth="1"/>
    <col min="6" max="6" width="18.140625" customWidth="1"/>
    <col min="7" max="7" width="33.42578125" customWidth="1"/>
    <col min="8" max="8" width="119.85546875" customWidth="1"/>
    <col min="13" max="13" width="12" bestFit="1" customWidth="1"/>
    <col min="14" max="14" width="15" bestFit="1" customWidth="1"/>
    <col min="15" max="15" width="36.42578125" customWidth="1"/>
  </cols>
  <sheetData>
    <row r="2" spans="1:21" ht="18.75" x14ac:dyDescent="0.3">
      <c r="B2" s="129" t="s">
        <v>1823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21" ht="15.75" thickBot="1" x14ac:dyDescent="0.3"/>
    <row r="4" spans="1:21" ht="34.5" customHeight="1" x14ac:dyDescent="0.25">
      <c r="A4" s="87" t="s">
        <v>1891</v>
      </c>
      <c r="B4" s="88" t="s">
        <v>0</v>
      </c>
      <c r="C4" s="2" t="s">
        <v>1</v>
      </c>
      <c r="D4" s="3" t="s">
        <v>2</v>
      </c>
      <c r="E4" s="4" t="s">
        <v>3</v>
      </c>
      <c r="F4" s="5" t="s">
        <v>4</v>
      </c>
      <c r="G4" s="3" t="s">
        <v>5</v>
      </c>
      <c r="H4" s="6" t="s">
        <v>6</v>
      </c>
      <c r="I4" s="30"/>
      <c r="J4" s="31"/>
      <c r="K4" s="31"/>
      <c r="L4" s="31"/>
      <c r="M4" s="31"/>
      <c r="N4" s="31"/>
      <c r="O4" s="31"/>
    </row>
    <row r="5" spans="1:21" x14ac:dyDescent="0.25">
      <c r="A5" s="89">
        <v>1</v>
      </c>
      <c r="B5" s="86">
        <v>43417</v>
      </c>
      <c r="C5" s="36" t="s">
        <v>7</v>
      </c>
      <c r="D5" s="37" t="s">
        <v>8</v>
      </c>
      <c r="E5" s="38">
        <v>110170</v>
      </c>
      <c r="F5" s="37" t="s">
        <v>9</v>
      </c>
      <c r="G5" s="37" t="s">
        <v>10</v>
      </c>
      <c r="H5" s="39" t="s">
        <v>11</v>
      </c>
    </row>
    <row r="6" spans="1:21" x14ac:dyDescent="0.25">
      <c r="A6" s="89">
        <v>2</v>
      </c>
      <c r="B6" s="86">
        <v>43455</v>
      </c>
      <c r="C6" s="36" t="s">
        <v>12</v>
      </c>
      <c r="D6" s="37" t="s">
        <v>13</v>
      </c>
      <c r="E6" s="38">
        <v>11211.86</v>
      </c>
      <c r="F6" s="37" t="s">
        <v>9</v>
      </c>
      <c r="G6" s="37" t="s">
        <v>14</v>
      </c>
      <c r="H6" s="39" t="s">
        <v>15</v>
      </c>
      <c r="U6" t="s">
        <v>1826</v>
      </c>
    </row>
    <row r="7" spans="1:21" x14ac:dyDescent="0.25">
      <c r="A7" s="89">
        <v>3</v>
      </c>
      <c r="B7" s="86">
        <v>44555</v>
      </c>
      <c r="C7" s="36">
        <v>334</v>
      </c>
      <c r="D7" s="37" t="s">
        <v>16</v>
      </c>
      <c r="E7" s="38">
        <v>78566.679999999993</v>
      </c>
      <c r="F7" s="37" t="s">
        <v>9</v>
      </c>
      <c r="G7" s="37" t="s">
        <v>17</v>
      </c>
      <c r="H7" s="39" t="s">
        <v>15</v>
      </c>
      <c r="U7" t="s">
        <v>1828</v>
      </c>
    </row>
    <row r="8" spans="1:21" x14ac:dyDescent="0.25">
      <c r="A8" s="89">
        <v>4</v>
      </c>
      <c r="B8" s="86">
        <v>44573</v>
      </c>
      <c r="C8" s="36">
        <v>351</v>
      </c>
      <c r="D8" s="37" t="s">
        <v>16</v>
      </c>
      <c r="E8" s="38">
        <v>72018.86</v>
      </c>
      <c r="F8" s="37" t="s">
        <v>9</v>
      </c>
      <c r="G8" s="37" t="s">
        <v>17</v>
      </c>
      <c r="H8" s="39" t="s">
        <v>15</v>
      </c>
      <c r="N8">
        <f t="shared" ref="N8:N25" si="0">I8+J8+K8+L8+M8</f>
        <v>0</v>
      </c>
      <c r="U8" t="s">
        <v>1829</v>
      </c>
    </row>
    <row r="9" spans="1:21" x14ac:dyDescent="0.25">
      <c r="A9" s="89">
        <v>5</v>
      </c>
      <c r="B9" s="86">
        <v>44602</v>
      </c>
      <c r="C9" s="36">
        <v>388</v>
      </c>
      <c r="D9" s="37" t="s">
        <v>16</v>
      </c>
      <c r="E9" s="38">
        <v>137489.9</v>
      </c>
      <c r="F9" s="37" t="s">
        <v>9</v>
      </c>
      <c r="G9" s="37" t="s">
        <v>17</v>
      </c>
      <c r="H9" s="39" t="s">
        <v>15</v>
      </c>
      <c r="N9">
        <f t="shared" si="0"/>
        <v>0</v>
      </c>
      <c r="U9" t="s">
        <v>1830</v>
      </c>
    </row>
    <row r="10" spans="1:21" x14ac:dyDescent="0.25">
      <c r="A10" s="89">
        <v>6</v>
      </c>
      <c r="B10" s="86">
        <v>44634</v>
      </c>
      <c r="C10" s="36">
        <v>439</v>
      </c>
      <c r="D10" s="37" t="s">
        <v>16</v>
      </c>
      <c r="E10" s="38">
        <v>337697.14</v>
      </c>
      <c r="F10" s="37" t="s">
        <v>9</v>
      </c>
      <c r="G10" s="37" t="s">
        <v>17</v>
      </c>
      <c r="H10" s="39" t="s">
        <v>15</v>
      </c>
      <c r="N10">
        <f t="shared" si="0"/>
        <v>0</v>
      </c>
      <c r="U10" t="s">
        <v>1831</v>
      </c>
    </row>
    <row r="11" spans="1:21" x14ac:dyDescent="0.25">
      <c r="A11" s="89">
        <v>7</v>
      </c>
      <c r="B11" s="86">
        <v>44634</v>
      </c>
      <c r="C11" s="36" t="s">
        <v>18</v>
      </c>
      <c r="D11" s="37" t="s">
        <v>19</v>
      </c>
      <c r="E11" s="38">
        <v>31931.9</v>
      </c>
      <c r="F11" s="37" t="s">
        <v>9</v>
      </c>
      <c r="G11" s="37" t="s">
        <v>20</v>
      </c>
      <c r="H11" s="39" t="s">
        <v>21</v>
      </c>
      <c r="N11">
        <f t="shared" si="0"/>
        <v>0</v>
      </c>
      <c r="U11" t="s">
        <v>1833</v>
      </c>
    </row>
    <row r="12" spans="1:21" x14ac:dyDescent="0.25">
      <c r="A12" s="89">
        <v>8</v>
      </c>
      <c r="B12" s="86">
        <v>43556</v>
      </c>
      <c r="C12" s="36">
        <v>1</v>
      </c>
      <c r="D12" s="37" t="s">
        <v>22</v>
      </c>
      <c r="E12" s="38">
        <v>3500</v>
      </c>
      <c r="F12" s="37" t="s">
        <v>23</v>
      </c>
      <c r="G12" s="37" t="s">
        <v>24</v>
      </c>
      <c r="H12" s="39" t="s">
        <v>26</v>
      </c>
      <c r="N12">
        <f t="shared" si="0"/>
        <v>0</v>
      </c>
      <c r="U12" t="s">
        <v>1835</v>
      </c>
    </row>
    <row r="13" spans="1:21" x14ac:dyDescent="0.25">
      <c r="A13" s="89">
        <v>9</v>
      </c>
      <c r="B13" s="86">
        <v>43556</v>
      </c>
      <c r="C13" s="36">
        <v>1</v>
      </c>
      <c r="D13" s="37" t="s">
        <v>22</v>
      </c>
      <c r="E13" s="38">
        <v>20000</v>
      </c>
      <c r="F13" s="37" t="s">
        <v>23</v>
      </c>
      <c r="G13" s="37" t="s">
        <v>24</v>
      </c>
      <c r="H13" s="39" t="s">
        <v>26</v>
      </c>
      <c r="N13">
        <f t="shared" si="0"/>
        <v>0</v>
      </c>
      <c r="U13" t="s">
        <v>1832</v>
      </c>
    </row>
    <row r="14" spans="1:21" x14ac:dyDescent="0.25">
      <c r="A14" s="89">
        <v>10</v>
      </c>
      <c r="B14" s="86">
        <v>43996</v>
      </c>
      <c r="C14" s="36">
        <v>5</v>
      </c>
      <c r="D14" s="37" t="s">
        <v>22</v>
      </c>
      <c r="E14" s="38">
        <v>10000</v>
      </c>
      <c r="F14" s="37" t="s">
        <v>23</v>
      </c>
      <c r="G14" s="37" t="s">
        <v>24</v>
      </c>
      <c r="H14" s="39" t="s">
        <v>26</v>
      </c>
      <c r="N14">
        <f t="shared" si="0"/>
        <v>0</v>
      </c>
      <c r="U14" t="s">
        <v>1824</v>
      </c>
    </row>
    <row r="15" spans="1:21" x14ac:dyDescent="0.25">
      <c r="A15" s="89">
        <v>11</v>
      </c>
      <c r="B15" s="86">
        <v>43893</v>
      </c>
      <c r="C15" s="36">
        <v>21</v>
      </c>
      <c r="D15" s="37" t="s">
        <v>22</v>
      </c>
      <c r="E15" s="38">
        <v>6000</v>
      </c>
      <c r="F15" s="37" t="s">
        <v>23</v>
      </c>
      <c r="G15" s="37" t="s">
        <v>24</v>
      </c>
      <c r="H15" s="39" t="s">
        <v>26</v>
      </c>
      <c r="N15">
        <f t="shared" si="0"/>
        <v>0</v>
      </c>
      <c r="U15" t="s">
        <v>1836</v>
      </c>
    </row>
    <row r="16" spans="1:21" x14ac:dyDescent="0.25">
      <c r="A16" s="89">
        <v>12</v>
      </c>
      <c r="B16" s="86">
        <v>43276</v>
      </c>
      <c r="C16" s="36" t="s">
        <v>27</v>
      </c>
      <c r="D16" s="37" t="s">
        <v>22</v>
      </c>
      <c r="E16" s="38">
        <v>60500</v>
      </c>
      <c r="F16" s="37" t="s">
        <v>23</v>
      </c>
      <c r="G16" s="37" t="s">
        <v>28</v>
      </c>
      <c r="H16" s="39" t="s">
        <v>26</v>
      </c>
      <c r="N16">
        <f t="shared" si="0"/>
        <v>0</v>
      </c>
      <c r="U16" t="s">
        <v>1837</v>
      </c>
    </row>
    <row r="17" spans="1:21" x14ac:dyDescent="0.25">
      <c r="A17" s="89">
        <v>13</v>
      </c>
      <c r="B17" s="86">
        <v>44089</v>
      </c>
      <c r="C17" s="36" t="s">
        <v>29</v>
      </c>
      <c r="D17" s="37" t="s">
        <v>30</v>
      </c>
      <c r="E17" s="38">
        <v>14000</v>
      </c>
      <c r="F17" s="37" t="s">
        <v>9</v>
      </c>
      <c r="G17" s="37" t="s">
        <v>31</v>
      </c>
      <c r="H17" s="39" t="s">
        <v>15</v>
      </c>
      <c r="N17">
        <f t="shared" si="0"/>
        <v>0</v>
      </c>
      <c r="U17" t="s">
        <v>1838</v>
      </c>
    </row>
    <row r="18" spans="1:21" x14ac:dyDescent="0.25">
      <c r="A18" s="89">
        <v>14</v>
      </c>
      <c r="B18" s="86">
        <v>44525</v>
      </c>
      <c r="C18" s="36" t="s">
        <v>32</v>
      </c>
      <c r="D18" s="37" t="s">
        <v>30</v>
      </c>
      <c r="E18" s="38">
        <v>14915.25</v>
      </c>
      <c r="F18" s="37" t="s">
        <v>9</v>
      </c>
      <c r="G18" s="37" t="s">
        <v>33</v>
      </c>
      <c r="H18" s="39" t="s">
        <v>15</v>
      </c>
      <c r="N18">
        <f t="shared" si="0"/>
        <v>0</v>
      </c>
      <c r="U18" t="s">
        <v>1839</v>
      </c>
    </row>
    <row r="19" spans="1:21" x14ac:dyDescent="0.25">
      <c r="A19" s="89">
        <v>15</v>
      </c>
      <c r="B19" s="86">
        <v>44525</v>
      </c>
      <c r="C19" s="36" t="s">
        <v>34</v>
      </c>
      <c r="D19" s="37" t="s">
        <v>30</v>
      </c>
      <c r="E19" s="38">
        <v>33776.26</v>
      </c>
      <c r="F19" s="37" t="s">
        <v>9</v>
      </c>
      <c r="G19" s="37" t="s">
        <v>35</v>
      </c>
      <c r="H19" s="39" t="s">
        <v>21</v>
      </c>
      <c r="N19">
        <f t="shared" si="0"/>
        <v>0</v>
      </c>
      <c r="U19" t="s">
        <v>1840</v>
      </c>
    </row>
    <row r="20" spans="1:21" x14ac:dyDescent="0.25">
      <c r="A20" s="89">
        <v>16</v>
      </c>
      <c r="B20" s="86">
        <v>44543</v>
      </c>
      <c r="C20" s="36" t="s">
        <v>36</v>
      </c>
      <c r="D20" s="37" t="s">
        <v>30</v>
      </c>
      <c r="E20" s="38">
        <v>25109.47</v>
      </c>
      <c r="F20" s="37" t="s">
        <v>9</v>
      </c>
      <c r="G20" s="37" t="s">
        <v>35</v>
      </c>
      <c r="H20" s="39" t="s">
        <v>21</v>
      </c>
      <c r="N20">
        <f t="shared" si="0"/>
        <v>0</v>
      </c>
      <c r="U20" t="s">
        <v>1841</v>
      </c>
    </row>
    <row r="21" spans="1:21" x14ac:dyDescent="0.25">
      <c r="A21" s="89">
        <v>17</v>
      </c>
      <c r="B21" s="86">
        <v>44546</v>
      </c>
      <c r="C21" s="36" t="s">
        <v>36</v>
      </c>
      <c r="D21" s="37" t="s">
        <v>30</v>
      </c>
      <c r="E21" s="38">
        <v>850</v>
      </c>
      <c r="F21" s="37" t="s">
        <v>9</v>
      </c>
      <c r="G21" s="37" t="s">
        <v>35</v>
      </c>
      <c r="H21" s="39" t="s">
        <v>21</v>
      </c>
      <c r="N21">
        <f t="shared" si="0"/>
        <v>0</v>
      </c>
      <c r="U21" t="s">
        <v>1842</v>
      </c>
    </row>
    <row r="22" spans="1:21" x14ac:dyDescent="0.25">
      <c r="A22" s="89">
        <v>18</v>
      </c>
      <c r="B22" s="86">
        <v>44547</v>
      </c>
      <c r="C22" s="36" t="s">
        <v>37</v>
      </c>
      <c r="D22" s="37" t="s">
        <v>30</v>
      </c>
      <c r="E22" s="38">
        <v>1050</v>
      </c>
      <c r="F22" s="37" t="s">
        <v>9</v>
      </c>
      <c r="G22" s="37" t="s">
        <v>35</v>
      </c>
      <c r="H22" s="39" t="s">
        <v>21</v>
      </c>
      <c r="N22">
        <f t="shared" si="0"/>
        <v>0</v>
      </c>
      <c r="U22" t="s">
        <v>1843</v>
      </c>
    </row>
    <row r="23" spans="1:21" x14ac:dyDescent="0.25">
      <c r="A23" s="89">
        <v>19</v>
      </c>
      <c r="B23" s="86">
        <v>44601</v>
      </c>
      <c r="C23" s="36" t="s">
        <v>38</v>
      </c>
      <c r="D23" s="37" t="s">
        <v>30</v>
      </c>
      <c r="E23" s="38">
        <v>13743.68</v>
      </c>
      <c r="F23" s="37" t="s">
        <v>9</v>
      </c>
      <c r="G23" s="37" t="s">
        <v>39</v>
      </c>
      <c r="H23" s="39" t="s">
        <v>15</v>
      </c>
      <c r="N23">
        <f t="shared" si="0"/>
        <v>0</v>
      </c>
      <c r="U23" t="s">
        <v>1825</v>
      </c>
    </row>
    <row r="24" spans="1:21" x14ac:dyDescent="0.25">
      <c r="A24" s="89">
        <v>20</v>
      </c>
      <c r="B24" s="86">
        <v>44602</v>
      </c>
      <c r="C24" s="36" t="s">
        <v>40</v>
      </c>
      <c r="D24" s="37" t="s">
        <v>30</v>
      </c>
      <c r="E24" s="38">
        <v>29620</v>
      </c>
      <c r="F24" s="37" t="s">
        <v>9</v>
      </c>
      <c r="G24" s="37" t="s">
        <v>39</v>
      </c>
      <c r="H24" s="39" t="s">
        <v>15</v>
      </c>
      <c r="N24">
        <f t="shared" si="0"/>
        <v>0</v>
      </c>
      <c r="U24" t="s">
        <v>1844</v>
      </c>
    </row>
    <row r="25" spans="1:21" x14ac:dyDescent="0.25">
      <c r="A25" s="89">
        <v>21</v>
      </c>
      <c r="B25" s="86">
        <v>44602</v>
      </c>
      <c r="C25" s="36" t="s">
        <v>41</v>
      </c>
      <c r="D25" s="37" t="s">
        <v>30</v>
      </c>
      <c r="E25" s="38">
        <v>23696</v>
      </c>
      <c r="F25" s="37" t="s">
        <v>9</v>
      </c>
      <c r="G25" s="37" t="s">
        <v>39</v>
      </c>
      <c r="H25" s="39" t="s">
        <v>15</v>
      </c>
      <c r="N25">
        <f t="shared" si="0"/>
        <v>0</v>
      </c>
      <c r="U25" t="s">
        <v>1845</v>
      </c>
    </row>
    <row r="26" spans="1:21" x14ac:dyDescent="0.25">
      <c r="A26" s="89">
        <v>22</v>
      </c>
      <c r="B26" s="86">
        <v>44602</v>
      </c>
      <c r="C26" s="36" t="s">
        <v>42</v>
      </c>
      <c r="D26" s="37" t="s">
        <v>30</v>
      </c>
      <c r="E26" s="38">
        <v>23696</v>
      </c>
      <c r="F26" s="37" t="s">
        <v>9</v>
      </c>
      <c r="G26" s="37" t="s">
        <v>39</v>
      </c>
      <c r="H26" s="39" t="s">
        <v>15</v>
      </c>
      <c r="U26" t="s">
        <v>1846</v>
      </c>
    </row>
    <row r="27" spans="1:21" x14ac:dyDescent="0.25">
      <c r="A27" s="89">
        <v>23</v>
      </c>
      <c r="B27" s="86">
        <v>44602</v>
      </c>
      <c r="C27" s="36" t="s">
        <v>43</v>
      </c>
      <c r="D27" s="37" t="s">
        <v>30</v>
      </c>
      <c r="E27" s="38">
        <v>29620</v>
      </c>
      <c r="F27" s="37" t="s">
        <v>9</v>
      </c>
      <c r="G27" s="37" t="s">
        <v>39</v>
      </c>
      <c r="H27" s="39" t="s">
        <v>15</v>
      </c>
      <c r="U27" t="s">
        <v>1827</v>
      </c>
    </row>
    <row r="28" spans="1:21" x14ac:dyDescent="0.25">
      <c r="A28" s="89">
        <v>24</v>
      </c>
      <c r="B28" s="86">
        <v>44603</v>
      </c>
      <c r="C28" s="36" t="s">
        <v>44</v>
      </c>
      <c r="D28" s="37" t="s">
        <v>30</v>
      </c>
      <c r="E28" s="38">
        <v>23696</v>
      </c>
      <c r="F28" s="37" t="s">
        <v>9</v>
      </c>
      <c r="G28" s="37" t="s">
        <v>39</v>
      </c>
      <c r="H28" s="39" t="s">
        <v>15</v>
      </c>
      <c r="U28" t="s">
        <v>1847</v>
      </c>
    </row>
    <row r="29" spans="1:21" x14ac:dyDescent="0.25">
      <c r="A29" s="89">
        <v>25</v>
      </c>
      <c r="B29" s="86">
        <v>44615</v>
      </c>
      <c r="C29" s="36" t="s">
        <v>45</v>
      </c>
      <c r="D29" s="37" t="s">
        <v>30</v>
      </c>
      <c r="E29" s="38">
        <v>27217.42</v>
      </c>
      <c r="F29" s="37" t="s">
        <v>9</v>
      </c>
      <c r="G29" s="37" t="s">
        <v>46</v>
      </c>
      <c r="H29" s="39" t="s">
        <v>15</v>
      </c>
      <c r="U29" t="s">
        <v>1848</v>
      </c>
    </row>
    <row r="30" spans="1:21" x14ac:dyDescent="0.25">
      <c r="A30" s="89">
        <v>26</v>
      </c>
      <c r="B30" s="86">
        <v>43270</v>
      </c>
      <c r="C30" s="36">
        <v>301</v>
      </c>
      <c r="D30" s="37" t="s">
        <v>47</v>
      </c>
      <c r="E30" s="38">
        <v>20338</v>
      </c>
      <c r="F30" s="37" t="s">
        <v>23</v>
      </c>
      <c r="G30" s="37" t="s">
        <v>48</v>
      </c>
      <c r="H30" s="39" t="s">
        <v>49</v>
      </c>
      <c r="U30" t="s">
        <v>1850</v>
      </c>
    </row>
    <row r="31" spans="1:21" x14ac:dyDescent="0.25">
      <c r="A31" s="89">
        <v>27</v>
      </c>
      <c r="B31" s="86">
        <v>44217</v>
      </c>
      <c r="C31" s="36">
        <v>4638</v>
      </c>
      <c r="D31" s="37" t="s">
        <v>50</v>
      </c>
      <c r="E31" s="38">
        <v>36330</v>
      </c>
      <c r="F31" s="37" t="s">
        <v>9</v>
      </c>
      <c r="G31" s="37" t="s">
        <v>51</v>
      </c>
      <c r="H31" s="39" t="s">
        <v>15</v>
      </c>
      <c r="U31" t="s">
        <v>1851</v>
      </c>
    </row>
    <row r="32" spans="1:21" x14ac:dyDescent="0.25">
      <c r="A32" s="89">
        <v>28</v>
      </c>
      <c r="B32" s="86">
        <v>44503</v>
      </c>
      <c r="C32" s="36">
        <v>3977</v>
      </c>
      <c r="D32" s="37" t="s">
        <v>50</v>
      </c>
      <c r="E32" s="38">
        <f>6930.5+0.6</f>
        <v>6931.1</v>
      </c>
      <c r="F32" s="37" t="s">
        <v>9</v>
      </c>
      <c r="G32" s="37" t="s">
        <v>52</v>
      </c>
      <c r="H32" s="39" t="s">
        <v>15</v>
      </c>
      <c r="U32" t="s">
        <v>1852</v>
      </c>
    </row>
    <row r="33" spans="1:21" x14ac:dyDescent="0.25">
      <c r="A33" s="89">
        <v>29</v>
      </c>
      <c r="B33" s="86">
        <v>44555</v>
      </c>
      <c r="C33" s="36">
        <v>5109</v>
      </c>
      <c r="D33" s="37" t="s">
        <v>50</v>
      </c>
      <c r="E33" s="38">
        <f>6610.5+0.5</f>
        <v>6611</v>
      </c>
      <c r="F33" s="37" t="s">
        <v>9</v>
      </c>
      <c r="G33" s="37" t="s">
        <v>52</v>
      </c>
      <c r="H33" s="39" t="s">
        <v>15</v>
      </c>
      <c r="U33" t="s">
        <v>1853</v>
      </c>
    </row>
    <row r="34" spans="1:21" x14ac:dyDescent="0.25">
      <c r="A34" s="89">
        <v>30</v>
      </c>
      <c r="B34" s="86">
        <v>43685</v>
      </c>
      <c r="C34" s="36" t="s">
        <v>53</v>
      </c>
      <c r="D34" s="37" t="s">
        <v>54</v>
      </c>
      <c r="E34" s="38">
        <v>1437265</v>
      </c>
      <c r="F34" s="37" t="s">
        <v>9</v>
      </c>
      <c r="G34" s="37" t="s">
        <v>55</v>
      </c>
      <c r="H34" s="39" t="s">
        <v>15</v>
      </c>
      <c r="U34" t="s">
        <v>1849</v>
      </c>
    </row>
    <row r="35" spans="1:21" x14ac:dyDescent="0.25">
      <c r="A35" s="89">
        <v>31</v>
      </c>
      <c r="B35" s="86">
        <v>43309</v>
      </c>
      <c r="C35" s="36" t="s">
        <v>56</v>
      </c>
      <c r="D35" s="37" t="s">
        <v>57</v>
      </c>
      <c r="E35" s="38">
        <v>90518</v>
      </c>
      <c r="F35" s="37" t="s">
        <v>9</v>
      </c>
      <c r="G35" s="37" t="s">
        <v>58</v>
      </c>
      <c r="H35" s="39" t="s">
        <v>21</v>
      </c>
      <c r="U35" t="s">
        <v>1854</v>
      </c>
    </row>
    <row r="36" spans="1:21" x14ac:dyDescent="0.25">
      <c r="A36" s="89">
        <v>32</v>
      </c>
      <c r="B36" s="86">
        <v>43335</v>
      </c>
      <c r="C36" s="36" t="s">
        <v>59</v>
      </c>
      <c r="D36" s="37" t="s">
        <v>57</v>
      </c>
      <c r="E36" s="38">
        <v>21287</v>
      </c>
      <c r="F36" s="37" t="s">
        <v>9</v>
      </c>
      <c r="G36" s="37" t="s">
        <v>58</v>
      </c>
      <c r="H36" s="39" t="s">
        <v>21</v>
      </c>
      <c r="U36" t="s">
        <v>1855</v>
      </c>
    </row>
    <row r="37" spans="1:21" x14ac:dyDescent="0.25">
      <c r="A37" s="89">
        <v>33</v>
      </c>
      <c r="B37" s="86">
        <v>43330</v>
      </c>
      <c r="C37" s="36" t="s">
        <v>60</v>
      </c>
      <c r="D37" s="37" t="s">
        <v>57</v>
      </c>
      <c r="E37" s="38">
        <v>80589</v>
      </c>
      <c r="F37" s="37" t="s">
        <v>9</v>
      </c>
      <c r="G37" s="37" t="s">
        <v>58</v>
      </c>
      <c r="H37" s="39" t="s">
        <v>21</v>
      </c>
      <c r="U37" t="s">
        <v>1834</v>
      </c>
    </row>
    <row r="38" spans="1:21" x14ac:dyDescent="0.25">
      <c r="A38" s="89">
        <v>34</v>
      </c>
      <c r="B38" s="86">
        <v>43358</v>
      </c>
      <c r="C38" s="36" t="s">
        <v>61</v>
      </c>
      <c r="D38" s="37" t="s">
        <v>57</v>
      </c>
      <c r="E38" s="38">
        <v>48675</v>
      </c>
      <c r="F38" s="37" t="s">
        <v>9</v>
      </c>
      <c r="G38" s="37" t="s">
        <v>58</v>
      </c>
      <c r="H38" s="39" t="s">
        <v>21</v>
      </c>
      <c r="U38" t="s">
        <v>1856</v>
      </c>
    </row>
    <row r="39" spans="1:21" x14ac:dyDescent="0.25">
      <c r="A39" s="89">
        <v>35</v>
      </c>
      <c r="B39" s="86">
        <v>43542</v>
      </c>
      <c r="C39" s="36" t="s">
        <v>62</v>
      </c>
      <c r="D39" s="37" t="s">
        <v>57</v>
      </c>
      <c r="E39" s="38">
        <v>73879</v>
      </c>
      <c r="F39" s="37" t="s">
        <v>9</v>
      </c>
      <c r="G39" s="37" t="s">
        <v>63</v>
      </c>
      <c r="H39" s="39" t="s">
        <v>64</v>
      </c>
    </row>
    <row r="40" spans="1:21" x14ac:dyDescent="0.25">
      <c r="A40" s="89">
        <v>36</v>
      </c>
      <c r="B40" s="86">
        <v>43573</v>
      </c>
      <c r="C40" s="36" t="s">
        <v>65</v>
      </c>
      <c r="D40" s="37" t="s">
        <v>57</v>
      </c>
      <c r="E40" s="38">
        <v>60262.000000000007</v>
      </c>
      <c r="F40" s="37" t="s">
        <v>9</v>
      </c>
      <c r="G40" s="37" t="s">
        <v>63</v>
      </c>
      <c r="H40" s="39" t="s">
        <v>64</v>
      </c>
    </row>
    <row r="41" spans="1:21" x14ac:dyDescent="0.25">
      <c r="A41" s="89">
        <v>37</v>
      </c>
      <c r="B41" s="86">
        <v>43602</v>
      </c>
      <c r="C41" s="36" t="s">
        <v>66</v>
      </c>
      <c r="D41" s="37" t="s">
        <v>57</v>
      </c>
      <c r="E41" s="38">
        <v>67263.000000000015</v>
      </c>
      <c r="F41" s="37" t="s">
        <v>9</v>
      </c>
      <c r="G41" s="37" t="s">
        <v>63</v>
      </c>
      <c r="H41" s="39" t="s">
        <v>64</v>
      </c>
    </row>
    <row r="42" spans="1:21" x14ac:dyDescent="0.25">
      <c r="A42" s="89">
        <v>38</v>
      </c>
      <c r="B42" s="86">
        <v>43628</v>
      </c>
      <c r="C42" s="36" t="s">
        <v>67</v>
      </c>
      <c r="D42" s="37" t="s">
        <v>57</v>
      </c>
      <c r="E42" s="38">
        <v>1947</v>
      </c>
      <c r="F42" s="37" t="s">
        <v>9</v>
      </c>
      <c r="G42" s="37" t="s">
        <v>63</v>
      </c>
      <c r="H42" s="39" t="s">
        <v>64</v>
      </c>
    </row>
    <row r="43" spans="1:21" x14ac:dyDescent="0.25">
      <c r="A43" s="89">
        <v>39</v>
      </c>
      <c r="B43" s="86">
        <v>43658</v>
      </c>
      <c r="C43" s="36" t="s">
        <v>68</v>
      </c>
      <c r="D43" s="37" t="s">
        <v>57</v>
      </c>
      <c r="E43" s="38">
        <v>182400</v>
      </c>
      <c r="F43" s="37" t="s">
        <v>9</v>
      </c>
      <c r="G43" s="37" t="s">
        <v>69</v>
      </c>
      <c r="H43" s="39" t="s">
        <v>15</v>
      </c>
    </row>
    <row r="44" spans="1:21" x14ac:dyDescent="0.25">
      <c r="A44" s="89">
        <v>40</v>
      </c>
      <c r="B44" s="86">
        <v>43666</v>
      </c>
      <c r="C44" s="36" t="s">
        <v>70</v>
      </c>
      <c r="D44" s="37" t="s">
        <v>57</v>
      </c>
      <c r="E44" s="38">
        <v>91672</v>
      </c>
      <c r="F44" s="37" t="s">
        <v>9</v>
      </c>
      <c r="G44" s="37" t="s">
        <v>69</v>
      </c>
      <c r="H44" s="39" t="s">
        <v>15</v>
      </c>
    </row>
    <row r="45" spans="1:21" x14ac:dyDescent="0.25">
      <c r="A45" s="89">
        <v>41</v>
      </c>
      <c r="B45" s="86">
        <v>43675</v>
      </c>
      <c r="C45" s="36" t="s">
        <v>71</v>
      </c>
      <c r="D45" s="37" t="s">
        <v>57</v>
      </c>
      <c r="E45" s="38">
        <v>195386</v>
      </c>
      <c r="F45" s="37" t="s">
        <v>9</v>
      </c>
      <c r="G45" s="37" t="s">
        <v>69</v>
      </c>
      <c r="H45" s="39" t="s">
        <v>15</v>
      </c>
    </row>
    <row r="46" spans="1:21" x14ac:dyDescent="0.25">
      <c r="A46" s="89">
        <v>42</v>
      </c>
      <c r="B46" s="86">
        <v>43563</v>
      </c>
      <c r="C46" s="36">
        <v>1</v>
      </c>
      <c r="D46" s="37" t="s">
        <v>72</v>
      </c>
      <c r="E46" s="38">
        <v>2324605</v>
      </c>
      <c r="F46" s="37" t="s">
        <v>9</v>
      </c>
      <c r="G46" s="37" t="s">
        <v>73</v>
      </c>
      <c r="H46" s="39" t="s">
        <v>15</v>
      </c>
    </row>
    <row r="47" spans="1:21" x14ac:dyDescent="0.25">
      <c r="A47" s="89">
        <v>43</v>
      </c>
      <c r="B47" s="86">
        <v>43761</v>
      </c>
      <c r="C47" s="36">
        <v>28</v>
      </c>
      <c r="D47" s="37" t="s">
        <v>72</v>
      </c>
      <c r="E47" s="38">
        <v>2964978</v>
      </c>
      <c r="F47" s="37" t="s">
        <v>9</v>
      </c>
      <c r="G47" s="37" t="s">
        <v>74</v>
      </c>
      <c r="H47" s="39" t="s">
        <v>15</v>
      </c>
    </row>
    <row r="48" spans="1:21" x14ac:dyDescent="0.25">
      <c r="A48" s="89">
        <v>44</v>
      </c>
      <c r="B48" s="86">
        <v>43883</v>
      </c>
      <c r="C48" s="36" t="s">
        <v>75</v>
      </c>
      <c r="D48" s="37" t="s">
        <v>57</v>
      </c>
      <c r="E48" s="38">
        <v>90950</v>
      </c>
      <c r="F48" s="37" t="s">
        <v>9</v>
      </c>
      <c r="G48" s="37" t="s">
        <v>76</v>
      </c>
      <c r="H48" s="39" t="s">
        <v>15</v>
      </c>
    </row>
    <row r="49" spans="1:9" x14ac:dyDescent="0.25">
      <c r="A49" s="89">
        <v>45</v>
      </c>
      <c r="B49" s="86">
        <v>44449</v>
      </c>
      <c r="C49" s="36" t="s">
        <v>77</v>
      </c>
      <c r="D49" s="37" t="s">
        <v>78</v>
      </c>
      <c r="E49" s="38">
        <f>13000+800</f>
        <v>13800</v>
      </c>
      <c r="F49" s="37" t="s">
        <v>9</v>
      </c>
      <c r="G49" s="37" t="s">
        <v>79</v>
      </c>
      <c r="H49" s="39" t="s">
        <v>15</v>
      </c>
    </row>
    <row r="50" spans="1:9" x14ac:dyDescent="0.25">
      <c r="A50" s="89">
        <v>46</v>
      </c>
      <c r="B50" s="86">
        <v>42994</v>
      </c>
      <c r="C50" s="36">
        <v>596</v>
      </c>
      <c r="D50" s="37" t="s">
        <v>80</v>
      </c>
      <c r="E50" s="38">
        <v>27000.000000000004</v>
      </c>
      <c r="F50" s="37" t="s">
        <v>9</v>
      </c>
      <c r="G50" s="37" t="s">
        <v>81</v>
      </c>
      <c r="H50" s="39" t="s">
        <v>15</v>
      </c>
    </row>
    <row r="51" spans="1:9" x14ac:dyDescent="0.25">
      <c r="A51" s="89">
        <v>47</v>
      </c>
      <c r="B51" s="86">
        <v>42983</v>
      </c>
      <c r="C51" s="36">
        <v>475</v>
      </c>
      <c r="D51" s="37" t="s">
        <v>80</v>
      </c>
      <c r="E51" s="38">
        <v>51600</v>
      </c>
      <c r="F51" s="37" t="s">
        <v>9</v>
      </c>
      <c r="G51" s="37" t="s">
        <v>81</v>
      </c>
      <c r="H51" s="39" t="s">
        <v>15</v>
      </c>
    </row>
    <row r="52" spans="1:9" x14ac:dyDescent="0.25">
      <c r="A52" s="89">
        <v>48</v>
      </c>
      <c r="B52" s="86">
        <v>43684</v>
      </c>
      <c r="C52" s="36">
        <v>1806</v>
      </c>
      <c r="D52" s="37" t="s">
        <v>80</v>
      </c>
      <c r="E52" s="38">
        <v>30500</v>
      </c>
      <c r="F52" s="37" t="s">
        <v>9</v>
      </c>
      <c r="G52" s="37" t="s">
        <v>81</v>
      </c>
      <c r="H52" s="39" t="s">
        <v>15</v>
      </c>
    </row>
    <row r="53" spans="1:9" x14ac:dyDescent="0.25">
      <c r="A53" s="89">
        <v>49</v>
      </c>
      <c r="B53" s="86">
        <v>43684</v>
      </c>
      <c r="C53" s="36">
        <v>1805</v>
      </c>
      <c r="D53" s="37" t="s">
        <v>80</v>
      </c>
      <c r="E53" s="38">
        <v>30500</v>
      </c>
      <c r="F53" s="37" t="s">
        <v>9</v>
      </c>
      <c r="G53" s="37" t="s">
        <v>81</v>
      </c>
      <c r="H53" s="39" t="s">
        <v>15</v>
      </c>
    </row>
    <row r="54" spans="1:9" x14ac:dyDescent="0.25">
      <c r="A54" s="89">
        <v>50</v>
      </c>
      <c r="B54" s="86">
        <v>44217</v>
      </c>
      <c r="C54" s="36" t="s">
        <v>82</v>
      </c>
      <c r="D54" s="37" t="s">
        <v>83</v>
      </c>
      <c r="E54" s="38">
        <v>120000</v>
      </c>
      <c r="F54" s="37" t="s">
        <v>23</v>
      </c>
      <c r="G54" s="37" t="s">
        <v>24</v>
      </c>
      <c r="H54" s="39" t="s">
        <v>26</v>
      </c>
    </row>
    <row r="55" spans="1:9" x14ac:dyDescent="0.25">
      <c r="A55" s="89">
        <v>51</v>
      </c>
      <c r="B55" s="86">
        <v>44489</v>
      </c>
      <c r="C55" s="40" t="s">
        <v>84</v>
      </c>
      <c r="D55" s="37" t="s">
        <v>83</v>
      </c>
      <c r="E55" s="38">
        <v>120000</v>
      </c>
      <c r="F55" s="37" t="s">
        <v>23</v>
      </c>
      <c r="G55" s="37" t="s">
        <v>24</v>
      </c>
      <c r="H55" s="39" t="s">
        <v>26</v>
      </c>
    </row>
    <row r="56" spans="1:9" x14ac:dyDescent="0.25">
      <c r="A56" s="89">
        <v>52</v>
      </c>
      <c r="B56" s="86">
        <v>43290</v>
      </c>
      <c r="C56" s="36">
        <v>2167</v>
      </c>
      <c r="D56" s="37" t="s">
        <v>85</v>
      </c>
      <c r="E56" s="38">
        <v>26100</v>
      </c>
      <c r="F56" s="37" t="s">
        <v>23</v>
      </c>
      <c r="G56" s="37" t="s">
        <v>86</v>
      </c>
      <c r="H56" s="39" t="s">
        <v>49</v>
      </c>
    </row>
    <row r="57" spans="1:9" x14ac:dyDescent="0.25">
      <c r="A57" s="89">
        <v>53</v>
      </c>
      <c r="B57" s="86">
        <v>44244</v>
      </c>
      <c r="C57" s="36" t="s">
        <v>87</v>
      </c>
      <c r="D57" s="37" t="s">
        <v>88</v>
      </c>
      <c r="E57" s="38">
        <v>10000</v>
      </c>
      <c r="F57" s="37" t="s">
        <v>9</v>
      </c>
      <c r="G57" s="37" t="s">
        <v>89</v>
      </c>
      <c r="H57" s="39" t="s">
        <v>90</v>
      </c>
      <c r="I57" t="s">
        <v>1857</v>
      </c>
    </row>
    <row r="58" spans="1:9" x14ac:dyDescent="0.25">
      <c r="A58" s="89">
        <v>54</v>
      </c>
      <c r="B58" s="86">
        <v>43797</v>
      </c>
      <c r="C58" s="36" t="s">
        <v>91</v>
      </c>
      <c r="D58" s="37" t="s">
        <v>92</v>
      </c>
      <c r="E58" s="38">
        <v>124500</v>
      </c>
      <c r="F58" s="37" t="s">
        <v>9</v>
      </c>
      <c r="G58" s="37" t="s">
        <v>93</v>
      </c>
      <c r="H58" s="39" t="s">
        <v>15</v>
      </c>
    </row>
    <row r="59" spans="1:9" x14ac:dyDescent="0.25">
      <c r="A59" s="89">
        <v>55</v>
      </c>
      <c r="B59" s="86">
        <v>43790</v>
      </c>
      <c r="C59" s="36" t="s">
        <v>94</v>
      </c>
      <c r="D59" s="37" t="s">
        <v>92</v>
      </c>
      <c r="E59" s="38">
        <v>124500</v>
      </c>
      <c r="F59" s="37" t="s">
        <v>9</v>
      </c>
      <c r="G59" s="37" t="s">
        <v>93</v>
      </c>
      <c r="H59" s="39" t="s">
        <v>15</v>
      </c>
    </row>
    <row r="60" spans="1:9" x14ac:dyDescent="0.25">
      <c r="A60" s="89">
        <v>56</v>
      </c>
      <c r="B60" s="86">
        <v>43826</v>
      </c>
      <c r="C60" s="36" t="s">
        <v>95</v>
      </c>
      <c r="D60" s="37" t="s">
        <v>92</v>
      </c>
      <c r="E60" s="38">
        <v>125390.00000000001</v>
      </c>
      <c r="F60" s="37" t="s">
        <v>9</v>
      </c>
      <c r="G60" s="37" t="s">
        <v>93</v>
      </c>
      <c r="H60" s="39" t="s">
        <v>15</v>
      </c>
    </row>
    <row r="61" spans="1:9" x14ac:dyDescent="0.25">
      <c r="A61" s="89">
        <v>57</v>
      </c>
      <c r="B61" s="86">
        <v>43821</v>
      </c>
      <c r="C61" s="36" t="s">
        <v>96</v>
      </c>
      <c r="D61" s="37" t="s">
        <v>92</v>
      </c>
      <c r="E61" s="38">
        <v>49874</v>
      </c>
      <c r="F61" s="37" t="s">
        <v>9</v>
      </c>
      <c r="G61" s="37" t="s">
        <v>93</v>
      </c>
      <c r="H61" s="39" t="s">
        <v>15</v>
      </c>
    </row>
    <row r="62" spans="1:9" s="33" customFormat="1" x14ac:dyDescent="0.25">
      <c r="A62" s="89">
        <v>58</v>
      </c>
      <c r="B62" s="86">
        <v>43813</v>
      </c>
      <c r="C62" s="36" t="s">
        <v>97</v>
      </c>
      <c r="D62" s="37" t="s">
        <v>92</v>
      </c>
      <c r="E62" s="38">
        <v>69250.000000000015</v>
      </c>
      <c r="F62" s="37" t="s">
        <v>9</v>
      </c>
      <c r="G62" s="37" t="s">
        <v>93</v>
      </c>
      <c r="H62" s="39" t="s">
        <v>15</v>
      </c>
    </row>
    <row r="63" spans="1:9" x14ac:dyDescent="0.25">
      <c r="A63" s="89">
        <v>59</v>
      </c>
      <c r="B63" s="86">
        <v>43837</v>
      </c>
      <c r="C63" s="36" t="s">
        <v>98</v>
      </c>
      <c r="D63" s="37" t="s">
        <v>92</v>
      </c>
      <c r="E63" s="38">
        <v>114000.00000000001</v>
      </c>
      <c r="F63" s="37" t="s">
        <v>9</v>
      </c>
      <c r="G63" s="37" t="s">
        <v>93</v>
      </c>
      <c r="H63" s="39" t="s">
        <v>15</v>
      </c>
    </row>
    <row r="64" spans="1:9" x14ac:dyDescent="0.25">
      <c r="A64" s="89">
        <v>60</v>
      </c>
      <c r="B64" s="86">
        <v>43836</v>
      </c>
      <c r="C64" s="36" t="s">
        <v>99</v>
      </c>
      <c r="D64" s="37" t="s">
        <v>92</v>
      </c>
      <c r="E64" s="38">
        <v>121000.00000000001</v>
      </c>
      <c r="F64" s="37" t="s">
        <v>9</v>
      </c>
      <c r="G64" s="37" t="s">
        <v>93</v>
      </c>
      <c r="H64" s="39" t="s">
        <v>15</v>
      </c>
    </row>
    <row r="65" spans="1:8" x14ac:dyDescent="0.25">
      <c r="A65" s="89">
        <v>61</v>
      </c>
      <c r="B65" s="86">
        <v>43848</v>
      </c>
      <c r="C65" s="36" t="s">
        <v>100</v>
      </c>
      <c r="D65" s="37" t="s">
        <v>92</v>
      </c>
      <c r="E65" s="38">
        <v>103470</v>
      </c>
      <c r="F65" s="37" t="s">
        <v>9</v>
      </c>
      <c r="G65" s="37" t="s">
        <v>93</v>
      </c>
      <c r="H65" s="39" t="s">
        <v>15</v>
      </c>
    </row>
    <row r="66" spans="1:8" x14ac:dyDescent="0.25">
      <c r="A66" s="89">
        <v>62</v>
      </c>
      <c r="B66" s="86">
        <v>43849</v>
      </c>
      <c r="C66" s="36" t="s">
        <v>101</v>
      </c>
      <c r="D66" s="37" t="s">
        <v>92</v>
      </c>
      <c r="E66" s="38">
        <v>106500</v>
      </c>
      <c r="F66" s="37" t="s">
        <v>9</v>
      </c>
      <c r="G66" s="37" t="s">
        <v>93</v>
      </c>
      <c r="H66" s="39" t="s">
        <v>15</v>
      </c>
    </row>
    <row r="67" spans="1:8" x14ac:dyDescent="0.25">
      <c r="A67" s="89">
        <v>63</v>
      </c>
      <c r="B67" s="86">
        <v>44032</v>
      </c>
      <c r="C67" s="36" t="s">
        <v>102</v>
      </c>
      <c r="D67" s="37" t="s">
        <v>92</v>
      </c>
      <c r="E67" s="38">
        <v>119005.00000000001</v>
      </c>
      <c r="F67" s="37" t="s">
        <v>9</v>
      </c>
      <c r="G67" s="37" t="s">
        <v>93</v>
      </c>
      <c r="H67" s="39" t="s">
        <v>15</v>
      </c>
    </row>
    <row r="68" spans="1:8" x14ac:dyDescent="0.25">
      <c r="A68" s="89">
        <v>64</v>
      </c>
      <c r="B68" s="86">
        <v>44036</v>
      </c>
      <c r="C68" s="36" t="s">
        <v>103</v>
      </c>
      <c r="D68" s="37" t="s">
        <v>92</v>
      </c>
      <c r="E68" s="38">
        <v>119005.00000000001</v>
      </c>
      <c r="F68" s="37" t="s">
        <v>9</v>
      </c>
      <c r="G68" s="37" t="s">
        <v>93</v>
      </c>
      <c r="H68" s="39" t="s">
        <v>15</v>
      </c>
    </row>
    <row r="69" spans="1:8" x14ac:dyDescent="0.25">
      <c r="A69" s="89">
        <v>65</v>
      </c>
      <c r="B69" s="86">
        <v>44098</v>
      </c>
      <c r="C69" s="36" t="s">
        <v>104</v>
      </c>
      <c r="D69" s="37" t="s">
        <v>92</v>
      </c>
      <c r="E69" s="38">
        <v>124500</v>
      </c>
      <c r="F69" s="37" t="s">
        <v>9</v>
      </c>
      <c r="G69" s="37" t="s">
        <v>93</v>
      </c>
      <c r="H69" s="39" t="s">
        <v>15</v>
      </c>
    </row>
    <row r="70" spans="1:8" x14ac:dyDescent="0.25">
      <c r="A70" s="89">
        <v>66</v>
      </c>
      <c r="B70" s="86">
        <v>44098</v>
      </c>
      <c r="C70" s="36" t="s">
        <v>105</v>
      </c>
      <c r="D70" s="37" t="s">
        <v>92</v>
      </c>
      <c r="E70" s="38">
        <v>124885</v>
      </c>
      <c r="F70" s="37" t="s">
        <v>9</v>
      </c>
      <c r="G70" s="37" t="s">
        <v>93</v>
      </c>
      <c r="H70" s="39" t="s">
        <v>15</v>
      </c>
    </row>
    <row r="71" spans="1:8" x14ac:dyDescent="0.25">
      <c r="A71" s="89">
        <v>67</v>
      </c>
      <c r="B71" s="86">
        <v>44135</v>
      </c>
      <c r="C71" s="36" t="s">
        <v>106</v>
      </c>
      <c r="D71" s="37" t="s">
        <v>92</v>
      </c>
      <c r="E71" s="38">
        <v>104917.45000000001</v>
      </c>
      <c r="F71" s="37" t="s">
        <v>9</v>
      </c>
      <c r="G71" s="37" t="s">
        <v>93</v>
      </c>
      <c r="H71" s="39" t="s">
        <v>15</v>
      </c>
    </row>
    <row r="72" spans="1:8" x14ac:dyDescent="0.25">
      <c r="A72" s="89">
        <v>68</v>
      </c>
      <c r="B72" s="86">
        <v>44135</v>
      </c>
      <c r="C72" s="36" t="s">
        <v>107</v>
      </c>
      <c r="D72" s="37" t="s">
        <v>92</v>
      </c>
      <c r="E72" s="38">
        <v>104397.45000000001</v>
      </c>
      <c r="F72" s="37" t="s">
        <v>9</v>
      </c>
      <c r="G72" s="37" t="s">
        <v>93</v>
      </c>
      <c r="H72" s="39" t="s">
        <v>15</v>
      </c>
    </row>
    <row r="73" spans="1:8" x14ac:dyDescent="0.25">
      <c r="A73" s="89">
        <v>69</v>
      </c>
      <c r="B73" s="86">
        <v>44305</v>
      </c>
      <c r="C73" s="36">
        <v>1658</v>
      </c>
      <c r="D73" s="37" t="s">
        <v>108</v>
      </c>
      <c r="E73" s="38">
        <f>2250+600</f>
        <v>2850</v>
      </c>
      <c r="F73" s="37" t="s">
        <v>23</v>
      </c>
      <c r="G73" s="37" t="s">
        <v>24</v>
      </c>
      <c r="H73" s="39" t="s">
        <v>26</v>
      </c>
    </row>
    <row r="74" spans="1:8" x14ac:dyDescent="0.25">
      <c r="A74" s="89">
        <v>70</v>
      </c>
      <c r="B74" s="86">
        <v>43872</v>
      </c>
      <c r="C74" s="36" t="s">
        <v>109</v>
      </c>
      <c r="D74" s="37" t="s">
        <v>110</v>
      </c>
      <c r="E74" s="38">
        <v>232460</v>
      </c>
      <c r="F74" s="37" t="s">
        <v>9</v>
      </c>
      <c r="G74" s="37" t="s">
        <v>111</v>
      </c>
      <c r="H74" s="39" t="s">
        <v>15</v>
      </c>
    </row>
    <row r="75" spans="1:8" x14ac:dyDescent="0.25">
      <c r="A75" s="89">
        <v>71</v>
      </c>
      <c r="B75" s="86">
        <v>44061</v>
      </c>
      <c r="C75" s="36" t="s">
        <v>109</v>
      </c>
      <c r="D75" s="37" t="s">
        <v>110</v>
      </c>
      <c r="E75" s="38">
        <v>232460</v>
      </c>
      <c r="F75" s="37" t="s">
        <v>9</v>
      </c>
      <c r="G75" s="37" t="s">
        <v>111</v>
      </c>
      <c r="H75" s="39" t="s">
        <v>15</v>
      </c>
    </row>
    <row r="76" spans="1:8" x14ac:dyDescent="0.25">
      <c r="A76" s="89">
        <v>72</v>
      </c>
      <c r="B76" s="86">
        <v>44068</v>
      </c>
      <c r="C76" s="36" t="s">
        <v>112</v>
      </c>
      <c r="D76" s="37" t="s">
        <v>110</v>
      </c>
      <c r="E76" s="38">
        <v>65756</v>
      </c>
      <c r="F76" s="37" t="s">
        <v>9</v>
      </c>
      <c r="G76" s="37" t="s">
        <v>111</v>
      </c>
      <c r="H76" s="39" t="s">
        <v>15</v>
      </c>
    </row>
    <row r="77" spans="1:8" x14ac:dyDescent="0.25">
      <c r="A77" s="89">
        <v>73</v>
      </c>
      <c r="B77" s="86">
        <v>44020</v>
      </c>
      <c r="C77" s="40" t="s">
        <v>113</v>
      </c>
      <c r="D77" s="37" t="s">
        <v>114</v>
      </c>
      <c r="E77" s="38">
        <v>607911</v>
      </c>
      <c r="F77" s="37" t="s">
        <v>9</v>
      </c>
      <c r="G77" s="37" t="s">
        <v>115</v>
      </c>
      <c r="H77" s="39" t="s">
        <v>15</v>
      </c>
    </row>
    <row r="78" spans="1:8" x14ac:dyDescent="0.25">
      <c r="A78" s="89">
        <v>74</v>
      </c>
      <c r="B78" s="86">
        <v>44197</v>
      </c>
      <c r="C78" s="40" t="s">
        <v>116</v>
      </c>
      <c r="D78" s="37" t="s">
        <v>114</v>
      </c>
      <c r="E78" s="38">
        <v>257868</v>
      </c>
      <c r="F78" s="37" t="s">
        <v>9</v>
      </c>
      <c r="G78" s="37" t="s">
        <v>115</v>
      </c>
      <c r="H78" s="39" t="s">
        <v>15</v>
      </c>
    </row>
    <row r="79" spans="1:8" x14ac:dyDescent="0.25">
      <c r="A79" s="89">
        <v>75</v>
      </c>
      <c r="B79" s="86">
        <v>44233</v>
      </c>
      <c r="C79" s="40" t="s">
        <v>117</v>
      </c>
      <c r="D79" s="37" t="s">
        <v>114</v>
      </c>
      <c r="E79" s="38">
        <v>229323</v>
      </c>
      <c r="F79" s="37" t="s">
        <v>9</v>
      </c>
      <c r="G79" s="37" t="s">
        <v>115</v>
      </c>
      <c r="H79" s="39" t="s">
        <v>15</v>
      </c>
    </row>
    <row r="80" spans="1:8" x14ac:dyDescent="0.25">
      <c r="A80" s="89">
        <v>76</v>
      </c>
      <c r="B80" s="86">
        <v>44121</v>
      </c>
      <c r="C80" s="40" t="s">
        <v>118</v>
      </c>
      <c r="D80" s="37" t="s">
        <v>114</v>
      </c>
      <c r="E80" s="38">
        <v>845200</v>
      </c>
      <c r="F80" s="37" t="s">
        <v>9</v>
      </c>
      <c r="G80" s="37" t="s">
        <v>115</v>
      </c>
      <c r="H80" s="39" t="s">
        <v>15</v>
      </c>
    </row>
    <row r="81" spans="1:8" x14ac:dyDescent="0.25">
      <c r="A81" s="89">
        <v>77</v>
      </c>
      <c r="B81" s="86">
        <v>44353</v>
      </c>
      <c r="C81" s="40" t="s">
        <v>119</v>
      </c>
      <c r="D81" s="37" t="s">
        <v>114</v>
      </c>
      <c r="E81" s="38">
        <v>229323</v>
      </c>
      <c r="F81" s="37" t="s">
        <v>9</v>
      </c>
      <c r="G81" s="37" t="s">
        <v>115</v>
      </c>
      <c r="H81" s="39" t="s">
        <v>15</v>
      </c>
    </row>
    <row r="82" spans="1:8" x14ac:dyDescent="0.25">
      <c r="A82" s="89">
        <v>78</v>
      </c>
      <c r="B82" s="86">
        <v>44447</v>
      </c>
      <c r="C82" s="36">
        <v>8780323507</v>
      </c>
      <c r="D82" s="37" t="s">
        <v>114</v>
      </c>
      <c r="E82" s="38">
        <v>84113</v>
      </c>
      <c r="F82" s="37" t="s">
        <v>9</v>
      </c>
      <c r="G82" s="37" t="s">
        <v>114</v>
      </c>
      <c r="H82" s="39" t="s">
        <v>15</v>
      </c>
    </row>
    <row r="83" spans="1:8" x14ac:dyDescent="0.25">
      <c r="A83" s="89">
        <v>79</v>
      </c>
      <c r="B83" s="86">
        <v>44470</v>
      </c>
      <c r="C83" s="36">
        <v>8780323507</v>
      </c>
      <c r="D83" s="37" t="s">
        <v>114</v>
      </c>
      <c r="E83" s="38">
        <v>129324</v>
      </c>
      <c r="F83" s="37" t="s">
        <v>9</v>
      </c>
      <c r="G83" s="37" t="s">
        <v>115</v>
      </c>
      <c r="H83" s="39" t="s">
        <v>15</v>
      </c>
    </row>
    <row r="84" spans="1:8" x14ac:dyDescent="0.25">
      <c r="A84" s="89">
        <v>80</v>
      </c>
      <c r="B84" s="86">
        <v>44535</v>
      </c>
      <c r="C84" s="40" t="s">
        <v>120</v>
      </c>
      <c r="D84" s="37" t="s">
        <v>114</v>
      </c>
      <c r="E84" s="38">
        <v>194672</v>
      </c>
      <c r="F84" s="37" t="s">
        <v>9</v>
      </c>
      <c r="G84" s="37" t="s">
        <v>115</v>
      </c>
      <c r="H84" s="39" t="s">
        <v>15</v>
      </c>
    </row>
    <row r="85" spans="1:8" x14ac:dyDescent="0.25">
      <c r="A85" s="89">
        <v>81</v>
      </c>
      <c r="B85" s="86">
        <v>44600</v>
      </c>
      <c r="C85" s="40" t="s">
        <v>121</v>
      </c>
      <c r="D85" s="37" t="s">
        <v>114</v>
      </c>
      <c r="E85" s="38">
        <v>126101</v>
      </c>
      <c r="F85" s="37" t="s">
        <v>9</v>
      </c>
      <c r="G85" s="37" t="s">
        <v>115</v>
      </c>
      <c r="H85" s="39" t="s">
        <v>15</v>
      </c>
    </row>
    <row r="86" spans="1:8" x14ac:dyDescent="0.25">
      <c r="A86" s="89">
        <v>82</v>
      </c>
      <c r="B86" s="86">
        <v>44601</v>
      </c>
      <c r="C86" s="40" t="s">
        <v>122</v>
      </c>
      <c r="D86" s="37" t="s">
        <v>114</v>
      </c>
      <c r="E86" s="38">
        <v>110648</v>
      </c>
      <c r="F86" s="37" t="s">
        <v>9</v>
      </c>
      <c r="G86" s="37" t="s">
        <v>115</v>
      </c>
      <c r="H86" s="39" t="s">
        <v>15</v>
      </c>
    </row>
    <row r="87" spans="1:8" x14ac:dyDescent="0.25">
      <c r="A87" s="89">
        <v>83</v>
      </c>
      <c r="B87" s="86">
        <v>43158</v>
      </c>
      <c r="C87" s="36">
        <v>8956014709</v>
      </c>
      <c r="D87" s="37" t="s">
        <v>123</v>
      </c>
      <c r="E87" s="38">
        <v>161240</v>
      </c>
      <c r="F87" s="37" t="s">
        <v>124</v>
      </c>
      <c r="G87" s="37" t="s">
        <v>81</v>
      </c>
      <c r="H87" s="39" t="s">
        <v>15</v>
      </c>
    </row>
    <row r="88" spans="1:8" x14ac:dyDescent="0.25">
      <c r="A88" s="89">
        <v>84</v>
      </c>
      <c r="B88" s="86">
        <v>43158</v>
      </c>
      <c r="C88" s="36">
        <v>8956014813</v>
      </c>
      <c r="D88" s="37" t="s">
        <v>123</v>
      </c>
      <c r="E88" s="38">
        <v>155680</v>
      </c>
      <c r="F88" s="37" t="s">
        <v>124</v>
      </c>
      <c r="G88" s="37" t="s">
        <v>81</v>
      </c>
      <c r="H88" s="39" t="s">
        <v>15</v>
      </c>
    </row>
    <row r="89" spans="1:8" x14ac:dyDescent="0.25">
      <c r="A89" s="89">
        <v>85</v>
      </c>
      <c r="B89" s="86">
        <v>43157</v>
      </c>
      <c r="C89" s="36">
        <v>8956014708</v>
      </c>
      <c r="D89" s="37" t="s">
        <v>123</v>
      </c>
      <c r="E89" s="38">
        <v>161240</v>
      </c>
      <c r="F89" s="37" t="s">
        <v>124</v>
      </c>
      <c r="G89" s="37" t="s">
        <v>81</v>
      </c>
      <c r="H89" s="39" t="s">
        <v>15</v>
      </c>
    </row>
    <row r="90" spans="1:8" x14ac:dyDescent="0.25">
      <c r="A90" s="89">
        <v>86</v>
      </c>
      <c r="B90" s="86">
        <v>43154</v>
      </c>
      <c r="C90" s="36">
        <v>8956014344</v>
      </c>
      <c r="D90" s="37" t="s">
        <v>123</v>
      </c>
      <c r="E90" s="38">
        <v>161240</v>
      </c>
      <c r="F90" s="37" t="s">
        <v>124</v>
      </c>
      <c r="G90" s="37" t="s">
        <v>81</v>
      </c>
      <c r="H90" s="39" t="s">
        <v>15</v>
      </c>
    </row>
    <row r="91" spans="1:8" x14ac:dyDescent="0.25">
      <c r="A91" s="89">
        <v>87</v>
      </c>
      <c r="B91" s="86">
        <v>43154</v>
      </c>
      <c r="C91" s="36">
        <v>8956014347</v>
      </c>
      <c r="D91" s="37" t="s">
        <v>123</v>
      </c>
      <c r="E91" s="38">
        <v>161240</v>
      </c>
      <c r="F91" s="37" t="s">
        <v>124</v>
      </c>
      <c r="G91" s="37" t="s">
        <v>81</v>
      </c>
      <c r="H91" s="39" t="s">
        <v>15</v>
      </c>
    </row>
    <row r="92" spans="1:8" x14ac:dyDescent="0.25">
      <c r="A92" s="89">
        <v>88</v>
      </c>
      <c r="B92" s="86">
        <v>43152</v>
      </c>
      <c r="C92" s="36">
        <v>8956014191</v>
      </c>
      <c r="D92" s="37" t="s">
        <v>123</v>
      </c>
      <c r="E92" s="38">
        <v>161240</v>
      </c>
      <c r="F92" s="37" t="s">
        <v>124</v>
      </c>
      <c r="G92" s="37" t="s">
        <v>81</v>
      </c>
      <c r="H92" s="39" t="s">
        <v>15</v>
      </c>
    </row>
    <row r="93" spans="1:8" x14ac:dyDescent="0.25">
      <c r="A93" s="89">
        <v>89</v>
      </c>
      <c r="B93" s="86">
        <v>43152</v>
      </c>
      <c r="C93" s="36">
        <v>8956014145</v>
      </c>
      <c r="D93" s="37" t="s">
        <v>123</v>
      </c>
      <c r="E93" s="38">
        <v>161240</v>
      </c>
      <c r="F93" s="37" t="s">
        <v>124</v>
      </c>
      <c r="G93" s="37" t="s">
        <v>81</v>
      </c>
      <c r="H93" s="39" t="s">
        <v>15</v>
      </c>
    </row>
    <row r="94" spans="1:8" x14ac:dyDescent="0.25">
      <c r="A94" s="89">
        <v>90</v>
      </c>
      <c r="B94" s="86">
        <v>43158</v>
      </c>
      <c r="C94" s="36">
        <v>8956014809</v>
      </c>
      <c r="D94" s="37" t="s">
        <v>123</v>
      </c>
      <c r="E94" s="38">
        <v>161240</v>
      </c>
      <c r="F94" s="37" t="s">
        <v>9</v>
      </c>
      <c r="G94" s="37" t="s">
        <v>81</v>
      </c>
      <c r="H94" s="39" t="s">
        <v>15</v>
      </c>
    </row>
    <row r="95" spans="1:8" x14ac:dyDescent="0.25">
      <c r="A95" s="89">
        <v>91</v>
      </c>
      <c r="B95" s="86">
        <v>43192</v>
      </c>
      <c r="C95" s="36">
        <v>8622009786</v>
      </c>
      <c r="D95" s="37" t="s">
        <v>123</v>
      </c>
      <c r="E95" s="38">
        <v>83400</v>
      </c>
      <c r="F95" s="37" t="s">
        <v>9</v>
      </c>
      <c r="G95" s="37" t="s">
        <v>125</v>
      </c>
      <c r="H95" s="39" t="s">
        <v>15</v>
      </c>
    </row>
    <row r="96" spans="1:8" x14ac:dyDescent="0.25">
      <c r="A96" s="89">
        <v>92</v>
      </c>
      <c r="B96" s="86">
        <v>43192</v>
      </c>
      <c r="C96" s="36">
        <v>8622009807</v>
      </c>
      <c r="D96" s="37" t="s">
        <v>123</v>
      </c>
      <c r="E96" s="38">
        <v>55600</v>
      </c>
      <c r="F96" s="37" t="s">
        <v>9</v>
      </c>
      <c r="G96" s="37" t="s">
        <v>125</v>
      </c>
      <c r="H96" s="39" t="s">
        <v>15</v>
      </c>
    </row>
    <row r="97" spans="1:8" x14ac:dyDescent="0.25">
      <c r="A97" s="89">
        <v>93</v>
      </c>
      <c r="B97" s="86">
        <v>43193</v>
      </c>
      <c r="C97" s="36">
        <v>8956018759</v>
      </c>
      <c r="D97" s="37" t="s">
        <v>123</v>
      </c>
      <c r="E97" s="38">
        <v>155680</v>
      </c>
      <c r="F97" s="37" t="s">
        <v>9</v>
      </c>
      <c r="G97" s="37" t="s">
        <v>125</v>
      </c>
      <c r="H97" s="39" t="s">
        <v>15</v>
      </c>
    </row>
    <row r="98" spans="1:8" x14ac:dyDescent="0.25">
      <c r="A98" s="89">
        <v>94</v>
      </c>
      <c r="B98" s="86">
        <v>43193</v>
      </c>
      <c r="C98" s="36">
        <v>8956018762</v>
      </c>
      <c r="D98" s="37" t="s">
        <v>123</v>
      </c>
      <c r="E98" s="38">
        <v>161240</v>
      </c>
      <c r="F98" s="37" t="s">
        <v>9</v>
      </c>
      <c r="G98" s="37" t="s">
        <v>125</v>
      </c>
      <c r="H98" s="39" t="s">
        <v>15</v>
      </c>
    </row>
    <row r="99" spans="1:8" x14ac:dyDescent="0.25">
      <c r="A99" s="89">
        <v>95</v>
      </c>
      <c r="B99" s="86">
        <v>43194</v>
      </c>
      <c r="C99" s="36">
        <v>8956018919</v>
      </c>
      <c r="D99" s="37" t="s">
        <v>123</v>
      </c>
      <c r="E99" s="38">
        <v>155680</v>
      </c>
      <c r="F99" s="37" t="s">
        <v>9</v>
      </c>
      <c r="G99" s="37" t="s">
        <v>125</v>
      </c>
      <c r="H99" s="39" t="s">
        <v>15</v>
      </c>
    </row>
    <row r="100" spans="1:8" x14ac:dyDescent="0.25">
      <c r="A100" s="89">
        <v>96</v>
      </c>
      <c r="B100" s="86">
        <v>43194</v>
      </c>
      <c r="C100" s="36">
        <v>8956018881</v>
      </c>
      <c r="D100" s="37" t="s">
        <v>123</v>
      </c>
      <c r="E100" s="38">
        <v>155680</v>
      </c>
      <c r="F100" s="37" t="s">
        <v>9</v>
      </c>
      <c r="G100" s="37" t="s">
        <v>125</v>
      </c>
      <c r="H100" s="39" t="s">
        <v>15</v>
      </c>
    </row>
    <row r="101" spans="1:8" x14ac:dyDescent="0.25">
      <c r="A101" s="89">
        <v>97</v>
      </c>
      <c r="B101" s="86">
        <v>43194</v>
      </c>
      <c r="C101" s="36">
        <v>8956018880</v>
      </c>
      <c r="D101" s="37" t="s">
        <v>123</v>
      </c>
      <c r="E101" s="38">
        <v>155680</v>
      </c>
      <c r="F101" s="37" t="s">
        <v>9</v>
      </c>
      <c r="G101" s="37" t="s">
        <v>125</v>
      </c>
      <c r="H101" s="39" t="s">
        <v>15</v>
      </c>
    </row>
    <row r="102" spans="1:8" x14ac:dyDescent="0.25">
      <c r="A102" s="89">
        <v>98</v>
      </c>
      <c r="B102" s="86">
        <v>43194</v>
      </c>
      <c r="C102" s="36">
        <v>8956018928</v>
      </c>
      <c r="D102" s="37" t="s">
        <v>123</v>
      </c>
      <c r="E102" s="38">
        <v>111200</v>
      </c>
      <c r="F102" s="37" t="s">
        <v>9</v>
      </c>
      <c r="G102" s="37" t="s">
        <v>125</v>
      </c>
      <c r="H102" s="39" t="s">
        <v>15</v>
      </c>
    </row>
    <row r="103" spans="1:8" x14ac:dyDescent="0.25">
      <c r="A103" s="89">
        <v>99</v>
      </c>
      <c r="B103" s="86">
        <v>43194</v>
      </c>
      <c r="C103" s="36">
        <v>8956018976</v>
      </c>
      <c r="D103" s="37" t="s">
        <v>123</v>
      </c>
      <c r="E103" s="38">
        <v>161240</v>
      </c>
      <c r="F103" s="37" t="s">
        <v>9</v>
      </c>
      <c r="G103" s="37" t="s">
        <v>125</v>
      </c>
      <c r="H103" s="39" t="s">
        <v>15</v>
      </c>
    </row>
    <row r="104" spans="1:8" x14ac:dyDescent="0.25">
      <c r="A104" s="89">
        <v>100</v>
      </c>
      <c r="B104" s="86">
        <v>43202</v>
      </c>
      <c r="C104" s="36">
        <v>8956019814</v>
      </c>
      <c r="D104" s="37" t="s">
        <v>123</v>
      </c>
      <c r="E104" s="38">
        <v>161240</v>
      </c>
      <c r="F104" s="37" t="s">
        <v>9</v>
      </c>
      <c r="G104" s="37" t="s">
        <v>125</v>
      </c>
      <c r="H104" s="39" t="s">
        <v>15</v>
      </c>
    </row>
    <row r="105" spans="1:8" x14ac:dyDescent="0.25">
      <c r="A105" s="89">
        <v>101</v>
      </c>
      <c r="B105" s="86">
        <v>43182</v>
      </c>
      <c r="C105" s="36">
        <v>8956017653</v>
      </c>
      <c r="D105" s="37" t="s">
        <v>123</v>
      </c>
      <c r="E105" s="38">
        <v>155680</v>
      </c>
      <c r="F105" s="37" t="s">
        <v>9</v>
      </c>
      <c r="G105" s="37" t="s">
        <v>81</v>
      </c>
      <c r="H105" s="39" t="s">
        <v>15</v>
      </c>
    </row>
    <row r="106" spans="1:8" x14ac:dyDescent="0.25">
      <c r="A106" s="89">
        <v>102</v>
      </c>
      <c r="B106" s="86">
        <v>43297</v>
      </c>
      <c r="C106" s="36">
        <v>8622014536</v>
      </c>
      <c r="D106" s="37" t="s">
        <v>123</v>
      </c>
      <c r="E106" s="38">
        <v>173400</v>
      </c>
      <c r="F106" s="37" t="s">
        <v>9</v>
      </c>
      <c r="G106" s="37" t="s">
        <v>81</v>
      </c>
      <c r="H106" s="39" t="s">
        <v>15</v>
      </c>
    </row>
    <row r="107" spans="1:8" x14ac:dyDescent="0.25">
      <c r="A107" s="89">
        <v>103</v>
      </c>
      <c r="B107" s="86">
        <v>43297</v>
      </c>
      <c r="C107" s="36">
        <v>8622014541</v>
      </c>
      <c r="D107" s="37" t="s">
        <v>123</v>
      </c>
      <c r="E107" s="38">
        <v>115600</v>
      </c>
      <c r="F107" s="37" t="s">
        <v>9</v>
      </c>
      <c r="G107" s="37" t="s">
        <v>81</v>
      </c>
      <c r="H107" s="39" t="s">
        <v>15</v>
      </c>
    </row>
    <row r="108" spans="1:8" x14ac:dyDescent="0.25">
      <c r="A108" s="89">
        <v>104</v>
      </c>
      <c r="B108" s="86">
        <v>43305</v>
      </c>
      <c r="C108" s="36">
        <v>8622014850</v>
      </c>
      <c r="D108" s="37" t="s">
        <v>123</v>
      </c>
      <c r="E108" s="38">
        <v>115600</v>
      </c>
      <c r="F108" s="37" t="s">
        <v>9</v>
      </c>
      <c r="G108" s="37" t="s">
        <v>81</v>
      </c>
      <c r="H108" s="39" t="s">
        <v>15</v>
      </c>
    </row>
    <row r="109" spans="1:8" x14ac:dyDescent="0.25">
      <c r="A109" s="89">
        <v>105</v>
      </c>
      <c r="B109" s="86">
        <v>43305</v>
      </c>
      <c r="C109" s="36">
        <v>8622014858</v>
      </c>
      <c r="D109" s="37" t="s">
        <v>123</v>
      </c>
      <c r="E109" s="38">
        <v>86700</v>
      </c>
      <c r="F109" s="37" t="s">
        <v>9</v>
      </c>
      <c r="G109" s="37" t="s">
        <v>81</v>
      </c>
      <c r="H109" s="39" t="s">
        <v>15</v>
      </c>
    </row>
    <row r="110" spans="1:8" x14ac:dyDescent="0.25">
      <c r="A110" s="89">
        <v>106</v>
      </c>
      <c r="B110" s="86">
        <v>43305</v>
      </c>
      <c r="C110" s="36">
        <v>8622014853</v>
      </c>
      <c r="D110" s="37" t="s">
        <v>123</v>
      </c>
      <c r="E110" s="38">
        <v>115600</v>
      </c>
      <c r="F110" s="37" t="s">
        <v>9</v>
      </c>
      <c r="G110" s="37" t="s">
        <v>81</v>
      </c>
      <c r="H110" s="39" t="s">
        <v>15</v>
      </c>
    </row>
    <row r="111" spans="1:8" x14ac:dyDescent="0.25">
      <c r="A111" s="89">
        <v>107</v>
      </c>
      <c r="B111" s="86">
        <v>43297</v>
      </c>
      <c r="C111" s="36">
        <v>8622014540</v>
      </c>
      <c r="D111" s="37" t="s">
        <v>123</v>
      </c>
      <c r="E111" s="38">
        <v>115600</v>
      </c>
      <c r="F111" s="37" t="s">
        <v>9</v>
      </c>
      <c r="G111" s="37" t="s">
        <v>81</v>
      </c>
      <c r="H111" s="39" t="s">
        <v>15</v>
      </c>
    </row>
    <row r="112" spans="1:8" x14ac:dyDescent="0.25">
      <c r="A112" s="89">
        <v>108</v>
      </c>
      <c r="B112" s="86">
        <v>43305</v>
      </c>
      <c r="C112" s="36">
        <v>8622014859</v>
      </c>
      <c r="D112" s="37" t="s">
        <v>123</v>
      </c>
      <c r="E112" s="38">
        <v>115600</v>
      </c>
      <c r="F112" s="37" t="s">
        <v>9</v>
      </c>
      <c r="G112" s="37" t="s">
        <v>81</v>
      </c>
      <c r="H112" s="39" t="s">
        <v>15</v>
      </c>
    </row>
    <row r="113" spans="1:8" x14ac:dyDescent="0.25">
      <c r="A113" s="89">
        <v>109</v>
      </c>
      <c r="B113" s="86">
        <v>43305</v>
      </c>
      <c r="C113" s="36">
        <v>8622014860</v>
      </c>
      <c r="D113" s="37" t="s">
        <v>123</v>
      </c>
      <c r="E113" s="38">
        <v>115600</v>
      </c>
      <c r="F113" s="37" t="s">
        <v>9</v>
      </c>
      <c r="G113" s="37" t="s">
        <v>81</v>
      </c>
      <c r="H113" s="39" t="s">
        <v>15</v>
      </c>
    </row>
    <row r="114" spans="1:8" x14ac:dyDescent="0.25">
      <c r="A114" s="89">
        <v>110</v>
      </c>
      <c r="B114" s="86">
        <v>43305</v>
      </c>
      <c r="C114" s="36">
        <v>8622014847</v>
      </c>
      <c r="D114" s="37" t="s">
        <v>123</v>
      </c>
      <c r="E114" s="38">
        <v>144500</v>
      </c>
      <c r="F114" s="37" t="s">
        <v>9</v>
      </c>
      <c r="G114" s="37" t="s">
        <v>81</v>
      </c>
      <c r="H114" s="39" t="s">
        <v>15</v>
      </c>
    </row>
    <row r="115" spans="1:8" x14ac:dyDescent="0.25">
      <c r="A115" s="89">
        <v>111</v>
      </c>
      <c r="B115" s="86">
        <v>43305</v>
      </c>
      <c r="C115" s="36">
        <v>8622014853</v>
      </c>
      <c r="D115" s="37" t="s">
        <v>123</v>
      </c>
      <c r="E115" s="38">
        <v>115600</v>
      </c>
      <c r="F115" s="37" t="s">
        <v>9</v>
      </c>
      <c r="G115" s="37" t="s">
        <v>81</v>
      </c>
      <c r="H115" s="39" t="s">
        <v>15</v>
      </c>
    </row>
    <row r="116" spans="1:8" x14ac:dyDescent="0.25">
      <c r="A116" s="89">
        <v>112</v>
      </c>
      <c r="B116" s="86">
        <v>43305</v>
      </c>
      <c r="C116" s="36">
        <v>8622014856</v>
      </c>
      <c r="D116" s="37" t="s">
        <v>123</v>
      </c>
      <c r="E116" s="38">
        <v>86700</v>
      </c>
      <c r="F116" s="37" t="s">
        <v>9</v>
      </c>
      <c r="G116" s="37" t="s">
        <v>81</v>
      </c>
      <c r="H116" s="39" t="s">
        <v>15</v>
      </c>
    </row>
    <row r="117" spans="1:8" x14ac:dyDescent="0.25">
      <c r="A117" s="89">
        <v>113</v>
      </c>
      <c r="B117" s="86">
        <v>43305</v>
      </c>
      <c r="C117" s="36">
        <v>8622014844</v>
      </c>
      <c r="D117" s="37" t="s">
        <v>123</v>
      </c>
      <c r="E117" s="38">
        <v>144500</v>
      </c>
      <c r="F117" s="37" t="s">
        <v>9</v>
      </c>
      <c r="G117" s="37" t="s">
        <v>81</v>
      </c>
      <c r="H117" s="39" t="s">
        <v>15</v>
      </c>
    </row>
    <row r="118" spans="1:8" x14ac:dyDescent="0.25">
      <c r="A118" s="89">
        <v>114</v>
      </c>
      <c r="B118" s="86">
        <v>43305</v>
      </c>
      <c r="C118" s="36">
        <v>8622014843</v>
      </c>
      <c r="D118" s="37" t="s">
        <v>123</v>
      </c>
      <c r="E118" s="38">
        <v>144500</v>
      </c>
      <c r="F118" s="37" t="s">
        <v>9</v>
      </c>
      <c r="G118" s="37" t="s">
        <v>81</v>
      </c>
      <c r="H118" s="39" t="s">
        <v>15</v>
      </c>
    </row>
    <row r="119" spans="1:8" x14ac:dyDescent="0.25">
      <c r="A119" s="89">
        <v>115</v>
      </c>
      <c r="B119" s="86">
        <v>43305</v>
      </c>
      <c r="C119" s="36">
        <v>8622014849</v>
      </c>
      <c r="D119" s="37" t="s">
        <v>123</v>
      </c>
      <c r="E119" s="38">
        <v>115600</v>
      </c>
      <c r="F119" s="37" t="s">
        <v>9</v>
      </c>
      <c r="G119" s="37" t="s">
        <v>81</v>
      </c>
      <c r="H119" s="39" t="s">
        <v>15</v>
      </c>
    </row>
    <row r="120" spans="1:8" x14ac:dyDescent="0.25">
      <c r="A120" s="89">
        <v>116</v>
      </c>
      <c r="B120" s="86">
        <v>43305</v>
      </c>
      <c r="C120" s="36">
        <v>8622014842</v>
      </c>
      <c r="D120" s="37" t="s">
        <v>123</v>
      </c>
      <c r="E120" s="38">
        <v>173400</v>
      </c>
      <c r="F120" s="37" t="s">
        <v>9</v>
      </c>
      <c r="G120" s="37" t="s">
        <v>81</v>
      </c>
      <c r="H120" s="39" t="s">
        <v>15</v>
      </c>
    </row>
    <row r="121" spans="1:8" x14ac:dyDescent="0.25">
      <c r="A121" s="89">
        <v>117</v>
      </c>
      <c r="B121" s="86">
        <v>43305</v>
      </c>
      <c r="C121" s="36">
        <v>8622014851</v>
      </c>
      <c r="D121" s="37" t="s">
        <v>123</v>
      </c>
      <c r="E121" s="38">
        <v>115600</v>
      </c>
      <c r="F121" s="37" t="s">
        <v>9</v>
      </c>
      <c r="G121" s="37" t="s">
        <v>81</v>
      </c>
      <c r="H121" s="39" t="s">
        <v>15</v>
      </c>
    </row>
    <row r="122" spans="1:8" x14ac:dyDescent="0.25">
      <c r="A122" s="89">
        <v>118</v>
      </c>
      <c r="B122" s="86">
        <v>43305</v>
      </c>
      <c r="C122" s="36">
        <v>8622014852</v>
      </c>
      <c r="D122" s="37" t="s">
        <v>123</v>
      </c>
      <c r="E122" s="38">
        <v>115600</v>
      </c>
      <c r="F122" s="37" t="s">
        <v>9</v>
      </c>
      <c r="G122" s="37" t="s">
        <v>81</v>
      </c>
      <c r="H122" s="39" t="s">
        <v>15</v>
      </c>
    </row>
    <row r="123" spans="1:8" x14ac:dyDescent="0.25">
      <c r="A123" s="89">
        <v>119</v>
      </c>
      <c r="B123" s="86">
        <v>43305</v>
      </c>
      <c r="C123" s="36">
        <v>8622014854</v>
      </c>
      <c r="D123" s="37" t="s">
        <v>123</v>
      </c>
      <c r="E123" s="38">
        <v>115600</v>
      </c>
      <c r="F123" s="37" t="s">
        <v>9</v>
      </c>
      <c r="G123" s="37" t="s">
        <v>81</v>
      </c>
      <c r="H123" s="39" t="s">
        <v>15</v>
      </c>
    </row>
    <row r="124" spans="1:8" x14ac:dyDescent="0.25">
      <c r="A124" s="89">
        <v>120</v>
      </c>
      <c r="B124" s="86">
        <v>43305</v>
      </c>
      <c r="C124" s="36">
        <v>8622014539</v>
      </c>
      <c r="D124" s="37" t="s">
        <v>123</v>
      </c>
      <c r="E124" s="38">
        <v>144500</v>
      </c>
      <c r="F124" s="37" t="s">
        <v>9</v>
      </c>
      <c r="G124" s="37" t="s">
        <v>81</v>
      </c>
      <c r="H124" s="39" t="s">
        <v>15</v>
      </c>
    </row>
    <row r="125" spans="1:8" x14ac:dyDescent="0.25">
      <c r="A125" s="89">
        <v>121</v>
      </c>
      <c r="B125" s="86">
        <v>43305</v>
      </c>
      <c r="C125" s="36">
        <v>8622014846</v>
      </c>
      <c r="D125" s="37" t="s">
        <v>123</v>
      </c>
      <c r="E125" s="38">
        <v>115600</v>
      </c>
      <c r="F125" s="37" t="s">
        <v>9</v>
      </c>
      <c r="G125" s="37" t="s">
        <v>81</v>
      </c>
      <c r="H125" s="39" t="s">
        <v>15</v>
      </c>
    </row>
    <row r="126" spans="1:8" x14ac:dyDescent="0.25">
      <c r="A126" s="89">
        <v>122</v>
      </c>
      <c r="B126" s="86">
        <v>43305</v>
      </c>
      <c r="C126" s="36">
        <v>8622014857</v>
      </c>
      <c r="D126" s="37" t="s">
        <v>123</v>
      </c>
      <c r="E126" s="38">
        <v>115600</v>
      </c>
      <c r="F126" s="37" t="s">
        <v>9</v>
      </c>
      <c r="G126" s="37" t="s">
        <v>81</v>
      </c>
      <c r="H126" s="39" t="s">
        <v>15</v>
      </c>
    </row>
    <row r="127" spans="1:8" x14ac:dyDescent="0.25">
      <c r="A127" s="89">
        <v>123</v>
      </c>
      <c r="B127" s="86">
        <v>43305</v>
      </c>
      <c r="C127" s="36">
        <v>8622014845</v>
      </c>
      <c r="D127" s="37" t="s">
        <v>123</v>
      </c>
      <c r="E127" s="38">
        <v>115600</v>
      </c>
      <c r="F127" s="37" t="s">
        <v>9</v>
      </c>
      <c r="G127" s="37" t="s">
        <v>81</v>
      </c>
      <c r="H127" s="39" t="s">
        <v>15</v>
      </c>
    </row>
    <row r="128" spans="1:8" x14ac:dyDescent="0.25">
      <c r="A128" s="89">
        <v>124</v>
      </c>
      <c r="B128" s="86">
        <v>43305</v>
      </c>
      <c r="C128" s="36">
        <v>8622014848</v>
      </c>
      <c r="D128" s="37" t="s">
        <v>123</v>
      </c>
      <c r="E128" s="38">
        <v>173400</v>
      </c>
      <c r="F128" s="37" t="s">
        <v>9</v>
      </c>
      <c r="G128" s="37" t="s">
        <v>81</v>
      </c>
      <c r="H128" s="39" t="s">
        <v>15</v>
      </c>
    </row>
    <row r="129" spans="1:8" x14ac:dyDescent="0.25">
      <c r="A129" s="89">
        <v>125</v>
      </c>
      <c r="B129" s="86">
        <v>44167</v>
      </c>
      <c r="C129" s="36">
        <v>28</v>
      </c>
      <c r="D129" s="37" t="s">
        <v>126</v>
      </c>
      <c r="E129" s="38">
        <v>7080</v>
      </c>
      <c r="F129" s="37" t="s">
        <v>9</v>
      </c>
      <c r="G129" s="37" t="s">
        <v>127</v>
      </c>
      <c r="H129" s="39" t="s">
        <v>128</v>
      </c>
    </row>
    <row r="130" spans="1:8" x14ac:dyDescent="0.25">
      <c r="A130" s="89">
        <v>126</v>
      </c>
      <c r="B130" s="86">
        <v>44177</v>
      </c>
      <c r="C130" s="36">
        <v>33</v>
      </c>
      <c r="D130" s="37" t="s">
        <v>126</v>
      </c>
      <c r="E130" s="38">
        <v>14160</v>
      </c>
      <c r="F130" s="37" t="s">
        <v>9</v>
      </c>
      <c r="G130" s="37" t="s">
        <v>127</v>
      </c>
      <c r="H130" s="39" t="s">
        <v>128</v>
      </c>
    </row>
    <row r="131" spans="1:8" x14ac:dyDescent="0.25">
      <c r="A131" s="89">
        <v>127</v>
      </c>
      <c r="B131" s="86">
        <v>43390</v>
      </c>
      <c r="C131" s="36" t="s">
        <v>129</v>
      </c>
      <c r="D131" s="37" t="s">
        <v>130</v>
      </c>
      <c r="E131" s="38">
        <v>886014</v>
      </c>
      <c r="F131" s="37" t="s">
        <v>9</v>
      </c>
      <c r="G131" s="37" t="s">
        <v>131</v>
      </c>
      <c r="H131" s="39" t="s">
        <v>15</v>
      </c>
    </row>
    <row r="132" spans="1:8" x14ac:dyDescent="0.25">
      <c r="A132" s="89">
        <v>128</v>
      </c>
      <c r="B132" s="86">
        <v>43504</v>
      </c>
      <c r="C132" s="36" t="s">
        <v>132</v>
      </c>
      <c r="D132" s="37" t="s">
        <v>130</v>
      </c>
      <c r="E132" s="38">
        <v>886013</v>
      </c>
      <c r="F132" s="37" t="s">
        <v>9</v>
      </c>
      <c r="G132" s="37" t="s">
        <v>133</v>
      </c>
      <c r="H132" s="39" t="s">
        <v>15</v>
      </c>
    </row>
    <row r="133" spans="1:8" x14ac:dyDescent="0.25">
      <c r="A133" s="89">
        <v>129</v>
      </c>
      <c r="B133" s="86">
        <v>43312</v>
      </c>
      <c r="C133" s="36" t="s">
        <v>134</v>
      </c>
      <c r="D133" s="37" t="s">
        <v>135</v>
      </c>
      <c r="E133" s="38">
        <v>15000</v>
      </c>
      <c r="F133" s="37" t="s">
        <v>23</v>
      </c>
      <c r="G133" s="37" t="s">
        <v>136</v>
      </c>
      <c r="H133" s="39" t="s">
        <v>49</v>
      </c>
    </row>
    <row r="134" spans="1:8" x14ac:dyDescent="0.25">
      <c r="A134" s="89">
        <v>130</v>
      </c>
      <c r="B134" s="86">
        <v>43308</v>
      </c>
      <c r="C134" s="36" t="s">
        <v>137</v>
      </c>
      <c r="D134" s="37" t="s">
        <v>135</v>
      </c>
      <c r="E134" s="38">
        <f>41675+12000</f>
        <v>53675</v>
      </c>
      <c r="F134" s="37" t="s">
        <v>23</v>
      </c>
      <c r="G134" s="37" t="s">
        <v>138</v>
      </c>
      <c r="H134" s="39" t="s">
        <v>49</v>
      </c>
    </row>
    <row r="135" spans="1:8" x14ac:dyDescent="0.25">
      <c r="A135" s="89">
        <v>131</v>
      </c>
      <c r="B135" s="86">
        <v>43307</v>
      </c>
      <c r="C135" s="36">
        <v>194</v>
      </c>
      <c r="D135" s="37" t="s">
        <v>139</v>
      </c>
      <c r="E135" s="38">
        <v>48000</v>
      </c>
      <c r="F135" s="37" t="s">
        <v>23</v>
      </c>
      <c r="G135" s="37" t="s">
        <v>140</v>
      </c>
      <c r="H135" s="39" t="s">
        <v>49</v>
      </c>
    </row>
    <row r="136" spans="1:8" x14ac:dyDescent="0.25">
      <c r="A136" s="89">
        <v>132</v>
      </c>
      <c r="B136" s="86">
        <v>43321</v>
      </c>
      <c r="C136" s="36" t="s">
        <v>141</v>
      </c>
      <c r="D136" s="37" t="s">
        <v>142</v>
      </c>
      <c r="E136" s="38">
        <v>17200</v>
      </c>
      <c r="F136" s="37" t="s">
        <v>23</v>
      </c>
      <c r="G136" s="37" t="s">
        <v>136</v>
      </c>
      <c r="H136" s="39" t="s">
        <v>49</v>
      </c>
    </row>
    <row r="137" spans="1:8" x14ac:dyDescent="0.25">
      <c r="A137" s="89">
        <v>133</v>
      </c>
      <c r="B137" s="86">
        <v>43519</v>
      </c>
      <c r="C137" s="36">
        <v>1226</v>
      </c>
      <c r="D137" s="37" t="s">
        <v>143</v>
      </c>
      <c r="E137" s="38">
        <v>112747.21</v>
      </c>
      <c r="F137" s="37" t="s">
        <v>9</v>
      </c>
      <c r="G137" s="37" t="s">
        <v>144</v>
      </c>
      <c r="H137" s="39" t="s">
        <v>21</v>
      </c>
    </row>
    <row r="138" spans="1:8" x14ac:dyDescent="0.25">
      <c r="A138" s="89">
        <v>134</v>
      </c>
      <c r="B138" s="86">
        <v>42965</v>
      </c>
      <c r="C138" s="36">
        <v>323</v>
      </c>
      <c r="D138" s="37" t="s">
        <v>145</v>
      </c>
      <c r="E138" s="38">
        <v>76250</v>
      </c>
      <c r="F138" s="37" t="s">
        <v>9</v>
      </c>
      <c r="G138" s="37" t="s">
        <v>81</v>
      </c>
      <c r="H138" s="39" t="s">
        <v>15</v>
      </c>
    </row>
    <row r="139" spans="1:8" x14ac:dyDescent="0.25">
      <c r="A139" s="89">
        <v>135</v>
      </c>
      <c r="B139" s="86">
        <v>42959</v>
      </c>
      <c r="C139" s="36">
        <v>308</v>
      </c>
      <c r="D139" s="37" t="s">
        <v>145</v>
      </c>
      <c r="E139" s="38">
        <v>30499.999999999996</v>
      </c>
      <c r="F139" s="37" t="s">
        <v>9</v>
      </c>
      <c r="G139" s="37" t="s">
        <v>81</v>
      </c>
      <c r="H139" s="39" t="s">
        <v>15</v>
      </c>
    </row>
    <row r="140" spans="1:8" x14ac:dyDescent="0.25">
      <c r="A140" s="89">
        <v>136</v>
      </c>
      <c r="B140" s="86">
        <v>42970</v>
      </c>
      <c r="C140" s="36">
        <v>349</v>
      </c>
      <c r="D140" s="37" t="s">
        <v>145</v>
      </c>
      <c r="E140" s="38">
        <v>60000</v>
      </c>
      <c r="F140" s="37" t="s">
        <v>9</v>
      </c>
      <c r="G140" s="37" t="s">
        <v>81</v>
      </c>
      <c r="H140" s="39" t="s">
        <v>15</v>
      </c>
    </row>
    <row r="141" spans="1:8" x14ac:dyDescent="0.25">
      <c r="A141" s="89">
        <v>137</v>
      </c>
      <c r="B141" s="86">
        <v>42983</v>
      </c>
      <c r="C141" s="36">
        <v>457</v>
      </c>
      <c r="D141" s="37" t="s">
        <v>145</v>
      </c>
      <c r="E141" s="38">
        <v>18000</v>
      </c>
      <c r="F141" s="37" t="s">
        <v>9</v>
      </c>
      <c r="G141" s="37" t="s">
        <v>81</v>
      </c>
      <c r="H141" s="39" t="s">
        <v>15</v>
      </c>
    </row>
    <row r="142" spans="1:8" x14ac:dyDescent="0.25">
      <c r="A142" s="89">
        <v>138</v>
      </c>
      <c r="B142" s="86">
        <v>44296</v>
      </c>
      <c r="C142" s="36">
        <v>11</v>
      </c>
      <c r="D142" s="37" t="s">
        <v>146</v>
      </c>
      <c r="E142" s="38">
        <v>14210.17</v>
      </c>
      <c r="F142" s="37" t="s">
        <v>9</v>
      </c>
      <c r="G142" s="37" t="s">
        <v>147</v>
      </c>
      <c r="H142" s="39" t="s">
        <v>21</v>
      </c>
    </row>
    <row r="143" spans="1:8" x14ac:dyDescent="0.25">
      <c r="A143" s="89">
        <v>139</v>
      </c>
      <c r="B143" s="86">
        <v>43273</v>
      </c>
      <c r="C143" s="36">
        <v>2456</v>
      </c>
      <c r="D143" s="37" t="s">
        <v>148</v>
      </c>
      <c r="E143" s="38">
        <v>14125.38</v>
      </c>
      <c r="F143" s="37" t="s">
        <v>9</v>
      </c>
      <c r="G143" s="37" t="s">
        <v>149</v>
      </c>
      <c r="H143" s="39" t="s">
        <v>15</v>
      </c>
    </row>
    <row r="144" spans="1:8" x14ac:dyDescent="0.25">
      <c r="A144" s="89">
        <v>140</v>
      </c>
      <c r="B144" s="86">
        <v>43449</v>
      </c>
      <c r="C144" s="36">
        <v>7297</v>
      </c>
      <c r="D144" s="37" t="s">
        <v>148</v>
      </c>
      <c r="E144" s="38">
        <v>12236.8</v>
      </c>
      <c r="F144" s="37" t="s">
        <v>9</v>
      </c>
      <c r="G144" s="37" t="s">
        <v>150</v>
      </c>
      <c r="H144" s="39" t="s">
        <v>15</v>
      </c>
    </row>
    <row r="145" spans="1:8" x14ac:dyDescent="0.25">
      <c r="A145" s="89">
        <v>141</v>
      </c>
      <c r="B145" s="86">
        <v>43645</v>
      </c>
      <c r="C145" s="36">
        <v>2601</v>
      </c>
      <c r="D145" s="37" t="s">
        <v>148</v>
      </c>
      <c r="E145" s="38">
        <v>234015.2</v>
      </c>
      <c r="F145" s="37" t="s">
        <v>9</v>
      </c>
      <c r="G145" s="37" t="s">
        <v>151</v>
      </c>
      <c r="H145" s="39" t="s">
        <v>15</v>
      </c>
    </row>
    <row r="146" spans="1:8" x14ac:dyDescent="0.25">
      <c r="A146" s="89">
        <v>142</v>
      </c>
      <c r="B146" s="86">
        <v>43676</v>
      </c>
      <c r="C146" s="36">
        <v>3392</v>
      </c>
      <c r="D146" s="37" t="s">
        <v>148</v>
      </c>
      <c r="E146" s="38">
        <v>809706</v>
      </c>
      <c r="F146" s="37" t="s">
        <v>9</v>
      </c>
      <c r="G146" s="37" t="s">
        <v>151</v>
      </c>
      <c r="H146" s="39" t="s">
        <v>15</v>
      </c>
    </row>
    <row r="147" spans="1:8" x14ac:dyDescent="0.25">
      <c r="A147" s="89">
        <v>143</v>
      </c>
      <c r="B147" s="86">
        <v>43712</v>
      </c>
      <c r="C147" s="36">
        <v>4267</v>
      </c>
      <c r="D147" s="37" t="s">
        <v>148</v>
      </c>
      <c r="E147" s="38">
        <v>237391.99999999997</v>
      </c>
      <c r="F147" s="37" t="s">
        <v>9</v>
      </c>
      <c r="G147" s="37" t="s">
        <v>151</v>
      </c>
      <c r="H147" s="39" t="s">
        <v>15</v>
      </c>
    </row>
    <row r="148" spans="1:8" x14ac:dyDescent="0.25">
      <c r="A148" s="89">
        <v>144</v>
      </c>
      <c r="B148" s="86">
        <v>43120</v>
      </c>
      <c r="C148" s="36">
        <v>2585</v>
      </c>
      <c r="D148" s="37" t="s">
        <v>152</v>
      </c>
      <c r="E148" s="38">
        <v>53658</v>
      </c>
      <c r="F148" s="37" t="s">
        <v>9</v>
      </c>
      <c r="G148" s="37" t="s">
        <v>153</v>
      </c>
      <c r="H148" s="39" t="s">
        <v>15</v>
      </c>
    </row>
    <row r="149" spans="1:8" x14ac:dyDescent="0.25">
      <c r="A149" s="89">
        <v>145</v>
      </c>
      <c r="B149" s="86">
        <v>43127</v>
      </c>
      <c r="C149" s="36">
        <v>2662</v>
      </c>
      <c r="D149" s="37" t="s">
        <v>152</v>
      </c>
      <c r="E149" s="38">
        <v>87357.62</v>
      </c>
      <c r="F149" s="37" t="s">
        <v>9</v>
      </c>
      <c r="G149" s="37" t="s">
        <v>153</v>
      </c>
      <c r="H149" s="39" t="s">
        <v>15</v>
      </c>
    </row>
    <row r="150" spans="1:8" x14ac:dyDescent="0.25">
      <c r="A150" s="89">
        <v>146</v>
      </c>
      <c r="B150" s="86">
        <v>43117</v>
      </c>
      <c r="C150" s="36">
        <v>2538</v>
      </c>
      <c r="D150" s="37" t="s">
        <v>152</v>
      </c>
      <c r="E150" s="38">
        <v>26997</v>
      </c>
      <c r="F150" s="37" t="s">
        <v>9</v>
      </c>
      <c r="G150" s="37" t="s">
        <v>153</v>
      </c>
      <c r="H150" s="39" t="s">
        <v>15</v>
      </c>
    </row>
    <row r="151" spans="1:8" x14ac:dyDescent="0.25">
      <c r="A151" s="89">
        <v>147</v>
      </c>
      <c r="B151" s="86">
        <v>43147</v>
      </c>
      <c r="C151" s="36">
        <v>2922</v>
      </c>
      <c r="D151" s="37" t="s">
        <v>152</v>
      </c>
      <c r="E151" s="38">
        <f>139860+400.2</f>
        <v>140260.20000000001</v>
      </c>
      <c r="F151" s="37" t="s">
        <v>9</v>
      </c>
      <c r="G151" s="37" t="s">
        <v>153</v>
      </c>
      <c r="H151" s="39" t="s">
        <v>15</v>
      </c>
    </row>
    <row r="152" spans="1:8" x14ac:dyDescent="0.25">
      <c r="A152" s="89">
        <v>148</v>
      </c>
      <c r="B152" s="86">
        <v>43136</v>
      </c>
      <c r="C152" s="36">
        <v>2765</v>
      </c>
      <c r="D152" s="37" t="s">
        <v>152</v>
      </c>
      <c r="E152" s="38">
        <f>33300+150</f>
        <v>33450</v>
      </c>
      <c r="F152" s="37" t="s">
        <v>9</v>
      </c>
      <c r="G152" s="37" t="s">
        <v>153</v>
      </c>
      <c r="H152" s="39" t="s">
        <v>15</v>
      </c>
    </row>
    <row r="153" spans="1:8" x14ac:dyDescent="0.25">
      <c r="A153" s="89">
        <v>149</v>
      </c>
      <c r="B153" s="86">
        <v>43165</v>
      </c>
      <c r="C153" s="36">
        <v>3150</v>
      </c>
      <c r="D153" s="37" t="s">
        <v>152</v>
      </c>
      <c r="E153" s="38">
        <v>847.46</v>
      </c>
      <c r="F153" s="37" t="s">
        <v>9</v>
      </c>
      <c r="G153" s="37" t="s">
        <v>154</v>
      </c>
      <c r="H153" s="39" t="s">
        <v>15</v>
      </c>
    </row>
    <row r="154" spans="1:8" x14ac:dyDescent="0.25">
      <c r="A154" s="89">
        <v>150</v>
      </c>
      <c r="B154" s="86">
        <v>43484</v>
      </c>
      <c r="C154" s="36">
        <v>3819</v>
      </c>
      <c r="D154" s="37" t="s">
        <v>152</v>
      </c>
      <c r="E154" s="38">
        <f>16106.48+250+0.38</f>
        <v>16356.859999999999</v>
      </c>
      <c r="F154" s="37" t="s">
        <v>9</v>
      </c>
      <c r="G154" s="37" t="s">
        <v>155</v>
      </c>
      <c r="H154" s="39" t="s">
        <v>15</v>
      </c>
    </row>
    <row r="155" spans="1:8" x14ac:dyDescent="0.25">
      <c r="A155" s="89">
        <v>151</v>
      </c>
      <c r="B155" s="86">
        <v>43496</v>
      </c>
      <c r="C155" s="36">
        <v>3965</v>
      </c>
      <c r="D155" s="37" t="s">
        <v>152</v>
      </c>
      <c r="E155" s="38">
        <f>225557.02+350-0.28</f>
        <v>225906.74</v>
      </c>
      <c r="F155" s="37" t="s">
        <v>9</v>
      </c>
      <c r="G155" s="37" t="s">
        <v>155</v>
      </c>
      <c r="H155" s="39" t="s">
        <v>15</v>
      </c>
    </row>
    <row r="156" spans="1:8" x14ac:dyDescent="0.25">
      <c r="A156" s="89">
        <v>152</v>
      </c>
      <c r="B156" s="86">
        <v>43498</v>
      </c>
      <c r="C156" s="36">
        <v>3998</v>
      </c>
      <c r="D156" s="37" t="s">
        <v>152</v>
      </c>
      <c r="E156" s="38">
        <v>442034.99999999994</v>
      </c>
      <c r="F156" s="37" t="s">
        <v>9</v>
      </c>
      <c r="G156" s="37" t="s">
        <v>155</v>
      </c>
      <c r="H156" s="39" t="s">
        <v>15</v>
      </c>
    </row>
    <row r="157" spans="1:8" x14ac:dyDescent="0.25">
      <c r="A157" s="89">
        <v>153</v>
      </c>
      <c r="B157" s="86">
        <v>43519</v>
      </c>
      <c r="C157" s="36">
        <v>4289</v>
      </c>
      <c r="D157" s="37" t="s">
        <v>152</v>
      </c>
      <c r="E157" s="38">
        <v>323640</v>
      </c>
      <c r="F157" s="37" t="s">
        <v>9</v>
      </c>
      <c r="G157" s="37" t="s">
        <v>156</v>
      </c>
      <c r="H157" s="39" t="s">
        <v>15</v>
      </c>
    </row>
    <row r="158" spans="1:8" x14ac:dyDescent="0.25">
      <c r="A158" s="89">
        <v>154</v>
      </c>
      <c r="B158" s="86">
        <v>43508</v>
      </c>
      <c r="C158" s="36">
        <v>4131</v>
      </c>
      <c r="D158" s="37" t="s">
        <v>152</v>
      </c>
      <c r="E158" s="38">
        <v>587740</v>
      </c>
      <c r="F158" s="37" t="s">
        <v>9</v>
      </c>
      <c r="G158" s="37" t="s">
        <v>155</v>
      </c>
      <c r="H158" s="39" t="s">
        <v>15</v>
      </c>
    </row>
    <row r="159" spans="1:8" x14ac:dyDescent="0.25">
      <c r="A159" s="89">
        <v>155</v>
      </c>
      <c r="B159" s="86">
        <v>43251</v>
      </c>
      <c r="C159" s="36">
        <v>970</v>
      </c>
      <c r="D159" s="37" t="s">
        <v>157</v>
      </c>
      <c r="E159" s="38">
        <v>76023</v>
      </c>
      <c r="F159" s="37" t="s">
        <v>9</v>
      </c>
      <c r="G159" s="37" t="s">
        <v>158</v>
      </c>
      <c r="H159" s="39" t="s">
        <v>64</v>
      </c>
    </row>
    <row r="160" spans="1:8" x14ac:dyDescent="0.25">
      <c r="A160" s="89">
        <v>156</v>
      </c>
      <c r="B160" s="86">
        <v>43269</v>
      </c>
      <c r="C160" s="36">
        <v>1228</v>
      </c>
      <c r="D160" s="37" t="s">
        <v>157</v>
      </c>
      <c r="E160" s="38">
        <v>36894</v>
      </c>
      <c r="F160" s="37" t="s">
        <v>9</v>
      </c>
      <c r="G160" s="37" t="s">
        <v>58</v>
      </c>
      <c r="H160" s="39" t="s">
        <v>21</v>
      </c>
    </row>
    <row r="161" spans="1:12" x14ac:dyDescent="0.25">
      <c r="A161" s="89">
        <v>157</v>
      </c>
      <c r="B161" s="86">
        <v>44263</v>
      </c>
      <c r="C161" s="36" t="s">
        <v>159</v>
      </c>
      <c r="D161" s="37" t="s">
        <v>19</v>
      </c>
      <c r="E161" s="38">
        <v>8100</v>
      </c>
      <c r="F161" s="37" t="s">
        <v>9</v>
      </c>
      <c r="G161" s="37" t="s">
        <v>160</v>
      </c>
      <c r="H161" s="39" t="s">
        <v>21</v>
      </c>
    </row>
    <row r="162" spans="1:12" x14ac:dyDescent="0.25">
      <c r="A162" s="89">
        <v>158</v>
      </c>
      <c r="B162" s="86">
        <v>44636</v>
      </c>
      <c r="C162" s="36" t="s">
        <v>161</v>
      </c>
      <c r="D162" s="37" t="s">
        <v>19</v>
      </c>
      <c r="E162" s="38">
        <v>3169.64</v>
      </c>
      <c r="F162" s="37" t="s">
        <v>9</v>
      </c>
      <c r="G162" s="37" t="s">
        <v>162</v>
      </c>
      <c r="H162" s="39" t="s">
        <v>21</v>
      </c>
    </row>
    <row r="163" spans="1:12" x14ac:dyDescent="0.25">
      <c r="A163" s="89">
        <v>159</v>
      </c>
      <c r="B163" s="86">
        <v>44603</v>
      </c>
      <c r="C163" s="36" t="s">
        <v>163</v>
      </c>
      <c r="D163" s="37" t="s">
        <v>19</v>
      </c>
      <c r="E163" s="38">
        <v>6796.66</v>
      </c>
      <c r="F163" s="37" t="s">
        <v>9</v>
      </c>
      <c r="G163" s="37" t="s">
        <v>39</v>
      </c>
      <c r="H163" s="39" t="s">
        <v>15</v>
      </c>
    </row>
    <row r="164" spans="1:12" x14ac:dyDescent="0.25">
      <c r="A164" s="89">
        <v>160</v>
      </c>
      <c r="B164" s="86">
        <v>43535</v>
      </c>
      <c r="C164" s="36">
        <v>58</v>
      </c>
      <c r="D164" s="37" t="s">
        <v>164</v>
      </c>
      <c r="E164" s="38">
        <v>468519</v>
      </c>
      <c r="F164" s="37" t="s">
        <v>9</v>
      </c>
      <c r="G164" s="37" t="s">
        <v>165</v>
      </c>
      <c r="H164" s="39" t="s">
        <v>21</v>
      </c>
    </row>
    <row r="165" spans="1:12" x14ac:dyDescent="0.25">
      <c r="A165" s="89">
        <v>161</v>
      </c>
      <c r="B165" s="86">
        <v>43562</v>
      </c>
      <c r="C165" s="36">
        <v>8</v>
      </c>
      <c r="D165" s="37" t="s">
        <v>164</v>
      </c>
      <c r="E165" s="38">
        <v>524606</v>
      </c>
      <c r="F165" s="37" t="s">
        <v>9</v>
      </c>
      <c r="G165" s="37"/>
      <c r="H165" s="39" t="s">
        <v>21</v>
      </c>
    </row>
    <row r="166" spans="1:12" x14ac:dyDescent="0.25">
      <c r="A166" s="89">
        <v>162</v>
      </c>
      <c r="B166" s="86">
        <v>44118</v>
      </c>
      <c r="C166" s="36">
        <v>11</v>
      </c>
      <c r="D166" s="37" t="s">
        <v>164</v>
      </c>
      <c r="E166" s="38">
        <v>505480</v>
      </c>
      <c r="F166" s="37" t="s">
        <v>9</v>
      </c>
      <c r="G166" s="37" t="s">
        <v>166</v>
      </c>
      <c r="H166" s="39" t="s">
        <v>21</v>
      </c>
    </row>
    <row r="167" spans="1:12" x14ac:dyDescent="0.25">
      <c r="A167" s="89">
        <v>163</v>
      </c>
      <c r="B167" s="86">
        <v>43530</v>
      </c>
      <c r="C167" s="36" t="s">
        <v>167</v>
      </c>
      <c r="D167" s="37" t="s">
        <v>168</v>
      </c>
      <c r="E167" s="38">
        <v>79499.7</v>
      </c>
      <c r="F167" s="37" t="s">
        <v>9</v>
      </c>
      <c r="G167" s="37" t="s">
        <v>169</v>
      </c>
      <c r="H167" s="39" t="s">
        <v>64</v>
      </c>
    </row>
    <row r="168" spans="1:12" x14ac:dyDescent="0.25">
      <c r="A168" s="89">
        <v>164</v>
      </c>
      <c r="B168" s="86">
        <v>43495</v>
      </c>
      <c r="C168" s="36" t="s">
        <v>170</v>
      </c>
      <c r="D168" s="37" t="s">
        <v>171</v>
      </c>
      <c r="E168" s="38">
        <v>1133681.5</v>
      </c>
      <c r="F168" s="37" t="s">
        <v>9</v>
      </c>
      <c r="G168" s="37" t="s">
        <v>172</v>
      </c>
      <c r="H168" s="39" t="s">
        <v>173</v>
      </c>
    </row>
    <row r="169" spans="1:12" x14ac:dyDescent="0.25">
      <c r="A169" s="89">
        <v>165</v>
      </c>
      <c r="B169" s="86">
        <v>43424</v>
      </c>
      <c r="C169" s="36" t="s">
        <v>174</v>
      </c>
      <c r="D169" s="37" t="s">
        <v>171</v>
      </c>
      <c r="E169" s="38">
        <v>758024</v>
      </c>
      <c r="F169" s="37" t="s">
        <v>9</v>
      </c>
      <c r="G169" s="37" t="s">
        <v>169</v>
      </c>
      <c r="H169" s="39" t="s">
        <v>64</v>
      </c>
    </row>
    <row r="170" spans="1:12" x14ac:dyDescent="0.25">
      <c r="A170" s="89">
        <v>166</v>
      </c>
      <c r="B170" s="86">
        <v>43495</v>
      </c>
      <c r="C170" s="36" t="s">
        <v>175</v>
      </c>
      <c r="D170" s="37" t="s">
        <v>171</v>
      </c>
      <c r="E170" s="38">
        <v>499064.55</v>
      </c>
      <c r="F170" s="37" t="s">
        <v>9</v>
      </c>
      <c r="G170" s="37" t="s">
        <v>172</v>
      </c>
      <c r="H170" s="39" t="s">
        <v>173</v>
      </c>
    </row>
    <row r="171" spans="1:12" x14ac:dyDescent="0.25">
      <c r="A171" s="89">
        <v>167</v>
      </c>
      <c r="B171" s="86">
        <v>43121</v>
      </c>
      <c r="C171" s="36">
        <v>200</v>
      </c>
      <c r="D171" s="37" t="s">
        <v>176</v>
      </c>
      <c r="E171" s="38">
        <v>85500</v>
      </c>
      <c r="F171" s="37" t="s">
        <v>9</v>
      </c>
      <c r="G171" s="37" t="s">
        <v>177</v>
      </c>
      <c r="H171" s="39" t="s">
        <v>15</v>
      </c>
    </row>
    <row r="172" spans="1:12" x14ac:dyDescent="0.25">
      <c r="A172" s="89">
        <v>168</v>
      </c>
      <c r="B172" s="86">
        <v>43121</v>
      </c>
      <c r="C172" s="36">
        <v>199</v>
      </c>
      <c r="D172" s="37" t="s">
        <v>176</v>
      </c>
      <c r="E172" s="38">
        <v>85500</v>
      </c>
      <c r="F172" s="37" t="s">
        <v>9</v>
      </c>
      <c r="G172" s="37" t="s">
        <v>177</v>
      </c>
      <c r="H172" s="39" t="s">
        <v>15</v>
      </c>
      <c r="L172">
        <v>3169.64</v>
      </c>
    </row>
    <row r="173" spans="1:12" x14ac:dyDescent="0.25">
      <c r="A173" s="89">
        <v>169</v>
      </c>
      <c r="B173" s="86">
        <v>43268</v>
      </c>
      <c r="C173" s="36">
        <v>390</v>
      </c>
      <c r="D173" s="37" t="s">
        <v>178</v>
      </c>
      <c r="E173" s="38">
        <v>101906.52</v>
      </c>
      <c r="F173" s="37" t="s">
        <v>9</v>
      </c>
      <c r="G173" s="37" t="s">
        <v>179</v>
      </c>
      <c r="H173" s="39" t="s">
        <v>15</v>
      </c>
    </row>
    <row r="174" spans="1:12" x14ac:dyDescent="0.25">
      <c r="A174" s="89">
        <v>170</v>
      </c>
      <c r="B174" s="86">
        <v>44096</v>
      </c>
      <c r="C174" s="36">
        <v>119</v>
      </c>
      <c r="D174" s="37" t="s">
        <v>180</v>
      </c>
      <c r="E174" s="38">
        <v>2478</v>
      </c>
      <c r="F174" s="37" t="s">
        <v>9</v>
      </c>
      <c r="G174" s="37" t="s">
        <v>181</v>
      </c>
      <c r="H174" s="39" t="s">
        <v>21</v>
      </c>
    </row>
    <row r="175" spans="1:12" x14ac:dyDescent="0.25">
      <c r="A175" s="89">
        <v>171</v>
      </c>
      <c r="B175" s="86">
        <v>43258</v>
      </c>
      <c r="C175" s="36" t="s">
        <v>182</v>
      </c>
      <c r="D175" s="37" t="s">
        <v>183</v>
      </c>
      <c r="E175" s="38">
        <v>1312255</v>
      </c>
      <c r="F175" s="37" t="s">
        <v>9</v>
      </c>
      <c r="G175" s="37" t="s">
        <v>184</v>
      </c>
      <c r="H175" s="39" t="s">
        <v>21</v>
      </c>
    </row>
    <row r="176" spans="1:12" x14ac:dyDescent="0.25">
      <c r="A176" s="89">
        <v>172</v>
      </c>
      <c r="B176" s="86">
        <v>43262</v>
      </c>
      <c r="C176" s="36" t="s">
        <v>185</v>
      </c>
      <c r="D176" s="37" t="s">
        <v>183</v>
      </c>
      <c r="E176" s="38">
        <v>40239</v>
      </c>
      <c r="F176" s="37" t="s">
        <v>9</v>
      </c>
      <c r="G176" s="37" t="s">
        <v>184</v>
      </c>
      <c r="H176" s="39" t="s">
        <v>21</v>
      </c>
    </row>
    <row r="177" spans="1:9" x14ac:dyDescent="0.25">
      <c r="A177" s="89">
        <v>173</v>
      </c>
      <c r="B177" s="86">
        <v>43258</v>
      </c>
      <c r="C177" s="36">
        <v>12281</v>
      </c>
      <c r="D177" s="37" t="s">
        <v>183</v>
      </c>
      <c r="E177" s="38">
        <v>1293283</v>
      </c>
      <c r="F177" s="37" t="s">
        <v>9</v>
      </c>
      <c r="G177" s="37" t="s">
        <v>58</v>
      </c>
      <c r="H177" s="39" t="s">
        <v>21</v>
      </c>
    </row>
    <row r="178" spans="1:9" x14ac:dyDescent="0.25">
      <c r="A178" s="89">
        <v>174</v>
      </c>
      <c r="B178" s="86">
        <v>43210</v>
      </c>
      <c r="C178" s="36" t="s">
        <v>186</v>
      </c>
      <c r="D178" s="37" t="s">
        <v>187</v>
      </c>
      <c r="E178" s="38">
        <v>118000</v>
      </c>
      <c r="F178" s="37" t="s">
        <v>23</v>
      </c>
      <c r="G178" s="37" t="s">
        <v>24</v>
      </c>
      <c r="H178" s="39" t="s">
        <v>26</v>
      </c>
    </row>
    <row r="179" spans="1:9" x14ac:dyDescent="0.25">
      <c r="A179" s="89">
        <v>175</v>
      </c>
      <c r="B179" s="86">
        <v>43257</v>
      </c>
      <c r="C179" s="36" t="s">
        <v>188</v>
      </c>
      <c r="D179" s="37" t="s">
        <v>187</v>
      </c>
      <c r="E179" s="38">
        <v>100000</v>
      </c>
      <c r="F179" s="37" t="s">
        <v>23</v>
      </c>
      <c r="G179" s="37" t="s">
        <v>24</v>
      </c>
      <c r="H179" s="39" t="s">
        <v>26</v>
      </c>
    </row>
    <row r="180" spans="1:9" x14ac:dyDescent="0.25">
      <c r="A180" s="89">
        <v>176</v>
      </c>
      <c r="B180" s="86">
        <v>43409</v>
      </c>
      <c r="C180" s="36" t="s">
        <v>189</v>
      </c>
      <c r="D180" s="37" t="s">
        <v>187</v>
      </c>
      <c r="E180" s="38">
        <v>100000</v>
      </c>
      <c r="F180" s="37" t="s">
        <v>23</v>
      </c>
      <c r="G180" s="37" t="s">
        <v>24</v>
      </c>
      <c r="H180" s="39" t="s">
        <v>26</v>
      </c>
    </row>
    <row r="181" spans="1:9" x14ac:dyDescent="0.25">
      <c r="A181" s="89">
        <v>177</v>
      </c>
      <c r="B181" s="86">
        <v>44634</v>
      </c>
      <c r="C181" s="36" t="s">
        <v>190</v>
      </c>
      <c r="D181" s="37" t="s">
        <v>191</v>
      </c>
      <c r="E181" s="38">
        <v>5295385</v>
      </c>
      <c r="F181" s="37" t="s">
        <v>9</v>
      </c>
      <c r="G181" s="37" t="s">
        <v>192</v>
      </c>
      <c r="H181" s="39" t="s">
        <v>193</v>
      </c>
    </row>
    <row r="182" spans="1:9" x14ac:dyDescent="0.25">
      <c r="A182" s="89">
        <v>178</v>
      </c>
      <c r="B182" s="86">
        <v>43656</v>
      </c>
      <c r="C182" s="36" t="s">
        <v>194</v>
      </c>
      <c r="D182" s="37" t="s">
        <v>195</v>
      </c>
      <c r="E182" s="38">
        <v>17170087</v>
      </c>
      <c r="F182" s="37" t="s">
        <v>9</v>
      </c>
      <c r="G182" s="37" t="s">
        <v>196</v>
      </c>
      <c r="H182" s="39" t="s">
        <v>15</v>
      </c>
    </row>
    <row r="183" spans="1:9" x14ac:dyDescent="0.25">
      <c r="A183" s="89">
        <v>179</v>
      </c>
      <c r="B183" s="86">
        <v>43656</v>
      </c>
      <c r="C183" s="36" t="s">
        <v>197</v>
      </c>
      <c r="D183" s="37" t="s">
        <v>195</v>
      </c>
      <c r="E183" s="38">
        <v>1356933</v>
      </c>
      <c r="F183" s="37" t="s">
        <v>9</v>
      </c>
      <c r="G183" s="37" t="s">
        <v>198</v>
      </c>
      <c r="H183" s="39" t="s">
        <v>15</v>
      </c>
    </row>
    <row r="184" spans="1:9" x14ac:dyDescent="0.25">
      <c r="A184" s="89">
        <v>180</v>
      </c>
      <c r="B184" s="86">
        <v>43657</v>
      </c>
      <c r="C184" s="36" t="s">
        <v>199</v>
      </c>
      <c r="D184" s="37" t="s">
        <v>195</v>
      </c>
      <c r="E184" s="38">
        <v>1639849</v>
      </c>
      <c r="F184" s="37" t="s">
        <v>9</v>
      </c>
      <c r="G184" s="37" t="s">
        <v>200</v>
      </c>
      <c r="H184" s="39" t="s">
        <v>15</v>
      </c>
    </row>
    <row r="185" spans="1:9" x14ac:dyDescent="0.25">
      <c r="A185" s="89">
        <v>181</v>
      </c>
      <c r="B185" s="86">
        <v>44274</v>
      </c>
      <c r="C185" s="36">
        <v>2158</v>
      </c>
      <c r="D185" s="37" t="s">
        <v>201</v>
      </c>
      <c r="E185" s="38">
        <v>15259.999999999998</v>
      </c>
      <c r="F185" s="37" t="s">
        <v>9</v>
      </c>
      <c r="G185" s="37" t="s">
        <v>202</v>
      </c>
      <c r="H185" s="39" t="s">
        <v>15</v>
      </c>
    </row>
    <row r="186" spans="1:9" x14ac:dyDescent="0.25">
      <c r="A186" s="89">
        <v>182</v>
      </c>
      <c r="B186" s="86">
        <v>44370</v>
      </c>
      <c r="C186" s="36" t="s">
        <v>203</v>
      </c>
      <c r="D186" s="37" t="s">
        <v>204</v>
      </c>
      <c r="E186" s="38">
        <v>232954</v>
      </c>
      <c r="F186" s="37" t="s">
        <v>9</v>
      </c>
      <c r="G186" s="37" t="s">
        <v>205</v>
      </c>
      <c r="H186" s="39" t="s">
        <v>15</v>
      </c>
    </row>
    <row r="187" spans="1:9" x14ac:dyDescent="0.25">
      <c r="A187" s="89">
        <v>183</v>
      </c>
      <c r="B187" s="86">
        <v>44388</v>
      </c>
      <c r="C187" s="36" t="s">
        <v>206</v>
      </c>
      <c r="D187" s="37" t="s">
        <v>204</v>
      </c>
      <c r="E187" s="38">
        <v>111350</v>
      </c>
      <c r="F187" s="37" t="s">
        <v>9</v>
      </c>
      <c r="G187" s="37" t="s">
        <v>207</v>
      </c>
      <c r="H187" s="39" t="s">
        <v>15</v>
      </c>
    </row>
    <row r="188" spans="1:9" x14ac:dyDescent="0.25">
      <c r="A188" s="89">
        <v>184</v>
      </c>
      <c r="B188" s="86">
        <v>44390</v>
      </c>
      <c r="C188" s="36" t="s">
        <v>208</v>
      </c>
      <c r="D188" s="37" t="s">
        <v>204</v>
      </c>
      <c r="E188" s="38">
        <v>37000</v>
      </c>
      <c r="F188" s="37" t="s">
        <v>9</v>
      </c>
      <c r="G188" s="37" t="s">
        <v>209</v>
      </c>
      <c r="H188" s="39" t="s">
        <v>15</v>
      </c>
    </row>
    <row r="189" spans="1:9" x14ac:dyDescent="0.25">
      <c r="A189" s="89">
        <v>185</v>
      </c>
      <c r="B189" s="86">
        <v>44266</v>
      </c>
      <c r="C189" s="36" t="s">
        <v>210</v>
      </c>
      <c r="D189" s="37" t="s">
        <v>211</v>
      </c>
      <c r="E189" s="38">
        <v>11658</v>
      </c>
      <c r="F189" s="37" t="s">
        <v>23</v>
      </c>
      <c r="G189" s="37" t="s">
        <v>86</v>
      </c>
      <c r="H189" s="39" t="s">
        <v>49</v>
      </c>
    </row>
    <row r="190" spans="1:9" x14ac:dyDescent="0.25">
      <c r="A190" s="89">
        <v>186</v>
      </c>
      <c r="B190" s="86">
        <v>44266</v>
      </c>
      <c r="C190" s="36" t="s">
        <v>212</v>
      </c>
      <c r="D190" s="37" t="s">
        <v>211</v>
      </c>
      <c r="E190" s="38">
        <v>7484</v>
      </c>
      <c r="F190" s="37" t="s">
        <v>23</v>
      </c>
      <c r="G190" s="37" t="s">
        <v>86</v>
      </c>
      <c r="H190" s="39" t="s">
        <v>49</v>
      </c>
    </row>
    <row r="191" spans="1:9" x14ac:dyDescent="0.25">
      <c r="A191" s="89">
        <v>187</v>
      </c>
      <c r="B191" s="86">
        <v>44266</v>
      </c>
      <c r="C191" s="36" t="s">
        <v>213</v>
      </c>
      <c r="D191" s="37" t="s">
        <v>211</v>
      </c>
      <c r="E191" s="38">
        <v>12248</v>
      </c>
      <c r="F191" s="37" t="s">
        <v>23</v>
      </c>
      <c r="G191" s="37" t="s">
        <v>86</v>
      </c>
      <c r="H191" s="39" t="s">
        <v>49</v>
      </c>
    </row>
    <row r="192" spans="1:9" x14ac:dyDescent="0.25">
      <c r="A192" s="89">
        <v>188</v>
      </c>
      <c r="B192" s="86">
        <v>43775</v>
      </c>
      <c r="C192" s="36"/>
      <c r="D192" s="37" t="s">
        <v>214</v>
      </c>
      <c r="E192" s="38">
        <v>208000</v>
      </c>
      <c r="F192" s="37" t="s">
        <v>23</v>
      </c>
      <c r="G192" s="37" t="s">
        <v>24</v>
      </c>
      <c r="H192" s="39" t="s">
        <v>26</v>
      </c>
      <c r="I192" t="s">
        <v>1857</v>
      </c>
    </row>
    <row r="193" spans="1:8" x14ac:dyDescent="0.25">
      <c r="A193" s="89">
        <v>189</v>
      </c>
      <c r="B193" s="86">
        <v>44387</v>
      </c>
      <c r="C193" s="36" t="s">
        <v>215</v>
      </c>
      <c r="D193" s="37" t="s">
        <v>216</v>
      </c>
      <c r="E193" s="38">
        <v>616848</v>
      </c>
      <c r="F193" s="37" t="s">
        <v>9</v>
      </c>
      <c r="G193" s="37" t="s">
        <v>217</v>
      </c>
      <c r="H193" s="39" t="s">
        <v>218</v>
      </c>
    </row>
    <row r="194" spans="1:8" x14ac:dyDescent="0.25">
      <c r="A194" s="89">
        <v>190</v>
      </c>
      <c r="B194" s="86">
        <v>44496</v>
      </c>
      <c r="C194" s="36" t="s">
        <v>219</v>
      </c>
      <c r="D194" s="37" t="s">
        <v>216</v>
      </c>
      <c r="E194" s="38">
        <v>375276</v>
      </c>
      <c r="F194" s="37" t="s">
        <v>9</v>
      </c>
      <c r="G194" s="37" t="s">
        <v>217</v>
      </c>
      <c r="H194" s="39" t="s">
        <v>218</v>
      </c>
    </row>
    <row r="195" spans="1:8" x14ac:dyDescent="0.25">
      <c r="A195" s="89">
        <v>191</v>
      </c>
      <c r="B195" s="86">
        <v>44499</v>
      </c>
      <c r="C195" s="36" t="s">
        <v>220</v>
      </c>
      <c r="D195" s="37" t="s">
        <v>216</v>
      </c>
      <c r="E195" s="38">
        <v>201600</v>
      </c>
      <c r="F195" s="37" t="s">
        <v>9</v>
      </c>
      <c r="G195" s="37" t="s">
        <v>217</v>
      </c>
      <c r="H195" s="39" t="s">
        <v>218</v>
      </c>
    </row>
    <row r="196" spans="1:8" x14ac:dyDescent="0.25">
      <c r="A196" s="89">
        <v>192</v>
      </c>
      <c r="B196" s="86">
        <v>44496</v>
      </c>
      <c r="C196" s="36" t="s">
        <v>221</v>
      </c>
      <c r="D196" s="37" t="s">
        <v>216</v>
      </c>
      <c r="E196" s="38">
        <v>2100</v>
      </c>
      <c r="F196" s="37" t="s">
        <v>9</v>
      </c>
      <c r="G196" s="37" t="s">
        <v>217</v>
      </c>
      <c r="H196" s="39" t="s">
        <v>218</v>
      </c>
    </row>
    <row r="197" spans="1:8" x14ac:dyDescent="0.25">
      <c r="A197" s="89">
        <v>193</v>
      </c>
      <c r="B197" s="86">
        <v>43547</v>
      </c>
      <c r="C197" s="36">
        <v>32</v>
      </c>
      <c r="D197" s="37" t="s">
        <v>222</v>
      </c>
      <c r="E197" s="38">
        <v>8100</v>
      </c>
      <c r="F197" s="37" t="s">
        <v>23</v>
      </c>
      <c r="G197" s="37" t="s">
        <v>223</v>
      </c>
      <c r="H197" s="39" t="s">
        <v>49</v>
      </c>
    </row>
    <row r="198" spans="1:8" x14ac:dyDescent="0.25">
      <c r="A198" s="89">
        <v>194</v>
      </c>
      <c r="B198" s="86">
        <v>44530</v>
      </c>
      <c r="C198" s="36">
        <v>1261101983</v>
      </c>
      <c r="D198" s="37" t="s">
        <v>224</v>
      </c>
      <c r="E198" s="38">
        <f>63559.32+0.68</f>
        <v>63560</v>
      </c>
      <c r="F198" s="37" t="s">
        <v>9</v>
      </c>
      <c r="G198" s="37" t="s">
        <v>225</v>
      </c>
      <c r="H198" s="39" t="s">
        <v>226</v>
      </c>
    </row>
    <row r="199" spans="1:8" x14ac:dyDescent="0.25">
      <c r="A199" s="89">
        <v>195</v>
      </c>
      <c r="B199" s="86">
        <v>44551</v>
      </c>
      <c r="C199" s="36">
        <v>1261102100</v>
      </c>
      <c r="D199" s="37" t="s">
        <v>224</v>
      </c>
      <c r="E199" s="38">
        <f>141007.2-0.2</f>
        <v>141007</v>
      </c>
      <c r="F199" s="37" t="s">
        <v>9</v>
      </c>
      <c r="G199" s="37" t="s">
        <v>225</v>
      </c>
      <c r="H199" s="39" t="s">
        <v>226</v>
      </c>
    </row>
    <row r="200" spans="1:8" x14ac:dyDescent="0.25">
      <c r="A200" s="89">
        <v>196</v>
      </c>
      <c r="B200" s="86">
        <v>43284</v>
      </c>
      <c r="C200" s="36">
        <v>1811000916</v>
      </c>
      <c r="D200" s="37" t="s">
        <v>227</v>
      </c>
      <c r="E200" s="38">
        <f>25285+3500</f>
        <v>28785</v>
      </c>
      <c r="F200" s="37" t="s">
        <v>23</v>
      </c>
      <c r="G200" s="37" t="s">
        <v>86</v>
      </c>
      <c r="H200" s="39" t="s">
        <v>49</v>
      </c>
    </row>
    <row r="201" spans="1:8" x14ac:dyDescent="0.25">
      <c r="A201" s="89">
        <v>197</v>
      </c>
      <c r="B201" s="86">
        <v>43311</v>
      </c>
      <c r="C201" s="36">
        <v>1821000478</v>
      </c>
      <c r="D201" s="37" t="s">
        <v>227</v>
      </c>
      <c r="E201" s="38">
        <v>2690</v>
      </c>
      <c r="F201" s="37" t="s">
        <v>23</v>
      </c>
      <c r="G201" s="37" t="s">
        <v>86</v>
      </c>
      <c r="H201" s="39" t="s">
        <v>49</v>
      </c>
    </row>
    <row r="202" spans="1:8" x14ac:dyDescent="0.25">
      <c r="A202" s="89">
        <v>198</v>
      </c>
      <c r="B202" s="86">
        <v>43460</v>
      </c>
      <c r="C202" s="36" t="s">
        <v>228</v>
      </c>
      <c r="D202" s="37" t="s">
        <v>229</v>
      </c>
      <c r="E202" s="38">
        <v>2250</v>
      </c>
      <c r="F202" s="37" t="s">
        <v>9</v>
      </c>
      <c r="G202" s="37" t="s">
        <v>230</v>
      </c>
      <c r="H202" s="39" t="s">
        <v>15</v>
      </c>
    </row>
    <row r="203" spans="1:8" x14ac:dyDescent="0.25">
      <c r="A203" s="89">
        <v>199</v>
      </c>
      <c r="B203" s="86">
        <v>43825</v>
      </c>
      <c r="C203" s="36" t="s">
        <v>231</v>
      </c>
      <c r="D203" s="37" t="s">
        <v>229</v>
      </c>
      <c r="E203" s="38">
        <v>2250</v>
      </c>
      <c r="F203" s="37" t="s">
        <v>9</v>
      </c>
      <c r="G203" s="37" t="s">
        <v>230</v>
      </c>
      <c r="H203" s="39" t="s">
        <v>15</v>
      </c>
    </row>
    <row r="204" spans="1:8" x14ac:dyDescent="0.25">
      <c r="A204" s="89">
        <v>200</v>
      </c>
      <c r="B204" s="86">
        <v>43398</v>
      </c>
      <c r="C204" s="36" t="s">
        <v>232</v>
      </c>
      <c r="D204" s="37" t="s">
        <v>233</v>
      </c>
      <c r="E204" s="38">
        <v>469500</v>
      </c>
      <c r="F204" s="37" t="s">
        <v>23</v>
      </c>
      <c r="G204" s="37" t="s">
        <v>24</v>
      </c>
      <c r="H204" s="39" t="s">
        <v>26</v>
      </c>
    </row>
    <row r="205" spans="1:8" x14ac:dyDescent="0.25">
      <c r="A205" s="89">
        <v>201</v>
      </c>
      <c r="B205" s="86">
        <v>43360</v>
      </c>
      <c r="C205" s="36" t="s">
        <v>234</v>
      </c>
      <c r="D205" s="37" t="s">
        <v>233</v>
      </c>
      <c r="E205" s="38">
        <v>150000</v>
      </c>
      <c r="F205" s="37" t="s">
        <v>23</v>
      </c>
      <c r="G205" s="37" t="s">
        <v>24</v>
      </c>
      <c r="H205" s="39" t="s">
        <v>26</v>
      </c>
    </row>
    <row r="206" spans="1:8" x14ac:dyDescent="0.25">
      <c r="A206" s="89">
        <v>202</v>
      </c>
      <c r="B206" s="86">
        <v>43556</v>
      </c>
      <c r="C206" s="36" t="s">
        <v>235</v>
      </c>
      <c r="D206" s="37" t="s">
        <v>233</v>
      </c>
      <c r="E206" s="38">
        <v>177000</v>
      </c>
      <c r="F206" s="37" t="s">
        <v>23</v>
      </c>
      <c r="G206" s="37" t="s">
        <v>24</v>
      </c>
      <c r="H206" s="39" t="s">
        <v>26</v>
      </c>
    </row>
    <row r="207" spans="1:8" x14ac:dyDescent="0.25">
      <c r="A207" s="89">
        <v>203</v>
      </c>
      <c r="B207" s="86">
        <v>43818</v>
      </c>
      <c r="C207" s="36" t="s">
        <v>236</v>
      </c>
      <c r="D207" s="37" t="s">
        <v>233</v>
      </c>
      <c r="E207" s="38">
        <v>354000</v>
      </c>
      <c r="F207" s="37" t="s">
        <v>23</v>
      </c>
      <c r="G207" s="37" t="s">
        <v>24</v>
      </c>
      <c r="H207" s="39" t="s">
        <v>26</v>
      </c>
    </row>
    <row r="208" spans="1:8" x14ac:dyDescent="0.25">
      <c r="A208" s="89">
        <v>204</v>
      </c>
      <c r="B208" s="86">
        <v>44235</v>
      </c>
      <c r="C208" s="36" t="s">
        <v>237</v>
      </c>
      <c r="D208" s="37" t="s">
        <v>233</v>
      </c>
      <c r="E208" s="38">
        <v>300000</v>
      </c>
      <c r="F208" s="37" t="s">
        <v>23</v>
      </c>
      <c r="G208" s="37" t="s">
        <v>24</v>
      </c>
      <c r="H208" s="39" t="s">
        <v>26</v>
      </c>
    </row>
    <row r="209" spans="1:9" x14ac:dyDescent="0.25">
      <c r="A209" s="89">
        <v>205</v>
      </c>
      <c r="B209" s="86">
        <v>43367</v>
      </c>
      <c r="C209" s="36">
        <v>34</v>
      </c>
      <c r="D209" s="37" t="s">
        <v>72</v>
      </c>
      <c r="E209" s="38">
        <v>3896431</v>
      </c>
      <c r="F209" s="37" t="s">
        <v>9</v>
      </c>
      <c r="G209" s="37" t="s">
        <v>238</v>
      </c>
      <c r="H209" s="39" t="s">
        <v>239</v>
      </c>
    </row>
    <row r="210" spans="1:9" x14ac:dyDescent="0.25">
      <c r="A210" s="89">
        <v>206</v>
      </c>
      <c r="B210" s="86">
        <v>44581</v>
      </c>
      <c r="C210" s="36">
        <v>17</v>
      </c>
      <c r="D210" s="37" t="s">
        <v>72</v>
      </c>
      <c r="E210" s="38">
        <v>1553450</v>
      </c>
      <c r="F210" s="37" t="s">
        <v>9</v>
      </c>
      <c r="G210" s="37" t="s">
        <v>240</v>
      </c>
      <c r="H210" s="39" t="s">
        <v>239</v>
      </c>
    </row>
    <row r="211" spans="1:9" x14ac:dyDescent="0.25">
      <c r="A211" s="89">
        <v>207</v>
      </c>
      <c r="B211" s="86">
        <v>43537</v>
      </c>
      <c r="C211" s="36">
        <v>127</v>
      </c>
      <c r="D211" s="37" t="s">
        <v>241</v>
      </c>
      <c r="E211" s="38">
        <v>616066</v>
      </c>
      <c r="F211" s="37" t="s">
        <v>9</v>
      </c>
      <c r="G211" s="37" t="s">
        <v>242</v>
      </c>
      <c r="H211" s="39" t="s">
        <v>15</v>
      </c>
    </row>
    <row r="212" spans="1:9" x14ac:dyDescent="0.25">
      <c r="A212" s="89">
        <v>208</v>
      </c>
      <c r="B212" s="86">
        <v>44223</v>
      </c>
      <c r="C212" s="36" t="s">
        <v>243</v>
      </c>
      <c r="D212" s="37" t="s">
        <v>244</v>
      </c>
      <c r="E212" s="38">
        <v>7400</v>
      </c>
      <c r="F212" s="37" t="s">
        <v>9</v>
      </c>
      <c r="G212" s="37" t="s">
        <v>245</v>
      </c>
      <c r="H212" s="39" t="s">
        <v>64</v>
      </c>
    </row>
    <row r="213" spans="1:9" x14ac:dyDescent="0.25">
      <c r="A213" s="89">
        <v>209</v>
      </c>
      <c r="B213" s="86">
        <v>44226</v>
      </c>
      <c r="C213" s="36" t="s">
        <v>246</v>
      </c>
      <c r="D213" s="37" t="s">
        <v>244</v>
      </c>
      <c r="E213" s="38">
        <v>15523.000000000002</v>
      </c>
      <c r="F213" s="37" t="s">
        <v>9</v>
      </c>
      <c r="G213" s="37" t="s">
        <v>247</v>
      </c>
      <c r="H213" s="39" t="s">
        <v>64</v>
      </c>
    </row>
    <row r="214" spans="1:9" x14ac:dyDescent="0.25">
      <c r="A214" s="89">
        <v>210</v>
      </c>
      <c r="B214" s="86">
        <v>44232</v>
      </c>
      <c r="C214" s="36" t="s">
        <v>248</v>
      </c>
      <c r="D214" s="37" t="s">
        <v>244</v>
      </c>
      <c r="E214" s="38">
        <v>9502</v>
      </c>
      <c r="F214" s="37" t="s">
        <v>9</v>
      </c>
      <c r="G214" s="37" t="s">
        <v>247</v>
      </c>
      <c r="H214" s="39" t="s">
        <v>64</v>
      </c>
    </row>
    <row r="215" spans="1:9" x14ac:dyDescent="0.25">
      <c r="A215" s="89">
        <v>211</v>
      </c>
      <c r="B215" s="86">
        <v>44262</v>
      </c>
      <c r="C215" s="36" t="s">
        <v>249</v>
      </c>
      <c r="D215" s="37" t="s">
        <v>244</v>
      </c>
      <c r="E215" s="38">
        <v>9502</v>
      </c>
      <c r="F215" s="37" t="s">
        <v>9</v>
      </c>
      <c r="G215" s="37" t="s">
        <v>247</v>
      </c>
      <c r="H215" s="39" t="s">
        <v>64</v>
      </c>
    </row>
    <row r="216" spans="1:9" x14ac:dyDescent="0.25">
      <c r="A216" s="89">
        <v>212</v>
      </c>
      <c r="B216" s="86">
        <v>44299</v>
      </c>
      <c r="C216" s="36">
        <v>368</v>
      </c>
      <c r="D216" s="37" t="s">
        <v>244</v>
      </c>
      <c r="E216" s="38">
        <v>13000</v>
      </c>
      <c r="F216" s="37" t="s">
        <v>9</v>
      </c>
      <c r="G216" s="37" t="s">
        <v>250</v>
      </c>
      <c r="H216" s="39" t="s">
        <v>64</v>
      </c>
    </row>
    <row r="217" spans="1:9" x14ac:dyDescent="0.25">
      <c r="A217" s="89">
        <v>213</v>
      </c>
      <c r="B217" s="86">
        <v>44414</v>
      </c>
      <c r="C217" s="36" t="s">
        <v>251</v>
      </c>
      <c r="D217" s="37" t="s">
        <v>244</v>
      </c>
      <c r="E217" s="38">
        <v>3899</v>
      </c>
      <c r="F217" s="37" t="s">
        <v>9</v>
      </c>
      <c r="G217" s="37" t="s">
        <v>247</v>
      </c>
      <c r="H217" s="39" t="s">
        <v>64</v>
      </c>
    </row>
    <row r="218" spans="1:9" x14ac:dyDescent="0.25">
      <c r="A218" s="89">
        <v>214</v>
      </c>
      <c r="B218" s="86">
        <v>43178</v>
      </c>
      <c r="C218" s="36">
        <v>253</v>
      </c>
      <c r="D218" s="37" t="s">
        <v>244</v>
      </c>
      <c r="E218" s="38">
        <v>142731</v>
      </c>
      <c r="F218" s="37" t="s">
        <v>9</v>
      </c>
      <c r="G218" s="37"/>
      <c r="H218" s="39" t="s">
        <v>64</v>
      </c>
    </row>
    <row r="219" spans="1:9" x14ac:dyDescent="0.25">
      <c r="A219" s="89">
        <v>215</v>
      </c>
      <c r="B219" s="86">
        <v>44516</v>
      </c>
      <c r="C219" s="36" t="s">
        <v>252</v>
      </c>
      <c r="D219" s="37" t="s">
        <v>244</v>
      </c>
      <c r="E219" s="38">
        <v>6650</v>
      </c>
      <c r="F219" s="37" t="s">
        <v>9</v>
      </c>
      <c r="G219" s="37" t="s">
        <v>245</v>
      </c>
      <c r="H219" s="39" t="s">
        <v>64</v>
      </c>
    </row>
    <row r="220" spans="1:9" x14ac:dyDescent="0.25">
      <c r="A220" s="89">
        <v>216</v>
      </c>
      <c r="B220" s="86">
        <v>43922</v>
      </c>
      <c r="C220" s="36"/>
      <c r="D220" s="37" t="s">
        <v>253</v>
      </c>
      <c r="E220" s="38">
        <v>49400</v>
      </c>
      <c r="F220" s="37" t="s">
        <v>23</v>
      </c>
      <c r="G220" s="37" t="s">
        <v>24</v>
      </c>
      <c r="H220" s="39" t="s">
        <v>26</v>
      </c>
      <c r="I220" t="s">
        <v>1858</v>
      </c>
    </row>
    <row r="221" spans="1:9" x14ac:dyDescent="0.25">
      <c r="A221" s="89">
        <v>217</v>
      </c>
      <c r="B221" s="86">
        <v>43241</v>
      </c>
      <c r="C221" s="36">
        <v>82</v>
      </c>
      <c r="D221" s="37" t="s">
        <v>254</v>
      </c>
      <c r="E221" s="38">
        <f>67451.47+250</f>
        <v>67701.47</v>
      </c>
      <c r="F221" s="37" t="s">
        <v>9</v>
      </c>
      <c r="G221" s="37" t="s">
        <v>179</v>
      </c>
      <c r="H221" s="39" t="s">
        <v>15</v>
      </c>
    </row>
    <row r="222" spans="1:9" x14ac:dyDescent="0.25">
      <c r="A222" s="89">
        <v>218</v>
      </c>
      <c r="B222" s="86">
        <v>43223</v>
      </c>
      <c r="C222" s="36">
        <v>56</v>
      </c>
      <c r="D222" s="37" t="s">
        <v>254</v>
      </c>
      <c r="E222" s="38">
        <f>49963.8+200</f>
        <v>50163.8</v>
      </c>
      <c r="F222" s="37" t="s">
        <v>9</v>
      </c>
      <c r="G222" s="37" t="s">
        <v>179</v>
      </c>
      <c r="H222" s="39" t="s">
        <v>15</v>
      </c>
    </row>
    <row r="223" spans="1:9" x14ac:dyDescent="0.25">
      <c r="A223" s="89">
        <v>219</v>
      </c>
      <c r="B223" s="86">
        <v>44184</v>
      </c>
      <c r="C223" s="36">
        <v>104</v>
      </c>
      <c r="D223" s="37" t="s">
        <v>255</v>
      </c>
      <c r="E223" s="38">
        <v>33600</v>
      </c>
      <c r="F223" s="37" t="s">
        <v>9</v>
      </c>
      <c r="G223" s="37" t="s">
        <v>256</v>
      </c>
      <c r="H223" s="39" t="s">
        <v>15</v>
      </c>
    </row>
    <row r="224" spans="1:9" x14ac:dyDescent="0.25">
      <c r="A224" s="89">
        <v>220</v>
      </c>
      <c r="B224" s="86">
        <v>43255</v>
      </c>
      <c r="C224" s="36">
        <v>1937</v>
      </c>
      <c r="D224" s="37" t="s">
        <v>257</v>
      </c>
      <c r="E224" s="38">
        <v>21160</v>
      </c>
      <c r="F224" s="37" t="s">
        <v>9</v>
      </c>
      <c r="G224" s="37" t="s">
        <v>155</v>
      </c>
      <c r="H224" s="39" t="s">
        <v>21</v>
      </c>
    </row>
    <row r="225" spans="1:15" x14ac:dyDescent="0.25">
      <c r="A225" s="89">
        <v>221</v>
      </c>
      <c r="B225" s="86">
        <v>44173</v>
      </c>
      <c r="C225" s="36"/>
      <c r="D225" s="37" t="s">
        <v>258</v>
      </c>
      <c r="E225" s="38">
        <v>29266</v>
      </c>
      <c r="F225" s="37" t="s">
        <v>9</v>
      </c>
      <c r="G225" s="37" t="s">
        <v>259</v>
      </c>
      <c r="H225" s="39" t="s">
        <v>15</v>
      </c>
      <c r="I225" t="s">
        <v>1857</v>
      </c>
    </row>
    <row r="226" spans="1:15" x14ac:dyDescent="0.25">
      <c r="A226" s="89">
        <v>222</v>
      </c>
      <c r="B226" s="86">
        <v>43190</v>
      </c>
      <c r="C226" s="36" t="s">
        <v>260</v>
      </c>
      <c r="D226" s="37" t="s">
        <v>261</v>
      </c>
      <c r="E226" s="38">
        <v>25752</v>
      </c>
      <c r="F226" s="37" t="s">
        <v>9</v>
      </c>
      <c r="G226" s="37" t="s">
        <v>262</v>
      </c>
      <c r="H226" s="39" t="s">
        <v>15</v>
      </c>
    </row>
    <row r="227" spans="1:15" x14ac:dyDescent="0.25">
      <c r="A227" s="89">
        <v>223</v>
      </c>
      <c r="B227" s="86">
        <v>43403</v>
      </c>
      <c r="C227" s="36" t="s">
        <v>263</v>
      </c>
      <c r="D227" s="37" t="s">
        <v>264</v>
      </c>
      <c r="E227" s="38">
        <v>135110</v>
      </c>
      <c r="F227" s="37" t="s">
        <v>9</v>
      </c>
      <c r="G227" s="37" t="s">
        <v>265</v>
      </c>
      <c r="H227" s="39" t="s">
        <v>239</v>
      </c>
    </row>
    <row r="228" spans="1:15" x14ac:dyDescent="0.25">
      <c r="A228" s="89">
        <v>224</v>
      </c>
      <c r="B228" s="86">
        <v>43449</v>
      </c>
      <c r="C228" s="36" t="s">
        <v>266</v>
      </c>
      <c r="D228" s="37" t="s">
        <v>264</v>
      </c>
      <c r="E228" s="38">
        <v>139830</v>
      </c>
      <c r="F228" s="37" t="s">
        <v>9</v>
      </c>
      <c r="G228" s="37" t="s">
        <v>267</v>
      </c>
      <c r="H228" s="39" t="s">
        <v>239</v>
      </c>
    </row>
    <row r="229" spans="1:15" x14ac:dyDescent="0.25">
      <c r="A229" s="89">
        <v>225</v>
      </c>
      <c r="B229" s="86">
        <v>43515</v>
      </c>
      <c r="C229" s="36" t="s">
        <v>268</v>
      </c>
      <c r="D229" s="37" t="s">
        <v>264</v>
      </c>
      <c r="E229" s="38">
        <v>579468.5</v>
      </c>
      <c r="F229" s="37" t="s">
        <v>9</v>
      </c>
      <c r="G229" s="37" t="s">
        <v>269</v>
      </c>
      <c r="H229" s="39" t="s">
        <v>239</v>
      </c>
    </row>
    <row r="230" spans="1:15" x14ac:dyDescent="0.25">
      <c r="A230" s="89">
        <v>226</v>
      </c>
      <c r="B230" s="86">
        <v>43742</v>
      </c>
      <c r="C230" s="36" t="s">
        <v>270</v>
      </c>
      <c r="D230" s="37" t="s">
        <v>264</v>
      </c>
      <c r="E230" s="38">
        <v>69325</v>
      </c>
      <c r="F230" s="37" t="s">
        <v>9</v>
      </c>
      <c r="G230" s="37" t="s">
        <v>267</v>
      </c>
      <c r="H230" s="39" t="s">
        <v>239</v>
      </c>
    </row>
    <row r="231" spans="1:15" x14ac:dyDescent="0.25">
      <c r="A231" s="89">
        <v>227</v>
      </c>
      <c r="B231" s="86">
        <v>43498</v>
      </c>
      <c r="C231" s="36">
        <v>91</v>
      </c>
      <c r="D231" s="37" t="s">
        <v>271</v>
      </c>
      <c r="E231" s="38">
        <v>90100</v>
      </c>
      <c r="F231" s="37" t="s">
        <v>23</v>
      </c>
      <c r="G231" s="37" t="s">
        <v>272</v>
      </c>
      <c r="H231" s="39" t="s">
        <v>26</v>
      </c>
    </row>
    <row r="232" spans="1:15" x14ac:dyDescent="0.25">
      <c r="A232" s="89">
        <v>228</v>
      </c>
      <c r="B232" s="86">
        <v>44238</v>
      </c>
      <c r="C232" s="36">
        <v>41</v>
      </c>
      <c r="D232" s="37" t="s">
        <v>126</v>
      </c>
      <c r="E232" s="38">
        <v>7870</v>
      </c>
      <c r="F232" s="37" t="s">
        <v>9</v>
      </c>
      <c r="G232" s="37" t="s">
        <v>127</v>
      </c>
      <c r="H232" s="39" t="s">
        <v>128</v>
      </c>
    </row>
    <row r="233" spans="1:15" x14ac:dyDescent="0.25">
      <c r="A233" s="89">
        <v>229</v>
      </c>
      <c r="B233" s="86">
        <v>43905</v>
      </c>
      <c r="C233" s="36">
        <v>287</v>
      </c>
      <c r="D233" s="37" t="s">
        <v>273</v>
      </c>
      <c r="E233" s="38">
        <v>133003</v>
      </c>
      <c r="F233" s="37" t="s">
        <v>9</v>
      </c>
      <c r="G233" s="37" t="s">
        <v>274</v>
      </c>
      <c r="H233" s="39" t="s">
        <v>15</v>
      </c>
    </row>
    <row r="234" spans="1:15" x14ac:dyDescent="0.25">
      <c r="A234" s="89">
        <v>230</v>
      </c>
      <c r="B234" s="86">
        <v>44142</v>
      </c>
      <c r="C234" s="36">
        <v>6</v>
      </c>
      <c r="D234" s="37" t="s">
        <v>275</v>
      </c>
      <c r="E234" s="38">
        <v>86830</v>
      </c>
      <c r="F234" s="37" t="s">
        <v>9</v>
      </c>
      <c r="G234" s="37" t="s">
        <v>196</v>
      </c>
      <c r="H234" s="39" t="s">
        <v>15</v>
      </c>
      <c r="O234" t="s">
        <v>1859</v>
      </c>
    </row>
    <row r="235" spans="1:15" x14ac:dyDescent="0.25">
      <c r="A235" s="89">
        <v>231</v>
      </c>
      <c r="B235" s="86">
        <v>44257</v>
      </c>
      <c r="C235" s="36" t="s">
        <v>276</v>
      </c>
      <c r="D235" s="37" t="s">
        <v>275</v>
      </c>
      <c r="E235" s="38">
        <v>90000</v>
      </c>
      <c r="F235" s="37" t="s">
        <v>9</v>
      </c>
      <c r="G235" s="37" t="s">
        <v>277</v>
      </c>
      <c r="H235" s="39" t="s">
        <v>15</v>
      </c>
    </row>
    <row r="236" spans="1:15" x14ac:dyDescent="0.25">
      <c r="A236" s="89">
        <v>232</v>
      </c>
      <c r="B236" s="86">
        <v>43939</v>
      </c>
      <c r="C236" s="36" t="s">
        <v>278</v>
      </c>
      <c r="D236" s="37" t="s">
        <v>279</v>
      </c>
      <c r="E236" s="38">
        <v>1250000</v>
      </c>
      <c r="F236" s="37" t="s">
        <v>23</v>
      </c>
      <c r="G236" s="37" t="s">
        <v>24</v>
      </c>
      <c r="H236" s="39" t="s">
        <v>26</v>
      </c>
    </row>
    <row r="237" spans="1:15" x14ac:dyDescent="0.25">
      <c r="A237" s="89">
        <v>233</v>
      </c>
      <c r="B237" s="86">
        <v>43223</v>
      </c>
      <c r="C237" s="36" t="s">
        <v>280</v>
      </c>
      <c r="D237" s="37" t="s">
        <v>279</v>
      </c>
      <c r="E237" s="38">
        <v>200000</v>
      </c>
      <c r="F237" s="37" t="s">
        <v>23</v>
      </c>
      <c r="G237" s="37" t="s">
        <v>24</v>
      </c>
      <c r="H237" s="39" t="s">
        <v>26</v>
      </c>
    </row>
    <row r="238" spans="1:15" x14ac:dyDescent="0.25">
      <c r="A238" s="89">
        <v>234</v>
      </c>
      <c r="B238" s="86">
        <v>43628</v>
      </c>
      <c r="C238" s="36" t="s">
        <v>281</v>
      </c>
      <c r="D238" s="37" t="s">
        <v>279</v>
      </c>
      <c r="E238" s="38">
        <v>649000</v>
      </c>
      <c r="F238" s="37" t="s">
        <v>23</v>
      </c>
      <c r="G238" s="37" t="s">
        <v>24</v>
      </c>
      <c r="H238" s="39" t="s">
        <v>26</v>
      </c>
    </row>
    <row r="239" spans="1:15" x14ac:dyDescent="0.25">
      <c r="A239" s="89">
        <v>235</v>
      </c>
      <c r="B239" s="86">
        <v>44120</v>
      </c>
      <c r="C239" s="36" t="s">
        <v>282</v>
      </c>
      <c r="D239" s="37" t="s">
        <v>283</v>
      </c>
      <c r="E239" s="38">
        <v>713626.00000000012</v>
      </c>
      <c r="F239" s="37" t="s">
        <v>9</v>
      </c>
      <c r="G239" s="37" t="s">
        <v>284</v>
      </c>
      <c r="H239" s="39" t="s">
        <v>15</v>
      </c>
    </row>
    <row r="240" spans="1:15" x14ac:dyDescent="0.25">
      <c r="A240" s="89">
        <v>236</v>
      </c>
      <c r="B240" s="86">
        <v>44120</v>
      </c>
      <c r="C240" s="36" t="s">
        <v>285</v>
      </c>
      <c r="D240" s="37" t="s">
        <v>283</v>
      </c>
      <c r="E240" s="38">
        <v>810770</v>
      </c>
      <c r="F240" s="37" t="s">
        <v>9</v>
      </c>
      <c r="G240" s="37" t="s">
        <v>284</v>
      </c>
      <c r="H240" s="39" t="s">
        <v>15</v>
      </c>
    </row>
    <row r="241" spans="1:8" x14ac:dyDescent="0.25">
      <c r="A241" s="89">
        <v>237</v>
      </c>
      <c r="B241" s="86">
        <v>43447</v>
      </c>
      <c r="C241" s="36" t="s">
        <v>286</v>
      </c>
      <c r="D241" s="37" t="s">
        <v>287</v>
      </c>
      <c r="E241" s="38">
        <v>6300.0000000000009</v>
      </c>
      <c r="F241" s="37" t="s">
        <v>9</v>
      </c>
      <c r="G241" s="37" t="s">
        <v>288</v>
      </c>
      <c r="H241" s="39" t="s">
        <v>289</v>
      </c>
    </row>
    <row r="242" spans="1:8" x14ac:dyDescent="0.25">
      <c r="A242" s="89">
        <v>238</v>
      </c>
      <c r="B242" s="86">
        <v>43461</v>
      </c>
      <c r="C242" s="36" t="s">
        <v>290</v>
      </c>
      <c r="D242" s="37" t="s">
        <v>287</v>
      </c>
      <c r="E242" s="38">
        <v>75335</v>
      </c>
      <c r="F242" s="37" t="s">
        <v>9</v>
      </c>
      <c r="G242" s="37" t="s">
        <v>291</v>
      </c>
      <c r="H242" s="39" t="s">
        <v>289</v>
      </c>
    </row>
    <row r="243" spans="1:8" x14ac:dyDescent="0.25">
      <c r="A243" s="89">
        <v>239</v>
      </c>
      <c r="B243" s="86">
        <v>43482</v>
      </c>
      <c r="C243" s="36" t="s">
        <v>292</v>
      </c>
      <c r="D243" s="37" t="s">
        <v>287</v>
      </c>
      <c r="E243" s="38">
        <v>423.73</v>
      </c>
      <c r="F243" s="37" t="s">
        <v>9</v>
      </c>
      <c r="G243" s="37" t="s">
        <v>293</v>
      </c>
      <c r="H243" s="39" t="s">
        <v>289</v>
      </c>
    </row>
    <row r="244" spans="1:8" x14ac:dyDescent="0.25">
      <c r="A244" s="89">
        <v>240</v>
      </c>
      <c r="B244" s="86">
        <v>44107</v>
      </c>
      <c r="C244" s="36">
        <v>8</v>
      </c>
      <c r="D244" s="37" t="s">
        <v>294</v>
      </c>
      <c r="E244" s="38">
        <v>2000</v>
      </c>
      <c r="F244" s="37" t="s">
        <v>23</v>
      </c>
      <c r="G244" s="37" t="s">
        <v>24</v>
      </c>
      <c r="H244" s="39" t="s">
        <v>26</v>
      </c>
    </row>
    <row r="245" spans="1:8" x14ac:dyDescent="0.25">
      <c r="A245" s="89">
        <v>241</v>
      </c>
      <c r="B245" s="86">
        <v>44097</v>
      </c>
      <c r="C245" s="36">
        <v>7</v>
      </c>
      <c r="D245" s="37" t="s">
        <v>294</v>
      </c>
      <c r="E245" s="38">
        <v>3000</v>
      </c>
      <c r="F245" s="37" t="s">
        <v>23</v>
      </c>
      <c r="G245" s="37" t="s">
        <v>24</v>
      </c>
      <c r="H245" s="39" t="s">
        <v>26</v>
      </c>
    </row>
    <row r="246" spans="1:8" x14ac:dyDescent="0.25">
      <c r="A246" s="89">
        <v>242</v>
      </c>
      <c r="B246" s="86">
        <v>43378</v>
      </c>
      <c r="C246" s="36" t="s">
        <v>295</v>
      </c>
      <c r="D246" s="37" t="s">
        <v>296</v>
      </c>
      <c r="E246" s="38">
        <v>50000</v>
      </c>
      <c r="F246" s="37" t="s">
        <v>23</v>
      </c>
      <c r="G246" s="37" t="s">
        <v>297</v>
      </c>
      <c r="H246" s="39" t="s">
        <v>26</v>
      </c>
    </row>
    <row r="247" spans="1:8" x14ac:dyDescent="0.25">
      <c r="A247" s="89">
        <v>243</v>
      </c>
      <c r="B247" s="86">
        <v>44135</v>
      </c>
      <c r="C247" s="36">
        <v>716</v>
      </c>
      <c r="D247" s="37" t="s">
        <v>298</v>
      </c>
      <c r="E247" s="38">
        <v>8109.9999999999991</v>
      </c>
      <c r="F247" s="37" t="s">
        <v>9</v>
      </c>
      <c r="G247" s="37" t="s">
        <v>299</v>
      </c>
      <c r="H247" s="39" t="s">
        <v>15</v>
      </c>
    </row>
    <row r="248" spans="1:8" x14ac:dyDescent="0.25">
      <c r="A248" s="89">
        <v>244</v>
      </c>
      <c r="B248" s="86">
        <v>43736</v>
      </c>
      <c r="C248" s="36" t="s">
        <v>300</v>
      </c>
      <c r="D248" s="37" t="s">
        <v>301</v>
      </c>
      <c r="E248" s="38">
        <v>140926</v>
      </c>
      <c r="F248" s="37" t="s">
        <v>9</v>
      </c>
      <c r="G248" s="37" t="s">
        <v>302</v>
      </c>
      <c r="H248" s="39" t="s">
        <v>15</v>
      </c>
    </row>
    <row r="249" spans="1:8" x14ac:dyDescent="0.25">
      <c r="A249" s="89">
        <v>245</v>
      </c>
      <c r="B249" s="86">
        <v>44121</v>
      </c>
      <c r="C249" s="36">
        <v>13</v>
      </c>
      <c r="D249" s="37" t="s">
        <v>303</v>
      </c>
      <c r="E249" s="38">
        <v>62182.000000000007</v>
      </c>
      <c r="F249" s="37" t="s">
        <v>9</v>
      </c>
      <c r="G249" s="37" t="s">
        <v>304</v>
      </c>
      <c r="H249" s="39" t="s">
        <v>15</v>
      </c>
    </row>
    <row r="250" spans="1:8" x14ac:dyDescent="0.25">
      <c r="A250" s="89">
        <v>246</v>
      </c>
      <c r="B250" s="86">
        <v>44015</v>
      </c>
      <c r="C250" s="36" t="s">
        <v>305</v>
      </c>
      <c r="D250" s="37" t="s">
        <v>306</v>
      </c>
      <c r="E250" s="38">
        <f>18432.22+1200-0.02</f>
        <v>19632.2</v>
      </c>
      <c r="F250" s="37" t="s">
        <v>9</v>
      </c>
      <c r="G250" s="37" t="s">
        <v>307</v>
      </c>
      <c r="H250" s="39" t="s">
        <v>308</v>
      </c>
    </row>
    <row r="251" spans="1:8" x14ac:dyDescent="0.25">
      <c r="A251" s="89">
        <v>247</v>
      </c>
      <c r="B251" s="86">
        <v>44134</v>
      </c>
      <c r="C251" s="36" t="s">
        <v>309</v>
      </c>
      <c r="D251" s="37" t="s">
        <v>306</v>
      </c>
      <c r="E251" s="38">
        <f>12279.65+1200+0.01</f>
        <v>13479.66</v>
      </c>
      <c r="F251" s="37" t="s">
        <v>9</v>
      </c>
      <c r="G251" s="37" t="s">
        <v>310</v>
      </c>
      <c r="H251" s="39" t="s">
        <v>308</v>
      </c>
    </row>
    <row r="252" spans="1:8" x14ac:dyDescent="0.25">
      <c r="A252" s="89">
        <v>248</v>
      </c>
      <c r="B252" s="86">
        <v>44219</v>
      </c>
      <c r="C252" s="36" t="s">
        <v>311</v>
      </c>
      <c r="D252" s="37" t="s">
        <v>306</v>
      </c>
      <c r="E252" s="38">
        <f>31050.83+2100+0.03</f>
        <v>33150.86</v>
      </c>
      <c r="F252" s="37" t="s">
        <v>9</v>
      </c>
      <c r="G252" s="37" t="s">
        <v>312</v>
      </c>
      <c r="H252" s="39" t="s">
        <v>308</v>
      </c>
    </row>
    <row r="253" spans="1:8" x14ac:dyDescent="0.25">
      <c r="A253" s="89">
        <v>249</v>
      </c>
      <c r="B253" s="86">
        <v>44615</v>
      </c>
      <c r="C253" s="36" t="s">
        <v>313</v>
      </c>
      <c r="D253" s="37" t="s">
        <v>306</v>
      </c>
      <c r="E253" s="38">
        <f>9660.98+2500</f>
        <v>12160.98</v>
      </c>
      <c r="F253" s="37" t="s">
        <v>9</v>
      </c>
      <c r="G253" s="37" t="s">
        <v>314</v>
      </c>
      <c r="H253" s="39" t="s">
        <v>308</v>
      </c>
    </row>
    <row r="254" spans="1:8" x14ac:dyDescent="0.25">
      <c r="A254" s="89">
        <v>250</v>
      </c>
      <c r="B254" s="86">
        <v>44197</v>
      </c>
      <c r="C254" s="36">
        <v>2742</v>
      </c>
      <c r="D254" s="37" t="s">
        <v>315</v>
      </c>
      <c r="E254" s="38">
        <v>24780</v>
      </c>
      <c r="F254" s="37" t="s">
        <v>9</v>
      </c>
      <c r="G254" s="37" t="s">
        <v>316</v>
      </c>
      <c r="H254" s="39" t="s">
        <v>21</v>
      </c>
    </row>
    <row r="255" spans="1:8" x14ac:dyDescent="0.25">
      <c r="A255" s="89">
        <v>251</v>
      </c>
      <c r="B255" s="86">
        <v>43071</v>
      </c>
      <c r="C255" s="36">
        <v>46</v>
      </c>
      <c r="D255" s="37" t="s">
        <v>317</v>
      </c>
      <c r="E255" s="38">
        <v>126000</v>
      </c>
      <c r="F255" s="37" t="s">
        <v>124</v>
      </c>
      <c r="G255" s="37" t="s">
        <v>318</v>
      </c>
      <c r="H255" s="39" t="s">
        <v>15</v>
      </c>
    </row>
    <row r="256" spans="1:8" x14ac:dyDescent="0.25">
      <c r="A256" s="89">
        <v>252</v>
      </c>
      <c r="B256" s="86">
        <v>43174</v>
      </c>
      <c r="C256" s="36">
        <v>92</v>
      </c>
      <c r="D256" s="37" t="s">
        <v>317</v>
      </c>
      <c r="E256" s="38">
        <v>21000</v>
      </c>
      <c r="F256" s="37" t="s">
        <v>9</v>
      </c>
      <c r="G256" s="37" t="s">
        <v>318</v>
      </c>
      <c r="H256" s="39" t="s">
        <v>15</v>
      </c>
    </row>
    <row r="257" spans="1:8" x14ac:dyDescent="0.25">
      <c r="A257" s="89">
        <v>253</v>
      </c>
      <c r="B257" s="86">
        <v>43174</v>
      </c>
      <c r="C257" s="36">
        <v>93</v>
      </c>
      <c r="D257" s="37" t="s">
        <v>317</v>
      </c>
      <c r="E257" s="38">
        <v>210000</v>
      </c>
      <c r="F257" s="37" t="s">
        <v>9</v>
      </c>
      <c r="G257" s="37" t="s">
        <v>318</v>
      </c>
      <c r="H257" s="39" t="s">
        <v>15</v>
      </c>
    </row>
    <row r="258" spans="1:8" x14ac:dyDescent="0.25">
      <c r="A258" s="89">
        <v>254</v>
      </c>
      <c r="B258" s="86">
        <v>43178</v>
      </c>
      <c r="C258" s="36">
        <v>95</v>
      </c>
      <c r="D258" s="37" t="s">
        <v>317</v>
      </c>
      <c r="E258" s="38">
        <v>21000</v>
      </c>
      <c r="F258" s="37" t="s">
        <v>9</v>
      </c>
      <c r="G258" s="37" t="s">
        <v>318</v>
      </c>
      <c r="H258" s="39" t="s">
        <v>15</v>
      </c>
    </row>
    <row r="259" spans="1:8" x14ac:dyDescent="0.25">
      <c r="A259" s="89">
        <v>255</v>
      </c>
      <c r="B259" s="86">
        <v>43178</v>
      </c>
      <c r="C259" s="36">
        <v>97</v>
      </c>
      <c r="D259" s="37" t="s">
        <v>317</v>
      </c>
      <c r="E259" s="38">
        <v>21000</v>
      </c>
      <c r="F259" s="37" t="s">
        <v>9</v>
      </c>
      <c r="G259" s="37" t="s">
        <v>318</v>
      </c>
      <c r="H259" s="39" t="s">
        <v>15</v>
      </c>
    </row>
    <row r="260" spans="1:8" x14ac:dyDescent="0.25">
      <c r="A260" s="89">
        <v>256</v>
      </c>
      <c r="B260" s="86">
        <v>43047</v>
      </c>
      <c r="C260" s="36">
        <v>16</v>
      </c>
      <c r="D260" s="37" t="s">
        <v>319</v>
      </c>
      <c r="E260" s="38">
        <v>56149</v>
      </c>
      <c r="F260" s="37" t="s">
        <v>9</v>
      </c>
      <c r="G260" s="37" t="s">
        <v>320</v>
      </c>
      <c r="H260" s="39" t="s">
        <v>15</v>
      </c>
    </row>
    <row r="261" spans="1:8" x14ac:dyDescent="0.25">
      <c r="A261" s="89">
        <v>257</v>
      </c>
      <c r="B261" s="86">
        <v>43059</v>
      </c>
      <c r="C261" s="36">
        <v>20</v>
      </c>
      <c r="D261" s="37" t="s">
        <v>319</v>
      </c>
      <c r="E261" s="38">
        <v>60248</v>
      </c>
      <c r="F261" s="37" t="s">
        <v>9</v>
      </c>
      <c r="G261" s="37" t="s">
        <v>320</v>
      </c>
      <c r="H261" s="39" t="s">
        <v>15</v>
      </c>
    </row>
    <row r="262" spans="1:8" x14ac:dyDescent="0.25">
      <c r="A262" s="89">
        <v>258</v>
      </c>
      <c r="B262" s="86">
        <v>44138</v>
      </c>
      <c r="C262" s="36">
        <v>1541</v>
      </c>
      <c r="D262" s="37" t="s">
        <v>321</v>
      </c>
      <c r="E262" s="38">
        <v>98098.000000000015</v>
      </c>
      <c r="F262" s="37" t="s">
        <v>9</v>
      </c>
      <c r="G262" s="37" t="s">
        <v>322</v>
      </c>
      <c r="H262" s="39" t="s">
        <v>15</v>
      </c>
    </row>
    <row r="263" spans="1:8" x14ac:dyDescent="0.25">
      <c r="A263" s="89">
        <v>259</v>
      </c>
      <c r="B263" s="86">
        <v>44630</v>
      </c>
      <c r="C263" s="36">
        <v>1882</v>
      </c>
      <c r="D263" s="37" t="s">
        <v>321</v>
      </c>
      <c r="E263" s="37">
        <v>145379</v>
      </c>
      <c r="F263" s="37" t="s">
        <v>9</v>
      </c>
      <c r="G263" s="37" t="s">
        <v>323</v>
      </c>
      <c r="H263" s="39" t="s">
        <v>15</v>
      </c>
    </row>
    <row r="264" spans="1:8" x14ac:dyDescent="0.25">
      <c r="A264" s="89">
        <v>260</v>
      </c>
      <c r="B264" s="86">
        <v>44353</v>
      </c>
      <c r="C264" s="36">
        <v>2517</v>
      </c>
      <c r="D264" s="37" t="s">
        <v>324</v>
      </c>
      <c r="E264" s="38">
        <v>648729.99999999988</v>
      </c>
      <c r="F264" s="37" t="s">
        <v>9</v>
      </c>
      <c r="G264" s="37" t="s">
        <v>325</v>
      </c>
      <c r="H264" s="39" t="s">
        <v>15</v>
      </c>
    </row>
    <row r="265" spans="1:8" x14ac:dyDescent="0.25">
      <c r="A265" s="89">
        <v>261</v>
      </c>
      <c r="B265" s="86">
        <v>44261</v>
      </c>
      <c r="C265" s="36">
        <v>2518</v>
      </c>
      <c r="D265" s="37" t="s">
        <v>324</v>
      </c>
      <c r="E265" s="38">
        <v>158774.99999999997</v>
      </c>
      <c r="F265" s="37" t="s">
        <v>9</v>
      </c>
      <c r="G265" s="37" t="s">
        <v>325</v>
      </c>
      <c r="H265" s="39" t="s">
        <v>15</v>
      </c>
    </row>
    <row r="266" spans="1:8" x14ac:dyDescent="0.25">
      <c r="A266" s="89">
        <v>262</v>
      </c>
      <c r="B266" s="86">
        <v>44306</v>
      </c>
      <c r="C266" s="36" t="s">
        <v>326</v>
      </c>
      <c r="D266" s="37" t="s">
        <v>324</v>
      </c>
      <c r="E266" s="38">
        <v>67297.460000000006</v>
      </c>
      <c r="F266" s="37" t="s">
        <v>9</v>
      </c>
      <c r="G266" s="37" t="s">
        <v>325</v>
      </c>
      <c r="H266" s="39" t="s">
        <v>15</v>
      </c>
    </row>
    <row r="267" spans="1:8" x14ac:dyDescent="0.25">
      <c r="A267" s="89">
        <v>263</v>
      </c>
      <c r="B267" s="86">
        <v>44512</v>
      </c>
      <c r="C267" s="36" t="s">
        <v>327</v>
      </c>
      <c r="D267" s="37" t="s">
        <v>324</v>
      </c>
      <c r="E267" s="38">
        <f>474799.64+3000</f>
        <v>477799.64</v>
      </c>
      <c r="F267" s="37" t="s">
        <v>9</v>
      </c>
      <c r="G267" s="37" t="s">
        <v>328</v>
      </c>
      <c r="H267" s="39" t="s">
        <v>15</v>
      </c>
    </row>
    <row r="268" spans="1:8" x14ac:dyDescent="0.25">
      <c r="A268" s="89">
        <v>264</v>
      </c>
      <c r="B268" s="86">
        <v>44589</v>
      </c>
      <c r="C268" s="36" t="s">
        <v>329</v>
      </c>
      <c r="D268" s="37" t="s">
        <v>324</v>
      </c>
      <c r="E268" s="38">
        <f>349255.94+3696</f>
        <v>352951.94</v>
      </c>
      <c r="F268" s="37" t="s">
        <v>9</v>
      </c>
      <c r="G268" s="37" t="s">
        <v>242</v>
      </c>
      <c r="H268" s="39" t="s">
        <v>15</v>
      </c>
    </row>
    <row r="269" spans="1:8" x14ac:dyDescent="0.25">
      <c r="A269" s="89">
        <v>265</v>
      </c>
      <c r="B269" s="86">
        <v>44589</v>
      </c>
      <c r="C269" s="36" t="s">
        <v>330</v>
      </c>
      <c r="D269" s="37" t="s">
        <v>324</v>
      </c>
      <c r="E269" s="38">
        <f>238135.08+1870</f>
        <v>240005.08</v>
      </c>
      <c r="F269" s="37" t="s">
        <v>9</v>
      </c>
      <c r="G269" s="37" t="s">
        <v>242</v>
      </c>
      <c r="H269" s="39" t="s">
        <v>15</v>
      </c>
    </row>
    <row r="270" spans="1:8" x14ac:dyDescent="0.25">
      <c r="A270" s="89">
        <v>266</v>
      </c>
      <c r="B270" s="86">
        <v>44601</v>
      </c>
      <c r="C270" s="36" t="s">
        <v>331</v>
      </c>
      <c r="D270" s="37" t="s">
        <v>324</v>
      </c>
      <c r="E270" s="38">
        <f>36013.56+1134</f>
        <v>37147.56</v>
      </c>
      <c r="F270" s="37" t="s">
        <v>9</v>
      </c>
      <c r="G270" s="37" t="s">
        <v>332</v>
      </c>
      <c r="H270" s="39" t="s">
        <v>15</v>
      </c>
    </row>
    <row r="271" spans="1:8" x14ac:dyDescent="0.25">
      <c r="A271" s="89">
        <v>267</v>
      </c>
      <c r="B271" s="86">
        <v>44627</v>
      </c>
      <c r="C271" s="36" t="s">
        <v>333</v>
      </c>
      <c r="D271" s="37" t="s">
        <v>324</v>
      </c>
      <c r="E271" s="38">
        <f>93635.59+1813</f>
        <v>95448.59</v>
      </c>
      <c r="F271" s="37" t="s">
        <v>9</v>
      </c>
      <c r="G271" s="37" t="s">
        <v>334</v>
      </c>
      <c r="H271" s="39" t="s">
        <v>15</v>
      </c>
    </row>
    <row r="272" spans="1:8" x14ac:dyDescent="0.25">
      <c r="A272" s="89">
        <v>268</v>
      </c>
      <c r="B272" s="86">
        <v>42987</v>
      </c>
      <c r="C272" s="40" t="s">
        <v>335</v>
      </c>
      <c r="D272" s="37" t="s">
        <v>336</v>
      </c>
      <c r="E272" s="38">
        <v>24125.999999999996</v>
      </c>
      <c r="F272" s="37" t="s">
        <v>9</v>
      </c>
      <c r="G272" s="37" t="s">
        <v>337</v>
      </c>
      <c r="H272" s="39" t="s">
        <v>15</v>
      </c>
    </row>
    <row r="273" spans="1:8" x14ac:dyDescent="0.25">
      <c r="A273" s="89">
        <v>269</v>
      </c>
      <c r="B273" s="86">
        <v>42989</v>
      </c>
      <c r="C273" s="40" t="s">
        <v>338</v>
      </c>
      <c r="D273" s="37" t="s">
        <v>336</v>
      </c>
      <c r="E273" s="38">
        <v>230450.99999999997</v>
      </c>
      <c r="F273" s="37" t="s">
        <v>9</v>
      </c>
      <c r="G273" s="37" t="s">
        <v>337</v>
      </c>
      <c r="H273" s="39" t="s">
        <v>15</v>
      </c>
    </row>
    <row r="274" spans="1:8" x14ac:dyDescent="0.25">
      <c r="A274" s="89">
        <v>270</v>
      </c>
      <c r="B274" s="86">
        <v>43025</v>
      </c>
      <c r="C274" s="40" t="s">
        <v>339</v>
      </c>
      <c r="D274" s="37" t="s">
        <v>336</v>
      </c>
      <c r="E274" s="38">
        <v>41247.999999999993</v>
      </c>
      <c r="F274" s="37" t="s">
        <v>9</v>
      </c>
      <c r="G274" s="37" t="s">
        <v>337</v>
      </c>
      <c r="H274" s="39" t="s">
        <v>15</v>
      </c>
    </row>
    <row r="275" spans="1:8" x14ac:dyDescent="0.25">
      <c r="A275" s="89">
        <v>271</v>
      </c>
      <c r="B275" s="86">
        <v>43022</v>
      </c>
      <c r="C275" s="40" t="s">
        <v>340</v>
      </c>
      <c r="D275" s="37" t="s">
        <v>336</v>
      </c>
      <c r="E275" s="38">
        <v>357773.00000000006</v>
      </c>
      <c r="F275" s="37" t="s">
        <v>9</v>
      </c>
      <c r="G275" s="37" t="s">
        <v>337</v>
      </c>
      <c r="H275" s="39" t="s">
        <v>15</v>
      </c>
    </row>
    <row r="276" spans="1:8" x14ac:dyDescent="0.25">
      <c r="A276" s="89">
        <v>272</v>
      </c>
      <c r="B276" s="86">
        <v>43049</v>
      </c>
      <c r="C276" s="40" t="s">
        <v>341</v>
      </c>
      <c r="D276" s="37" t="s">
        <v>336</v>
      </c>
      <c r="E276" s="38">
        <v>302044.99999999994</v>
      </c>
      <c r="F276" s="37" t="s">
        <v>9</v>
      </c>
      <c r="G276" s="37" t="s">
        <v>337</v>
      </c>
      <c r="H276" s="39" t="s">
        <v>15</v>
      </c>
    </row>
    <row r="277" spans="1:8" x14ac:dyDescent="0.25">
      <c r="A277" s="89">
        <v>273</v>
      </c>
      <c r="B277" s="86">
        <v>43055</v>
      </c>
      <c r="C277" s="40" t="s">
        <v>342</v>
      </c>
      <c r="D277" s="37" t="s">
        <v>336</v>
      </c>
      <c r="E277" s="38">
        <v>39896</v>
      </c>
      <c r="F277" s="37" t="s">
        <v>9</v>
      </c>
      <c r="G277" s="37" t="s">
        <v>337</v>
      </c>
      <c r="H277" s="39" t="s">
        <v>15</v>
      </c>
    </row>
    <row r="278" spans="1:8" x14ac:dyDescent="0.25">
      <c r="A278" s="89">
        <v>274</v>
      </c>
      <c r="B278" s="86">
        <v>43056</v>
      </c>
      <c r="C278" s="40" t="s">
        <v>343</v>
      </c>
      <c r="D278" s="37" t="s">
        <v>336</v>
      </c>
      <c r="E278" s="38">
        <v>34909</v>
      </c>
      <c r="F278" s="37" t="s">
        <v>9</v>
      </c>
      <c r="G278" s="37" t="s">
        <v>337</v>
      </c>
      <c r="H278" s="39" t="s">
        <v>15</v>
      </c>
    </row>
    <row r="279" spans="1:8" x14ac:dyDescent="0.25">
      <c r="A279" s="89">
        <v>275</v>
      </c>
      <c r="B279" s="86">
        <v>43183</v>
      </c>
      <c r="C279" s="40" t="s">
        <v>344</v>
      </c>
      <c r="D279" s="37" t="s">
        <v>336</v>
      </c>
      <c r="E279" s="38">
        <v>600941.99999999988</v>
      </c>
      <c r="F279" s="37" t="s">
        <v>9</v>
      </c>
      <c r="G279" s="37" t="s">
        <v>337</v>
      </c>
      <c r="H279" s="39" t="s">
        <v>15</v>
      </c>
    </row>
    <row r="280" spans="1:8" x14ac:dyDescent="0.25">
      <c r="A280" s="89">
        <v>276</v>
      </c>
      <c r="B280" s="86">
        <v>43632</v>
      </c>
      <c r="C280" s="36" t="s">
        <v>345</v>
      </c>
      <c r="D280" s="37" t="s">
        <v>346</v>
      </c>
      <c r="E280" s="38">
        <v>249648</v>
      </c>
      <c r="F280" s="37" t="s">
        <v>9</v>
      </c>
      <c r="G280" s="37" t="s">
        <v>347</v>
      </c>
      <c r="H280" s="39" t="s">
        <v>21</v>
      </c>
    </row>
    <row r="281" spans="1:8" x14ac:dyDescent="0.25">
      <c r="A281" s="89">
        <v>277</v>
      </c>
      <c r="B281" s="86">
        <v>44361</v>
      </c>
      <c r="C281" s="36">
        <v>2107100112</v>
      </c>
      <c r="D281" s="37" t="s">
        <v>348</v>
      </c>
      <c r="E281" s="38">
        <v>195200</v>
      </c>
      <c r="F281" s="37" t="s">
        <v>9</v>
      </c>
      <c r="G281" s="37" t="s">
        <v>349</v>
      </c>
      <c r="H281" s="39" t="s">
        <v>239</v>
      </c>
    </row>
    <row r="282" spans="1:8" x14ac:dyDescent="0.25">
      <c r="A282" s="89">
        <v>278</v>
      </c>
      <c r="B282" s="86">
        <v>43159</v>
      </c>
      <c r="C282" s="36">
        <v>76</v>
      </c>
      <c r="D282" s="37" t="s">
        <v>195</v>
      </c>
      <c r="E282" s="38">
        <v>13888811</v>
      </c>
      <c r="F282" s="37" t="s">
        <v>9</v>
      </c>
      <c r="G282" s="37" t="s">
        <v>196</v>
      </c>
      <c r="H282" s="39" t="s">
        <v>15</v>
      </c>
    </row>
    <row r="283" spans="1:8" x14ac:dyDescent="0.25">
      <c r="A283" s="89">
        <v>279</v>
      </c>
      <c r="B283" s="86">
        <v>44189</v>
      </c>
      <c r="C283" s="36">
        <v>2252</v>
      </c>
      <c r="D283" s="37" t="s">
        <v>350</v>
      </c>
      <c r="E283" s="38">
        <v>14898</v>
      </c>
      <c r="F283" s="37" t="s">
        <v>9</v>
      </c>
      <c r="G283" s="37" t="s">
        <v>262</v>
      </c>
      <c r="H283" s="39" t="s">
        <v>15</v>
      </c>
    </row>
    <row r="284" spans="1:8" x14ac:dyDescent="0.25">
      <c r="A284" s="89">
        <v>280</v>
      </c>
      <c r="B284" s="86">
        <v>44258</v>
      </c>
      <c r="C284" s="36">
        <v>2749</v>
      </c>
      <c r="D284" s="37" t="s">
        <v>350</v>
      </c>
      <c r="E284" s="38">
        <v>16392</v>
      </c>
      <c r="F284" s="37" t="s">
        <v>9</v>
      </c>
      <c r="G284" s="37" t="s">
        <v>262</v>
      </c>
      <c r="H284" s="39" t="s">
        <v>15</v>
      </c>
    </row>
    <row r="285" spans="1:8" x14ac:dyDescent="0.25">
      <c r="A285" s="89">
        <v>281</v>
      </c>
      <c r="B285" s="86">
        <v>44425</v>
      </c>
      <c r="C285" s="36">
        <v>987</v>
      </c>
      <c r="D285" s="37" t="s">
        <v>350</v>
      </c>
      <c r="E285" s="38">
        <v>18136</v>
      </c>
      <c r="F285" s="37" t="s">
        <v>9</v>
      </c>
      <c r="G285" s="37" t="s">
        <v>262</v>
      </c>
      <c r="H285" s="39" t="s">
        <v>15</v>
      </c>
    </row>
    <row r="286" spans="1:8" x14ac:dyDescent="0.25">
      <c r="A286" s="89">
        <v>282</v>
      </c>
      <c r="B286" s="86">
        <v>44413</v>
      </c>
      <c r="C286" s="36">
        <v>791</v>
      </c>
      <c r="D286" s="37" t="s">
        <v>350</v>
      </c>
      <c r="E286" s="38">
        <v>18096</v>
      </c>
      <c r="F286" s="37" t="s">
        <v>9</v>
      </c>
      <c r="G286" s="37" t="s">
        <v>262</v>
      </c>
      <c r="H286" s="39" t="s">
        <v>15</v>
      </c>
    </row>
    <row r="287" spans="1:8" x14ac:dyDescent="0.25">
      <c r="A287" s="89">
        <v>283</v>
      </c>
      <c r="B287" s="86">
        <v>44627</v>
      </c>
      <c r="C287" s="36">
        <v>4467</v>
      </c>
      <c r="D287" s="37" t="s">
        <v>350</v>
      </c>
      <c r="E287" s="38">
        <v>17476</v>
      </c>
      <c r="F287" s="37" t="s">
        <v>9</v>
      </c>
      <c r="G287" s="37" t="s">
        <v>262</v>
      </c>
      <c r="H287" s="39" t="s">
        <v>15</v>
      </c>
    </row>
    <row r="288" spans="1:8" x14ac:dyDescent="0.25">
      <c r="A288" s="89">
        <v>284</v>
      </c>
      <c r="B288" s="86">
        <v>43182</v>
      </c>
      <c r="C288" s="36" t="s">
        <v>351</v>
      </c>
      <c r="D288" s="37" t="s">
        <v>352</v>
      </c>
      <c r="E288" s="38">
        <v>17000</v>
      </c>
      <c r="F288" s="37" t="s">
        <v>353</v>
      </c>
      <c r="G288" s="37" t="s">
        <v>354</v>
      </c>
      <c r="H288" s="39" t="s">
        <v>49</v>
      </c>
    </row>
    <row r="289" spans="1:8" x14ac:dyDescent="0.25">
      <c r="A289" s="89">
        <v>285</v>
      </c>
      <c r="B289" s="86">
        <v>43522</v>
      </c>
      <c r="C289" s="36" t="s">
        <v>355</v>
      </c>
      <c r="D289" s="37" t="s">
        <v>352</v>
      </c>
      <c r="E289" s="38">
        <v>20060</v>
      </c>
      <c r="F289" s="37" t="s">
        <v>23</v>
      </c>
      <c r="G289" s="37" t="s">
        <v>86</v>
      </c>
      <c r="H289" s="39" t="s">
        <v>49</v>
      </c>
    </row>
    <row r="290" spans="1:8" x14ac:dyDescent="0.25">
      <c r="A290" s="89">
        <v>286</v>
      </c>
      <c r="B290" s="86">
        <v>43799</v>
      </c>
      <c r="C290" s="36" t="s">
        <v>356</v>
      </c>
      <c r="D290" s="37" t="s">
        <v>357</v>
      </c>
      <c r="E290" s="38">
        <v>50000</v>
      </c>
      <c r="F290" s="37" t="s">
        <v>23</v>
      </c>
      <c r="G290" s="37" t="s">
        <v>24</v>
      </c>
      <c r="H290" s="39" t="s">
        <v>26</v>
      </c>
    </row>
    <row r="291" spans="1:8" x14ac:dyDescent="0.25">
      <c r="A291" s="89">
        <v>287</v>
      </c>
      <c r="B291" s="86">
        <v>43280</v>
      </c>
      <c r="C291" s="36">
        <v>147</v>
      </c>
      <c r="D291" s="37" t="s">
        <v>358</v>
      </c>
      <c r="E291" s="38">
        <v>93524.999999999985</v>
      </c>
      <c r="F291" s="37" t="s">
        <v>9</v>
      </c>
      <c r="G291" s="37" t="s">
        <v>58</v>
      </c>
      <c r="H291" s="39" t="s">
        <v>21</v>
      </c>
    </row>
    <row r="292" spans="1:8" x14ac:dyDescent="0.25">
      <c r="A292" s="89">
        <v>288</v>
      </c>
      <c r="B292" s="86">
        <v>43339</v>
      </c>
      <c r="C292" s="36">
        <v>181</v>
      </c>
      <c r="D292" s="37" t="s">
        <v>358</v>
      </c>
      <c r="E292" s="38">
        <v>6844</v>
      </c>
      <c r="F292" s="37" t="s">
        <v>9</v>
      </c>
      <c r="G292" s="37" t="s">
        <v>144</v>
      </c>
      <c r="H292" s="39" t="s">
        <v>21</v>
      </c>
    </row>
    <row r="293" spans="1:8" x14ac:dyDescent="0.25">
      <c r="A293" s="89">
        <v>289</v>
      </c>
      <c r="B293" s="86">
        <v>43352</v>
      </c>
      <c r="C293" s="36">
        <v>189</v>
      </c>
      <c r="D293" s="37" t="s">
        <v>358</v>
      </c>
      <c r="E293" s="38">
        <v>41595</v>
      </c>
      <c r="F293" s="37" t="s">
        <v>9</v>
      </c>
      <c r="G293" s="37" t="s">
        <v>58</v>
      </c>
      <c r="H293" s="39" t="s">
        <v>21</v>
      </c>
    </row>
    <row r="294" spans="1:8" x14ac:dyDescent="0.25">
      <c r="A294" s="89">
        <v>290</v>
      </c>
      <c r="B294" s="86">
        <v>43544</v>
      </c>
      <c r="C294" s="36">
        <v>252</v>
      </c>
      <c r="D294" s="37" t="s">
        <v>358</v>
      </c>
      <c r="E294" s="38">
        <v>34249</v>
      </c>
      <c r="F294" s="37" t="s">
        <v>9</v>
      </c>
      <c r="G294" s="37" t="s">
        <v>359</v>
      </c>
      <c r="H294" s="39" t="s">
        <v>21</v>
      </c>
    </row>
    <row r="295" spans="1:8" x14ac:dyDescent="0.25">
      <c r="A295" s="89">
        <v>291</v>
      </c>
      <c r="B295" s="86">
        <v>44265</v>
      </c>
      <c r="C295" s="36" t="s">
        <v>360</v>
      </c>
      <c r="D295" s="37" t="s">
        <v>361</v>
      </c>
      <c r="E295" s="38">
        <v>111983</v>
      </c>
      <c r="F295" s="37" t="s">
        <v>9</v>
      </c>
      <c r="G295" s="37" t="s">
        <v>362</v>
      </c>
      <c r="H295" s="39" t="s">
        <v>15</v>
      </c>
    </row>
    <row r="296" spans="1:8" x14ac:dyDescent="0.25">
      <c r="A296" s="89">
        <v>292</v>
      </c>
      <c r="B296" s="86">
        <v>44273</v>
      </c>
      <c r="C296" s="36" t="s">
        <v>363</v>
      </c>
      <c r="D296" s="37" t="s">
        <v>361</v>
      </c>
      <c r="E296" s="38">
        <v>108675</v>
      </c>
      <c r="F296" s="37" t="s">
        <v>9</v>
      </c>
      <c r="G296" s="37" t="s">
        <v>362</v>
      </c>
      <c r="H296" s="39" t="s">
        <v>15</v>
      </c>
    </row>
    <row r="297" spans="1:8" x14ac:dyDescent="0.25">
      <c r="A297" s="89">
        <v>293</v>
      </c>
      <c r="B297" s="86">
        <v>44273</v>
      </c>
      <c r="C297" s="36" t="s">
        <v>364</v>
      </c>
      <c r="D297" s="37" t="s">
        <v>361</v>
      </c>
      <c r="E297" s="38">
        <v>18162.999999999996</v>
      </c>
      <c r="F297" s="37" t="s">
        <v>9</v>
      </c>
      <c r="G297" s="37" t="s">
        <v>365</v>
      </c>
      <c r="H297" s="39" t="s">
        <v>15</v>
      </c>
    </row>
    <row r="298" spans="1:8" x14ac:dyDescent="0.25">
      <c r="A298" s="89">
        <v>294</v>
      </c>
      <c r="B298" s="86">
        <v>44268</v>
      </c>
      <c r="C298" s="36" t="s">
        <v>366</v>
      </c>
      <c r="D298" s="37" t="s">
        <v>361</v>
      </c>
      <c r="E298" s="38">
        <v>27243.999999999996</v>
      </c>
      <c r="F298" s="37" t="s">
        <v>9</v>
      </c>
      <c r="G298" s="37" t="s">
        <v>365</v>
      </c>
      <c r="H298" s="39" t="s">
        <v>15</v>
      </c>
    </row>
    <row r="299" spans="1:8" x14ac:dyDescent="0.25">
      <c r="A299" s="89">
        <v>295</v>
      </c>
      <c r="B299" s="86">
        <v>44268</v>
      </c>
      <c r="C299" s="36" t="s">
        <v>367</v>
      </c>
      <c r="D299" s="37" t="s">
        <v>361</v>
      </c>
      <c r="E299" s="38">
        <v>102296.00000000001</v>
      </c>
      <c r="F299" s="37" t="s">
        <v>9</v>
      </c>
      <c r="G299" s="37" t="s">
        <v>362</v>
      </c>
      <c r="H299" s="39" t="s">
        <v>15</v>
      </c>
    </row>
    <row r="300" spans="1:8" x14ac:dyDescent="0.25">
      <c r="A300" s="89">
        <v>296</v>
      </c>
      <c r="B300" s="86">
        <v>44586</v>
      </c>
      <c r="C300" s="36" t="s">
        <v>368</v>
      </c>
      <c r="D300" s="37" t="s">
        <v>361</v>
      </c>
      <c r="E300" s="38">
        <v>108868</v>
      </c>
      <c r="F300" s="37" t="s">
        <v>9</v>
      </c>
      <c r="G300" s="37" t="s">
        <v>369</v>
      </c>
      <c r="H300" s="39" t="s">
        <v>15</v>
      </c>
    </row>
    <row r="301" spans="1:8" x14ac:dyDescent="0.25">
      <c r="A301" s="89">
        <v>297</v>
      </c>
      <c r="B301" s="86">
        <v>44586</v>
      </c>
      <c r="C301" s="36" t="s">
        <v>370</v>
      </c>
      <c r="D301" s="37" t="s">
        <v>361</v>
      </c>
      <c r="E301" s="38">
        <v>14238</v>
      </c>
      <c r="F301" s="37" t="s">
        <v>9</v>
      </c>
      <c r="G301" s="37" t="s">
        <v>365</v>
      </c>
      <c r="H301" s="39" t="s">
        <v>15</v>
      </c>
    </row>
    <row r="302" spans="1:8" x14ac:dyDescent="0.25">
      <c r="A302" s="89">
        <v>298</v>
      </c>
      <c r="B302" s="86">
        <v>44588</v>
      </c>
      <c r="C302" s="36" t="s">
        <v>371</v>
      </c>
      <c r="D302" s="37" t="s">
        <v>361</v>
      </c>
      <c r="E302" s="38">
        <v>107899</v>
      </c>
      <c r="F302" s="37" t="s">
        <v>9</v>
      </c>
      <c r="G302" s="37" t="s">
        <v>369</v>
      </c>
      <c r="H302" s="39" t="s">
        <v>15</v>
      </c>
    </row>
    <row r="303" spans="1:8" x14ac:dyDescent="0.25">
      <c r="A303" s="89">
        <v>299</v>
      </c>
      <c r="B303" s="86">
        <v>44588</v>
      </c>
      <c r="C303" s="36" t="s">
        <v>372</v>
      </c>
      <c r="D303" s="37" t="s">
        <v>361</v>
      </c>
      <c r="E303" s="38">
        <v>14238</v>
      </c>
      <c r="F303" s="37" t="s">
        <v>9</v>
      </c>
      <c r="G303" s="37" t="s">
        <v>365</v>
      </c>
      <c r="H303" s="39" t="s">
        <v>15</v>
      </c>
    </row>
    <row r="304" spans="1:8" x14ac:dyDescent="0.25">
      <c r="A304" s="89">
        <v>300</v>
      </c>
      <c r="B304" s="86">
        <v>44323</v>
      </c>
      <c r="C304" s="36" t="s">
        <v>373</v>
      </c>
      <c r="D304" s="37" t="s">
        <v>374</v>
      </c>
      <c r="E304" s="38">
        <v>7795.26</v>
      </c>
      <c r="F304" s="37" t="s">
        <v>9</v>
      </c>
      <c r="G304" s="37" t="s">
        <v>375</v>
      </c>
      <c r="H304" s="39" t="s">
        <v>21</v>
      </c>
    </row>
    <row r="305" spans="1:8" x14ac:dyDescent="0.25">
      <c r="A305" s="89">
        <v>301</v>
      </c>
      <c r="B305" s="86">
        <v>44357</v>
      </c>
      <c r="C305" s="36" t="s">
        <v>376</v>
      </c>
      <c r="D305" s="37" t="s">
        <v>377</v>
      </c>
      <c r="E305" s="38">
        <v>9339.68</v>
      </c>
      <c r="F305" s="37" t="s">
        <v>9</v>
      </c>
      <c r="G305" s="37" t="s">
        <v>63</v>
      </c>
      <c r="H305" s="39" t="s">
        <v>64</v>
      </c>
    </row>
    <row r="306" spans="1:8" x14ac:dyDescent="0.25">
      <c r="A306" s="89">
        <v>302</v>
      </c>
      <c r="B306" s="86">
        <v>44557</v>
      </c>
      <c r="C306" s="36" t="s">
        <v>378</v>
      </c>
      <c r="D306" s="37" t="s">
        <v>377</v>
      </c>
      <c r="E306" s="38">
        <v>198522</v>
      </c>
      <c r="F306" s="37" t="s">
        <v>9</v>
      </c>
      <c r="G306" s="37" t="s">
        <v>20</v>
      </c>
      <c r="H306" s="39" t="s">
        <v>64</v>
      </c>
    </row>
    <row r="307" spans="1:8" x14ac:dyDescent="0.25">
      <c r="A307" s="89">
        <v>303</v>
      </c>
      <c r="B307" s="86">
        <v>44487</v>
      </c>
      <c r="C307" s="36" t="s">
        <v>379</v>
      </c>
      <c r="D307" s="37" t="s">
        <v>377</v>
      </c>
      <c r="E307" s="38">
        <v>145.19999999999999</v>
      </c>
      <c r="F307" s="37" t="s">
        <v>9</v>
      </c>
      <c r="G307" s="37" t="s">
        <v>380</v>
      </c>
      <c r="H307" s="39" t="s">
        <v>64</v>
      </c>
    </row>
    <row r="308" spans="1:8" x14ac:dyDescent="0.25">
      <c r="A308" s="89">
        <v>304</v>
      </c>
      <c r="B308" s="86">
        <v>44489</v>
      </c>
      <c r="C308" s="36" t="s">
        <v>381</v>
      </c>
      <c r="D308" s="37" t="s">
        <v>377</v>
      </c>
      <c r="E308" s="38">
        <v>12453.28</v>
      </c>
      <c r="F308" s="37" t="s">
        <v>9</v>
      </c>
      <c r="G308" s="37" t="s">
        <v>380</v>
      </c>
      <c r="H308" s="39" t="s">
        <v>64</v>
      </c>
    </row>
    <row r="309" spans="1:8" x14ac:dyDescent="0.25">
      <c r="A309" s="89">
        <v>305</v>
      </c>
      <c r="B309" s="86">
        <v>44492</v>
      </c>
      <c r="C309" s="36" t="s">
        <v>382</v>
      </c>
      <c r="D309" s="37" t="s">
        <v>377</v>
      </c>
      <c r="E309" s="38">
        <v>833.81</v>
      </c>
      <c r="F309" s="37" t="s">
        <v>9</v>
      </c>
      <c r="G309" s="37" t="s">
        <v>380</v>
      </c>
      <c r="H309" s="39" t="s">
        <v>64</v>
      </c>
    </row>
    <row r="310" spans="1:8" x14ac:dyDescent="0.25">
      <c r="A310" s="89">
        <v>306</v>
      </c>
      <c r="B310" s="86">
        <v>44498</v>
      </c>
      <c r="C310" s="36" t="s">
        <v>383</v>
      </c>
      <c r="D310" s="37" t="s">
        <v>377</v>
      </c>
      <c r="E310" s="38">
        <v>4104.46</v>
      </c>
      <c r="F310" s="37" t="s">
        <v>9</v>
      </c>
      <c r="G310" s="37" t="s">
        <v>380</v>
      </c>
      <c r="H310" s="39" t="s">
        <v>64</v>
      </c>
    </row>
    <row r="311" spans="1:8" x14ac:dyDescent="0.25">
      <c r="A311" s="89">
        <v>307</v>
      </c>
      <c r="B311" s="86">
        <v>44518</v>
      </c>
      <c r="C311" s="36" t="s">
        <v>384</v>
      </c>
      <c r="D311" s="37" t="s">
        <v>377</v>
      </c>
      <c r="E311" s="38">
        <v>26292.16</v>
      </c>
      <c r="F311" s="37" t="s">
        <v>9</v>
      </c>
      <c r="G311" s="37" t="s">
        <v>63</v>
      </c>
      <c r="H311" s="39" t="s">
        <v>64</v>
      </c>
    </row>
    <row r="312" spans="1:8" x14ac:dyDescent="0.25">
      <c r="A312" s="89">
        <v>308</v>
      </c>
      <c r="B312" s="86">
        <v>44555</v>
      </c>
      <c r="C312" s="36" t="s">
        <v>385</v>
      </c>
      <c r="D312" s="37" t="s">
        <v>377</v>
      </c>
      <c r="E312" s="38">
        <v>6689.84</v>
      </c>
      <c r="F312" s="37" t="s">
        <v>9</v>
      </c>
      <c r="G312" s="37" t="s">
        <v>63</v>
      </c>
      <c r="H312" s="39" t="s">
        <v>64</v>
      </c>
    </row>
    <row r="313" spans="1:8" x14ac:dyDescent="0.25">
      <c r="A313" s="89">
        <v>309</v>
      </c>
      <c r="B313" s="86">
        <v>44555</v>
      </c>
      <c r="C313" s="36" t="s">
        <v>386</v>
      </c>
      <c r="D313" s="37" t="s">
        <v>377</v>
      </c>
      <c r="E313" s="38">
        <v>1372.02</v>
      </c>
      <c r="F313" s="37" t="s">
        <v>9</v>
      </c>
      <c r="G313" s="37" t="s">
        <v>63</v>
      </c>
      <c r="H313" s="39" t="s">
        <v>64</v>
      </c>
    </row>
    <row r="314" spans="1:8" x14ac:dyDescent="0.25">
      <c r="A314" s="89">
        <v>310</v>
      </c>
      <c r="B314" s="86">
        <v>44557</v>
      </c>
      <c r="C314" s="36" t="s">
        <v>387</v>
      </c>
      <c r="D314" s="37" t="s">
        <v>377</v>
      </c>
      <c r="E314" s="38">
        <v>32242.36</v>
      </c>
      <c r="F314" s="37" t="s">
        <v>9</v>
      </c>
      <c r="G314" s="37" t="s">
        <v>63</v>
      </c>
      <c r="H314" s="39" t="s">
        <v>64</v>
      </c>
    </row>
    <row r="315" spans="1:8" x14ac:dyDescent="0.25">
      <c r="A315" s="89">
        <v>311</v>
      </c>
      <c r="B315" s="86">
        <v>44558</v>
      </c>
      <c r="C315" s="36" t="s">
        <v>388</v>
      </c>
      <c r="D315" s="37" t="s">
        <v>377</v>
      </c>
      <c r="E315" s="38">
        <v>29614.080000000002</v>
      </c>
      <c r="F315" s="37" t="s">
        <v>9</v>
      </c>
      <c r="G315" s="37" t="s">
        <v>63</v>
      </c>
      <c r="H315" s="39" t="s">
        <v>64</v>
      </c>
    </row>
    <row r="316" spans="1:8" x14ac:dyDescent="0.25">
      <c r="A316" s="89">
        <v>312</v>
      </c>
      <c r="B316" s="86">
        <v>44559</v>
      </c>
      <c r="C316" s="36" t="s">
        <v>389</v>
      </c>
      <c r="D316" s="37" t="s">
        <v>377</v>
      </c>
      <c r="E316" s="38">
        <v>38490.199999999997</v>
      </c>
      <c r="F316" s="37" t="s">
        <v>9</v>
      </c>
      <c r="G316" s="37" t="s">
        <v>63</v>
      </c>
      <c r="H316" s="39" t="s">
        <v>64</v>
      </c>
    </row>
    <row r="317" spans="1:8" x14ac:dyDescent="0.25">
      <c r="A317" s="89">
        <v>313</v>
      </c>
      <c r="B317" s="86">
        <v>44629</v>
      </c>
      <c r="C317" s="36" t="s">
        <v>390</v>
      </c>
      <c r="D317" s="37" t="s">
        <v>377</v>
      </c>
      <c r="E317" s="38">
        <v>6297.55</v>
      </c>
      <c r="F317" s="37" t="s">
        <v>9</v>
      </c>
      <c r="G317" s="37" t="s">
        <v>63</v>
      </c>
      <c r="H317" s="39" t="s">
        <v>64</v>
      </c>
    </row>
    <row r="318" spans="1:8" x14ac:dyDescent="0.25">
      <c r="A318" s="89">
        <v>314</v>
      </c>
      <c r="B318" s="86">
        <v>44648</v>
      </c>
      <c r="C318" s="36" t="s">
        <v>391</v>
      </c>
      <c r="D318" s="37" t="s">
        <v>377</v>
      </c>
      <c r="E318" s="38">
        <v>123893.08</v>
      </c>
      <c r="F318" s="37" t="s">
        <v>9</v>
      </c>
      <c r="G318" s="37" t="s">
        <v>392</v>
      </c>
      <c r="H318" s="39" t="s">
        <v>64</v>
      </c>
    </row>
    <row r="319" spans="1:8" x14ac:dyDescent="0.25">
      <c r="A319" s="89">
        <v>315</v>
      </c>
      <c r="B319" s="86">
        <v>44646</v>
      </c>
      <c r="C319" s="36" t="s">
        <v>393</v>
      </c>
      <c r="D319" s="37" t="s">
        <v>377</v>
      </c>
      <c r="E319" s="38">
        <v>65885.56</v>
      </c>
      <c r="F319" s="37" t="s">
        <v>9</v>
      </c>
      <c r="G319" s="37" t="s">
        <v>392</v>
      </c>
      <c r="H319" s="39" t="s">
        <v>64</v>
      </c>
    </row>
    <row r="320" spans="1:8" x14ac:dyDescent="0.25">
      <c r="A320" s="89">
        <v>316</v>
      </c>
      <c r="B320" s="86">
        <v>44646</v>
      </c>
      <c r="C320" s="36" t="s">
        <v>394</v>
      </c>
      <c r="D320" s="37" t="s">
        <v>377</v>
      </c>
      <c r="E320" s="38">
        <v>2350.84</v>
      </c>
      <c r="F320" s="37" t="s">
        <v>9</v>
      </c>
      <c r="G320" s="37" t="s">
        <v>392</v>
      </c>
      <c r="H320" s="39" t="s">
        <v>64</v>
      </c>
    </row>
    <row r="321" spans="1:9" x14ac:dyDescent="0.25">
      <c r="A321" s="89">
        <v>317</v>
      </c>
      <c r="B321" s="86">
        <v>44529</v>
      </c>
      <c r="C321" s="36" t="s">
        <v>395</v>
      </c>
      <c r="D321" s="37" t="s">
        <v>377</v>
      </c>
      <c r="E321" s="38">
        <v>13911.9</v>
      </c>
      <c r="F321" s="37" t="s">
        <v>9</v>
      </c>
      <c r="G321" s="37" t="s">
        <v>392</v>
      </c>
      <c r="H321" s="39" t="s">
        <v>64</v>
      </c>
    </row>
    <row r="322" spans="1:9" x14ac:dyDescent="0.25">
      <c r="A322" s="89">
        <v>318</v>
      </c>
      <c r="B322" s="86">
        <v>43309</v>
      </c>
      <c r="C322" s="36">
        <v>562</v>
      </c>
      <c r="D322" s="37" t="s">
        <v>396</v>
      </c>
      <c r="E322" s="38">
        <f>16000+2400</f>
        <v>18400</v>
      </c>
      <c r="F322" s="37" t="s">
        <v>23</v>
      </c>
      <c r="G322" s="37" t="s">
        <v>397</v>
      </c>
      <c r="H322" s="39" t="s">
        <v>15</v>
      </c>
    </row>
    <row r="323" spans="1:9" x14ac:dyDescent="0.25">
      <c r="A323" s="89">
        <v>319</v>
      </c>
      <c r="B323" s="86">
        <v>43185</v>
      </c>
      <c r="C323" s="40" t="s">
        <v>398</v>
      </c>
      <c r="D323" s="37" t="s">
        <v>399</v>
      </c>
      <c r="E323" s="38">
        <v>11835829</v>
      </c>
      <c r="F323" s="37" t="s">
        <v>9</v>
      </c>
      <c r="G323" s="37" t="s">
        <v>196</v>
      </c>
      <c r="H323" s="39" t="s">
        <v>15</v>
      </c>
    </row>
    <row r="324" spans="1:9" x14ac:dyDescent="0.25">
      <c r="A324" s="89">
        <v>320</v>
      </c>
      <c r="B324" s="86">
        <v>43542</v>
      </c>
      <c r="C324" s="36">
        <v>229</v>
      </c>
      <c r="D324" s="37" t="s">
        <v>399</v>
      </c>
      <c r="E324" s="38">
        <v>14621982</v>
      </c>
      <c r="F324" s="37" t="s">
        <v>9</v>
      </c>
      <c r="G324" s="37" t="s">
        <v>400</v>
      </c>
      <c r="H324" s="39" t="s">
        <v>15</v>
      </c>
    </row>
    <row r="325" spans="1:9" x14ac:dyDescent="0.25">
      <c r="A325" s="89">
        <v>321</v>
      </c>
      <c r="B325" s="86">
        <v>43809</v>
      </c>
      <c r="C325" s="36" t="s">
        <v>401</v>
      </c>
      <c r="D325" s="37" t="s">
        <v>399</v>
      </c>
      <c r="E325" s="38">
        <v>16166180</v>
      </c>
      <c r="F325" s="37" t="s">
        <v>9</v>
      </c>
      <c r="G325" s="37" t="s">
        <v>402</v>
      </c>
      <c r="H325" s="39" t="s">
        <v>15</v>
      </c>
    </row>
    <row r="326" spans="1:9" x14ac:dyDescent="0.25">
      <c r="A326" s="89">
        <v>322</v>
      </c>
      <c r="B326" s="86">
        <v>43808</v>
      </c>
      <c r="C326" s="36" t="s">
        <v>403</v>
      </c>
      <c r="D326" s="37" t="s">
        <v>399</v>
      </c>
      <c r="E326" s="38">
        <v>2132082</v>
      </c>
      <c r="F326" s="37" t="s">
        <v>9</v>
      </c>
      <c r="G326" s="37" t="s">
        <v>81</v>
      </c>
      <c r="H326" s="39" t="s">
        <v>15</v>
      </c>
    </row>
    <row r="327" spans="1:9" x14ac:dyDescent="0.25">
      <c r="A327" s="89">
        <v>323</v>
      </c>
      <c r="B327" s="86">
        <v>43809</v>
      </c>
      <c r="C327" s="36" t="s">
        <v>404</v>
      </c>
      <c r="D327" s="37" t="s">
        <v>399</v>
      </c>
      <c r="E327" s="38">
        <v>6867420</v>
      </c>
      <c r="F327" s="37" t="s">
        <v>9</v>
      </c>
      <c r="G327" s="37" t="s">
        <v>196</v>
      </c>
      <c r="H327" s="39" t="s">
        <v>15</v>
      </c>
    </row>
    <row r="328" spans="1:9" x14ac:dyDescent="0.25">
      <c r="A328" s="89">
        <v>324</v>
      </c>
      <c r="B328" s="86">
        <v>43809</v>
      </c>
      <c r="C328" s="36" t="s">
        <v>405</v>
      </c>
      <c r="D328" s="37" t="s">
        <v>399</v>
      </c>
      <c r="E328" s="38">
        <v>4860586</v>
      </c>
      <c r="F328" s="37" t="s">
        <v>9</v>
      </c>
      <c r="G328" s="37" t="s">
        <v>406</v>
      </c>
      <c r="H328" s="39" t="s">
        <v>15</v>
      </c>
    </row>
    <row r="329" spans="1:9" x14ac:dyDescent="0.25">
      <c r="A329" s="89">
        <v>325</v>
      </c>
      <c r="B329" s="86">
        <v>44627</v>
      </c>
      <c r="C329" s="36">
        <v>13</v>
      </c>
      <c r="D329" s="37" t="s">
        <v>407</v>
      </c>
      <c r="E329" s="38">
        <v>84960</v>
      </c>
      <c r="F329" s="37" t="s">
        <v>9</v>
      </c>
      <c r="G329" s="37" t="s">
        <v>408</v>
      </c>
      <c r="H329" s="39" t="s">
        <v>15</v>
      </c>
    </row>
    <row r="330" spans="1:9" x14ac:dyDescent="0.25">
      <c r="A330" s="89">
        <v>326</v>
      </c>
      <c r="B330" s="86">
        <v>43677</v>
      </c>
      <c r="C330" s="36">
        <v>6080</v>
      </c>
      <c r="D330" s="37" t="s">
        <v>409</v>
      </c>
      <c r="E330" s="38">
        <v>128266</v>
      </c>
      <c r="F330" s="37" t="s">
        <v>9</v>
      </c>
      <c r="G330" s="37" t="s">
        <v>267</v>
      </c>
      <c r="H330" s="39" t="s">
        <v>410</v>
      </c>
    </row>
    <row r="331" spans="1:9" x14ac:dyDescent="0.25">
      <c r="A331" s="89">
        <v>327</v>
      </c>
      <c r="B331" s="86">
        <v>44206</v>
      </c>
      <c r="C331" s="36"/>
      <c r="D331" s="37" t="s">
        <v>258</v>
      </c>
      <c r="E331" s="38">
        <v>46733</v>
      </c>
      <c r="F331" s="37" t="s">
        <v>9</v>
      </c>
      <c r="G331" s="37" t="s">
        <v>259</v>
      </c>
      <c r="H331" s="39" t="s">
        <v>15</v>
      </c>
      <c r="I331" t="s">
        <v>1857</v>
      </c>
    </row>
    <row r="332" spans="1:9" x14ac:dyDescent="0.25">
      <c r="A332" s="89">
        <v>328</v>
      </c>
      <c r="B332" s="86">
        <v>44232</v>
      </c>
      <c r="C332" s="36">
        <v>11</v>
      </c>
      <c r="D332" s="37" t="s">
        <v>258</v>
      </c>
      <c r="E332" s="38">
        <v>63360</v>
      </c>
      <c r="F332" s="37" t="s">
        <v>9</v>
      </c>
      <c r="G332" s="37" t="s">
        <v>259</v>
      </c>
      <c r="H332" s="39" t="s">
        <v>15</v>
      </c>
    </row>
    <row r="333" spans="1:9" x14ac:dyDescent="0.25">
      <c r="A333" s="89">
        <v>329</v>
      </c>
      <c r="B333" s="86">
        <v>44125</v>
      </c>
      <c r="C333" s="36">
        <v>203</v>
      </c>
      <c r="D333" s="37" t="s">
        <v>411</v>
      </c>
      <c r="E333" s="38">
        <v>4400</v>
      </c>
      <c r="F333" s="37" t="s">
        <v>9</v>
      </c>
      <c r="G333" s="37" t="s">
        <v>412</v>
      </c>
      <c r="H333" s="39" t="s">
        <v>15</v>
      </c>
    </row>
    <row r="334" spans="1:9" x14ac:dyDescent="0.25">
      <c r="A334" s="89">
        <v>330</v>
      </c>
      <c r="B334" s="86">
        <v>44127</v>
      </c>
      <c r="C334" s="36">
        <v>209</v>
      </c>
      <c r="D334" s="37" t="s">
        <v>411</v>
      </c>
      <c r="E334" s="38">
        <v>1999.9999999999998</v>
      </c>
      <c r="F334" s="37" t="s">
        <v>9</v>
      </c>
      <c r="G334" s="37" t="s">
        <v>413</v>
      </c>
      <c r="H334" s="39" t="s">
        <v>15</v>
      </c>
    </row>
    <row r="335" spans="1:9" x14ac:dyDescent="0.25">
      <c r="A335" s="89">
        <v>331</v>
      </c>
      <c r="B335" s="86">
        <v>43127</v>
      </c>
      <c r="C335" s="40" t="s">
        <v>414</v>
      </c>
      <c r="D335" s="37" t="s">
        <v>415</v>
      </c>
      <c r="E335" s="38">
        <v>297234.00000000006</v>
      </c>
      <c r="F335" s="37" t="s">
        <v>124</v>
      </c>
      <c r="G335" s="37" t="s">
        <v>337</v>
      </c>
      <c r="H335" s="39" t="s">
        <v>15</v>
      </c>
    </row>
    <row r="336" spans="1:9" x14ac:dyDescent="0.25">
      <c r="A336" s="89">
        <v>332</v>
      </c>
      <c r="B336" s="86">
        <v>43111</v>
      </c>
      <c r="C336" s="40" t="s">
        <v>416</v>
      </c>
      <c r="D336" s="37" t="s">
        <v>415</v>
      </c>
      <c r="E336" s="38">
        <v>269641</v>
      </c>
      <c r="F336" s="37" t="s">
        <v>124</v>
      </c>
      <c r="G336" s="37" t="s">
        <v>337</v>
      </c>
      <c r="H336" s="39" t="s">
        <v>15</v>
      </c>
    </row>
    <row r="337" spans="1:8" x14ac:dyDescent="0.25">
      <c r="A337" s="89">
        <v>333</v>
      </c>
      <c r="B337" s="86">
        <v>43643</v>
      </c>
      <c r="C337" s="36">
        <v>14</v>
      </c>
      <c r="D337" s="37" t="s">
        <v>417</v>
      </c>
      <c r="E337" s="38">
        <v>208740</v>
      </c>
      <c r="F337" s="37" t="s">
        <v>9</v>
      </c>
      <c r="G337" s="37" t="s">
        <v>418</v>
      </c>
      <c r="H337" s="39" t="s">
        <v>128</v>
      </c>
    </row>
    <row r="338" spans="1:8" x14ac:dyDescent="0.25">
      <c r="A338" s="89">
        <v>334</v>
      </c>
      <c r="B338" s="86">
        <v>44025</v>
      </c>
      <c r="C338" s="36">
        <v>9</v>
      </c>
      <c r="D338" s="37" t="s">
        <v>417</v>
      </c>
      <c r="E338" s="38">
        <v>767800</v>
      </c>
      <c r="F338" s="37" t="s">
        <v>9</v>
      </c>
      <c r="G338" s="37" t="s">
        <v>418</v>
      </c>
      <c r="H338" s="39" t="s">
        <v>128</v>
      </c>
    </row>
    <row r="339" spans="1:8" x14ac:dyDescent="0.25">
      <c r="A339" s="89">
        <v>335</v>
      </c>
      <c r="B339" s="86">
        <v>44094</v>
      </c>
      <c r="C339" s="36">
        <v>56</v>
      </c>
      <c r="D339" s="37" t="s">
        <v>417</v>
      </c>
      <c r="E339" s="38">
        <v>281900</v>
      </c>
      <c r="F339" s="37" t="s">
        <v>9</v>
      </c>
      <c r="G339" s="37" t="s">
        <v>418</v>
      </c>
      <c r="H339" s="39" t="s">
        <v>128</v>
      </c>
    </row>
    <row r="340" spans="1:8" x14ac:dyDescent="0.25">
      <c r="A340" s="89">
        <v>336</v>
      </c>
      <c r="B340" s="86">
        <v>44076</v>
      </c>
      <c r="C340" s="36">
        <v>69</v>
      </c>
      <c r="D340" s="37" t="s">
        <v>417</v>
      </c>
      <c r="E340" s="38">
        <v>296850</v>
      </c>
      <c r="F340" s="37" t="s">
        <v>9</v>
      </c>
      <c r="G340" s="37" t="s">
        <v>418</v>
      </c>
      <c r="H340" s="39" t="s">
        <v>128</v>
      </c>
    </row>
    <row r="341" spans="1:8" x14ac:dyDescent="0.25">
      <c r="A341" s="89">
        <v>337</v>
      </c>
      <c r="B341" s="86">
        <v>44368</v>
      </c>
      <c r="C341" s="36">
        <v>6</v>
      </c>
      <c r="D341" s="37" t="s">
        <v>417</v>
      </c>
      <c r="E341" s="38">
        <v>156300</v>
      </c>
      <c r="F341" s="37" t="s">
        <v>9</v>
      </c>
      <c r="G341" s="37" t="s">
        <v>418</v>
      </c>
      <c r="H341" s="39" t="s">
        <v>128</v>
      </c>
    </row>
    <row r="342" spans="1:8" x14ac:dyDescent="0.25">
      <c r="A342" s="89">
        <v>338</v>
      </c>
      <c r="B342" s="86">
        <v>44368</v>
      </c>
      <c r="C342" s="36">
        <v>5</v>
      </c>
      <c r="D342" s="37" t="s">
        <v>417</v>
      </c>
      <c r="E342" s="38">
        <v>111140</v>
      </c>
      <c r="F342" s="37" t="s">
        <v>9</v>
      </c>
      <c r="G342" s="37" t="s">
        <v>418</v>
      </c>
      <c r="H342" s="39" t="s">
        <v>128</v>
      </c>
    </row>
    <row r="343" spans="1:8" x14ac:dyDescent="0.25">
      <c r="A343" s="89">
        <v>339</v>
      </c>
      <c r="B343" s="86">
        <v>44368</v>
      </c>
      <c r="C343" s="36">
        <v>4</v>
      </c>
      <c r="D343" s="37" t="s">
        <v>417</v>
      </c>
      <c r="E343" s="38">
        <v>81025</v>
      </c>
      <c r="F343" s="37" t="s">
        <v>9</v>
      </c>
      <c r="G343" s="37" t="s">
        <v>418</v>
      </c>
      <c r="H343" s="39" t="s">
        <v>128</v>
      </c>
    </row>
    <row r="344" spans="1:8" x14ac:dyDescent="0.25">
      <c r="A344" s="89">
        <v>340</v>
      </c>
      <c r="B344" s="86">
        <v>44368</v>
      </c>
      <c r="C344" s="36">
        <v>3</v>
      </c>
      <c r="D344" s="37" t="s">
        <v>417</v>
      </c>
      <c r="E344" s="38">
        <v>76500</v>
      </c>
      <c r="F344" s="37" t="s">
        <v>9</v>
      </c>
      <c r="G344" s="37" t="s">
        <v>418</v>
      </c>
      <c r="H344" s="39" t="s">
        <v>128</v>
      </c>
    </row>
    <row r="345" spans="1:8" x14ac:dyDescent="0.25">
      <c r="A345" s="89">
        <v>341</v>
      </c>
      <c r="B345" s="86">
        <v>44368</v>
      </c>
      <c r="C345" s="36">
        <v>2</v>
      </c>
      <c r="D345" s="37" t="s">
        <v>417</v>
      </c>
      <c r="E345" s="38">
        <v>20160</v>
      </c>
      <c r="F345" s="37" t="s">
        <v>9</v>
      </c>
      <c r="G345" s="37" t="s">
        <v>418</v>
      </c>
      <c r="H345" s="39" t="s">
        <v>128</v>
      </c>
    </row>
    <row r="346" spans="1:8" x14ac:dyDescent="0.25">
      <c r="A346" s="89">
        <v>342</v>
      </c>
      <c r="B346" s="86">
        <v>44368</v>
      </c>
      <c r="C346" s="36">
        <v>1</v>
      </c>
      <c r="D346" s="37" t="s">
        <v>417</v>
      </c>
      <c r="E346" s="38">
        <v>21690</v>
      </c>
      <c r="F346" s="37" t="s">
        <v>9</v>
      </c>
      <c r="G346" s="37" t="s">
        <v>418</v>
      </c>
      <c r="H346" s="39" t="s">
        <v>128</v>
      </c>
    </row>
    <row r="347" spans="1:8" x14ac:dyDescent="0.25">
      <c r="A347" s="89">
        <v>343</v>
      </c>
      <c r="B347" s="86">
        <v>44368</v>
      </c>
      <c r="C347" s="36">
        <v>6</v>
      </c>
      <c r="D347" s="37" t="s">
        <v>417</v>
      </c>
      <c r="E347" s="38">
        <v>51410</v>
      </c>
      <c r="F347" s="37" t="s">
        <v>9</v>
      </c>
      <c r="G347" s="37" t="s">
        <v>418</v>
      </c>
      <c r="H347" s="39" t="s">
        <v>128</v>
      </c>
    </row>
    <row r="348" spans="1:8" x14ac:dyDescent="0.25">
      <c r="A348" s="89">
        <v>344</v>
      </c>
      <c r="B348" s="86">
        <v>44368</v>
      </c>
      <c r="C348" s="36">
        <v>7</v>
      </c>
      <c r="D348" s="37" t="s">
        <v>417</v>
      </c>
      <c r="E348" s="38">
        <v>130150</v>
      </c>
      <c r="F348" s="37" t="s">
        <v>9</v>
      </c>
      <c r="G348" s="37" t="s">
        <v>418</v>
      </c>
      <c r="H348" s="39" t="s">
        <v>128</v>
      </c>
    </row>
    <row r="349" spans="1:8" x14ac:dyDescent="0.25">
      <c r="A349" s="89">
        <v>345</v>
      </c>
      <c r="B349" s="86">
        <v>44368</v>
      </c>
      <c r="C349" s="36">
        <v>8</v>
      </c>
      <c r="D349" s="37" t="s">
        <v>417</v>
      </c>
      <c r="E349" s="38">
        <v>241400</v>
      </c>
      <c r="F349" s="37" t="s">
        <v>9</v>
      </c>
      <c r="G349" s="37" t="s">
        <v>418</v>
      </c>
      <c r="H349" s="39" t="s">
        <v>128</v>
      </c>
    </row>
    <row r="350" spans="1:8" x14ac:dyDescent="0.25">
      <c r="A350" s="89">
        <v>346</v>
      </c>
      <c r="B350" s="86">
        <v>44368</v>
      </c>
      <c r="C350" s="36">
        <v>9</v>
      </c>
      <c r="D350" s="37" t="s">
        <v>417</v>
      </c>
      <c r="E350" s="38">
        <v>285800</v>
      </c>
      <c r="F350" s="37" t="s">
        <v>9</v>
      </c>
      <c r="G350" s="37" t="s">
        <v>418</v>
      </c>
      <c r="H350" s="39" t="s">
        <v>128</v>
      </c>
    </row>
    <row r="351" spans="1:8" x14ac:dyDescent="0.25">
      <c r="A351" s="89">
        <v>347</v>
      </c>
      <c r="B351" s="86">
        <v>43299</v>
      </c>
      <c r="C351" s="36">
        <v>298</v>
      </c>
      <c r="D351" s="37" t="s">
        <v>419</v>
      </c>
      <c r="E351" s="38">
        <v>3540</v>
      </c>
      <c r="F351" s="37" t="s">
        <v>9</v>
      </c>
      <c r="G351" s="37" t="s">
        <v>230</v>
      </c>
      <c r="H351" s="39" t="s">
        <v>15</v>
      </c>
    </row>
    <row r="352" spans="1:8" x14ac:dyDescent="0.25">
      <c r="A352" s="89">
        <v>348</v>
      </c>
      <c r="B352" s="86">
        <v>44438</v>
      </c>
      <c r="C352" s="36">
        <v>116</v>
      </c>
      <c r="D352" s="37" t="s">
        <v>420</v>
      </c>
      <c r="E352" s="38">
        <v>1000</v>
      </c>
      <c r="F352" s="37" t="s">
        <v>23</v>
      </c>
      <c r="G352" s="37" t="s">
        <v>421</v>
      </c>
      <c r="H352" s="39" t="s">
        <v>26</v>
      </c>
    </row>
    <row r="353" spans="1:8" x14ac:dyDescent="0.25">
      <c r="A353" s="89">
        <v>349</v>
      </c>
      <c r="B353" s="86">
        <v>44411</v>
      </c>
      <c r="C353" s="36">
        <v>88</v>
      </c>
      <c r="D353" s="37" t="s">
        <v>420</v>
      </c>
      <c r="E353" s="38">
        <v>6000</v>
      </c>
      <c r="F353" s="37" t="s">
        <v>23</v>
      </c>
      <c r="G353" s="37" t="s">
        <v>24</v>
      </c>
      <c r="H353" s="39" t="s">
        <v>26</v>
      </c>
    </row>
    <row r="354" spans="1:8" x14ac:dyDescent="0.25">
      <c r="A354" s="89">
        <v>350</v>
      </c>
      <c r="B354" s="86">
        <v>44482</v>
      </c>
      <c r="C354" s="36">
        <v>154</v>
      </c>
      <c r="D354" s="37" t="s">
        <v>420</v>
      </c>
      <c r="E354" s="38">
        <v>2000</v>
      </c>
      <c r="F354" s="37" t="s">
        <v>23</v>
      </c>
      <c r="G354" s="37" t="s">
        <v>24</v>
      </c>
      <c r="H354" s="39" t="s">
        <v>26</v>
      </c>
    </row>
    <row r="355" spans="1:8" x14ac:dyDescent="0.25">
      <c r="A355" s="89">
        <v>351</v>
      </c>
      <c r="B355" s="86">
        <v>44578</v>
      </c>
      <c r="C355" s="36">
        <v>225</v>
      </c>
      <c r="D355" s="37" t="s">
        <v>420</v>
      </c>
      <c r="E355" s="38">
        <v>2000</v>
      </c>
      <c r="F355" s="37" t="s">
        <v>23</v>
      </c>
      <c r="G355" s="37" t="s">
        <v>422</v>
      </c>
      <c r="H355" s="39" t="s">
        <v>26</v>
      </c>
    </row>
    <row r="356" spans="1:8" x14ac:dyDescent="0.25">
      <c r="A356" s="89">
        <v>352</v>
      </c>
      <c r="B356" s="86">
        <v>44596</v>
      </c>
      <c r="C356" s="36">
        <v>253</v>
      </c>
      <c r="D356" s="37" t="s">
        <v>420</v>
      </c>
      <c r="E356" s="38">
        <v>2000</v>
      </c>
      <c r="F356" s="37" t="s">
        <v>23</v>
      </c>
      <c r="G356" s="37" t="s">
        <v>24</v>
      </c>
      <c r="H356" s="39" t="s">
        <v>26</v>
      </c>
    </row>
    <row r="357" spans="1:8" x14ac:dyDescent="0.25">
      <c r="A357" s="89">
        <v>353</v>
      </c>
      <c r="B357" s="86">
        <v>44609</v>
      </c>
      <c r="C357" s="36">
        <v>260</v>
      </c>
      <c r="D357" s="37" t="s">
        <v>420</v>
      </c>
      <c r="E357" s="38">
        <v>1000</v>
      </c>
      <c r="F357" s="37" t="s">
        <v>23</v>
      </c>
      <c r="G357" s="37" t="s">
        <v>24</v>
      </c>
      <c r="H357" s="39" t="s">
        <v>26</v>
      </c>
    </row>
    <row r="358" spans="1:8" x14ac:dyDescent="0.25">
      <c r="A358" s="89">
        <v>354</v>
      </c>
      <c r="B358" s="86">
        <v>43595</v>
      </c>
      <c r="C358" s="36" t="s">
        <v>423</v>
      </c>
      <c r="D358" s="37" t="s">
        <v>424</v>
      </c>
      <c r="E358" s="38">
        <v>431302.7</v>
      </c>
      <c r="F358" s="37" t="s">
        <v>9</v>
      </c>
      <c r="G358" s="37" t="s">
        <v>425</v>
      </c>
      <c r="H358" s="39" t="s">
        <v>15</v>
      </c>
    </row>
    <row r="359" spans="1:8" x14ac:dyDescent="0.25">
      <c r="A359" s="89">
        <v>355</v>
      </c>
      <c r="B359" s="86">
        <v>43601</v>
      </c>
      <c r="C359" s="36" t="s">
        <v>426</v>
      </c>
      <c r="D359" s="37" t="s">
        <v>424</v>
      </c>
      <c r="E359" s="38">
        <v>812522.9</v>
      </c>
      <c r="F359" s="37" t="s">
        <v>9</v>
      </c>
      <c r="G359" s="37" t="s">
        <v>425</v>
      </c>
      <c r="H359" s="39" t="s">
        <v>15</v>
      </c>
    </row>
    <row r="360" spans="1:8" x14ac:dyDescent="0.25">
      <c r="A360" s="89">
        <v>356</v>
      </c>
      <c r="B360" s="86">
        <v>43602</v>
      </c>
      <c r="C360" s="36" t="s">
        <v>427</v>
      </c>
      <c r="D360" s="37" t="s">
        <v>424</v>
      </c>
      <c r="E360" s="38">
        <v>441135</v>
      </c>
      <c r="F360" s="37" t="s">
        <v>9</v>
      </c>
      <c r="G360" s="37" t="s">
        <v>425</v>
      </c>
      <c r="H360" s="39" t="s">
        <v>15</v>
      </c>
    </row>
    <row r="361" spans="1:8" x14ac:dyDescent="0.25">
      <c r="A361" s="89">
        <v>357</v>
      </c>
      <c r="B361" s="86">
        <v>43605</v>
      </c>
      <c r="C361" s="36" t="s">
        <v>428</v>
      </c>
      <c r="D361" s="37" t="s">
        <v>424</v>
      </c>
      <c r="E361" s="38">
        <v>419377.6</v>
      </c>
      <c r="F361" s="37" t="s">
        <v>9</v>
      </c>
      <c r="G361" s="37" t="s">
        <v>425</v>
      </c>
      <c r="H361" s="39" t="s">
        <v>15</v>
      </c>
    </row>
    <row r="362" spans="1:8" x14ac:dyDescent="0.25">
      <c r="A362" s="89">
        <v>358</v>
      </c>
      <c r="B362" s="86">
        <v>43595</v>
      </c>
      <c r="C362" s="36" t="s">
        <v>429</v>
      </c>
      <c r="D362" s="37" t="s">
        <v>424</v>
      </c>
      <c r="E362" s="38">
        <v>414992.8</v>
      </c>
      <c r="F362" s="37" t="s">
        <v>9</v>
      </c>
      <c r="G362" s="37" t="s">
        <v>425</v>
      </c>
      <c r="H362" s="39" t="s">
        <v>15</v>
      </c>
    </row>
    <row r="363" spans="1:8" x14ac:dyDescent="0.25">
      <c r="A363" s="89">
        <v>359</v>
      </c>
      <c r="B363" s="86">
        <v>44343</v>
      </c>
      <c r="C363" s="36" t="s">
        <v>430</v>
      </c>
      <c r="D363" s="37" t="s">
        <v>424</v>
      </c>
      <c r="E363" s="38">
        <f>689747+1.36</f>
        <v>689748.36</v>
      </c>
      <c r="F363" s="37" t="s">
        <v>9</v>
      </c>
      <c r="G363" s="37" t="s">
        <v>431</v>
      </c>
      <c r="H363" s="39" t="s">
        <v>15</v>
      </c>
    </row>
    <row r="364" spans="1:8" x14ac:dyDescent="0.25">
      <c r="A364" s="89">
        <v>360</v>
      </c>
      <c r="B364" s="86">
        <v>44342</v>
      </c>
      <c r="C364" s="36" t="s">
        <v>432</v>
      </c>
      <c r="D364" s="37" t="s">
        <v>424</v>
      </c>
      <c r="E364" s="38">
        <f>1328182.6-0.47</f>
        <v>1328182.1300000001</v>
      </c>
      <c r="F364" s="37" t="s">
        <v>9</v>
      </c>
      <c r="G364" s="37" t="s">
        <v>431</v>
      </c>
      <c r="H364" s="39" t="s">
        <v>15</v>
      </c>
    </row>
    <row r="365" spans="1:8" x14ac:dyDescent="0.25">
      <c r="A365" s="89">
        <v>361</v>
      </c>
      <c r="B365" s="86">
        <v>43445</v>
      </c>
      <c r="C365" s="36" t="s">
        <v>433</v>
      </c>
      <c r="D365" s="37" t="s">
        <v>434</v>
      </c>
      <c r="E365" s="38">
        <v>358500</v>
      </c>
      <c r="F365" s="37" t="s">
        <v>23</v>
      </c>
      <c r="G365" s="37" t="s">
        <v>435</v>
      </c>
      <c r="H365" s="39" t="s">
        <v>49</v>
      </c>
    </row>
    <row r="366" spans="1:8" x14ac:dyDescent="0.25">
      <c r="A366" s="89">
        <v>362</v>
      </c>
      <c r="B366" s="86">
        <v>44577</v>
      </c>
      <c r="C366" s="36" t="s">
        <v>436</v>
      </c>
      <c r="D366" s="37" t="s">
        <v>437</v>
      </c>
      <c r="E366" s="38">
        <v>150000</v>
      </c>
      <c r="F366" s="37" t="s">
        <v>23</v>
      </c>
      <c r="G366" s="37" t="s">
        <v>24</v>
      </c>
      <c r="H366" s="39" t="s">
        <v>26</v>
      </c>
    </row>
    <row r="367" spans="1:8" x14ac:dyDescent="0.25">
      <c r="A367" s="89">
        <v>363</v>
      </c>
      <c r="B367" s="86">
        <v>44577</v>
      </c>
      <c r="C367" s="36" t="s">
        <v>438</v>
      </c>
      <c r="D367" s="37" t="s">
        <v>437</v>
      </c>
      <c r="E367" s="38">
        <v>150000</v>
      </c>
      <c r="F367" s="37" t="s">
        <v>23</v>
      </c>
      <c r="G367" s="37" t="s">
        <v>24</v>
      </c>
      <c r="H367" s="39" t="s">
        <v>26</v>
      </c>
    </row>
    <row r="368" spans="1:8" x14ac:dyDescent="0.25">
      <c r="A368" s="89">
        <v>364</v>
      </c>
      <c r="B368" s="86">
        <v>44615</v>
      </c>
      <c r="C368" s="36" t="s">
        <v>439</v>
      </c>
      <c r="D368" s="37" t="s">
        <v>437</v>
      </c>
      <c r="E368" s="38">
        <v>300000</v>
      </c>
      <c r="F368" s="37" t="s">
        <v>23</v>
      </c>
      <c r="G368" s="37" t="s">
        <v>24</v>
      </c>
      <c r="H368" s="39" t="s">
        <v>26</v>
      </c>
    </row>
    <row r="369" spans="1:8" x14ac:dyDescent="0.25">
      <c r="A369" s="89">
        <v>365</v>
      </c>
      <c r="B369" s="86">
        <v>43302</v>
      </c>
      <c r="C369" s="36" t="s">
        <v>440</v>
      </c>
      <c r="D369" s="37" t="s">
        <v>441</v>
      </c>
      <c r="E369" s="38">
        <v>28913</v>
      </c>
      <c r="F369" s="37" t="s">
        <v>23</v>
      </c>
      <c r="G369" s="37" t="s">
        <v>86</v>
      </c>
      <c r="H369" s="39" t="s">
        <v>49</v>
      </c>
    </row>
    <row r="370" spans="1:8" x14ac:dyDescent="0.25">
      <c r="A370" s="89">
        <v>366</v>
      </c>
      <c r="B370" s="86">
        <v>43330</v>
      </c>
      <c r="C370" s="36" t="s">
        <v>442</v>
      </c>
      <c r="D370" s="37" t="s">
        <v>441</v>
      </c>
      <c r="E370" s="38">
        <v>3575</v>
      </c>
      <c r="F370" s="37" t="s">
        <v>23</v>
      </c>
      <c r="G370" s="37" t="s">
        <v>86</v>
      </c>
      <c r="H370" s="39" t="s">
        <v>49</v>
      </c>
    </row>
    <row r="371" spans="1:8" x14ac:dyDescent="0.25">
      <c r="A371" s="89">
        <v>367</v>
      </c>
      <c r="B371" s="86">
        <v>43305</v>
      </c>
      <c r="C371" s="36" t="s">
        <v>443</v>
      </c>
      <c r="D371" s="37" t="s">
        <v>441</v>
      </c>
      <c r="E371" s="38">
        <v>82800</v>
      </c>
      <c r="F371" s="37" t="s">
        <v>23</v>
      </c>
      <c r="G371" s="37" t="s">
        <v>86</v>
      </c>
      <c r="H371" s="39" t="s">
        <v>49</v>
      </c>
    </row>
    <row r="372" spans="1:8" x14ac:dyDescent="0.25">
      <c r="A372" s="89">
        <v>368</v>
      </c>
      <c r="B372" s="86">
        <v>44113</v>
      </c>
      <c r="C372" s="36" t="s">
        <v>444</v>
      </c>
      <c r="D372" s="37" t="s">
        <v>445</v>
      </c>
      <c r="E372" s="38">
        <v>209500</v>
      </c>
      <c r="F372" s="37" t="s">
        <v>9</v>
      </c>
      <c r="G372" s="37" t="s">
        <v>446</v>
      </c>
      <c r="H372" s="39" t="s">
        <v>15</v>
      </c>
    </row>
    <row r="373" spans="1:8" x14ac:dyDescent="0.25">
      <c r="A373" s="89">
        <v>369</v>
      </c>
      <c r="B373" s="86">
        <v>44531</v>
      </c>
      <c r="C373" s="36" t="s">
        <v>447</v>
      </c>
      <c r="D373" s="37" t="s">
        <v>324</v>
      </c>
      <c r="E373" s="38">
        <f>98310.85+2433+0.15</f>
        <v>100744</v>
      </c>
      <c r="F373" s="37" t="s">
        <v>9</v>
      </c>
      <c r="G373" s="37" t="s">
        <v>328</v>
      </c>
      <c r="H373" s="39" t="s">
        <v>15</v>
      </c>
    </row>
    <row r="374" spans="1:8" x14ac:dyDescent="0.25">
      <c r="A374" s="89">
        <v>370</v>
      </c>
      <c r="B374" s="86">
        <v>44625</v>
      </c>
      <c r="C374" s="36" t="s">
        <v>448</v>
      </c>
      <c r="D374" s="37" t="s">
        <v>449</v>
      </c>
      <c r="E374" s="38">
        <f>173875+0.5</f>
        <v>173875.5</v>
      </c>
      <c r="F374" s="37" t="s">
        <v>23</v>
      </c>
      <c r="G374" s="37" t="s">
        <v>450</v>
      </c>
      <c r="H374" s="39" t="s">
        <v>15</v>
      </c>
    </row>
    <row r="375" spans="1:8" x14ac:dyDescent="0.25">
      <c r="A375" s="89">
        <v>371</v>
      </c>
      <c r="B375" s="86">
        <v>42989</v>
      </c>
      <c r="C375" s="36" t="s">
        <v>451</v>
      </c>
      <c r="D375" s="37" t="s">
        <v>452</v>
      </c>
      <c r="E375" s="38">
        <v>202258.82</v>
      </c>
      <c r="F375" s="37" t="s">
        <v>124</v>
      </c>
      <c r="G375" s="37" t="s">
        <v>453</v>
      </c>
      <c r="H375" s="39" t="s">
        <v>15</v>
      </c>
    </row>
    <row r="376" spans="1:8" x14ac:dyDescent="0.25">
      <c r="A376" s="89">
        <v>372</v>
      </c>
      <c r="B376" s="86">
        <v>43894</v>
      </c>
      <c r="C376" s="36" t="s">
        <v>454</v>
      </c>
      <c r="D376" s="37" t="s">
        <v>455</v>
      </c>
      <c r="E376" s="38">
        <v>177000</v>
      </c>
      <c r="F376" s="37" t="s">
        <v>23</v>
      </c>
      <c r="G376" s="37" t="s">
        <v>24</v>
      </c>
      <c r="H376" s="39" t="s">
        <v>456</v>
      </c>
    </row>
    <row r="377" spans="1:8" x14ac:dyDescent="0.25">
      <c r="A377" s="89">
        <v>373</v>
      </c>
      <c r="B377" s="86">
        <v>43259</v>
      </c>
      <c r="C377" s="36">
        <v>358</v>
      </c>
      <c r="D377" s="37" t="s">
        <v>457</v>
      </c>
      <c r="E377" s="38">
        <v>11978.56</v>
      </c>
      <c r="F377" s="37" t="s">
        <v>9</v>
      </c>
      <c r="G377" s="37" t="s">
        <v>458</v>
      </c>
      <c r="H377" s="39" t="s">
        <v>459</v>
      </c>
    </row>
    <row r="378" spans="1:8" x14ac:dyDescent="0.25">
      <c r="A378" s="89">
        <v>374</v>
      </c>
      <c r="B378" s="86">
        <v>43259</v>
      </c>
      <c r="C378" s="36">
        <v>359</v>
      </c>
      <c r="D378" s="37" t="s">
        <v>457</v>
      </c>
      <c r="E378" s="38">
        <v>711.86</v>
      </c>
      <c r="F378" s="37" t="s">
        <v>9</v>
      </c>
      <c r="G378" s="37" t="s">
        <v>460</v>
      </c>
      <c r="H378" s="39" t="s">
        <v>459</v>
      </c>
    </row>
    <row r="379" spans="1:8" x14ac:dyDescent="0.25">
      <c r="A379" s="89">
        <v>375</v>
      </c>
      <c r="B379" s="86">
        <v>43293</v>
      </c>
      <c r="C379" s="36">
        <v>566</v>
      </c>
      <c r="D379" s="37" t="s">
        <v>457</v>
      </c>
      <c r="E379" s="38">
        <v>869.6</v>
      </c>
      <c r="F379" s="37" t="s">
        <v>9</v>
      </c>
      <c r="G379" s="37" t="s">
        <v>461</v>
      </c>
      <c r="H379" s="39" t="s">
        <v>459</v>
      </c>
    </row>
    <row r="380" spans="1:8" x14ac:dyDescent="0.25">
      <c r="A380" s="89">
        <v>376</v>
      </c>
      <c r="B380" s="86">
        <v>43295</v>
      </c>
      <c r="C380" s="36">
        <v>576</v>
      </c>
      <c r="D380" s="37" t="s">
        <v>457</v>
      </c>
      <c r="E380" s="38">
        <v>3521.44</v>
      </c>
      <c r="F380" s="37" t="s">
        <v>9</v>
      </c>
      <c r="G380" s="37" t="s">
        <v>63</v>
      </c>
      <c r="H380" s="39" t="s">
        <v>459</v>
      </c>
    </row>
    <row r="381" spans="1:8" x14ac:dyDescent="0.25">
      <c r="A381" s="89">
        <v>377</v>
      </c>
      <c r="B381" s="86">
        <v>43351</v>
      </c>
      <c r="C381" s="36">
        <v>170</v>
      </c>
      <c r="D381" s="37" t="s">
        <v>462</v>
      </c>
      <c r="E381" s="38">
        <v>15000</v>
      </c>
      <c r="F381" s="37" t="s">
        <v>23</v>
      </c>
      <c r="G381" s="37" t="s">
        <v>24</v>
      </c>
      <c r="H381" s="39" t="s">
        <v>26</v>
      </c>
    </row>
    <row r="382" spans="1:8" x14ac:dyDescent="0.25">
      <c r="A382" s="89">
        <v>378</v>
      </c>
      <c r="B382" s="86">
        <v>43435</v>
      </c>
      <c r="C382" s="36">
        <v>255</v>
      </c>
      <c r="D382" s="37" t="s">
        <v>462</v>
      </c>
      <c r="E382" s="38">
        <v>15000</v>
      </c>
      <c r="F382" s="37" t="s">
        <v>23</v>
      </c>
      <c r="G382" s="37" t="s">
        <v>24</v>
      </c>
      <c r="H382" s="39" t="s">
        <v>26</v>
      </c>
    </row>
    <row r="383" spans="1:8" x14ac:dyDescent="0.25">
      <c r="A383" s="89">
        <v>379</v>
      </c>
      <c r="B383" s="86">
        <v>43466</v>
      </c>
      <c r="C383" s="36">
        <v>290</v>
      </c>
      <c r="D383" s="37" t="s">
        <v>462</v>
      </c>
      <c r="E383" s="38">
        <v>15000</v>
      </c>
      <c r="F383" s="37" t="s">
        <v>23</v>
      </c>
      <c r="G383" s="37" t="s">
        <v>24</v>
      </c>
      <c r="H383" s="39" t="s">
        <v>26</v>
      </c>
    </row>
    <row r="384" spans="1:8" x14ac:dyDescent="0.25">
      <c r="A384" s="89">
        <v>380</v>
      </c>
      <c r="B384" s="86">
        <v>43592</v>
      </c>
      <c r="C384" s="36">
        <v>15</v>
      </c>
      <c r="D384" s="37" t="s">
        <v>462</v>
      </c>
      <c r="E384" s="38">
        <v>15000</v>
      </c>
      <c r="F384" s="37" t="s">
        <v>23</v>
      </c>
      <c r="G384" s="37" t="s">
        <v>24</v>
      </c>
      <c r="H384" s="39" t="s">
        <v>26</v>
      </c>
    </row>
    <row r="385" spans="1:8" x14ac:dyDescent="0.25">
      <c r="A385" s="89">
        <v>381</v>
      </c>
      <c r="B385" s="86">
        <v>43677</v>
      </c>
      <c r="C385" s="36">
        <v>79</v>
      </c>
      <c r="D385" s="37" t="s">
        <v>462</v>
      </c>
      <c r="E385" s="38">
        <v>15000</v>
      </c>
      <c r="F385" s="37" t="s">
        <v>23</v>
      </c>
      <c r="G385" s="37" t="s">
        <v>24</v>
      </c>
      <c r="H385" s="39" t="s">
        <v>26</v>
      </c>
    </row>
    <row r="386" spans="1:8" x14ac:dyDescent="0.25">
      <c r="A386" s="89">
        <v>382</v>
      </c>
      <c r="B386" s="86">
        <v>43747</v>
      </c>
      <c r="C386" s="36">
        <v>19</v>
      </c>
      <c r="D386" s="37" t="s">
        <v>462</v>
      </c>
      <c r="E386" s="38">
        <v>15000</v>
      </c>
      <c r="F386" s="37" t="s">
        <v>23</v>
      </c>
      <c r="G386" s="37" t="s">
        <v>24</v>
      </c>
      <c r="H386" s="39" t="s">
        <v>26</v>
      </c>
    </row>
    <row r="387" spans="1:8" x14ac:dyDescent="0.25">
      <c r="A387" s="89">
        <v>383</v>
      </c>
      <c r="B387" s="86">
        <v>43829</v>
      </c>
      <c r="C387" s="36">
        <v>261</v>
      </c>
      <c r="D387" s="37" t="s">
        <v>462</v>
      </c>
      <c r="E387" s="38">
        <v>15000</v>
      </c>
      <c r="F387" s="37" t="s">
        <v>23</v>
      </c>
      <c r="G387" s="37" t="s">
        <v>24</v>
      </c>
      <c r="H387" s="39" t="s">
        <v>26</v>
      </c>
    </row>
    <row r="388" spans="1:8" x14ac:dyDescent="0.25">
      <c r="A388" s="89">
        <v>384</v>
      </c>
      <c r="B388" s="86">
        <v>43922</v>
      </c>
      <c r="C388" s="36">
        <v>10</v>
      </c>
      <c r="D388" s="37" t="s">
        <v>462</v>
      </c>
      <c r="E388" s="38">
        <v>15000</v>
      </c>
      <c r="F388" s="37" t="s">
        <v>23</v>
      </c>
      <c r="G388" s="37" t="s">
        <v>24</v>
      </c>
      <c r="H388" s="39" t="s">
        <v>26</v>
      </c>
    </row>
    <row r="389" spans="1:8" x14ac:dyDescent="0.25">
      <c r="A389" s="89">
        <v>385</v>
      </c>
      <c r="B389" s="86">
        <v>44068</v>
      </c>
      <c r="C389" s="36">
        <v>106</v>
      </c>
      <c r="D389" s="37" t="s">
        <v>462</v>
      </c>
      <c r="E389" s="38">
        <v>15000</v>
      </c>
      <c r="F389" s="37" t="s">
        <v>23</v>
      </c>
      <c r="G389" s="37" t="s">
        <v>24</v>
      </c>
      <c r="H389" s="39" t="s">
        <v>26</v>
      </c>
    </row>
    <row r="390" spans="1:8" x14ac:dyDescent="0.25">
      <c r="A390" s="89">
        <v>386</v>
      </c>
      <c r="B390" s="86">
        <v>44105</v>
      </c>
      <c r="C390" s="36">
        <v>172</v>
      </c>
      <c r="D390" s="37" t="s">
        <v>462</v>
      </c>
      <c r="E390" s="38">
        <v>15000</v>
      </c>
      <c r="F390" s="37" t="s">
        <v>23</v>
      </c>
      <c r="G390" s="37" t="s">
        <v>24</v>
      </c>
      <c r="H390" s="39" t="s">
        <v>26</v>
      </c>
    </row>
    <row r="391" spans="1:8" x14ac:dyDescent="0.25">
      <c r="A391" s="89">
        <v>387</v>
      </c>
      <c r="B391" s="86">
        <v>44223</v>
      </c>
      <c r="C391" s="36">
        <v>274</v>
      </c>
      <c r="D391" s="37" t="s">
        <v>462</v>
      </c>
      <c r="E391" s="38">
        <v>15000</v>
      </c>
      <c r="F391" s="37" t="s">
        <v>23</v>
      </c>
      <c r="G391" s="37" t="s">
        <v>24</v>
      </c>
      <c r="H391" s="39" t="s">
        <v>26</v>
      </c>
    </row>
    <row r="392" spans="1:8" x14ac:dyDescent="0.25">
      <c r="A392" s="89">
        <v>388</v>
      </c>
      <c r="B392" s="86">
        <v>44287</v>
      </c>
      <c r="C392" s="36">
        <v>22</v>
      </c>
      <c r="D392" s="37" t="s">
        <v>462</v>
      </c>
      <c r="E392" s="38">
        <v>15000</v>
      </c>
      <c r="F392" s="37" t="s">
        <v>23</v>
      </c>
      <c r="G392" s="37" t="s">
        <v>24</v>
      </c>
      <c r="H392" s="39" t="s">
        <v>26</v>
      </c>
    </row>
    <row r="393" spans="1:8" x14ac:dyDescent="0.25">
      <c r="A393" s="89">
        <v>389</v>
      </c>
      <c r="B393" s="86">
        <v>44430</v>
      </c>
      <c r="C393" s="36">
        <v>202</v>
      </c>
      <c r="D393" s="37" t="s">
        <v>462</v>
      </c>
      <c r="E393" s="38">
        <v>15000</v>
      </c>
      <c r="F393" s="37" t="s">
        <v>23</v>
      </c>
      <c r="G393" s="37" t="s">
        <v>24</v>
      </c>
      <c r="H393" s="39" t="s">
        <v>26</v>
      </c>
    </row>
    <row r="394" spans="1:8" x14ac:dyDescent="0.25">
      <c r="A394" s="89">
        <v>390</v>
      </c>
      <c r="B394" s="86">
        <v>44586</v>
      </c>
      <c r="C394" s="36">
        <v>355</v>
      </c>
      <c r="D394" s="37" t="s">
        <v>462</v>
      </c>
      <c r="E394" s="38">
        <v>15000</v>
      </c>
      <c r="F394" s="37" t="s">
        <v>23</v>
      </c>
      <c r="G394" s="37" t="s">
        <v>24</v>
      </c>
      <c r="H394" s="39" t="s">
        <v>26</v>
      </c>
    </row>
    <row r="395" spans="1:8" x14ac:dyDescent="0.25">
      <c r="A395" s="89">
        <v>391</v>
      </c>
      <c r="B395" s="86">
        <v>44586</v>
      </c>
      <c r="C395" s="36">
        <v>354</v>
      </c>
      <c r="D395" s="37" t="s">
        <v>462</v>
      </c>
      <c r="E395" s="38">
        <v>15000</v>
      </c>
      <c r="F395" s="37" t="s">
        <v>23</v>
      </c>
      <c r="G395" s="37" t="s">
        <v>24</v>
      </c>
      <c r="H395" s="39" t="s">
        <v>26</v>
      </c>
    </row>
    <row r="396" spans="1:8" x14ac:dyDescent="0.25">
      <c r="A396" s="89">
        <v>392</v>
      </c>
      <c r="B396" s="86">
        <v>44144</v>
      </c>
      <c r="C396" s="36">
        <v>382</v>
      </c>
      <c r="D396" s="37" t="s">
        <v>463</v>
      </c>
      <c r="E396" s="38">
        <v>166380</v>
      </c>
      <c r="F396" s="37" t="s">
        <v>9</v>
      </c>
      <c r="G396" s="37" t="s">
        <v>464</v>
      </c>
      <c r="H396" s="39" t="s">
        <v>21</v>
      </c>
    </row>
    <row r="397" spans="1:8" x14ac:dyDescent="0.25">
      <c r="A397" s="89">
        <v>393</v>
      </c>
      <c r="B397" s="86">
        <v>44179</v>
      </c>
      <c r="C397" s="36">
        <v>467</v>
      </c>
      <c r="D397" s="37" t="s">
        <v>463</v>
      </c>
      <c r="E397" s="38">
        <v>127440</v>
      </c>
      <c r="F397" s="37" t="s">
        <v>9</v>
      </c>
      <c r="G397" s="37" t="s">
        <v>465</v>
      </c>
      <c r="H397" s="39" t="s">
        <v>21</v>
      </c>
    </row>
    <row r="398" spans="1:8" x14ac:dyDescent="0.25">
      <c r="A398" s="89">
        <v>394</v>
      </c>
      <c r="B398" s="86">
        <v>44179</v>
      </c>
      <c r="C398" s="36">
        <v>466</v>
      </c>
      <c r="D398" s="37" t="s">
        <v>463</v>
      </c>
      <c r="E398" s="38">
        <v>95580</v>
      </c>
      <c r="F398" s="37" t="s">
        <v>9</v>
      </c>
      <c r="G398" s="37" t="s">
        <v>465</v>
      </c>
      <c r="H398" s="39" t="s">
        <v>21</v>
      </c>
    </row>
    <row r="399" spans="1:8" x14ac:dyDescent="0.25">
      <c r="A399" s="89">
        <v>395</v>
      </c>
      <c r="B399" s="86">
        <v>44201</v>
      </c>
      <c r="C399" s="36">
        <v>541</v>
      </c>
      <c r="D399" s="37" t="s">
        <v>463</v>
      </c>
      <c r="E399" s="38">
        <v>128325</v>
      </c>
      <c r="F399" s="37" t="s">
        <v>9</v>
      </c>
      <c r="G399" s="37" t="s">
        <v>464</v>
      </c>
      <c r="H399" s="39" t="s">
        <v>21</v>
      </c>
    </row>
    <row r="400" spans="1:8" x14ac:dyDescent="0.25">
      <c r="A400" s="89">
        <v>396</v>
      </c>
      <c r="B400" s="86">
        <v>44167</v>
      </c>
      <c r="C400" s="36">
        <v>437</v>
      </c>
      <c r="D400" s="37" t="s">
        <v>463</v>
      </c>
      <c r="E400" s="38">
        <v>155760</v>
      </c>
      <c r="F400" s="37" t="s">
        <v>9</v>
      </c>
      <c r="G400" s="37" t="s">
        <v>464</v>
      </c>
      <c r="H400" s="39" t="s">
        <v>21</v>
      </c>
    </row>
    <row r="401" spans="1:8" x14ac:dyDescent="0.25">
      <c r="A401" s="89">
        <v>397</v>
      </c>
      <c r="B401" s="86">
        <v>44280</v>
      </c>
      <c r="C401" s="36">
        <v>830</v>
      </c>
      <c r="D401" s="37" t="s">
        <v>463</v>
      </c>
      <c r="E401" s="38">
        <v>49560</v>
      </c>
      <c r="F401" s="37" t="s">
        <v>9</v>
      </c>
      <c r="G401" s="37" t="s">
        <v>466</v>
      </c>
      <c r="H401" s="39" t="s">
        <v>21</v>
      </c>
    </row>
    <row r="402" spans="1:8" x14ac:dyDescent="0.25">
      <c r="A402" s="89">
        <v>398</v>
      </c>
      <c r="B402" s="86">
        <v>44288</v>
      </c>
      <c r="C402" s="36">
        <v>4</v>
      </c>
      <c r="D402" s="37" t="s">
        <v>463</v>
      </c>
      <c r="E402" s="38">
        <v>42000</v>
      </c>
      <c r="F402" s="37" t="s">
        <v>9</v>
      </c>
      <c r="G402" s="37" t="s">
        <v>466</v>
      </c>
      <c r="H402" s="39" t="s">
        <v>21</v>
      </c>
    </row>
    <row r="403" spans="1:8" x14ac:dyDescent="0.25">
      <c r="A403" s="89">
        <v>399</v>
      </c>
      <c r="B403" s="86">
        <v>44294</v>
      </c>
      <c r="C403" s="40" t="s">
        <v>467</v>
      </c>
      <c r="D403" s="37" t="s">
        <v>463</v>
      </c>
      <c r="E403" s="38">
        <v>37800</v>
      </c>
      <c r="F403" s="37" t="s">
        <v>9</v>
      </c>
      <c r="G403" s="37" t="s">
        <v>466</v>
      </c>
      <c r="H403" s="39" t="s">
        <v>21</v>
      </c>
    </row>
    <row r="404" spans="1:8" x14ac:dyDescent="0.25">
      <c r="A404" s="89">
        <v>400</v>
      </c>
      <c r="B404" s="86">
        <v>44641</v>
      </c>
      <c r="C404" s="36">
        <v>826</v>
      </c>
      <c r="D404" s="37" t="s">
        <v>463</v>
      </c>
      <c r="E404" s="38">
        <v>30508.48</v>
      </c>
      <c r="F404" s="37" t="s">
        <v>9</v>
      </c>
      <c r="G404" s="37" t="s">
        <v>465</v>
      </c>
      <c r="H404" s="39" t="s">
        <v>21</v>
      </c>
    </row>
    <row r="405" spans="1:8" x14ac:dyDescent="0.25">
      <c r="A405" s="89">
        <v>401</v>
      </c>
      <c r="B405" s="86">
        <v>43361</v>
      </c>
      <c r="C405" s="36" t="s">
        <v>468</v>
      </c>
      <c r="D405" s="37" t="s">
        <v>452</v>
      </c>
      <c r="E405" s="38">
        <v>36740</v>
      </c>
      <c r="F405" s="37" t="s">
        <v>9</v>
      </c>
      <c r="G405" s="37" t="s">
        <v>58</v>
      </c>
      <c r="H405" s="39" t="s">
        <v>15</v>
      </c>
    </row>
    <row r="406" spans="1:8" x14ac:dyDescent="0.25">
      <c r="A406" s="89">
        <v>402</v>
      </c>
      <c r="B406" s="86">
        <v>43368</v>
      </c>
      <c r="C406" s="36" t="s">
        <v>469</v>
      </c>
      <c r="D406" s="37" t="s">
        <v>452</v>
      </c>
      <c r="E406" s="38">
        <v>23274</v>
      </c>
      <c r="F406" s="37" t="s">
        <v>9</v>
      </c>
      <c r="G406" s="37" t="s">
        <v>144</v>
      </c>
      <c r="H406" s="39" t="s">
        <v>15</v>
      </c>
    </row>
    <row r="407" spans="1:8" x14ac:dyDescent="0.25">
      <c r="A407" s="89">
        <v>403</v>
      </c>
      <c r="B407" s="86">
        <v>43365</v>
      </c>
      <c r="C407" s="36" t="s">
        <v>470</v>
      </c>
      <c r="D407" s="37" t="s">
        <v>452</v>
      </c>
      <c r="E407" s="38">
        <v>11022</v>
      </c>
      <c r="F407" s="37" t="s">
        <v>9</v>
      </c>
      <c r="G407" s="37" t="s">
        <v>144</v>
      </c>
      <c r="H407" s="39" t="s">
        <v>15</v>
      </c>
    </row>
    <row r="408" spans="1:8" x14ac:dyDescent="0.25">
      <c r="A408" s="89">
        <v>404</v>
      </c>
      <c r="B408" s="86">
        <v>43483</v>
      </c>
      <c r="C408" s="36" t="s">
        <v>471</v>
      </c>
      <c r="D408" s="37" t="s">
        <v>452</v>
      </c>
      <c r="E408" s="38">
        <v>11278.999999999998</v>
      </c>
      <c r="F408" s="37" t="s">
        <v>9</v>
      </c>
      <c r="G408" s="37" t="s">
        <v>63</v>
      </c>
      <c r="H408" s="39" t="s">
        <v>15</v>
      </c>
    </row>
    <row r="409" spans="1:8" x14ac:dyDescent="0.25">
      <c r="A409" s="89">
        <v>405</v>
      </c>
      <c r="B409" s="86">
        <v>43662</v>
      </c>
      <c r="C409" s="36" t="s">
        <v>472</v>
      </c>
      <c r="D409" s="37" t="s">
        <v>452</v>
      </c>
      <c r="E409" s="38">
        <v>43873</v>
      </c>
      <c r="F409" s="37" t="s">
        <v>9</v>
      </c>
      <c r="G409" s="37"/>
      <c r="H409" s="39" t="s">
        <v>15</v>
      </c>
    </row>
    <row r="410" spans="1:8" x14ac:dyDescent="0.25">
      <c r="A410" s="89">
        <v>406</v>
      </c>
      <c r="B410" s="86">
        <v>43738</v>
      </c>
      <c r="C410" s="36" t="s">
        <v>473</v>
      </c>
      <c r="D410" s="37" t="s">
        <v>452</v>
      </c>
      <c r="E410" s="38">
        <v>38204</v>
      </c>
      <c r="F410" s="37" t="s">
        <v>9</v>
      </c>
      <c r="G410" s="37" t="s">
        <v>63</v>
      </c>
      <c r="H410" s="39" t="s">
        <v>15</v>
      </c>
    </row>
    <row r="411" spans="1:8" x14ac:dyDescent="0.25">
      <c r="A411" s="89">
        <v>407</v>
      </c>
      <c r="B411" s="86">
        <v>43706</v>
      </c>
      <c r="C411" s="36" t="s">
        <v>474</v>
      </c>
      <c r="D411" s="37" t="s">
        <v>452</v>
      </c>
      <c r="E411" s="38">
        <v>87906</v>
      </c>
      <c r="F411" s="37" t="s">
        <v>9</v>
      </c>
      <c r="G411" s="37" t="s">
        <v>475</v>
      </c>
      <c r="H411" s="39" t="s">
        <v>15</v>
      </c>
    </row>
    <row r="412" spans="1:8" x14ac:dyDescent="0.25">
      <c r="A412" s="89">
        <v>408</v>
      </c>
      <c r="B412" s="86">
        <v>44005</v>
      </c>
      <c r="C412" s="36" t="s">
        <v>476</v>
      </c>
      <c r="D412" s="37" t="s">
        <v>452</v>
      </c>
      <c r="E412" s="38">
        <v>21645.55</v>
      </c>
      <c r="F412" s="37" t="s">
        <v>9</v>
      </c>
      <c r="G412" s="37" t="s">
        <v>477</v>
      </c>
      <c r="H412" s="39" t="s">
        <v>15</v>
      </c>
    </row>
    <row r="413" spans="1:8" x14ac:dyDescent="0.25">
      <c r="A413" s="89">
        <v>409</v>
      </c>
      <c r="B413" s="86">
        <v>44025</v>
      </c>
      <c r="C413" s="36" t="s">
        <v>478</v>
      </c>
      <c r="D413" s="37" t="s">
        <v>452</v>
      </c>
      <c r="E413" s="38">
        <v>1513</v>
      </c>
      <c r="F413" s="37" t="s">
        <v>9</v>
      </c>
      <c r="G413" s="37" t="s">
        <v>479</v>
      </c>
      <c r="H413" s="39" t="s">
        <v>15</v>
      </c>
    </row>
    <row r="414" spans="1:8" x14ac:dyDescent="0.25">
      <c r="A414" s="89">
        <v>410</v>
      </c>
      <c r="B414" s="86">
        <v>44029</v>
      </c>
      <c r="C414" s="36" t="s">
        <v>480</v>
      </c>
      <c r="D414" s="37" t="s">
        <v>452</v>
      </c>
      <c r="E414" s="38">
        <v>28748.79</v>
      </c>
      <c r="F414" s="37" t="s">
        <v>9</v>
      </c>
      <c r="G414" s="37" t="s">
        <v>479</v>
      </c>
      <c r="H414" s="39" t="s">
        <v>15</v>
      </c>
    </row>
    <row r="415" spans="1:8" x14ac:dyDescent="0.25">
      <c r="A415" s="89">
        <v>411</v>
      </c>
      <c r="B415" s="86">
        <v>44141</v>
      </c>
      <c r="C415" s="36" t="s">
        <v>481</v>
      </c>
      <c r="D415" s="37" t="s">
        <v>452</v>
      </c>
      <c r="E415" s="38">
        <v>1840</v>
      </c>
      <c r="F415" s="37" t="s">
        <v>9</v>
      </c>
      <c r="G415" s="37" t="s">
        <v>477</v>
      </c>
      <c r="H415" s="39" t="s">
        <v>15</v>
      </c>
    </row>
    <row r="416" spans="1:8" x14ac:dyDescent="0.25">
      <c r="A416" s="89">
        <v>412</v>
      </c>
      <c r="B416" s="86">
        <v>44141</v>
      </c>
      <c r="C416" s="36" t="s">
        <v>482</v>
      </c>
      <c r="D416" s="37" t="s">
        <v>452</v>
      </c>
      <c r="E416" s="38">
        <v>11078</v>
      </c>
      <c r="F416" s="37" t="s">
        <v>9</v>
      </c>
      <c r="G416" s="37" t="s">
        <v>477</v>
      </c>
      <c r="H416" s="39" t="s">
        <v>15</v>
      </c>
    </row>
    <row r="417" spans="1:8" x14ac:dyDescent="0.25">
      <c r="A417" s="89">
        <v>413</v>
      </c>
      <c r="B417" s="86">
        <v>44144</v>
      </c>
      <c r="C417" s="36" t="s">
        <v>483</v>
      </c>
      <c r="D417" s="37" t="s">
        <v>452</v>
      </c>
      <c r="E417" s="38">
        <v>3067</v>
      </c>
      <c r="F417" s="37" t="s">
        <v>9</v>
      </c>
      <c r="G417" s="37" t="s">
        <v>477</v>
      </c>
      <c r="H417" s="39" t="s">
        <v>15</v>
      </c>
    </row>
    <row r="418" spans="1:8" x14ac:dyDescent="0.25">
      <c r="A418" s="89">
        <v>414</v>
      </c>
      <c r="B418" s="86">
        <v>44392</v>
      </c>
      <c r="C418" s="36" t="s">
        <v>484</v>
      </c>
      <c r="D418" s="37" t="s">
        <v>452</v>
      </c>
      <c r="E418" s="38">
        <v>7230.6</v>
      </c>
      <c r="F418" s="37" t="s">
        <v>9</v>
      </c>
      <c r="G418" s="37" t="s">
        <v>485</v>
      </c>
      <c r="H418" s="39" t="s">
        <v>15</v>
      </c>
    </row>
    <row r="419" spans="1:8" x14ac:dyDescent="0.25">
      <c r="A419" s="89">
        <v>415</v>
      </c>
      <c r="B419" s="86">
        <v>44530</v>
      </c>
      <c r="C419" s="36" t="s">
        <v>486</v>
      </c>
      <c r="D419" s="37" t="s">
        <v>452</v>
      </c>
      <c r="E419" s="38">
        <v>54345.38</v>
      </c>
      <c r="F419" s="37" t="s">
        <v>9</v>
      </c>
      <c r="G419" s="37" t="s">
        <v>63</v>
      </c>
      <c r="H419" s="39" t="s">
        <v>15</v>
      </c>
    </row>
    <row r="420" spans="1:8" x14ac:dyDescent="0.25">
      <c r="A420" s="89">
        <v>416</v>
      </c>
      <c r="B420" s="86">
        <v>44538</v>
      </c>
      <c r="C420" s="36" t="s">
        <v>487</v>
      </c>
      <c r="D420" s="37" t="s">
        <v>488</v>
      </c>
      <c r="E420" s="38">
        <f>116859.52+0.48</f>
        <v>116860</v>
      </c>
      <c r="F420" s="37" t="s">
        <v>9</v>
      </c>
      <c r="G420" s="37" t="s">
        <v>63</v>
      </c>
      <c r="H420" s="39" t="s">
        <v>15</v>
      </c>
    </row>
    <row r="421" spans="1:8" x14ac:dyDescent="0.25">
      <c r="A421" s="89">
        <v>417</v>
      </c>
      <c r="B421" s="86">
        <v>44537</v>
      </c>
      <c r="C421" s="36" t="s">
        <v>489</v>
      </c>
      <c r="D421" s="37" t="s">
        <v>488</v>
      </c>
      <c r="E421" s="38">
        <f>11797.4-0.4</f>
        <v>11797</v>
      </c>
      <c r="F421" s="37" t="s">
        <v>9</v>
      </c>
      <c r="G421" s="37" t="s">
        <v>490</v>
      </c>
      <c r="H421" s="39" t="s">
        <v>15</v>
      </c>
    </row>
    <row r="422" spans="1:8" x14ac:dyDescent="0.25">
      <c r="A422" s="89">
        <v>418</v>
      </c>
      <c r="B422" s="86">
        <v>44547</v>
      </c>
      <c r="C422" s="36" t="s">
        <v>491</v>
      </c>
      <c r="D422" s="37" t="s">
        <v>488</v>
      </c>
      <c r="E422" s="38">
        <f>716839.2-0.2</f>
        <v>716839</v>
      </c>
      <c r="F422" s="37" t="s">
        <v>9</v>
      </c>
      <c r="G422" s="37" t="s">
        <v>492</v>
      </c>
      <c r="H422" s="39" t="s">
        <v>15</v>
      </c>
    </row>
    <row r="423" spans="1:8" x14ac:dyDescent="0.25">
      <c r="A423" s="89">
        <v>419</v>
      </c>
      <c r="B423" s="86">
        <v>44537</v>
      </c>
      <c r="C423" s="36" t="s">
        <v>493</v>
      </c>
      <c r="D423" s="37" t="s">
        <v>488</v>
      </c>
      <c r="E423" s="38">
        <v>139995</v>
      </c>
      <c r="F423" s="37" t="s">
        <v>9</v>
      </c>
      <c r="G423" s="37" t="s">
        <v>494</v>
      </c>
      <c r="H423" s="39" t="s">
        <v>15</v>
      </c>
    </row>
    <row r="424" spans="1:8" x14ac:dyDescent="0.25">
      <c r="A424" s="89">
        <v>420</v>
      </c>
      <c r="B424" s="86">
        <v>44631</v>
      </c>
      <c r="C424" s="36" t="s">
        <v>495</v>
      </c>
      <c r="D424" s="37" t="s">
        <v>488</v>
      </c>
      <c r="E424" s="38">
        <v>302227.14</v>
      </c>
      <c r="F424" s="37" t="s">
        <v>9</v>
      </c>
      <c r="G424" s="37" t="s">
        <v>392</v>
      </c>
      <c r="H424" s="39" t="s">
        <v>15</v>
      </c>
    </row>
    <row r="425" spans="1:8" x14ac:dyDescent="0.25">
      <c r="A425" s="89">
        <v>421</v>
      </c>
      <c r="B425" s="86">
        <v>44635</v>
      </c>
      <c r="C425" s="36" t="s">
        <v>496</v>
      </c>
      <c r="D425" s="37" t="s">
        <v>488</v>
      </c>
      <c r="E425" s="38">
        <v>43791.9</v>
      </c>
      <c r="F425" s="37" t="s">
        <v>9</v>
      </c>
      <c r="G425" s="37" t="s">
        <v>392</v>
      </c>
      <c r="H425" s="39" t="s">
        <v>15</v>
      </c>
    </row>
    <row r="426" spans="1:8" x14ac:dyDescent="0.25">
      <c r="A426" s="89">
        <v>422</v>
      </c>
      <c r="B426" s="86">
        <v>44636</v>
      </c>
      <c r="C426" s="36" t="s">
        <v>497</v>
      </c>
      <c r="D426" s="37" t="s">
        <v>488</v>
      </c>
      <c r="E426" s="38">
        <v>65687.850000000006</v>
      </c>
      <c r="F426" s="37" t="s">
        <v>9</v>
      </c>
      <c r="G426" s="37" t="s">
        <v>392</v>
      </c>
      <c r="H426" s="39" t="s">
        <v>15</v>
      </c>
    </row>
    <row r="427" spans="1:8" x14ac:dyDescent="0.25">
      <c r="A427" s="89">
        <v>423</v>
      </c>
      <c r="B427" s="86">
        <v>44636</v>
      </c>
      <c r="C427" s="36">
        <v>356</v>
      </c>
      <c r="D427" s="37" t="s">
        <v>498</v>
      </c>
      <c r="E427" s="38">
        <v>7674.76</v>
      </c>
      <c r="F427" s="37" t="s">
        <v>9</v>
      </c>
      <c r="G427" s="37" t="s">
        <v>74</v>
      </c>
      <c r="H427" s="39" t="s">
        <v>21</v>
      </c>
    </row>
    <row r="428" spans="1:8" x14ac:dyDescent="0.25">
      <c r="A428" s="89">
        <v>424</v>
      </c>
      <c r="B428" s="86">
        <v>44527</v>
      </c>
      <c r="C428" s="36">
        <v>47</v>
      </c>
      <c r="D428" s="37" t="s">
        <v>499</v>
      </c>
      <c r="E428" s="38">
        <v>193242</v>
      </c>
      <c r="F428" s="37" t="s">
        <v>9</v>
      </c>
      <c r="G428" s="37" t="s">
        <v>500</v>
      </c>
      <c r="H428" s="39" t="s">
        <v>15</v>
      </c>
    </row>
    <row r="429" spans="1:8" x14ac:dyDescent="0.25">
      <c r="A429" s="89">
        <v>425</v>
      </c>
      <c r="B429" s="86">
        <v>44576</v>
      </c>
      <c r="C429" s="36">
        <v>57</v>
      </c>
      <c r="D429" s="37" t="s">
        <v>499</v>
      </c>
      <c r="E429" s="38">
        <v>41301.050000000003</v>
      </c>
      <c r="F429" s="37" t="s">
        <v>9</v>
      </c>
      <c r="G429" s="37" t="s">
        <v>192</v>
      </c>
      <c r="H429" s="39" t="s">
        <v>15</v>
      </c>
    </row>
    <row r="430" spans="1:8" x14ac:dyDescent="0.25">
      <c r="A430" s="89">
        <v>426</v>
      </c>
      <c r="B430" s="86">
        <v>44576</v>
      </c>
      <c r="C430" s="36">
        <v>58</v>
      </c>
      <c r="D430" s="37" t="s">
        <v>499</v>
      </c>
      <c r="E430" s="38">
        <v>397697</v>
      </c>
      <c r="F430" s="37" t="s">
        <v>9</v>
      </c>
      <c r="G430" s="37" t="s">
        <v>192</v>
      </c>
      <c r="H430" s="39" t="s">
        <v>15</v>
      </c>
    </row>
    <row r="431" spans="1:8" x14ac:dyDescent="0.25">
      <c r="A431" s="89">
        <v>427</v>
      </c>
      <c r="B431" s="86">
        <v>43424</v>
      </c>
      <c r="C431" s="36">
        <v>7000307563</v>
      </c>
      <c r="D431" s="37" t="s">
        <v>501</v>
      </c>
      <c r="E431" s="38">
        <v>11790</v>
      </c>
      <c r="F431" s="37" t="s">
        <v>9</v>
      </c>
      <c r="G431" s="37" t="s">
        <v>502</v>
      </c>
      <c r="H431" s="39" t="s">
        <v>21</v>
      </c>
    </row>
    <row r="432" spans="1:8" x14ac:dyDescent="0.25">
      <c r="A432" s="89">
        <v>428</v>
      </c>
      <c r="B432" s="86">
        <v>43368</v>
      </c>
      <c r="C432" s="36">
        <v>7000301405</v>
      </c>
      <c r="D432" s="37" t="s">
        <v>503</v>
      </c>
      <c r="E432" s="38">
        <v>170340</v>
      </c>
      <c r="F432" s="37" t="s">
        <v>9</v>
      </c>
      <c r="G432" s="37" t="s">
        <v>504</v>
      </c>
      <c r="H432" s="39" t="s">
        <v>21</v>
      </c>
    </row>
    <row r="433" spans="1:9" x14ac:dyDescent="0.25">
      <c r="A433" s="89">
        <v>429</v>
      </c>
      <c r="B433" s="86">
        <v>43294</v>
      </c>
      <c r="C433" s="36">
        <v>580</v>
      </c>
      <c r="D433" s="37" t="s">
        <v>505</v>
      </c>
      <c r="E433" s="38">
        <v>100216</v>
      </c>
      <c r="F433" s="37" t="s">
        <v>9</v>
      </c>
      <c r="G433" s="37" t="s">
        <v>506</v>
      </c>
      <c r="H433" s="39" t="s">
        <v>507</v>
      </c>
    </row>
    <row r="434" spans="1:9" x14ac:dyDescent="0.25">
      <c r="A434" s="89">
        <v>430</v>
      </c>
      <c r="B434" s="86">
        <v>44308</v>
      </c>
      <c r="C434" s="36" t="s">
        <v>508</v>
      </c>
      <c r="D434" s="37" t="s">
        <v>509</v>
      </c>
      <c r="E434" s="38">
        <v>45750</v>
      </c>
      <c r="F434" s="37" t="s">
        <v>9</v>
      </c>
      <c r="G434" s="37" t="s">
        <v>510</v>
      </c>
      <c r="H434" s="39" t="s">
        <v>15</v>
      </c>
    </row>
    <row r="435" spans="1:9" x14ac:dyDescent="0.25">
      <c r="A435" s="89">
        <v>431</v>
      </c>
      <c r="B435" s="86">
        <v>44290</v>
      </c>
      <c r="C435" s="36" t="s">
        <v>511</v>
      </c>
      <c r="D435" s="37" t="s">
        <v>509</v>
      </c>
      <c r="E435" s="38">
        <v>8060</v>
      </c>
      <c r="F435" s="37" t="s">
        <v>9</v>
      </c>
      <c r="G435" s="37" t="s">
        <v>512</v>
      </c>
      <c r="H435" s="39" t="s">
        <v>15</v>
      </c>
    </row>
    <row r="436" spans="1:9" x14ac:dyDescent="0.25">
      <c r="A436" s="89">
        <v>432</v>
      </c>
      <c r="B436" s="86">
        <v>44362</v>
      </c>
      <c r="C436" s="36" t="s">
        <v>513</v>
      </c>
      <c r="D436" s="37" t="s">
        <v>509</v>
      </c>
      <c r="E436" s="38">
        <f>3432+0.24</f>
        <v>3432.24</v>
      </c>
      <c r="F436" s="37" t="s">
        <v>9</v>
      </c>
      <c r="G436" s="37" t="s">
        <v>510</v>
      </c>
      <c r="H436" s="39" t="s">
        <v>15</v>
      </c>
    </row>
    <row r="437" spans="1:9" x14ac:dyDescent="0.25">
      <c r="A437" s="89">
        <v>433</v>
      </c>
      <c r="B437" s="86">
        <v>43358</v>
      </c>
      <c r="C437" s="36">
        <v>6696</v>
      </c>
      <c r="D437" s="37" t="s">
        <v>514</v>
      </c>
      <c r="E437" s="38">
        <v>755884</v>
      </c>
      <c r="F437" s="37" t="s">
        <v>9</v>
      </c>
      <c r="G437" s="37"/>
      <c r="H437" s="39" t="s">
        <v>515</v>
      </c>
    </row>
    <row r="438" spans="1:9" x14ac:dyDescent="0.25">
      <c r="A438" s="89">
        <v>434</v>
      </c>
      <c r="B438" s="86">
        <v>43363</v>
      </c>
      <c r="C438" s="36">
        <v>6851</v>
      </c>
      <c r="D438" s="37" t="s">
        <v>514</v>
      </c>
      <c r="E438" s="38">
        <v>232262</v>
      </c>
      <c r="F438" s="37" t="s">
        <v>124</v>
      </c>
      <c r="G438" s="37" t="s">
        <v>516</v>
      </c>
      <c r="H438" s="39" t="s">
        <v>515</v>
      </c>
    </row>
    <row r="439" spans="1:9" x14ac:dyDescent="0.25">
      <c r="A439" s="89">
        <v>435</v>
      </c>
      <c r="B439" s="86">
        <v>43364</v>
      </c>
      <c r="C439" s="36">
        <v>6888</v>
      </c>
      <c r="D439" s="37" t="s">
        <v>514</v>
      </c>
      <c r="E439" s="38">
        <v>129894</v>
      </c>
      <c r="F439" s="37" t="s">
        <v>124</v>
      </c>
      <c r="G439" s="37" t="s">
        <v>516</v>
      </c>
      <c r="H439" s="39" t="s">
        <v>515</v>
      </c>
    </row>
    <row r="440" spans="1:9" x14ac:dyDescent="0.25">
      <c r="A440" s="89">
        <v>436</v>
      </c>
      <c r="B440" s="86">
        <v>43369</v>
      </c>
      <c r="C440" s="36">
        <v>7046</v>
      </c>
      <c r="D440" s="37" t="s">
        <v>514</v>
      </c>
      <c r="E440" s="38">
        <v>20183</v>
      </c>
      <c r="F440" s="37" t="s">
        <v>124</v>
      </c>
      <c r="G440" s="37" t="s">
        <v>516</v>
      </c>
      <c r="H440" s="39" t="s">
        <v>515</v>
      </c>
    </row>
    <row r="441" spans="1:9" x14ac:dyDescent="0.25">
      <c r="A441" s="89">
        <v>437</v>
      </c>
      <c r="B441" s="86">
        <v>43369</v>
      </c>
      <c r="C441" s="36">
        <v>7049</v>
      </c>
      <c r="D441" s="37" t="s">
        <v>514</v>
      </c>
      <c r="E441" s="38">
        <v>21555</v>
      </c>
      <c r="F441" s="37" t="s">
        <v>124</v>
      </c>
      <c r="G441" s="37" t="s">
        <v>516</v>
      </c>
      <c r="H441" s="39" t="s">
        <v>515</v>
      </c>
    </row>
    <row r="442" spans="1:9" x14ac:dyDescent="0.25">
      <c r="A442" s="89">
        <v>438</v>
      </c>
      <c r="B442" s="86">
        <v>43376</v>
      </c>
      <c r="C442" s="36">
        <v>7269</v>
      </c>
      <c r="D442" s="37" t="s">
        <v>514</v>
      </c>
      <c r="E442" s="38">
        <v>155871</v>
      </c>
      <c r="F442" s="37" t="s">
        <v>124</v>
      </c>
      <c r="G442" s="37" t="s">
        <v>516</v>
      </c>
      <c r="H442" s="39" t="s">
        <v>515</v>
      </c>
    </row>
    <row r="443" spans="1:9" x14ac:dyDescent="0.25">
      <c r="A443" s="89">
        <v>439</v>
      </c>
      <c r="B443" s="86">
        <v>43388</v>
      </c>
      <c r="C443" s="36"/>
      <c r="D443" s="37" t="s">
        <v>514</v>
      </c>
      <c r="E443" s="38">
        <v>1633</v>
      </c>
      <c r="F443" s="37" t="s">
        <v>124</v>
      </c>
      <c r="G443" s="37" t="s">
        <v>516</v>
      </c>
      <c r="H443" s="39" t="s">
        <v>515</v>
      </c>
    </row>
    <row r="444" spans="1:9" x14ac:dyDescent="0.25">
      <c r="A444" s="89">
        <v>440</v>
      </c>
      <c r="B444" s="86">
        <v>44372</v>
      </c>
      <c r="C444" s="36" t="s">
        <v>517</v>
      </c>
      <c r="D444" s="37" t="s">
        <v>518</v>
      </c>
      <c r="E444" s="38">
        <v>35410</v>
      </c>
      <c r="F444" s="37" t="s">
        <v>9</v>
      </c>
      <c r="G444" s="37" t="s">
        <v>519</v>
      </c>
      <c r="H444" s="39" t="s">
        <v>515</v>
      </c>
    </row>
    <row r="445" spans="1:9" x14ac:dyDescent="0.25">
      <c r="A445" s="89">
        <v>441</v>
      </c>
      <c r="B445" s="86">
        <v>44418</v>
      </c>
      <c r="C445" s="36" t="s">
        <v>520</v>
      </c>
      <c r="D445" s="37" t="s">
        <v>518</v>
      </c>
      <c r="E445" s="38">
        <v>1200</v>
      </c>
      <c r="F445" s="37" t="s">
        <v>9</v>
      </c>
      <c r="G445" s="37" t="s">
        <v>519</v>
      </c>
      <c r="H445" s="39" t="s">
        <v>515</v>
      </c>
    </row>
    <row r="446" spans="1:9" x14ac:dyDescent="0.25">
      <c r="A446" s="89">
        <v>442</v>
      </c>
      <c r="B446" s="86">
        <v>43800</v>
      </c>
      <c r="C446" s="36"/>
      <c r="D446" s="37" t="s">
        <v>521</v>
      </c>
      <c r="E446" s="38">
        <v>25000</v>
      </c>
      <c r="F446" s="37" t="s">
        <v>23</v>
      </c>
      <c r="G446" s="37" t="s">
        <v>24</v>
      </c>
      <c r="H446" s="39" t="s">
        <v>26</v>
      </c>
      <c r="I446" t="s">
        <v>1857</v>
      </c>
    </row>
    <row r="447" spans="1:9" x14ac:dyDescent="0.25">
      <c r="A447" s="89">
        <v>443</v>
      </c>
      <c r="B447" s="86">
        <v>43800</v>
      </c>
      <c r="C447" s="36"/>
      <c r="D447" s="37" t="s">
        <v>521</v>
      </c>
      <c r="E447" s="38">
        <v>25000</v>
      </c>
      <c r="F447" s="37" t="s">
        <v>23</v>
      </c>
      <c r="G447" s="37" t="s">
        <v>24</v>
      </c>
      <c r="H447" s="39" t="s">
        <v>26</v>
      </c>
      <c r="I447" t="s">
        <v>1857</v>
      </c>
    </row>
    <row r="448" spans="1:9" x14ac:dyDescent="0.25">
      <c r="A448" s="89">
        <v>444</v>
      </c>
      <c r="B448" s="86">
        <v>43800</v>
      </c>
      <c r="C448" s="36"/>
      <c r="D448" s="37" t="s">
        <v>521</v>
      </c>
      <c r="E448" s="38">
        <v>25000</v>
      </c>
      <c r="F448" s="37" t="s">
        <v>23</v>
      </c>
      <c r="G448" s="37" t="s">
        <v>24</v>
      </c>
      <c r="H448" s="39" t="s">
        <v>26</v>
      </c>
      <c r="I448" t="s">
        <v>1857</v>
      </c>
    </row>
    <row r="449" spans="1:9" x14ac:dyDescent="0.25">
      <c r="A449" s="89">
        <v>445</v>
      </c>
      <c r="B449" s="86">
        <v>43695</v>
      </c>
      <c r="C449" s="36"/>
      <c r="D449" s="37" t="s">
        <v>522</v>
      </c>
      <c r="E449" s="38">
        <v>75000</v>
      </c>
      <c r="F449" s="37" t="s">
        <v>23</v>
      </c>
      <c r="G449" s="37" t="s">
        <v>24</v>
      </c>
      <c r="H449" s="39" t="s">
        <v>26</v>
      </c>
      <c r="I449" t="s">
        <v>1857</v>
      </c>
    </row>
    <row r="450" spans="1:9" x14ac:dyDescent="0.25">
      <c r="A450" s="89">
        <v>446</v>
      </c>
      <c r="B450" s="86">
        <v>43475</v>
      </c>
      <c r="C450" s="36">
        <v>3116</v>
      </c>
      <c r="D450" s="37" t="s">
        <v>523</v>
      </c>
      <c r="E450" s="38">
        <v>24700</v>
      </c>
      <c r="F450" s="37" t="s">
        <v>9</v>
      </c>
      <c r="G450" s="37" t="s">
        <v>524</v>
      </c>
      <c r="H450" s="39" t="s">
        <v>15</v>
      </c>
    </row>
    <row r="451" spans="1:9" x14ac:dyDescent="0.25">
      <c r="A451" s="89">
        <v>447</v>
      </c>
      <c r="B451" s="86">
        <v>43475</v>
      </c>
      <c r="C451" s="36" t="s">
        <v>525</v>
      </c>
      <c r="D451" s="37" t="s">
        <v>523</v>
      </c>
      <c r="E451" s="38">
        <v>104882</v>
      </c>
      <c r="F451" s="37" t="s">
        <v>9</v>
      </c>
      <c r="G451" s="37" t="s">
        <v>93</v>
      </c>
      <c r="H451" s="39" t="s">
        <v>15</v>
      </c>
    </row>
    <row r="452" spans="1:9" x14ac:dyDescent="0.25">
      <c r="A452" s="89">
        <v>448</v>
      </c>
      <c r="B452" s="86">
        <v>43475</v>
      </c>
      <c r="C452" s="36" t="s">
        <v>526</v>
      </c>
      <c r="D452" s="37" t="s">
        <v>523</v>
      </c>
      <c r="E452" s="38">
        <v>79934</v>
      </c>
      <c r="F452" s="37" t="s">
        <v>9</v>
      </c>
      <c r="G452" s="37" t="s">
        <v>93</v>
      </c>
      <c r="H452" s="39" t="s">
        <v>15</v>
      </c>
    </row>
    <row r="453" spans="1:9" x14ac:dyDescent="0.25">
      <c r="A453" s="89">
        <v>449</v>
      </c>
      <c r="B453" s="86">
        <v>43519</v>
      </c>
      <c r="C453" s="36" t="s">
        <v>527</v>
      </c>
      <c r="D453" s="37" t="s">
        <v>523</v>
      </c>
      <c r="E453" s="38">
        <v>94147.000000000015</v>
      </c>
      <c r="F453" s="37" t="s">
        <v>9</v>
      </c>
      <c r="G453" s="37" t="s">
        <v>93</v>
      </c>
      <c r="H453" s="39" t="s">
        <v>15</v>
      </c>
    </row>
    <row r="454" spans="1:9" x14ac:dyDescent="0.25">
      <c r="A454" s="89">
        <v>450</v>
      </c>
      <c r="B454" s="86">
        <v>43517</v>
      </c>
      <c r="C454" s="36" t="s">
        <v>528</v>
      </c>
      <c r="D454" s="37" t="s">
        <v>523</v>
      </c>
      <c r="E454" s="38">
        <v>88275.200000000012</v>
      </c>
      <c r="F454" s="37" t="s">
        <v>9</v>
      </c>
      <c r="G454" s="37" t="s">
        <v>93</v>
      </c>
      <c r="H454" s="39" t="s">
        <v>15</v>
      </c>
    </row>
    <row r="455" spans="1:9" x14ac:dyDescent="0.25">
      <c r="A455" s="89">
        <v>451</v>
      </c>
      <c r="B455" s="86">
        <v>43517</v>
      </c>
      <c r="C455" s="36" t="s">
        <v>529</v>
      </c>
      <c r="D455" s="37" t="s">
        <v>523</v>
      </c>
      <c r="E455" s="38">
        <v>11000</v>
      </c>
      <c r="F455" s="37" t="s">
        <v>9</v>
      </c>
      <c r="G455" s="37" t="s">
        <v>93</v>
      </c>
      <c r="H455" s="39" t="s">
        <v>15</v>
      </c>
    </row>
    <row r="456" spans="1:9" x14ac:dyDescent="0.25">
      <c r="A456" s="89">
        <v>452</v>
      </c>
      <c r="B456" s="86">
        <v>43519</v>
      </c>
      <c r="C456" s="36" t="s">
        <v>530</v>
      </c>
      <c r="D456" s="37" t="s">
        <v>523</v>
      </c>
      <c r="E456" s="38">
        <v>22000</v>
      </c>
      <c r="F456" s="37" t="s">
        <v>9</v>
      </c>
      <c r="G456" s="37" t="s">
        <v>524</v>
      </c>
      <c r="H456" s="39" t="s">
        <v>15</v>
      </c>
    </row>
    <row r="457" spans="1:9" x14ac:dyDescent="0.25">
      <c r="A457" s="89">
        <v>453</v>
      </c>
      <c r="B457" s="86">
        <v>43533</v>
      </c>
      <c r="C457" s="36" t="s">
        <v>531</v>
      </c>
      <c r="D457" s="37" t="s">
        <v>523</v>
      </c>
      <c r="E457" s="38">
        <v>90064.999999999985</v>
      </c>
      <c r="F457" s="37" t="s">
        <v>9</v>
      </c>
      <c r="G457" s="37" t="s">
        <v>93</v>
      </c>
      <c r="H457" s="39" t="s">
        <v>15</v>
      </c>
    </row>
    <row r="458" spans="1:9" x14ac:dyDescent="0.25">
      <c r="A458" s="89">
        <v>454</v>
      </c>
      <c r="B458" s="86">
        <v>43533</v>
      </c>
      <c r="C458" s="36" t="s">
        <v>532</v>
      </c>
      <c r="D458" s="37" t="s">
        <v>523</v>
      </c>
      <c r="E458" s="38">
        <v>19250.000000000004</v>
      </c>
      <c r="F458" s="37" t="s">
        <v>9</v>
      </c>
      <c r="G458" s="37" t="s">
        <v>524</v>
      </c>
      <c r="H458" s="39" t="s">
        <v>15</v>
      </c>
    </row>
    <row r="459" spans="1:9" x14ac:dyDescent="0.25">
      <c r="A459" s="89">
        <v>455</v>
      </c>
      <c r="B459" s="86">
        <v>43555</v>
      </c>
      <c r="C459" s="36" t="s">
        <v>533</v>
      </c>
      <c r="D459" s="37" t="s">
        <v>523</v>
      </c>
      <c r="E459" s="38">
        <v>79857.999999999985</v>
      </c>
      <c r="F459" s="37" t="s">
        <v>9</v>
      </c>
      <c r="G459" s="37" t="s">
        <v>93</v>
      </c>
      <c r="H459" s="39" t="s">
        <v>15</v>
      </c>
    </row>
    <row r="460" spans="1:9" x14ac:dyDescent="0.25">
      <c r="A460" s="89">
        <v>456</v>
      </c>
      <c r="B460" s="86">
        <v>43541</v>
      </c>
      <c r="C460" s="36" t="s">
        <v>534</v>
      </c>
      <c r="D460" s="37" t="s">
        <v>523</v>
      </c>
      <c r="E460" s="38">
        <v>59875</v>
      </c>
      <c r="F460" s="37" t="s">
        <v>9</v>
      </c>
      <c r="G460" s="37" t="s">
        <v>93</v>
      </c>
      <c r="H460" s="39" t="s">
        <v>15</v>
      </c>
    </row>
    <row r="461" spans="1:9" x14ac:dyDescent="0.25">
      <c r="A461" s="89">
        <v>457</v>
      </c>
      <c r="B461" s="86">
        <v>43541</v>
      </c>
      <c r="C461" s="36" t="s">
        <v>535</v>
      </c>
      <c r="D461" s="37" t="s">
        <v>523</v>
      </c>
      <c r="E461" s="38">
        <v>35750.000000000007</v>
      </c>
      <c r="F461" s="37" t="s">
        <v>9</v>
      </c>
      <c r="G461" s="37" t="s">
        <v>524</v>
      </c>
      <c r="H461" s="39" t="s">
        <v>15</v>
      </c>
    </row>
    <row r="462" spans="1:9" x14ac:dyDescent="0.25">
      <c r="A462" s="89">
        <v>458</v>
      </c>
      <c r="B462" s="86">
        <v>43555</v>
      </c>
      <c r="C462" s="36" t="s">
        <v>536</v>
      </c>
      <c r="D462" s="37" t="s">
        <v>523</v>
      </c>
      <c r="E462" s="38">
        <v>16500</v>
      </c>
      <c r="F462" s="37" t="s">
        <v>9</v>
      </c>
      <c r="G462" s="37" t="s">
        <v>524</v>
      </c>
      <c r="H462" s="39" t="s">
        <v>15</v>
      </c>
    </row>
    <row r="463" spans="1:9" x14ac:dyDescent="0.25">
      <c r="A463" s="89">
        <v>459</v>
      </c>
      <c r="B463" s="86">
        <v>43568</v>
      </c>
      <c r="C463" s="36" t="s">
        <v>537</v>
      </c>
      <c r="D463" s="37" t="s">
        <v>523</v>
      </c>
      <c r="E463" s="38">
        <v>93618</v>
      </c>
      <c r="F463" s="37" t="s">
        <v>9</v>
      </c>
      <c r="G463" s="37" t="s">
        <v>93</v>
      </c>
      <c r="H463" s="39" t="s">
        <v>15</v>
      </c>
    </row>
    <row r="464" spans="1:9" x14ac:dyDescent="0.25">
      <c r="A464" s="89">
        <v>460</v>
      </c>
      <c r="B464" s="86">
        <v>43568</v>
      </c>
      <c r="C464" s="36" t="s">
        <v>538</v>
      </c>
      <c r="D464" s="37" t="s">
        <v>523</v>
      </c>
      <c r="E464" s="38">
        <v>13750</v>
      </c>
      <c r="F464" s="37" t="s">
        <v>9</v>
      </c>
      <c r="G464" s="37" t="s">
        <v>524</v>
      </c>
      <c r="H464" s="39" t="s">
        <v>15</v>
      </c>
    </row>
    <row r="465" spans="1:8" x14ac:dyDescent="0.25">
      <c r="A465" s="89">
        <v>461</v>
      </c>
      <c r="B465" s="86">
        <v>43556</v>
      </c>
      <c r="C465" s="36" t="s">
        <v>539</v>
      </c>
      <c r="D465" s="37" t="s">
        <v>523</v>
      </c>
      <c r="E465" s="38">
        <v>19250.000000000004</v>
      </c>
      <c r="F465" s="37" t="s">
        <v>9</v>
      </c>
      <c r="G465" s="37" t="s">
        <v>524</v>
      </c>
      <c r="H465" s="39" t="s">
        <v>15</v>
      </c>
    </row>
    <row r="466" spans="1:8" x14ac:dyDescent="0.25">
      <c r="A466" s="89">
        <v>462</v>
      </c>
      <c r="B466" s="86">
        <v>43556</v>
      </c>
      <c r="C466" s="36" t="s">
        <v>540</v>
      </c>
      <c r="D466" s="37" t="s">
        <v>523</v>
      </c>
      <c r="E466" s="38">
        <v>98809.000000000015</v>
      </c>
      <c r="F466" s="37" t="s">
        <v>9</v>
      </c>
      <c r="G466" s="37" t="s">
        <v>93</v>
      </c>
      <c r="H466" s="39" t="s">
        <v>15</v>
      </c>
    </row>
    <row r="467" spans="1:8" x14ac:dyDescent="0.25">
      <c r="A467" s="89">
        <v>463</v>
      </c>
      <c r="B467" s="86">
        <v>43566</v>
      </c>
      <c r="C467" s="36" t="s">
        <v>541</v>
      </c>
      <c r="D467" s="37" t="s">
        <v>523</v>
      </c>
      <c r="E467" s="38">
        <v>13750</v>
      </c>
      <c r="F467" s="37" t="s">
        <v>9</v>
      </c>
      <c r="G467" s="37" t="s">
        <v>524</v>
      </c>
      <c r="H467" s="39" t="s">
        <v>15</v>
      </c>
    </row>
    <row r="468" spans="1:8" x14ac:dyDescent="0.25">
      <c r="A468" s="89">
        <v>464</v>
      </c>
      <c r="B468" s="86">
        <v>43566</v>
      </c>
      <c r="C468" s="36" t="s">
        <v>542</v>
      </c>
      <c r="D468" s="37" t="s">
        <v>523</v>
      </c>
      <c r="E468" s="38">
        <v>82051.000000000015</v>
      </c>
      <c r="F468" s="37" t="s">
        <v>9</v>
      </c>
      <c r="G468" s="37" t="s">
        <v>93</v>
      </c>
      <c r="H468" s="39" t="s">
        <v>15</v>
      </c>
    </row>
    <row r="469" spans="1:8" x14ac:dyDescent="0.25">
      <c r="A469" s="89">
        <v>465</v>
      </c>
      <c r="B469" s="86">
        <v>44155</v>
      </c>
      <c r="C469" s="36">
        <v>1275</v>
      </c>
      <c r="D469" s="37" t="s">
        <v>523</v>
      </c>
      <c r="E469" s="38">
        <v>17400</v>
      </c>
      <c r="F469" s="37" t="s">
        <v>9</v>
      </c>
      <c r="G469" s="37" t="s">
        <v>543</v>
      </c>
      <c r="H469" s="39" t="s">
        <v>15</v>
      </c>
    </row>
    <row r="470" spans="1:8" x14ac:dyDescent="0.25">
      <c r="A470" s="89">
        <v>466</v>
      </c>
      <c r="B470" s="86">
        <v>44155</v>
      </c>
      <c r="C470" s="36">
        <v>1273</v>
      </c>
      <c r="D470" s="37" t="s">
        <v>523</v>
      </c>
      <c r="E470" s="38">
        <v>124423.99999999999</v>
      </c>
      <c r="F470" s="37" t="s">
        <v>9</v>
      </c>
      <c r="G470" s="37"/>
      <c r="H470" s="39" t="s">
        <v>15</v>
      </c>
    </row>
    <row r="471" spans="1:8" x14ac:dyDescent="0.25">
      <c r="A471" s="89">
        <v>467</v>
      </c>
      <c r="B471" s="86">
        <v>44155</v>
      </c>
      <c r="C471" s="36">
        <v>1265</v>
      </c>
      <c r="D471" s="37" t="s">
        <v>523</v>
      </c>
      <c r="E471" s="38">
        <v>104473.99999999999</v>
      </c>
      <c r="F471" s="37" t="s">
        <v>9</v>
      </c>
      <c r="G471" s="37" t="s">
        <v>93</v>
      </c>
      <c r="H471" s="39" t="s">
        <v>15</v>
      </c>
    </row>
    <row r="472" spans="1:8" x14ac:dyDescent="0.25">
      <c r="A472" s="89">
        <v>468</v>
      </c>
      <c r="B472" s="86">
        <v>44155</v>
      </c>
      <c r="C472" s="36">
        <v>1266</v>
      </c>
      <c r="D472" s="37" t="s">
        <v>523</v>
      </c>
      <c r="E472" s="38">
        <v>12000</v>
      </c>
      <c r="F472" s="37" t="s">
        <v>9</v>
      </c>
      <c r="G472" s="37" t="s">
        <v>544</v>
      </c>
      <c r="H472" s="39" t="s">
        <v>15</v>
      </c>
    </row>
    <row r="473" spans="1:8" x14ac:dyDescent="0.25">
      <c r="A473" s="89">
        <v>469</v>
      </c>
      <c r="B473" s="86">
        <v>44185</v>
      </c>
      <c r="C473" s="36">
        <v>1479</v>
      </c>
      <c r="D473" s="37" t="s">
        <v>523</v>
      </c>
      <c r="E473" s="38">
        <v>106421</v>
      </c>
      <c r="F473" s="37" t="s">
        <v>9</v>
      </c>
      <c r="G473" s="37" t="s">
        <v>93</v>
      </c>
      <c r="H473" s="39" t="s">
        <v>15</v>
      </c>
    </row>
    <row r="474" spans="1:8" x14ac:dyDescent="0.25">
      <c r="A474" s="89">
        <v>470</v>
      </c>
      <c r="B474" s="86">
        <v>44185</v>
      </c>
      <c r="C474" s="36">
        <v>1482</v>
      </c>
      <c r="D474" s="37" t="s">
        <v>523</v>
      </c>
      <c r="E474" s="38">
        <v>10000</v>
      </c>
      <c r="F474" s="37" t="s">
        <v>9</v>
      </c>
      <c r="G474" s="37" t="s">
        <v>543</v>
      </c>
      <c r="H474" s="39" t="s">
        <v>15</v>
      </c>
    </row>
    <row r="475" spans="1:8" x14ac:dyDescent="0.25">
      <c r="A475" s="89">
        <v>471</v>
      </c>
      <c r="B475" s="86">
        <v>44185</v>
      </c>
      <c r="C475" s="36">
        <v>1480</v>
      </c>
      <c r="D475" s="37" t="s">
        <v>523</v>
      </c>
      <c r="E475" s="38">
        <v>10000</v>
      </c>
      <c r="F475" s="37" t="s">
        <v>9</v>
      </c>
      <c r="G475" s="37" t="s">
        <v>543</v>
      </c>
      <c r="H475" s="39" t="s">
        <v>15</v>
      </c>
    </row>
    <row r="476" spans="1:8" x14ac:dyDescent="0.25">
      <c r="A476" s="89">
        <v>472</v>
      </c>
      <c r="B476" s="86">
        <v>44185</v>
      </c>
      <c r="C476" s="36">
        <v>1481</v>
      </c>
      <c r="D476" s="37" t="s">
        <v>523</v>
      </c>
      <c r="E476" s="38">
        <v>112230</v>
      </c>
      <c r="F476" s="37" t="s">
        <v>9</v>
      </c>
      <c r="G476" s="37" t="s">
        <v>93</v>
      </c>
      <c r="H476" s="39" t="s">
        <v>15</v>
      </c>
    </row>
    <row r="477" spans="1:8" x14ac:dyDescent="0.25">
      <c r="A477" s="89">
        <v>473</v>
      </c>
      <c r="B477" s="86">
        <v>44178</v>
      </c>
      <c r="C477" s="36">
        <v>1424</v>
      </c>
      <c r="D477" s="37" t="s">
        <v>523</v>
      </c>
      <c r="E477" s="38">
        <v>88322</v>
      </c>
      <c r="F477" s="37" t="s">
        <v>9</v>
      </c>
      <c r="G477" s="37" t="s">
        <v>93</v>
      </c>
      <c r="H477" s="39" t="s">
        <v>15</v>
      </c>
    </row>
    <row r="478" spans="1:8" x14ac:dyDescent="0.25">
      <c r="A478" s="89">
        <v>474</v>
      </c>
      <c r="B478" s="86">
        <v>44178</v>
      </c>
      <c r="C478" s="36">
        <v>1425</v>
      </c>
      <c r="D478" s="37" t="s">
        <v>523</v>
      </c>
      <c r="E478" s="38">
        <v>10000</v>
      </c>
      <c r="F478" s="37" t="s">
        <v>9</v>
      </c>
      <c r="G478" s="37" t="s">
        <v>545</v>
      </c>
      <c r="H478" s="39" t="s">
        <v>15</v>
      </c>
    </row>
    <row r="479" spans="1:8" x14ac:dyDescent="0.25">
      <c r="A479" s="89">
        <v>475</v>
      </c>
      <c r="B479" s="86">
        <v>44171</v>
      </c>
      <c r="C479" s="36">
        <v>1378</v>
      </c>
      <c r="D479" s="37" t="s">
        <v>523</v>
      </c>
      <c r="E479" s="38">
        <v>10000</v>
      </c>
      <c r="F479" s="37" t="s">
        <v>9</v>
      </c>
      <c r="G479" s="37" t="s">
        <v>545</v>
      </c>
      <c r="H479" s="39" t="s">
        <v>15</v>
      </c>
    </row>
    <row r="480" spans="1:8" x14ac:dyDescent="0.25">
      <c r="A480" s="89">
        <v>476</v>
      </c>
      <c r="B480" s="86">
        <v>44171</v>
      </c>
      <c r="C480" s="36">
        <v>1377</v>
      </c>
      <c r="D480" s="37" t="s">
        <v>523</v>
      </c>
      <c r="E480" s="38">
        <v>84843</v>
      </c>
      <c r="F480" s="37" t="s">
        <v>9</v>
      </c>
      <c r="G480" s="37" t="s">
        <v>93</v>
      </c>
      <c r="H480" s="39" t="s">
        <v>15</v>
      </c>
    </row>
    <row r="481" spans="1:8" x14ac:dyDescent="0.25">
      <c r="A481" s="89">
        <v>477</v>
      </c>
      <c r="B481" s="86">
        <v>44209</v>
      </c>
      <c r="C481" s="36">
        <v>1678</v>
      </c>
      <c r="D481" s="37" t="s">
        <v>523</v>
      </c>
      <c r="E481" s="38">
        <v>106644</v>
      </c>
      <c r="F481" s="37" t="s">
        <v>9</v>
      </c>
      <c r="G481" s="37" t="s">
        <v>93</v>
      </c>
      <c r="H481" s="39" t="s">
        <v>15</v>
      </c>
    </row>
    <row r="482" spans="1:8" x14ac:dyDescent="0.25">
      <c r="A482" s="89">
        <v>478</v>
      </c>
      <c r="B482" s="86">
        <v>44212</v>
      </c>
      <c r="C482" s="36">
        <v>1702</v>
      </c>
      <c r="D482" s="37" t="s">
        <v>523</v>
      </c>
      <c r="E482" s="38">
        <v>12000</v>
      </c>
      <c r="F482" s="37" t="s">
        <v>9</v>
      </c>
      <c r="G482" s="37" t="s">
        <v>524</v>
      </c>
      <c r="H482" s="39" t="s">
        <v>15</v>
      </c>
    </row>
    <row r="483" spans="1:8" x14ac:dyDescent="0.25">
      <c r="A483" s="89">
        <v>479</v>
      </c>
      <c r="B483" s="86">
        <v>44209</v>
      </c>
      <c r="C483" s="36">
        <v>1679</v>
      </c>
      <c r="D483" s="37" t="s">
        <v>523</v>
      </c>
      <c r="E483" s="38">
        <v>12000</v>
      </c>
      <c r="F483" s="37" t="s">
        <v>9</v>
      </c>
      <c r="G483" s="37" t="s">
        <v>524</v>
      </c>
      <c r="H483" s="39" t="s">
        <v>15</v>
      </c>
    </row>
    <row r="484" spans="1:8" x14ac:dyDescent="0.25">
      <c r="A484" s="89">
        <v>480</v>
      </c>
      <c r="B484" s="86">
        <v>44212</v>
      </c>
      <c r="C484" s="36">
        <v>1701</v>
      </c>
      <c r="D484" s="37" t="s">
        <v>523</v>
      </c>
      <c r="E484" s="38">
        <v>106421</v>
      </c>
      <c r="F484" s="37" t="s">
        <v>9</v>
      </c>
      <c r="G484" s="37" t="s">
        <v>93</v>
      </c>
      <c r="H484" s="39" t="s">
        <v>15</v>
      </c>
    </row>
    <row r="485" spans="1:8" x14ac:dyDescent="0.25">
      <c r="A485" s="89">
        <v>481</v>
      </c>
      <c r="B485" s="86">
        <v>44217</v>
      </c>
      <c r="C485" s="36">
        <v>1797</v>
      </c>
      <c r="D485" s="37" t="s">
        <v>523</v>
      </c>
      <c r="E485" s="38">
        <v>104378</v>
      </c>
      <c r="F485" s="37" t="s">
        <v>9</v>
      </c>
      <c r="G485" s="37" t="s">
        <v>93</v>
      </c>
      <c r="H485" s="39" t="s">
        <v>15</v>
      </c>
    </row>
    <row r="486" spans="1:8" x14ac:dyDescent="0.25">
      <c r="A486" s="89">
        <v>482</v>
      </c>
      <c r="B486" s="86">
        <v>44221</v>
      </c>
      <c r="C486" s="36">
        <v>1798</v>
      </c>
      <c r="D486" s="37" t="s">
        <v>523</v>
      </c>
      <c r="E486" s="38">
        <v>10000</v>
      </c>
      <c r="F486" s="37" t="s">
        <v>9</v>
      </c>
      <c r="G486" s="37" t="s">
        <v>524</v>
      </c>
      <c r="H486" s="39" t="s">
        <v>15</v>
      </c>
    </row>
    <row r="487" spans="1:8" x14ac:dyDescent="0.25">
      <c r="A487" s="89">
        <v>483</v>
      </c>
      <c r="B487" s="86">
        <v>44227</v>
      </c>
      <c r="C487" s="36">
        <v>1844</v>
      </c>
      <c r="D487" s="37" t="s">
        <v>523</v>
      </c>
      <c r="E487" s="38">
        <v>12000</v>
      </c>
      <c r="F487" s="37" t="s">
        <v>9</v>
      </c>
      <c r="G487" s="37" t="s">
        <v>524</v>
      </c>
      <c r="H487" s="39" t="s">
        <v>15</v>
      </c>
    </row>
    <row r="488" spans="1:8" x14ac:dyDescent="0.25">
      <c r="A488" s="89">
        <v>484</v>
      </c>
      <c r="B488" s="86">
        <v>44227</v>
      </c>
      <c r="C488" s="36">
        <v>1843</v>
      </c>
      <c r="D488" s="37" t="s">
        <v>523</v>
      </c>
      <c r="E488" s="38">
        <v>108144</v>
      </c>
      <c r="F488" s="37" t="s">
        <v>9</v>
      </c>
      <c r="G488" s="37" t="s">
        <v>93</v>
      </c>
      <c r="H488" s="39" t="s">
        <v>15</v>
      </c>
    </row>
    <row r="489" spans="1:8" x14ac:dyDescent="0.25">
      <c r="A489" s="89">
        <v>485</v>
      </c>
      <c r="B489" s="86">
        <v>44201</v>
      </c>
      <c r="C489" s="36">
        <v>1611</v>
      </c>
      <c r="D489" s="37" t="s">
        <v>523</v>
      </c>
      <c r="E489" s="38">
        <v>131191</v>
      </c>
      <c r="F489" s="37" t="s">
        <v>9</v>
      </c>
      <c r="G489" s="37" t="s">
        <v>93</v>
      </c>
      <c r="H489" s="39" t="s">
        <v>15</v>
      </c>
    </row>
    <row r="490" spans="1:8" x14ac:dyDescent="0.25">
      <c r="A490" s="89">
        <v>486</v>
      </c>
      <c r="B490" s="86">
        <v>44199</v>
      </c>
      <c r="C490" s="36">
        <v>1592</v>
      </c>
      <c r="D490" s="37" t="s">
        <v>523</v>
      </c>
      <c r="E490" s="38">
        <v>134064</v>
      </c>
      <c r="F490" s="37" t="s">
        <v>9</v>
      </c>
      <c r="G490" s="37" t="s">
        <v>93</v>
      </c>
      <c r="H490" s="39" t="s">
        <v>15</v>
      </c>
    </row>
    <row r="491" spans="1:8" x14ac:dyDescent="0.25">
      <c r="A491" s="89">
        <v>487</v>
      </c>
      <c r="B491" s="86">
        <v>44242</v>
      </c>
      <c r="C491" s="36">
        <v>1985</v>
      </c>
      <c r="D491" s="37" t="s">
        <v>523</v>
      </c>
      <c r="E491" s="38">
        <v>126766</v>
      </c>
      <c r="F491" s="37" t="s">
        <v>9</v>
      </c>
      <c r="G491" s="37" t="s">
        <v>93</v>
      </c>
      <c r="H491" s="39" t="s">
        <v>15</v>
      </c>
    </row>
    <row r="492" spans="1:8" x14ac:dyDescent="0.25">
      <c r="A492" s="89">
        <v>488</v>
      </c>
      <c r="B492" s="86">
        <v>44245</v>
      </c>
      <c r="C492" s="36">
        <v>2009</v>
      </c>
      <c r="D492" s="37" t="s">
        <v>523</v>
      </c>
      <c r="E492" s="38">
        <v>106293.6</v>
      </c>
      <c r="F492" s="37" t="s">
        <v>9</v>
      </c>
      <c r="G492" s="37" t="s">
        <v>93</v>
      </c>
      <c r="H492" s="39" t="s">
        <v>15</v>
      </c>
    </row>
    <row r="493" spans="1:8" x14ac:dyDescent="0.25">
      <c r="A493" s="89">
        <v>489</v>
      </c>
      <c r="B493" s="86">
        <v>44245</v>
      </c>
      <c r="C493" s="36">
        <v>2010</v>
      </c>
      <c r="D493" s="37" t="s">
        <v>523</v>
      </c>
      <c r="E493" s="38">
        <v>10000</v>
      </c>
      <c r="F493" s="37" t="s">
        <v>9</v>
      </c>
      <c r="G493" s="37" t="s">
        <v>524</v>
      </c>
      <c r="H493" s="39" t="s">
        <v>15</v>
      </c>
    </row>
    <row r="494" spans="1:8" x14ac:dyDescent="0.25">
      <c r="A494" s="89">
        <v>490</v>
      </c>
      <c r="B494" s="86">
        <v>44241</v>
      </c>
      <c r="C494" s="36">
        <v>1973</v>
      </c>
      <c r="D494" s="37" t="s">
        <v>523</v>
      </c>
      <c r="E494" s="38">
        <v>12000</v>
      </c>
      <c r="F494" s="37" t="s">
        <v>9</v>
      </c>
      <c r="G494" s="37" t="s">
        <v>524</v>
      </c>
      <c r="H494" s="39" t="s">
        <v>15</v>
      </c>
    </row>
    <row r="495" spans="1:8" x14ac:dyDescent="0.25">
      <c r="A495" s="89">
        <v>491</v>
      </c>
      <c r="B495" s="86">
        <v>44241</v>
      </c>
      <c r="C495" s="36">
        <v>1972</v>
      </c>
      <c r="D495" s="37" t="s">
        <v>523</v>
      </c>
      <c r="E495" s="38">
        <v>106102.00000000001</v>
      </c>
      <c r="F495" s="37" t="s">
        <v>9</v>
      </c>
      <c r="G495" s="37" t="s">
        <v>93</v>
      </c>
      <c r="H495" s="39" t="s">
        <v>15</v>
      </c>
    </row>
    <row r="496" spans="1:8" x14ac:dyDescent="0.25">
      <c r="A496" s="89">
        <v>492</v>
      </c>
      <c r="B496" s="86">
        <v>44242</v>
      </c>
      <c r="C496" s="36">
        <v>1986</v>
      </c>
      <c r="D496" s="37" t="s">
        <v>523</v>
      </c>
      <c r="E496" s="38">
        <v>12000</v>
      </c>
      <c r="F496" s="37" t="s">
        <v>9</v>
      </c>
      <c r="G496" s="37" t="s">
        <v>524</v>
      </c>
      <c r="H496" s="39" t="s">
        <v>15</v>
      </c>
    </row>
    <row r="497" spans="1:9" x14ac:dyDescent="0.25">
      <c r="A497" s="89">
        <v>493</v>
      </c>
      <c r="B497" s="86">
        <v>43278</v>
      </c>
      <c r="C497" s="36" t="s">
        <v>546</v>
      </c>
      <c r="D497" s="37" t="s">
        <v>547</v>
      </c>
      <c r="E497" s="38">
        <v>66158</v>
      </c>
      <c r="F497" s="37" t="s">
        <v>9</v>
      </c>
      <c r="G497" s="37" t="s">
        <v>548</v>
      </c>
      <c r="H497" s="39" t="s">
        <v>15</v>
      </c>
    </row>
    <row r="498" spans="1:9" x14ac:dyDescent="0.25">
      <c r="A498" s="89">
        <v>494</v>
      </c>
      <c r="B498" s="86">
        <v>43330</v>
      </c>
      <c r="C498" s="36" t="s">
        <v>549</v>
      </c>
      <c r="D498" s="37" t="s">
        <v>547</v>
      </c>
      <c r="E498" s="38">
        <v>3000</v>
      </c>
      <c r="F498" s="37" t="s">
        <v>9</v>
      </c>
      <c r="G498" s="37" t="s">
        <v>550</v>
      </c>
      <c r="H498" s="39" t="s">
        <v>15</v>
      </c>
    </row>
    <row r="499" spans="1:9" x14ac:dyDescent="0.25">
      <c r="A499" s="89">
        <v>495</v>
      </c>
      <c r="B499" s="86">
        <v>43873</v>
      </c>
      <c r="C499" s="36" t="s">
        <v>551</v>
      </c>
      <c r="D499" s="37" t="s">
        <v>552</v>
      </c>
      <c r="E499" s="38">
        <v>600710</v>
      </c>
      <c r="F499" s="37" t="s">
        <v>9</v>
      </c>
      <c r="G499" s="37" t="s">
        <v>553</v>
      </c>
      <c r="H499" s="39" t="s">
        <v>15</v>
      </c>
    </row>
    <row r="500" spans="1:9" x14ac:dyDescent="0.25">
      <c r="A500" s="89">
        <v>496</v>
      </c>
      <c r="B500" s="86">
        <v>43856</v>
      </c>
      <c r="C500" s="36" t="s">
        <v>554</v>
      </c>
      <c r="D500" s="37" t="s">
        <v>552</v>
      </c>
      <c r="E500" s="38">
        <v>331191.00000000006</v>
      </c>
      <c r="F500" s="37" t="s">
        <v>9</v>
      </c>
      <c r="G500" s="37" t="s">
        <v>553</v>
      </c>
      <c r="H500" s="39" t="s">
        <v>15</v>
      </c>
    </row>
    <row r="501" spans="1:9" x14ac:dyDescent="0.25">
      <c r="A501" s="89">
        <v>497</v>
      </c>
      <c r="B501" s="86">
        <v>43884</v>
      </c>
      <c r="C501" s="36" t="s">
        <v>555</v>
      </c>
      <c r="D501" s="37" t="s">
        <v>552</v>
      </c>
      <c r="E501" s="38">
        <v>309204</v>
      </c>
      <c r="F501" s="37" t="s">
        <v>9</v>
      </c>
      <c r="G501" s="37" t="s">
        <v>553</v>
      </c>
      <c r="H501" s="39" t="s">
        <v>15</v>
      </c>
    </row>
    <row r="502" spans="1:9" x14ac:dyDescent="0.25">
      <c r="A502" s="89">
        <v>498</v>
      </c>
      <c r="B502" s="86">
        <v>43884</v>
      </c>
      <c r="C502" s="36" t="s">
        <v>556</v>
      </c>
      <c r="D502" s="37" t="s">
        <v>552</v>
      </c>
      <c r="E502" s="38">
        <v>644139.99999999988</v>
      </c>
      <c r="F502" s="37" t="s">
        <v>9</v>
      </c>
      <c r="G502" s="37" t="s">
        <v>553</v>
      </c>
      <c r="H502" s="39" t="s">
        <v>15</v>
      </c>
    </row>
    <row r="503" spans="1:9" x14ac:dyDescent="0.25">
      <c r="A503" s="89">
        <v>499</v>
      </c>
      <c r="B503" s="86">
        <v>43972</v>
      </c>
      <c r="C503" s="36" t="s">
        <v>557</v>
      </c>
      <c r="D503" s="37" t="s">
        <v>552</v>
      </c>
      <c r="E503" s="38">
        <v>578964</v>
      </c>
      <c r="F503" s="37" t="s">
        <v>9</v>
      </c>
      <c r="G503" s="37" t="s">
        <v>553</v>
      </c>
      <c r="H503" s="39" t="s">
        <v>15</v>
      </c>
    </row>
    <row r="504" spans="1:9" x14ac:dyDescent="0.25">
      <c r="A504" s="89">
        <v>500</v>
      </c>
      <c r="B504" s="86">
        <v>44020</v>
      </c>
      <c r="C504" s="36" t="s">
        <v>558</v>
      </c>
      <c r="D504" s="37" t="s">
        <v>552</v>
      </c>
      <c r="E504" s="38">
        <v>551638</v>
      </c>
      <c r="F504" s="37" t="s">
        <v>9</v>
      </c>
      <c r="G504" s="37" t="s">
        <v>553</v>
      </c>
      <c r="H504" s="39" t="s">
        <v>15</v>
      </c>
    </row>
    <row r="505" spans="1:9" x14ac:dyDescent="0.25">
      <c r="A505" s="89">
        <v>501</v>
      </c>
      <c r="B505" s="86">
        <v>44050</v>
      </c>
      <c r="C505" s="36" t="s">
        <v>559</v>
      </c>
      <c r="D505" s="37" t="s">
        <v>552</v>
      </c>
      <c r="E505" s="38">
        <v>502649</v>
      </c>
      <c r="F505" s="37" t="s">
        <v>9</v>
      </c>
      <c r="G505" s="37" t="s">
        <v>553</v>
      </c>
      <c r="H505" s="39" t="s">
        <v>15</v>
      </c>
    </row>
    <row r="506" spans="1:9" x14ac:dyDescent="0.25">
      <c r="A506" s="89">
        <v>502</v>
      </c>
      <c r="B506" s="86">
        <v>44050</v>
      </c>
      <c r="C506" s="36" t="s">
        <v>560</v>
      </c>
      <c r="D506" s="37" t="s">
        <v>552</v>
      </c>
      <c r="E506" s="38">
        <v>556900.00000000012</v>
      </c>
      <c r="F506" s="37" t="s">
        <v>9</v>
      </c>
      <c r="G506" s="37" t="s">
        <v>553</v>
      </c>
      <c r="H506" s="39" t="s">
        <v>15</v>
      </c>
    </row>
    <row r="507" spans="1:9" x14ac:dyDescent="0.25">
      <c r="A507" s="89">
        <v>503</v>
      </c>
      <c r="B507" s="86">
        <v>44178</v>
      </c>
      <c r="C507" s="36" t="s">
        <v>561</v>
      </c>
      <c r="D507" s="37" t="s">
        <v>552</v>
      </c>
      <c r="E507" s="38">
        <v>711450</v>
      </c>
      <c r="F507" s="37" t="s">
        <v>9</v>
      </c>
      <c r="G507" s="37" t="s">
        <v>553</v>
      </c>
      <c r="H507" s="39" t="s">
        <v>15</v>
      </c>
    </row>
    <row r="508" spans="1:9" x14ac:dyDescent="0.25">
      <c r="A508" s="89">
        <v>504</v>
      </c>
      <c r="B508" s="86">
        <v>44248</v>
      </c>
      <c r="C508" s="36" t="s">
        <v>562</v>
      </c>
      <c r="D508" s="37" t="s">
        <v>552</v>
      </c>
      <c r="E508" s="38">
        <v>660005.99999999988</v>
      </c>
      <c r="F508" s="37" t="s">
        <v>9</v>
      </c>
      <c r="G508" s="37" t="s">
        <v>553</v>
      </c>
      <c r="H508" s="39" t="s">
        <v>15</v>
      </c>
    </row>
    <row r="509" spans="1:9" x14ac:dyDescent="0.25">
      <c r="A509" s="89">
        <v>505</v>
      </c>
      <c r="B509" s="86">
        <v>44233</v>
      </c>
      <c r="C509" s="36" t="s">
        <v>563</v>
      </c>
      <c r="D509" s="37" t="s">
        <v>564</v>
      </c>
      <c r="E509" s="38">
        <v>189473</v>
      </c>
      <c r="F509" s="37" t="s">
        <v>9</v>
      </c>
      <c r="G509" s="37" t="s">
        <v>565</v>
      </c>
      <c r="H509" s="39" t="s">
        <v>15</v>
      </c>
    </row>
    <row r="510" spans="1:9" x14ac:dyDescent="0.25">
      <c r="A510" s="89">
        <v>506</v>
      </c>
      <c r="B510" s="86">
        <v>44233</v>
      </c>
      <c r="C510" s="36"/>
      <c r="D510" s="37" t="s">
        <v>566</v>
      </c>
      <c r="E510" s="38">
        <v>10977</v>
      </c>
      <c r="F510" s="37" t="s">
        <v>9</v>
      </c>
      <c r="G510" s="37" t="s">
        <v>565</v>
      </c>
      <c r="H510" s="39" t="s">
        <v>15</v>
      </c>
      <c r="I510" t="s">
        <v>1857</v>
      </c>
    </row>
    <row r="511" spans="1:9" x14ac:dyDescent="0.25">
      <c r="A511" s="89">
        <v>507</v>
      </c>
      <c r="B511" s="86">
        <v>44253</v>
      </c>
      <c r="C511" s="36">
        <v>1</v>
      </c>
      <c r="D511" s="37" t="s">
        <v>567</v>
      </c>
      <c r="E511" s="38">
        <v>39600</v>
      </c>
      <c r="F511" s="37" t="s">
        <v>9</v>
      </c>
      <c r="G511" s="37" t="s">
        <v>565</v>
      </c>
      <c r="H511" s="39" t="s">
        <v>15</v>
      </c>
    </row>
    <row r="512" spans="1:9" x14ac:dyDescent="0.25">
      <c r="A512" s="89">
        <v>508</v>
      </c>
      <c r="B512" s="86">
        <v>44253</v>
      </c>
      <c r="C512" s="36" t="s">
        <v>568</v>
      </c>
      <c r="D512" s="37" t="s">
        <v>569</v>
      </c>
      <c r="E512" s="38">
        <v>61421</v>
      </c>
      <c r="F512" s="37" t="s">
        <v>9</v>
      </c>
      <c r="G512" s="37" t="s">
        <v>565</v>
      </c>
      <c r="H512" s="39" t="s">
        <v>15</v>
      </c>
    </row>
    <row r="513" spans="1:8" x14ac:dyDescent="0.25">
      <c r="A513" s="89">
        <v>509</v>
      </c>
      <c r="B513" s="86">
        <v>44256</v>
      </c>
      <c r="C513" s="36" t="s">
        <v>568</v>
      </c>
      <c r="D513" s="37" t="s">
        <v>569</v>
      </c>
      <c r="E513" s="38">
        <v>66131</v>
      </c>
      <c r="F513" s="37" t="s">
        <v>9</v>
      </c>
      <c r="G513" s="37" t="s">
        <v>565</v>
      </c>
      <c r="H513" s="39" t="s">
        <v>15</v>
      </c>
    </row>
    <row r="514" spans="1:8" x14ac:dyDescent="0.25">
      <c r="A514" s="89">
        <v>510</v>
      </c>
      <c r="B514" s="86">
        <v>44574</v>
      </c>
      <c r="C514" s="36" t="s">
        <v>570</v>
      </c>
      <c r="D514" s="37" t="s">
        <v>552</v>
      </c>
      <c r="E514" s="38">
        <f>546932+0.2</f>
        <v>546932.19999999995</v>
      </c>
      <c r="F514" s="37" t="s">
        <v>9</v>
      </c>
      <c r="G514" s="37" t="s">
        <v>553</v>
      </c>
      <c r="H514" s="39" t="s">
        <v>15</v>
      </c>
    </row>
    <row r="515" spans="1:8" x14ac:dyDescent="0.25">
      <c r="A515" s="89">
        <v>511</v>
      </c>
      <c r="B515" s="86">
        <v>43084</v>
      </c>
      <c r="C515" s="36" t="s">
        <v>571</v>
      </c>
      <c r="D515" s="37" t="s">
        <v>572</v>
      </c>
      <c r="E515" s="38">
        <v>625300</v>
      </c>
      <c r="F515" s="37" t="s">
        <v>9</v>
      </c>
      <c r="G515" s="37" t="s">
        <v>337</v>
      </c>
      <c r="H515" s="39" t="s">
        <v>15</v>
      </c>
    </row>
    <row r="516" spans="1:8" x14ac:dyDescent="0.25">
      <c r="A516" s="89">
        <v>512</v>
      </c>
      <c r="B516" s="86">
        <v>43157</v>
      </c>
      <c r="C516" s="36" t="s">
        <v>573</v>
      </c>
      <c r="D516" s="37" t="s">
        <v>572</v>
      </c>
      <c r="E516" s="38">
        <v>431995.00000000006</v>
      </c>
      <c r="F516" s="37" t="s">
        <v>9</v>
      </c>
      <c r="G516" s="37" t="s">
        <v>337</v>
      </c>
      <c r="H516" s="39" t="s">
        <v>15</v>
      </c>
    </row>
    <row r="517" spans="1:8" x14ac:dyDescent="0.25">
      <c r="A517" s="89">
        <v>513</v>
      </c>
      <c r="B517" s="86">
        <v>43157</v>
      </c>
      <c r="C517" s="36" t="s">
        <v>574</v>
      </c>
      <c r="D517" s="37" t="s">
        <v>572</v>
      </c>
      <c r="E517" s="38">
        <v>438714</v>
      </c>
      <c r="F517" s="37" t="s">
        <v>9</v>
      </c>
      <c r="G517" s="37" t="s">
        <v>337</v>
      </c>
      <c r="H517" s="39" t="s">
        <v>15</v>
      </c>
    </row>
    <row r="518" spans="1:8" x14ac:dyDescent="0.25">
      <c r="A518" s="89">
        <v>514</v>
      </c>
      <c r="B518" s="86">
        <v>44172</v>
      </c>
      <c r="C518" s="36" t="s">
        <v>575</v>
      </c>
      <c r="D518" s="37" t="s">
        <v>576</v>
      </c>
      <c r="E518" s="38">
        <v>109036</v>
      </c>
      <c r="F518" s="37" t="s">
        <v>9</v>
      </c>
      <c r="G518" s="37" t="s">
        <v>565</v>
      </c>
      <c r="H518" s="39" t="s">
        <v>15</v>
      </c>
    </row>
    <row r="519" spans="1:8" x14ac:dyDescent="0.25">
      <c r="A519" s="89">
        <v>515</v>
      </c>
      <c r="B519" s="86">
        <v>44189</v>
      </c>
      <c r="C519" s="36" t="s">
        <v>577</v>
      </c>
      <c r="D519" s="37" t="s">
        <v>578</v>
      </c>
      <c r="E519" s="38">
        <v>43000</v>
      </c>
      <c r="F519" s="37" t="s">
        <v>9</v>
      </c>
      <c r="G519" s="37" t="s">
        <v>565</v>
      </c>
      <c r="H519" s="39" t="s">
        <v>15</v>
      </c>
    </row>
    <row r="520" spans="1:8" x14ac:dyDescent="0.25">
      <c r="A520" s="89">
        <v>516</v>
      </c>
      <c r="B520" s="86">
        <v>44483</v>
      </c>
      <c r="C520" s="36" t="s">
        <v>579</v>
      </c>
      <c r="D520" s="37" t="s">
        <v>580</v>
      </c>
      <c r="E520" s="38">
        <v>21355.8</v>
      </c>
      <c r="F520" s="37" t="s">
        <v>9</v>
      </c>
      <c r="G520" s="37" t="s">
        <v>581</v>
      </c>
      <c r="H520" s="39" t="s">
        <v>15</v>
      </c>
    </row>
    <row r="521" spans="1:8" x14ac:dyDescent="0.25">
      <c r="A521" s="89">
        <v>517</v>
      </c>
      <c r="B521" s="86">
        <v>44533</v>
      </c>
      <c r="C521" s="36" t="s">
        <v>582</v>
      </c>
      <c r="D521" s="37" t="s">
        <v>583</v>
      </c>
      <c r="E521" s="38">
        <v>10080</v>
      </c>
      <c r="F521" s="37" t="s">
        <v>9</v>
      </c>
      <c r="G521" s="37" t="s">
        <v>584</v>
      </c>
      <c r="H521" s="39" t="s">
        <v>15</v>
      </c>
    </row>
    <row r="522" spans="1:8" x14ac:dyDescent="0.25">
      <c r="A522" s="89">
        <v>518</v>
      </c>
      <c r="B522" s="86">
        <v>43515</v>
      </c>
      <c r="C522" s="36" t="s">
        <v>585</v>
      </c>
      <c r="D522" s="37" t="s">
        <v>586</v>
      </c>
      <c r="E522" s="38">
        <v>463184</v>
      </c>
      <c r="F522" s="37" t="s">
        <v>9</v>
      </c>
      <c r="G522" s="37" t="s">
        <v>172</v>
      </c>
      <c r="H522" s="39" t="s">
        <v>173</v>
      </c>
    </row>
    <row r="523" spans="1:8" x14ac:dyDescent="0.25">
      <c r="A523" s="89">
        <v>519</v>
      </c>
      <c r="B523" s="86">
        <v>43550</v>
      </c>
      <c r="C523" s="36" t="s">
        <v>587</v>
      </c>
      <c r="D523" s="37" t="s">
        <v>586</v>
      </c>
      <c r="E523" s="38">
        <v>624031</v>
      </c>
      <c r="F523" s="37" t="s">
        <v>9</v>
      </c>
      <c r="G523" s="37" t="s">
        <v>172</v>
      </c>
      <c r="H523" s="39" t="s">
        <v>173</v>
      </c>
    </row>
    <row r="524" spans="1:8" x14ac:dyDescent="0.25">
      <c r="A524" s="89">
        <v>520</v>
      </c>
      <c r="B524" s="86">
        <v>43543</v>
      </c>
      <c r="C524" s="36" t="s">
        <v>588</v>
      </c>
      <c r="D524" s="37" t="s">
        <v>586</v>
      </c>
      <c r="E524" s="38">
        <v>238580</v>
      </c>
      <c r="F524" s="37" t="s">
        <v>9</v>
      </c>
      <c r="G524" s="37" t="s">
        <v>172</v>
      </c>
      <c r="H524" s="39" t="s">
        <v>173</v>
      </c>
    </row>
    <row r="525" spans="1:8" x14ac:dyDescent="0.25">
      <c r="A525" s="89">
        <v>521</v>
      </c>
      <c r="B525" s="86">
        <v>43284</v>
      </c>
      <c r="C525" s="36">
        <v>3451102193</v>
      </c>
      <c r="D525" s="37" t="s">
        <v>589</v>
      </c>
      <c r="E525" s="38">
        <v>4404.66</v>
      </c>
      <c r="F525" s="37" t="s">
        <v>23</v>
      </c>
      <c r="G525" s="37" t="s">
        <v>590</v>
      </c>
      <c r="H525" s="39" t="s">
        <v>49</v>
      </c>
    </row>
    <row r="526" spans="1:8" x14ac:dyDescent="0.25">
      <c r="A526" s="89">
        <v>522</v>
      </c>
      <c r="B526" s="86">
        <v>43284</v>
      </c>
      <c r="C526" s="36">
        <v>3451102200</v>
      </c>
      <c r="D526" s="37" t="s">
        <v>589</v>
      </c>
      <c r="E526" s="38">
        <v>27210</v>
      </c>
      <c r="F526" s="37" t="s">
        <v>23</v>
      </c>
      <c r="G526" s="37" t="s">
        <v>591</v>
      </c>
      <c r="H526" s="39" t="s">
        <v>49</v>
      </c>
    </row>
    <row r="527" spans="1:8" x14ac:dyDescent="0.25">
      <c r="A527" s="89">
        <v>523</v>
      </c>
      <c r="B527" s="86">
        <v>43298</v>
      </c>
      <c r="C527" s="36" t="s">
        <v>592</v>
      </c>
      <c r="D527" s="37" t="s">
        <v>593</v>
      </c>
      <c r="E527" s="38">
        <v>102399.00000000001</v>
      </c>
      <c r="F527" s="37" t="s">
        <v>9</v>
      </c>
      <c r="G527" s="37" t="s">
        <v>93</v>
      </c>
      <c r="H527" s="39" t="s">
        <v>15</v>
      </c>
    </row>
    <row r="528" spans="1:8" x14ac:dyDescent="0.25">
      <c r="A528" s="89">
        <v>524</v>
      </c>
      <c r="B528" s="86">
        <v>43290</v>
      </c>
      <c r="C528" s="36" t="s">
        <v>594</v>
      </c>
      <c r="D528" s="37" t="s">
        <v>593</v>
      </c>
      <c r="E528" s="38">
        <v>121200.00000000001</v>
      </c>
      <c r="F528" s="37" t="s">
        <v>9</v>
      </c>
      <c r="G528" s="37" t="s">
        <v>93</v>
      </c>
      <c r="H528" s="39" t="s">
        <v>15</v>
      </c>
    </row>
    <row r="529" spans="1:8" x14ac:dyDescent="0.25">
      <c r="A529" s="89">
        <v>525</v>
      </c>
      <c r="B529" s="86">
        <v>43307</v>
      </c>
      <c r="C529" s="36" t="s">
        <v>595</v>
      </c>
      <c r="D529" s="37" t="s">
        <v>593</v>
      </c>
      <c r="E529" s="38">
        <v>122664.99999999999</v>
      </c>
      <c r="F529" s="37" t="s">
        <v>9</v>
      </c>
      <c r="G529" s="37" t="s">
        <v>93</v>
      </c>
      <c r="H529" s="39" t="s">
        <v>15</v>
      </c>
    </row>
    <row r="530" spans="1:8" x14ac:dyDescent="0.25">
      <c r="A530" s="89">
        <v>526</v>
      </c>
      <c r="B530" s="86">
        <v>43303</v>
      </c>
      <c r="C530" s="36" t="s">
        <v>596</v>
      </c>
      <c r="D530" s="37" t="s">
        <v>593</v>
      </c>
      <c r="E530" s="38">
        <v>141300</v>
      </c>
      <c r="F530" s="37" t="s">
        <v>9</v>
      </c>
      <c r="G530" s="37" t="s">
        <v>93</v>
      </c>
      <c r="H530" s="39" t="s">
        <v>15</v>
      </c>
    </row>
    <row r="531" spans="1:8" x14ac:dyDescent="0.25">
      <c r="A531" s="89">
        <v>527</v>
      </c>
      <c r="B531" s="86">
        <v>43298</v>
      </c>
      <c r="C531" s="36" t="s">
        <v>597</v>
      </c>
      <c r="D531" s="37" t="s">
        <v>593</v>
      </c>
      <c r="E531" s="38">
        <v>95699.999999999985</v>
      </c>
      <c r="F531" s="37" t="s">
        <v>9</v>
      </c>
      <c r="G531" s="37" t="s">
        <v>93</v>
      </c>
      <c r="H531" s="39" t="s">
        <v>15</v>
      </c>
    </row>
    <row r="532" spans="1:8" x14ac:dyDescent="0.25">
      <c r="A532" s="89">
        <v>528</v>
      </c>
      <c r="B532" s="86">
        <v>43326</v>
      </c>
      <c r="C532" s="36" t="s">
        <v>598</v>
      </c>
      <c r="D532" s="37" t="s">
        <v>593</v>
      </c>
      <c r="E532" s="38">
        <v>127250</v>
      </c>
      <c r="F532" s="37" t="s">
        <v>9</v>
      </c>
      <c r="G532" s="37" t="s">
        <v>93</v>
      </c>
      <c r="H532" s="39" t="s">
        <v>15</v>
      </c>
    </row>
    <row r="533" spans="1:8" x14ac:dyDescent="0.25">
      <c r="A533" s="89">
        <v>529</v>
      </c>
      <c r="B533" s="86">
        <v>43341</v>
      </c>
      <c r="C533" s="36" t="s">
        <v>599</v>
      </c>
      <c r="D533" s="37" t="s">
        <v>593</v>
      </c>
      <c r="E533" s="38">
        <v>59273</v>
      </c>
      <c r="F533" s="37" t="s">
        <v>9</v>
      </c>
      <c r="G533" s="37" t="s">
        <v>93</v>
      </c>
      <c r="H533" s="39" t="s">
        <v>15</v>
      </c>
    </row>
    <row r="534" spans="1:8" x14ac:dyDescent="0.25">
      <c r="A534" s="89">
        <v>530</v>
      </c>
      <c r="B534" s="86">
        <v>43337</v>
      </c>
      <c r="C534" s="36" t="s">
        <v>600</v>
      </c>
      <c r="D534" s="37" t="s">
        <v>593</v>
      </c>
      <c r="E534" s="38">
        <v>118533</v>
      </c>
      <c r="F534" s="37" t="s">
        <v>9</v>
      </c>
      <c r="G534" s="37" t="s">
        <v>93</v>
      </c>
      <c r="H534" s="39" t="s">
        <v>15</v>
      </c>
    </row>
    <row r="535" spans="1:8" x14ac:dyDescent="0.25">
      <c r="A535" s="89">
        <v>531</v>
      </c>
      <c r="B535" s="86">
        <v>43326</v>
      </c>
      <c r="C535" s="36" t="s">
        <v>601</v>
      </c>
      <c r="D535" s="37" t="s">
        <v>593</v>
      </c>
      <c r="E535" s="38">
        <v>118500</v>
      </c>
      <c r="F535" s="37" t="s">
        <v>9</v>
      </c>
      <c r="G535" s="37" t="s">
        <v>93</v>
      </c>
      <c r="H535" s="39" t="s">
        <v>15</v>
      </c>
    </row>
    <row r="536" spans="1:8" ht="14.25" customHeight="1" x14ac:dyDescent="0.25">
      <c r="A536" s="89">
        <v>532</v>
      </c>
      <c r="B536" s="86">
        <v>43345</v>
      </c>
      <c r="C536" s="36" t="s">
        <v>602</v>
      </c>
      <c r="D536" s="37" t="s">
        <v>593</v>
      </c>
      <c r="E536" s="38">
        <v>39612.999999999993</v>
      </c>
      <c r="F536" s="37" t="s">
        <v>9</v>
      </c>
      <c r="G536" s="37" t="s">
        <v>93</v>
      </c>
      <c r="H536" s="39" t="s">
        <v>15</v>
      </c>
    </row>
    <row r="537" spans="1:8" x14ac:dyDescent="0.25">
      <c r="A537" s="89">
        <v>533</v>
      </c>
      <c r="B537" s="86">
        <v>43344</v>
      </c>
      <c r="C537" s="36" t="s">
        <v>603</v>
      </c>
      <c r="D537" s="37" t="s">
        <v>593</v>
      </c>
      <c r="E537" s="38">
        <v>118546</v>
      </c>
      <c r="F537" s="37" t="s">
        <v>9</v>
      </c>
      <c r="G537" s="37" t="s">
        <v>93</v>
      </c>
      <c r="H537" s="39" t="s">
        <v>15</v>
      </c>
    </row>
    <row r="538" spans="1:8" x14ac:dyDescent="0.25">
      <c r="A538" s="89">
        <v>534</v>
      </c>
      <c r="B538" s="86">
        <v>43349</v>
      </c>
      <c r="C538" s="36" t="s">
        <v>604</v>
      </c>
      <c r="D538" s="37" t="s">
        <v>593</v>
      </c>
      <c r="E538" s="38">
        <v>85725.999999999985</v>
      </c>
      <c r="F538" s="37" t="s">
        <v>9</v>
      </c>
      <c r="G538" s="37" t="s">
        <v>93</v>
      </c>
      <c r="H538" s="39" t="s">
        <v>15</v>
      </c>
    </row>
    <row r="539" spans="1:8" x14ac:dyDescent="0.25">
      <c r="A539" s="89">
        <v>535</v>
      </c>
      <c r="B539" s="86">
        <v>43361</v>
      </c>
      <c r="C539" s="36" t="s">
        <v>605</v>
      </c>
      <c r="D539" s="37" t="s">
        <v>593</v>
      </c>
      <c r="E539" s="38">
        <v>138033</v>
      </c>
      <c r="F539" s="37" t="s">
        <v>9</v>
      </c>
      <c r="G539" s="37" t="s">
        <v>93</v>
      </c>
      <c r="H539" s="39" t="s">
        <v>15</v>
      </c>
    </row>
    <row r="540" spans="1:8" x14ac:dyDescent="0.25">
      <c r="A540" s="89">
        <v>536</v>
      </c>
      <c r="B540" s="86">
        <v>43358</v>
      </c>
      <c r="C540" s="36" t="s">
        <v>606</v>
      </c>
      <c r="D540" s="37" t="s">
        <v>593</v>
      </c>
      <c r="E540" s="38">
        <v>99046</v>
      </c>
      <c r="F540" s="37" t="s">
        <v>9</v>
      </c>
      <c r="G540" s="37" t="s">
        <v>93</v>
      </c>
      <c r="H540" s="39" t="s">
        <v>15</v>
      </c>
    </row>
    <row r="541" spans="1:8" x14ac:dyDescent="0.25">
      <c r="A541" s="89">
        <v>537</v>
      </c>
      <c r="B541" s="86">
        <v>43358</v>
      </c>
      <c r="C541" s="36" t="s">
        <v>607</v>
      </c>
      <c r="D541" s="37" t="s">
        <v>593</v>
      </c>
      <c r="E541" s="38">
        <v>99033</v>
      </c>
      <c r="F541" s="37" t="s">
        <v>9</v>
      </c>
      <c r="G541" s="37" t="s">
        <v>93</v>
      </c>
      <c r="H541" s="39" t="s">
        <v>15</v>
      </c>
    </row>
    <row r="542" spans="1:8" x14ac:dyDescent="0.25">
      <c r="A542" s="89">
        <v>538</v>
      </c>
      <c r="B542" s="86">
        <v>43353</v>
      </c>
      <c r="C542" s="36" t="s">
        <v>608</v>
      </c>
      <c r="D542" s="37" t="s">
        <v>593</v>
      </c>
      <c r="E542" s="38">
        <v>99000.000000000015</v>
      </c>
      <c r="F542" s="37" t="s">
        <v>9</v>
      </c>
      <c r="G542" s="37" t="s">
        <v>93</v>
      </c>
      <c r="H542" s="39" t="s">
        <v>15</v>
      </c>
    </row>
    <row r="543" spans="1:8" x14ac:dyDescent="0.25">
      <c r="A543" s="89">
        <v>539</v>
      </c>
      <c r="B543" s="86">
        <v>43373</v>
      </c>
      <c r="C543" s="36" t="s">
        <v>609</v>
      </c>
      <c r="D543" s="37" t="s">
        <v>593</v>
      </c>
      <c r="E543" s="38">
        <v>120034</v>
      </c>
      <c r="F543" s="37" t="s">
        <v>9</v>
      </c>
      <c r="G543" s="37" t="s">
        <v>93</v>
      </c>
      <c r="H543" s="39" t="s">
        <v>15</v>
      </c>
    </row>
    <row r="544" spans="1:8" x14ac:dyDescent="0.25">
      <c r="A544" s="89">
        <v>540</v>
      </c>
      <c r="B544" s="86">
        <v>43371</v>
      </c>
      <c r="C544" s="36" t="s">
        <v>610</v>
      </c>
      <c r="D544" s="37" t="s">
        <v>593</v>
      </c>
      <c r="E544" s="38">
        <v>120034</v>
      </c>
      <c r="F544" s="37" t="s">
        <v>9</v>
      </c>
      <c r="G544" s="37" t="s">
        <v>93</v>
      </c>
      <c r="H544" s="39" t="s">
        <v>15</v>
      </c>
    </row>
    <row r="545" spans="1:8" x14ac:dyDescent="0.25">
      <c r="A545" s="89">
        <v>541</v>
      </c>
      <c r="B545" s="86">
        <v>43371</v>
      </c>
      <c r="C545" s="36" t="s">
        <v>611</v>
      </c>
      <c r="D545" s="37" t="s">
        <v>593</v>
      </c>
      <c r="E545" s="38">
        <v>120034</v>
      </c>
      <c r="F545" s="37" t="s">
        <v>9</v>
      </c>
      <c r="G545" s="37" t="s">
        <v>93</v>
      </c>
      <c r="H545" s="39" t="s">
        <v>15</v>
      </c>
    </row>
    <row r="546" spans="1:8" x14ac:dyDescent="0.25">
      <c r="A546" s="89">
        <v>542</v>
      </c>
      <c r="B546" s="86">
        <v>43381</v>
      </c>
      <c r="C546" s="36" t="s">
        <v>612</v>
      </c>
      <c r="D546" s="37" t="s">
        <v>593</v>
      </c>
      <c r="E546" s="38">
        <v>120000</v>
      </c>
      <c r="F546" s="37" t="s">
        <v>9</v>
      </c>
      <c r="G546" s="37" t="s">
        <v>93</v>
      </c>
      <c r="H546" s="39" t="s">
        <v>15</v>
      </c>
    </row>
    <row r="547" spans="1:8" x14ac:dyDescent="0.25">
      <c r="A547" s="89">
        <v>543</v>
      </c>
      <c r="B547" s="86">
        <v>43380</v>
      </c>
      <c r="C547" s="36" t="s">
        <v>613</v>
      </c>
      <c r="D547" s="37" t="s">
        <v>593</v>
      </c>
      <c r="E547" s="38">
        <v>129450.00000000001</v>
      </c>
      <c r="F547" s="37" t="s">
        <v>9</v>
      </c>
      <c r="G547" s="37" t="s">
        <v>93</v>
      </c>
      <c r="H547" s="39" t="s">
        <v>15</v>
      </c>
    </row>
    <row r="548" spans="1:8" x14ac:dyDescent="0.25">
      <c r="A548" s="89">
        <v>544</v>
      </c>
      <c r="B548" s="86">
        <v>43381</v>
      </c>
      <c r="C548" s="36" t="s">
        <v>614</v>
      </c>
      <c r="D548" s="37" t="s">
        <v>593</v>
      </c>
      <c r="E548" s="38">
        <v>103250</v>
      </c>
      <c r="F548" s="37" t="s">
        <v>9</v>
      </c>
      <c r="G548" s="37" t="s">
        <v>93</v>
      </c>
      <c r="H548" s="39" t="s">
        <v>15</v>
      </c>
    </row>
    <row r="549" spans="1:8" x14ac:dyDescent="0.25">
      <c r="A549" s="89">
        <v>545</v>
      </c>
      <c r="B549" s="86">
        <v>43383</v>
      </c>
      <c r="C549" s="36" t="s">
        <v>615</v>
      </c>
      <c r="D549" s="37" t="s">
        <v>593</v>
      </c>
      <c r="E549" s="38">
        <v>93800</v>
      </c>
      <c r="F549" s="37" t="s">
        <v>9</v>
      </c>
      <c r="G549" s="37" t="s">
        <v>93</v>
      </c>
      <c r="H549" s="39" t="s">
        <v>15</v>
      </c>
    </row>
    <row r="550" spans="1:8" x14ac:dyDescent="0.25">
      <c r="A550" s="89">
        <v>546</v>
      </c>
      <c r="B550" s="86">
        <v>43386</v>
      </c>
      <c r="C550" s="36" t="s">
        <v>616</v>
      </c>
      <c r="D550" s="37" t="s">
        <v>593</v>
      </c>
      <c r="E550" s="38">
        <v>120000</v>
      </c>
      <c r="F550" s="37" t="s">
        <v>9</v>
      </c>
      <c r="G550" s="37" t="s">
        <v>93</v>
      </c>
      <c r="H550" s="39" t="s">
        <v>15</v>
      </c>
    </row>
    <row r="551" spans="1:8" x14ac:dyDescent="0.25">
      <c r="A551" s="89">
        <v>547</v>
      </c>
      <c r="B551" s="86">
        <v>43389</v>
      </c>
      <c r="C551" s="36" t="s">
        <v>617</v>
      </c>
      <c r="D551" s="37" t="s">
        <v>593</v>
      </c>
      <c r="E551" s="38">
        <v>108000.00000000001</v>
      </c>
      <c r="F551" s="37" t="s">
        <v>9</v>
      </c>
      <c r="G551" s="37" t="s">
        <v>93</v>
      </c>
      <c r="H551" s="39" t="s">
        <v>15</v>
      </c>
    </row>
    <row r="552" spans="1:8" x14ac:dyDescent="0.25">
      <c r="A552" s="89">
        <v>548</v>
      </c>
      <c r="B552" s="86">
        <v>43389</v>
      </c>
      <c r="C552" s="36" t="s">
        <v>618</v>
      </c>
      <c r="D552" s="37" t="s">
        <v>593</v>
      </c>
      <c r="E552" s="38">
        <v>113500.00000000001</v>
      </c>
      <c r="F552" s="37" t="s">
        <v>9</v>
      </c>
      <c r="G552" s="37" t="s">
        <v>93</v>
      </c>
      <c r="H552" s="39" t="s">
        <v>15</v>
      </c>
    </row>
    <row r="553" spans="1:8" x14ac:dyDescent="0.25">
      <c r="A553" s="89">
        <v>549</v>
      </c>
      <c r="B553" s="86">
        <v>43390</v>
      </c>
      <c r="C553" s="36" t="s">
        <v>619</v>
      </c>
      <c r="D553" s="37" t="s">
        <v>593</v>
      </c>
      <c r="E553" s="38">
        <v>80399.999999999985</v>
      </c>
      <c r="F553" s="37" t="s">
        <v>9</v>
      </c>
      <c r="G553" s="37" t="s">
        <v>93</v>
      </c>
      <c r="H553" s="39" t="s">
        <v>15</v>
      </c>
    </row>
    <row r="554" spans="1:8" x14ac:dyDescent="0.25">
      <c r="A554" s="89">
        <v>550</v>
      </c>
      <c r="B554" s="86">
        <v>43394</v>
      </c>
      <c r="C554" s="36" t="s">
        <v>620</v>
      </c>
      <c r="D554" s="37" t="s">
        <v>593</v>
      </c>
      <c r="E554" s="38">
        <v>91142</v>
      </c>
      <c r="F554" s="37" t="s">
        <v>9</v>
      </c>
      <c r="G554" s="37" t="s">
        <v>93</v>
      </c>
      <c r="H554" s="39" t="s">
        <v>15</v>
      </c>
    </row>
    <row r="555" spans="1:8" x14ac:dyDescent="0.25">
      <c r="A555" s="89">
        <v>551</v>
      </c>
      <c r="B555" s="86">
        <v>43395</v>
      </c>
      <c r="C555" s="36" t="s">
        <v>621</v>
      </c>
      <c r="D555" s="37" t="s">
        <v>593</v>
      </c>
      <c r="E555" s="38">
        <v>95942</v>
      </c>
      <c r="F555" s="37" t="s">
        <v>9</v>
      </c>
      <c r="G555" s="37" t="s">
        <v>93</v>
      </c>
      <c r="H555" s="39" t="s">
        <v>15</v>
      </c>
    </row>
    <row r="556" spans="1:8" x14ac:dyDescent="0.25">
      <c r="A556" s="89">
        <v>552</v>
      </c>
      <c r="B556" s="86">
        <v>43395</v>
      </c>
      <c r="C556" s="36" t="s">
        <v>622</v>
      </c>
      <c r="D556" s="37" t="s">
        <v>593</v>
      </c>
      <c r="E556" s="38">
        <v>103783.00000000001</v>
      </c>
      <c r="F556" s="37" t="s">
        <v>9</v>
      </c>
      <c r="G556" s="37" t="s">
        <v>93</v>
      </c>
      <c r="H556" s="39" t="s">
        <v>15</v>
      </c>
    </row>
    <row r="557" spans="1:8" x14ac:dyDescent="0.25">
      <c r="A557" s="89">
        <v>553</v>
      </c>
      <c r="B557" s="86">
        <v>43402</v>
      </c>
      <c r="C557" s="36" t="s">
        <v>623</v>
      </c>
      <c r="D557" s="37" t="s">
        <v>593</v>
      </c>
      <c r="E557" s="38">
        <v>75167</v>
      </c>
      <c r="F557" s="37" t="s">
        <v>9</v>
      </c>
      <c r="G557" s="37" t="s">
        <v>93</v>
      </c>
      <c r="H557" s="39" t="s">
        <v>15</v>
      </c>
    </row>
    <row r="558" spans="1:8" x14ac:dyDescent="0.25">
      <c r="A558" s="89">
        <v>554</v>
      </c>
      <c r="B558" s="86">
        <v>43401</v>
      </c>
      <c r="C558" s="36" t="s">
        <v>624</v>
      </c>
      <c r="D558" s="37" t="s">
        <v>593</v>
      </c>
      <c r="E558" s="38">
        <v>116804.00000000001</v>
      </c>
      <c r="F558" s="37" t="s">
        <v>9</v>
      </c>
      <c r="G558" s="37" t="s">
        <v>93</v>
      </c>
      <c r="H558" s="39" t="s">
        <v>15</v>
      </c>
    </row>
    <row r="559" spans="1:8" x14ac:dyDescent="0.25">
      <c r="A559" s="89">
        <v>555</v>
      </c>
      <c r="B559" s="86">
        <v>43403</v>
      </c>
      <c r="C559" s="36" t="s">
        <v>625</v>
      </c>
      <c r="D559" s="37" t="s">
        <v>593</v>
      </c>
      <c r="E559" s="38">
        <v>88350.000000000015</v>
      </c>
      <c r="F559" s="37" t="s">
        <v>9</v>
      </c>
      <c r="G559" s="37" t="s">
        <v>93</v>
      </c>
      <c r="H559" s="39" t="s">
        <v>15</v>
      </c>
    </row>
    <row r="560" spans="1:8" x14ac:dyDescent="0.25">
      <c r="A560" s="89">
        <v>556</v>
      </c>
      <c r="B560" s="86">
        <v>43465</v>
      </c>
      <c r="C560" s="36" t="s">
        <v>626</v>
      </c>
      <c r="D560" s="37" t="s">
        <v>593</v>
      </c>
      <c r="E560" s="38">
        <v>91350.000000000015</v>
      </c>
      <c r="F560" s="37" t="s">
        <v>9</v>
      </c>
      <c r="G560" s="37" t="s">
        <v>93</v>
      </c>
      <c r="H560" s="39" t="s">
        <v>15</v>
      </c>
    </row>
    <row r="561" spans="1:8" x14ac:dyDescent="0.25">
      <c r="A561" s="89">
        <v>557</v>
      </c>
      <c r="B561" s="86">
        <v>43461</v>
      </c>
      <c r="C561" s="36" t="s">
        <v>627</v>
      </c>
      <c r="D561" s="37" t="s">
        <v>593</v>
      </c>
      <c r="E561" s="38">
        <v>88316.000000000015</v>
      </c>
      <c r="F561" s="37" t="s">
        <v>9</v>
      </c>
      <c r="G561" s="37" t="s">
        <v>93</v>
      </c>
      <c r="H561" s="39" t="s">
        <v>15</v>
      </c>
    </row>
    <row r="562" spans="1:8" x14ac:dyDescent="0.25">
      <c r="A562" s="89">
        <v>558</v>
      </c>
      <c r="B562" s="86">
        <v>43442</v>
      </c>
      <c r="C562" s="36" t="s">
        <v>628</v>
      </c>
      <c r="D562" s="37" t="s">
        <v>593</v>
      </c>
      <c r="E562" s="38">
        <v>93588</v>
      </c>
      <c r="F562" s="37" t="s">
        <v>9</v>
      </c>
      <c r="G562" s="37" t="s">
        <v>93</v>
      </c>
      <c r="H562" s="39" t="s">
        <v>15</v>
      </c>
    </row>
    <row r="563" spans="1:8" x14ac:dyDescent="0.25">
      <c r="A563" s="89">
        <v>559</v>
      </c>
      <c r="B563" s="86">
        <v>43441</v>
      </c>
      <c r="C563" s="36" t="s">
        <v>628</v>
      </c>
      <c r="D563" s="37" t="s">
        <v>593</v>
      </c>
      <c r="E563" s="38">
        <v>98174</v>
      </c>
      <c r="F563" s="37" t="s">
        <v>9</v>
      </c>
      <c r="G563" s="37" t="s">
        <v>93</v>
      </c>
      <c r="H563" s="39" t="s">
        <v>15</v>
      </c>
    </row>
    <row r="564" spans="1:8" x14ac:dyDescent="0.25">
      <c r="A564" s="89">
        <v>560</v>
      </c>
      <c r="B564" s="86">
        <v>43493</v>
      </c>
      <c r="C564" s="36" t="s">
        <v>629</v>
      </c>
      <c r="D564" s="37" t="s">
        <v>593</v>
      </c>
      <c r="E564" s="38">
        <v>96400</v>
      </c>
      <c r="F564" s="37" t="s">
        <v>9</v>
      </c>
      <c r="G564" s="37" t="s">
        <v>93</v>
      </c>
      <c r="H564" s="39" t="s">
        <v>15</v>
      </c>
    </row>
    <row r="565" spans="1:8" x14ac:dyDescent="0.25">
      <c r="A565" s="89">
        <v>561</v>
      </c>
      <c r="B565" s="86">
        <v>43495</v>
      </c>
      <c r="C565" s="36" t="s">
        <v>630</v>
      </c>
      <c r="D565" s="37" t="s">
        <v>593</v>
      </c>
      <c r="E565" s="38">
        <v>93801</v>
      </c>
      <c r="F565" s="37" t="s">
        <v>9</v>
      </c>
      <c r="G565" s="37" t="s">
        <v>93</v>
      </c>
      <c r="H565" s="39" t="s">
        <v>15</v>
      </c>
    </row>
    <row r="566" spans="1:8" x14ac:dyDescent="0.25">
      <c r="A566" s="89">
        <v>562</v>
      </c>
      <c r="B566" s="86">
        <v>43472</v>
      </c>
      <c r="C566" s="36" t="s">
        <v>631</v>
      </c>
      <c r="D566" s="37" t="s">
        <v>593</v>
      </c>
      <c r="E566" s="38">
        <v>95784.42</v>
      </c>
      <c r="F566" s="37" t="s">
        <v>9</v>
      </c>
      <c r="G566" s="37" t="s">
        <v>93</v>
      </c>
      <c r="H566" s="39" t="s">
        <v>15</v>
      </c>
    </row>
    <row r="567" spans="1:8" x14ac:dyDescent="0.25">
      <c r="A567" s="89">
        <v>563</v>
      </c>
      <c r="B567" s="86">
        <v>43501</v>
      </c>
      <c r="C567" s="36" t="s">
        <v>632</v>
      </c>
      <c r="D567" s="37" t="s">
        <v>593</v>
      </c>
      <c r="E567" s="38">
        <v>62250.030000000006</v>
      </c>
      <c r="F567" s="37" t="s">
        <v>9</v>
      </c>
      <c r="G567" s="37" t="s">
        <v>93</v>
      </c>
      <c r="H567" s="39" t="s">
        <v>15</v>
      </c>
    </row>
    <row r="568" spans="1:8" x14ac:dyDescent="0.25">
      <c r="A568" s="89">
        <v>564</v>
      </c>
      <c r="B568" s="86">
        <v>43508</v>
      </c>
      <c r="C568" s="36" t="s">
        <v>633</v>
      </c>
      <c r="D568" s="37" t="s">
        <v>593</v>
      </c>
      <c r="E568" s="38">
        <v>96422.000000000015</v>
      </c>
      <c r="F568" s="37" t="s">
        <v>9</v>
      </c>
      <c r="G568" s="37" t="s">
        <v>93</v>
      </c>
      <c r="H568" s="39" t="s">
        <v>15</v>
      </c>
    </row>
    <row r="569" spans="1:8" x14ac:dyDescent="0.25">
      <c r="A569" s="89">
        <v>565</v>
      </c>
      <c r="B569" s="86">
        <v>43552</v>
      </c>
      <c r="C569" s="36" t="s">
        <v>630</v>
      </c>
      <c r="D569" s="37" t="s">
        <v>593</v>
      </c>
      <c r="E569" s="38">
        <v>94804</v>
      </c>
      <c r="F569" s="37" t="s">
        <v>9</v>
      </c>
      <c r="G569" s="37" t="s">
        <v>93</v>
      </c>
      <c r="H569" s="39" t="s">
        <v>15</v>
      </c>
    </row>
    <row r="570" spans="1:8" x14ac:dyDescent="0.25">
      <c r="A570" s="89">
        <v>566</v>
      </c>
      <c r="B570" s="86">
        <v>43694</v>
      </c>
      <c r="C570" s="36" t="s">
        <v>634</v>
      </c>
      <c r="D570" s="37" t="s">
        <v>593</v>
      </c>
      <c r="E570" s="38">
        <v>121851.65000000001</v>
      </c>
      <c r="F570" s="37" t="s">
        <v>9</v>
      </c>
      <c r="G570" s="37" t="s">
        <v>93</v>
      </c>
      <c r="H570" s="39" t="s">
        <v>15</v>
      </c>
    </row>
    <row r="571" spans="1:8" x14ac:dyDescent="0.25">
      <c r="A571" s="89">
        <v>567</v>
      </c>
      <c r="B571" s="86">
        <v>43738</v>
      </c>
      <c r="C571" s="36" t="s">
        <v>635</v>
      </c>
      <c r="D571" s="37" t="s">
        <v>593</v>
      </c>
      <c r="E571" s="38">
        <v>122750.00000000001</v>
      </c>
      <c r="F571" s="37" t="s">
        <v>9</v>
      </c>
      <c r="G571" s="37" t="s">
        <v>93</v>
      </c>
      <c r="H571" s="39" t="s">
        <v>15</v>
      </c>
    </row>
    <row r="572" spans="1:8" x14ac:dyDescent="0.25">
      <c r="A572" s="89">
        <v>568</v>
      </c>
      <c r="B572" s="86">
        <v>43745</v>
      </c>
      <c r="C572" s="36" t="s">
        <v>636</v>
      </c>
      <c r="D572" s="37" t="s">
        <v>593</v>
      </c>
      <c r="E572" s="38">
        <v>124500</v>
      </c>
      <c r="F572" s="37" t="s">
        <v>9</v>
      </c>
      <c r="G572" s="37" t="s">
        <v>93</v>
      </c>
      <c r="H572" s="39" t="s">
        <v>15</v>
      </c>
    </row>
    <row r="573" spans="1:8" x14ac:dyDescent="0.25">
      <c r="A573" s="89">
        <v>569</v>
      </c>
      <c r="B573" s="86">
        <v>43761</v>
      </c>
      <c r="C573" s="36" t="s">
        <v>637</v>
      </c>
      <c r="D573" s="37" t="s">
        <v>593</v>
      </c>
      <c r="E573" s="38">
        <v>124500</v>
      </c>
      <c r="F573" s="37" t="s">
        <v>9</v>
      </c>
      <c r="G573" s="37" t="s">
        <v>93</v>
      </c>
      <c r="H573" s="39" t="s">
        <v>15</v>
      </c>
    </row>
    <row r="574" spans="1:8" x14ac:dyDescent="0.25">
      <c r="A574" s="89">
        <v>570</v>
      </c>
      <c r="B574" s="86">
        <v>43889</v>
      </c>
      <c r="C574" s="36" t="s">
        <v>638</v>
      </c>
      <c r="D574" s="37" t="s">
        <v>639</v>
      </c>
      <c r="E574" s="38">
        <v>274350</v>
      </c>
      <c r="F574" s="37" t="s">
        <v>23</v>
      </c>
      <c r="G574" s="37" t="s">
        <v>24</v>
      </c>
      <c r="H574" s="39" t="s">
        <v>456</v>
      </c>
    </row>
    <row r="575" spans="1:8" ht="20.25" customHeight="1" x14ac:dyDescent="0.25">
      <c r="A575" s="89">
        <v>571</v>
      </c>
      <c r="B575" s="86">
        <v>44182</v>
      </c>
      <c r="C575" s="36" t="s">
        <v>640</v>
      </c>
      <c r="D575" s="37" t="s">
        <v>639</v>
      </c>
      <c r="E575" s="38">
        <v>151125</v>
      </c>
      <c r="F575" s="37" t="s">
        <v>23</v>
      </c>
      <c r="G575" s="37" t="s">
        <v>24</v>
      </c>
      <c r="H575" s="39" t="s">
        <v>456</v>
      </c>
    </row>
    <row r="576" spans="1:8" x14ac:dyDescent="0.25">
      <c r="A576" s="89">
        <v>572</v>
      </c>
      <c r="B576" s="86">
        <v>44588</v>
      </c>
      <c r="C576" s="36" t="s">
        <v>641</v>
      </c>
      <c r="D576" s="37" t="s">
        <v>639</v>
      </c>
      <c r="E576" s="38">
        <v>271250</v>
      </c>
      <c r="F576" s="37" t="s">
        <v>23</v>
      </c>
      <c r="G576" s="37" t="s">
        <v>24</v>
      </c>
      <c r="H576" s="39" t="s">
        <v>456</v>
      </c>
    </row>
    <row r="577" spans="1:9" x14ac:dyDescent="0.25">
      <c r="A577" s="89">
        <v>573</v>
      </c>
      <c r="B577" s="86">
        <v>44340</v>
      </c>
      <c r="C577" s="36" t="s">
        <v>642</v>
      </c>
      <c r="D577" s="37" t="s">
        <v>639</v>
      </c>
      <c r="E577" s="38">
        <v>352625</v>
      </c>
      <c r="F577" s="37" t="s">
        <v>23</v>
      </c>
      <c r="G577" s="37" t="s">
        <v>24</v>
      </c>
      <c r="H577" s="39" t="s">
        <v>456</v>
      </c>
    </row>
    <row r="578" spans="1:9" x14ac:dyDescent="0.25">
      <c r="A578" s="89">
        <v>574</v>
      </c>
      <c r="B578" s="86">
        <v>43774</v>
      </c>
      <c r="C578" s="36" t="s">
        <v>643</v>
      </c>
      <c r="D578" s="37" t="s">
        <v>644</v>
      </c>
      <c r="E578" s="38">
        <v>59000</v>
      </c>
      <c r="F578" s="37" t="s">
        <v>23</v>
      </c>
      <c r="G578" s="37" t="s">
        <v>24</v>
      </c>
      <c r="H578" s="39" t="s">
        <v>456</v>
      </c>
      <c r="I578" t="s">
        <v>1860</v>
      </c>
    </row>
    <row r="579" spans="1:9" x14ac:dyDescent="0.25">
      <c r="A579" s="89">
        <v>575</v>
      </c>
      <c r="B579" s="86">
        <v>44034</v>
      </c>
      <c r="C579" s="36" t="s">
        <v>645</v>
      </c>
      <c r="D579" s="37" t="s">
        <v>644</v>
      </c>
      <c r="E579" s="38">
        <v>118000</v>
      </c>
      <c r="F579" s="37" t="s">
        <v>23</v>
      </c>
      <c r="G579" s="37" t="s">
        <v>24</v>
      </c>
      <c r="H579" s="39" t="s">
        <v>456</v>
      </c>
    </row>
    <row r="580" spans="1:9" x14ac:dyDescent="0.25">
      <c r="A580" s="89">
        <v>576</v>
      </c>
      <c r="B580" s="86">
        <v>44293</v>
      </c>
      <c r="C580" s="36" t="s">
        <v>646</v>
      </c>
      <c r="D580" s="37" t="s">
        <v>647</v>
      </c>
      <c r="E580" s="38">
        <f>8672+2500+0.04</f>
        <v>11172.04</v>
      </c>
      <c r="F580" s="37" t="s">
        <v>9</v>
      </c>
      <c r="G580" s="37" t="s">
        <v>648</v>
      </c>
      <c r="H580" s="39" t="s">
        <v>15</v>
      </c>
    </row>
    <row r="581" spans="1:9" x14ac:dyDescent="0.25">
      <c r="A581" s="89">
        <v>577</v>
      </c>
      <c r="B581" s="86">
        <v>44359</v>
      </c>
      <c r="C581" s="36" t="s">
        <v>649</v>
      </c>
      <c r="D581" s="37" t="s">
        <v>647</v>
      </c>
      <c r="E581" s="38">
        <f>8060+0.2</f>
        <v>8060.2</v>
      </c>
      <c r="F581" s="37" t="s">
        <v>9</v>
      </c>
      <c r="G581" s="37" t="s">
        <v>648</v>
      </c>
      <c r="H581" s="39" t="s">
        <v>15</v>
      </c>
    </row>
    <row r="582" spans="1:9" x14ac:dyDescent="0.25">
      <c r="A582" s="89">
        <v>578</v>
      </c>
      <c r="B582" s="86">
        <v>43123</v>
      </c>
      <c r="C582" s="36" t="s">
        <v>650</v>
      </c>
      <c r="D582" s="37" t="s">
        <v>651</v>
      </c>
      <c r="E582" s="38">
        <f>13500+2200</f>
        <v>15700</v>
      </c>
      <c r="F582" s="37" t="s">
        <v>9</v>
      </c>
      <c r="G582" s="37" t="s">
        <v>652</v>
      </c>
      <c r="H582" s="39" t="s">
        <v>653</v>
      </c>
    </row>
    <row r="583" spans="1:9" x14ac:dyDescent="0.25">
      <c r="A583" s="89">
        <v>579</v>
      </c>
      <c r="B583" s="86">
        <v>43231</v>
      </c>
      <c r="C583" s="36" t="s">
        <v>654</v>
      </c>
      <c r="D583" s="37" t="s">
        <v>651</v>
      </c>
      <c r="E583" s="38">
        <f>13500+2200</f>
        <v>15700</v>
      </c>
      <c r="F583" s="37" t="s">
        <v>9</v>
      </c>
      <c r="G583" s="37" t="s">
        <v>652</v>
      </c>
      <c r="H583" s="39" t="s">
        <v>653</v>
      </c>
    </row>
    <row r="584" spans="1:9" x14ac:dyDescent="0.25">
      <c r="A584" s="89">
        <v>580</v>
      </c>
      <c r="B584" s="86">
        <v>43503</v>
      </c>
      <c r="C584" s="36" t="s">
        <v>655</v>
      </c>
      <c r="D584" s="37" t="s">
        <v>656</v>
      </c>
      <c r="E584" s="38">
        <v>30390</v>
      </c>
      <c r="F584" s="37" t="s">
        <v>23</v>
      </c>
      <c r="G584" s="37" t="s">
        <v>86</v>
      </c>
      <c r="H584" s="39" t="s">
        <v>456</v>
      </c>
    </row>
    <row r="585" spans="1:9" x14ac:dyDescent="0.25">
      <c r="A585" s="89">
        <v>581</v>
      </c>
      <c r="B585" s="86">
        <v>43465</v>
      </c>
      <c r="C585" s="36" t="s">
        <v>657</v>
      </c>
      <c r="D585" s="37" t="s">
        <v>658</v>
      </c>
      <c r="E585" s="38">
        <v>35913</v>
      </c>
      <c r="F585" s="37" t="s">
        <v>23</v>
      </c>
      <c r="G585" s="37" t="s">
        <v>659</v>
      </c>
      <c r="H585" s="39" t="s">
        <v>456</v>
      </c>
    </row>
    <row r="586" spans="1:9" x14ac:dyDescent="0.25">
      <c r="A586" s="89">
        <v>582</v>
      </c>
      <c r="B586" s="86">
        <v>44123</v>
      </c>
      <c r="C586" s="36" t="s">
        <v>660</v>
      </c>
      <c r="D586" s="37" t="s">
        <v>661</v>
      </c>
      <c r="E586" s="38">
        <v>50000</v>
      </c>
      <c r="F586" s="37" t="s">
        <v>23</v>
      </c>
      <c r="G586" s="37" t="s">
        <v>24</v>
      </c>
      <c r="H586" s="39" t="s">
        <v>456</v>
      </c>
    </row>
    <row r="587" spans="1:9" x14ac:dyDescent="0.25">
      <c r="A587" s="89">
        <v>583</v>
      </c>
      <c r="B587" s="86">
        <v>44152</v>
      </c>
      <c r="C587" s="36" t="s">
        <v>662</v>
      </c>
      <c r="D587" s="37" t="s">
        <v>661</v>
      </c>
      <c r="E587" s="38">
        <v>100000</v>
      </c>
      <c r="F587" s="37" t="s">
        <v>23</v>
      </c>
      <c r="G587" s="37" t="s">
        <v>24</v>
      </c>
      <c r="H587" s="39" t="s">
        <v>456</v>
      </c>
    </row>
    <row r="588" spans="1:9" x14ac:dyDescent="0.25">
      <c r="A588" s="89">
        <v>584</v>
      </c>
      <c r="B588" s="86">
        <v>44279</v>
      </c>
      <c r="C588" s="36" t="s">
        <v>663</v>
      </c>
      <c r="D588" s="37" t="s">
        <v>661</v>
      </c>
      <c r="E588" s="38">
        <v>150000</v>
      </c>
      <c r="F588" s="37" t="s">
        <v>23</v>
      </c>
      <c r="G588" s="37" t="s">
        <v>24</v>
      </c>
      <c r="H588" s="39" t="s">
        <v>456</v>
      </c>
    </row>
    <row r="589" spans="1:9" x14ac:dyDescent="0.25">
      <c r="A589" s="89">
        <v>585</v>
      </c>
      <c r="B589" s="86">
        <v>44410</v>
      </c>
      <c r="C589" s="36" t="s">
        <v>664</v>
      </c>
      <c r="D589" s="37" t="s">
        <v>661</v>
      </c>
      <c r="E589" s="38">
        <v>100000</v>
      </c>
      <c r="F589" s="37" t="s">
        <v>23</v>
      </c>
      <c r="G589" s="37" t="s">
        <v>24</v>
      </c>
      <c r="H589" s="39" t="s">
        <v>456</v>
      </c>
    </row>
    <row r="590" spans="1:9" x14ac:dyDescent="0.25">
      <c r="A590" s="89">
        <v>586</v>
      </c>
      <c r="B590" s="86">
        <v>43328</v>
      </c>
      <c r="C590" s="36">
        <v>1139</v>
      </c>
      <c r="D590" s="37" t="s">
        <v>665</v>
      </c>
      <c r="E590" s="38">
        <v>707638</v>
      </c>
      <c r="F590" s="37" t="s">
        <v>9</v>
      </c>
      <c r="G590" s="37" t="s">
        <v>666</v>
      </c>
      <c r="H590" s="39" t="s">
        <v>15</v>
      </c>
    </row>
    <row r="591" spans="1:9" x14ac:dyDescent="0.25">
      <c r="A591" s="89">
        <v>587</v>
      </c>
      <c r="B591" s="86">
        <v>43067</v>
      </c>
      <c r="C591" s="36">
        <v>10</v>
      </c>
      <c r="D591" s="37" t="s">
        <v>667</v>
      </c>
      <c r="E591" s="38">
        <v>82152</v>
      </c>
      <c r="F591" s="37" t="s">
        <v>9</v>
      </c>
      <c r="G591" s="37" t="s">
        <v>668</v>
      </c>
      <c r="H591" s="39" t="s">
        <v>15</v>
      </c>
    </row>
    <row r="592" spans="1:9" x14ac:dyDescent="0.25">
      <c r="A592" s="89">
        <v>588</v>
      </c>
      <c r="B592" s="86">
        <v>43220</v>
      </c>
      <c r="C592" s="40" t="s">
        <v>669</v>
      </c>
      <c r="D592" s="37" t="s">
        <v>670</v>
      </c>
      <c r="E592" s="38">
        <v>8909</v>
      </c>
      <c r="F592" s="37" t="s">
        <v>9</v>
      </c>
      <c r="G592" s="37" t="s">
        <v>671</v>
      </c>
      <c r="H592" s="39" t="s">
        <v>308</v>
      </c>
    </row>
    <row r="593" spans="1:8" x14ac:dyDescent="0.25">
      <c r="A593" s="89">
        <v>589</v>
      </c>
      <c r="B593" s="86">
        <v>43220</v>
      </c>
      <c r="C593" s="40" t="s">
        <v>672</v>
      </c>
      <c r="D593" s="37" t="s">
        <v>670</v>
      </c>
      <c r="E593" s="38">
        <v>2970</v>
      </c>
      <c r="F593" s="37" t="s">
        <v>9</v>
      </c>
      <c r="G593" s="37" t="s">
        <v>673</v>
      </c>
      <c r="H593" s="39" t="s">
        <v>308</v>
      </c>
    </row>
    <row r="594" spans="1:8" x14ac:dyDescent="0.25">
      <c r="A594" s="89">
        <v>590</v>
      </c>
      <c r="B594" s="86">
        <v>43298</v>
      </c>
      <c r="C594" s="40" t="s">
        <v>674</v>
      </c>
      <c r="D594" s="37" t="s">
        <v>670</v>
      </c>
      <c r="E594" s="38">
        <v>1450</v>
      </c>
      <c r="F594" s="37" t="s">
        <v>9</v>
      </c>
      <c r="G594" s="37" t="s">
        <v>671</v>
      </c>
      <c r="H594" s="39" t="s">
        <v>308</v>
      </c>
    </row>
    <row r="595" spans="1:8" x14ac:dyDescent="0.25">
      <c r="A595" s="89">
        <v>591</v>
      </c>
      <c r="B595" s="86">
        <v>44347</v>
      </c>
      <c r="C595" s="36">
        <v>34</v>
      </c>
      <c r="D595" s="37" t="s">
        <v>670</v>
      </c>
      <c r="E595" s="38">
        <v>9503.86</v>
      </c>
      <c r="F595" s="37" t="s">
        <v>9</v>
      </c>
      <c r="G595" s="37" t="s">
        <v>63</v>
      </c>
      <c r="H595" s="39" t="s">
        <v>308</v>
      </c>
    </row>
    <row r="596" spans="1:8" x14ac:dyDescent="0.25">
      <c r="A596" s="89">
        <v>592</v>
      </c>
      <c r="B596" s="86">
        <v>44347</v>
      </c>
      <c r="C596" s="36">
        <v>35</v>
      </c>
      <c r="D596" s="37" t="s">
        <v>670</v>
      </c>
      <c r="E596" s="38">
        <v>2260.7600000000002</v>
      </c>
      <c r="F596" s="37" t="s">
        <v>9</v>
      </c>
      <c r="G596" s="37" t="s">
        <v>63</v>
      </c>
      <c r="H596" s="39" t="s">
        <v>308</v>
      </c>
    </row>
    <row r="597" spans="1:8" x14ac:dyDescent="0.25">
      <c r="A597" s="89">
        <v>593</v>
      </c>
      <c r="B597" s="86">
        <v>43295</v>
      </c>
      <c r="C597" s="36" t="s">
        <v>675</v>
      </c>
      <c r="D597" s="37" t="s">
        <v>676</v>
      </c>
      <c r="E597" s="38">
        <v>39000</v>
      </c>
      <c r="F597" s="37" t="s">
        <v>23</v>
      </c>
      <c r="G597" s="37" t="s">
        <v>590</v>
      </c>
      <c r="H597" s="39" t="s">
        <v>49</v>
      </c>
    </row>
    <row r="598" spans="1:8" x14ac:dyDescent="0.25">
      <c r="A598" s="89">
        <v>594</v>
      </c>
      <c r="B598" s="86">
        <v>42874</v>
      </c>
      <c r="C598" s="36" t="s">
        <v>677</v>
      </c>
      <c r="D598" s="37" t="s">
        <v>678</v>
      </c>
      <c r="E598" s="38">
        <v>1364803</v>
      </c>
      <c r="F598" s="37" t="s">
        <v>23</v>
      </c>
      <c r="G598" s="37" t="s">
        <v>679</v>
      </c>
      <c r="H598" s="39" t="s">
        <v>680</v>
      </c>
    </row>
    <row r="599" spans="1:8" x14ac:dyDescent="0.25">
      <c r="A599" s="89">
        <v>595</v>
      </c>
      <c r="B599" s="86">
        <v>42978</v>
      </c>
      <c r="C599" s="36" t="s">
        <v>681</v>
      </c>
      <c r="D599" s="37" t="s">
        <v>682</v>
      </c>
      <c r="E599" s="38">
        <v>25806</v>
      </c>
      <c r="F599" s="37" t="s">
        <v>23</v>
      </c>
      <c r="G599" s="37" t="s">
        <v>683</v>
      </c>
      <c r="H599" s="39" t="s">
        <v>26</v>
      </c>
    </row>
    <row r="600" spans="1:8" x14ac:dyDescent="0.25">
      <c r="A600" s="89">
        <v>596</v>
      </c>
      <c r="B600" s="86">
        <v>43008</v>
      </c>
      <c r="C600" s="36" t="s">
        <v>684</v>
      </c>
      <c r="D600" s="37" t="s">
        <v>682</v>
      </c>
      <c r="E600" s="38">
        <v>50000</v>
      </c>
      <c r="F600" s="37" t="s">
        <v>23</v>
      </c>
      <c r="G600" s="37" t="s">
        <v>683</v>
      </c>
      <c r="H600" s="39" t="s">
        <v>26</v>
      </c>
    </row>
    <row r="601" spans="1:8" x14ac:dyDescent="0.25">
      <c r="A601" s="89">
        <v>597</v>
      </c>
      <c r="B601" s="86">
        <v>43039</v>
      </c>
      <c r="C601" s="36" t="s">
        <v>685</v>
      </c>
      <c r="D601" s="37" t="s">
        <v>682</v>
      </c>
      <c r="E601" s="38">
        <v>50000</v>
      </c>
      <c r="F601" s="37" t="s">
        <v>23</v>
      </c>
      <c r="G601" s="37" t="s">
        <v>683</v>
      </c>
      <c r="H601" s="39" t="s">
        <v>26</v>
      </c>
    </row>
    <row r="602" spans="1:8" x14ac:dyDescent="0.25">
      <c r="A602" s="89">
        <v>598</v>
      </c>
      <c r="B602" s="86">
        <v>43069</v>
      </c>
      <c r="C602" s="36" t="s">
        <v>686</v>
      </c>
      <c r="D602" s="37" t="s">
        <v>682</v>
      </c>
      <c r="E602" s="38">
        <v>50000</v>
      </c>
      <c r="F602" s="37" t="s">
        <v>23</v>
      </c>
      <c r="G602" s="37" t="s">
        <v>683</v>
      </c>
      <c r="H602" s="39" t="s">
        <v>26</v>
      </c>
    </row>
    <row r="603" spans="1:8" x14ac:dyDescent="0.25">
      <c r="A603" s="89">
        <v>599</v>
      </c>
      <c r="B603" s="86">
        <v>43100</v>
      </c>
      <c r="C603" s="36" t="s">
        <v>687</v>
      </c>
      <c r="D603" s="37" t="s">
        <v>682</v>
      </c>
      <c r="E603" s="38">
        <v>50000</v>
      </c>
      <c r="F603" s="37" t="s">
        <v>23</v>
      </c>
      <c r="G603" s="37" t="s">
        <v>683</v>
      </c>
      <c r="H603" s="39" t="s">
        <v>26</v>
      </c>
    </row>
    <row r="604" spans="1:8" x14ac:dyDescent="0.25">
      <c r="A604" s="89">
        <v>600</v>
      </c>
      <c r="B604" s="86">
        <v>43131</v>
      </c>
      <c r="C604" s="36" t="s">
        <v>688</v>
      </c>
      <c r="D604" s="37" t="s">
        <v>682</v>
      </c>
      <c r="E604" s="38">
        <v>50000</v>
      </c>
      <c r="F604" s="37" t="s">
        <v>23</v>
      </c>
      <c r="G604" s="37" t="s">
        <v>683</v>
      </c>
      <c r="H604" s="39" t="s">
        <v>26</v>
      </c>
    </row>
    <row r="605" spans="1:8" x14ac:dyDescent="0.25">
      <c r="A605" s="89">
        <v>601</v>
      </c>
      <c r="B605" s="86">
        <v>43159</v>
      </c>
      <c r="C605" s="36" t="s">
        <v>689</v>
      </c>
      <c r="D605" s="37" t="s">
        <v>682</v>
      </c>
      <c r="E605" s="38">
        <v>50000</v>
      </c>
      <c r="F605" s="37" t="s">
        <v>23</v>
      </c>
      <c r="G605" s="37" t="s">
        <v>683</v>
      </c>
      <c r="H605" s="39" t="s">
        <v>26</v>
      </c>
    </row>
    <row r="606" spans="1:8" x14ac:dyDescent="0.25">
      <c r="A606" s="89">
        <v>602</v>
      </c>
      <c r="B606" s="86">
        <v>43190</v>
      </c>
      <c r="C606" s="36" t="s">
        <v>690</v>
      </c>
      <c r="D606" s="37" t="s">
        <v>682</v>
      </c>
      <c r="E606" s="38">
        <v>50000</v>
      </c>
      <c r="F606" s="37" t="s">
        <v>23</v>
      </c>
      <c r="G606" s="37" t="s">
        <v>683</v>
      </c>
      <c r="H606" s="39" t="s">
        <v>26</v>
      </c>
    </row>
    <row r="607" spans="1:8" x14ac:dyDescent="0.25">
      <c r="A607" s="89">
        <v>603</v>
      </c>
      <c r="B607" s="86">
        <v>43220</v>
      </c>
      <c r="C607" s="36" t="s">
        <v>681</v>
      </c>
      <c r="D607" s="37" t="s">
        <v>682</v>
      </c>
      <c r="E607" s="38">
        <v>50000</v>
      </c>
      <c r="F607" s="37" t="s">
        <v>23</v>
      </c>
      <c r="G607" s="37" t="s">
        <v>683</v>
      </c>
      <c r="H607" s="39" t="s">
        <v>26</v>
      </c>
    </row>
    <row r="608" spans="1:8" x14ac:dyDescent="0.25">
      <c r="A608" s="89">
        <v>604</v>
      </c>
      <c r="B608" s="86">
        <v>43251</v>
      </c>
      <c r="C608" s="36" t="s">
        <v>684</v>
      </c>
      <c r="D608" s="37" t="s">
        <v>682</v>
      </c>
      <c r="E608" s="38">
        <v>50000</v>
      </c>
      <c r="F608" s="37" t="s">
        <v>23</v>
      </c>
      <c r="G608" s="37" t="s">
        <v>683</v>
      </c>
      <c r="H608" s="39" t="s">
        <v>26</v>
      </c>
    </row>
    <row r="609" spans="1:8" x14ac:dyDescent="0.25">
      <c r="A609" s="89">
        <v>605</v>
      </c>
      <c r="B609" s="86">
        <v>43281</v>
      </c>
      <c r="C609" s="36" t="s">
        <v>685</v>
      </c>
      <c r="D609" s="37" t="s">
        <v>682</v>
      </c>
      <c r="E609" s="38">
        <v>50000</v>
      </c>
      <c r="F609" s="37" t="s">
        <v>23</v>
      </c>
      <c r="G609" s="37" t="s">
        <v>683</v>
      </c>
      <c r="H609" s="39" t="s">
        <v>26</v>
      </c>
    </row>
    <row r="610" spans="1:8" x14ac:dyDescent="0.25">
      <c r="A610" s="89">
        <v>606</v>
      </c>
      <c r="B610" s="86">
        <v>43343</v>
      </c>
      <c r="C610" s="36" t="s">
        <v>688</v>
      </c>
      <c r="D610" s="37" t="s">
        <v>682</v>
      </c>
      <c r="E610" s="38">
        <v>52581</v>
      </c>
      <c r="F610" s="37" t="s">
        <v>23</v>
      </c>
      <c r="G610" s="37" t="s">
        <v>691</v>
      </c>
      <c r="H610" s="39" t="s">
        <v>26</v>
      </c>
    </row>
    <row r="611" spans="1:8" x14ac:dyDescent="0.25">
      <c r="A611" s="89">
        <v>607</v>
      </c>
      <c r="B611" s="86">
        <v>43373</v>
      </c>
      <c r="C611" s="36" t="s">
        <v>689</v>
      </c>
      <c r="D611" s="37" t="s">
        <v>682</v>
      </c>
      <c r="E611" s="38">
        <v>55000</v>
      </c>
      <c r="F611" s="37" t="s">
        <v>23</v>
      </c>
      <c r="G611" s="37" t="s">
        <v>691</v>
      </c>
      <c r="H611" s="39" t="s">
        <v>26</v>
      </c>
    </row>
    <row r="612" spans="1:8" x14ac:dyDescent="0.25">
      <c r="A612" s="89">
        <v>608</v>
      </c>
      <c r="B612" s="86">
        <v>43404</v>
      </c>
      <c r="C612" s="36" t="s">
        <v>690</v>
      </c>
      <c r="D612" s="37" t="s">
        <v>682</v>
      </c>
      <c r="E612" s="38">
        <v>55000</v>
      </c>
      <c r="F612" s="37" t="s">
        <v>23</v>
      </c>
      <c r="G612" s="37" t="s">
        <v>691</v>
      </c>
      <c r="H612" s="39" t="s">
        <v>26</v>
      </c>
    </row>
    <row r="613" spans="1:8" x14ac:dyDescent="0.25">
      <c r="A613" s="89">
        <v>609</v>
      </c>
      <c r="B613" s="86">
        <v>43434</v>
      </c>
      <c r="C613" s="36" t="s">
        <v>692</v>
      </c>
      <c r="D613" s="37" t="s">
        <v>682</v>
      </c>
      <c r="E613" s="38">
        <v>55000</v>
      </c>
      <c r="F613" s="37" t="s">
        <v>23</v>
      </c>
      <c r="G613" s="37" t="s">
        <v>691</v>
      </c>
      <c r="H613" s="39" t="s">
        <v>26</v>
      </c>
    </row>
    <row r="614" spans="1:8" x14ac:dyDescent="0.25">
      <c r="A614" s="89">
        <v>610</v>
      </c>
      <c r="B614" s="86">
        <v>43312</v>
      </c>
      <c r="C614" s="36" t="s">
        <v>687</v>
      </c>
      <c r="D614" s="37" t="s">
        <v>682</v>
      </c>
      <c r="E614" s="38">
        <v>50000</v>
      </c>
      <c r="F614" s="37" t="s">
        <v>23</v>
      </c>
      <c r="G614" s="37" t="s">
        <v>683</v>
      </c>
      <c r="H614" s="39" t="s">
        <v>26</v>
      </c>
    </row>
    <row r="615" spans="1:8" x14ac:dyDescent="0.25">
      <c r="A615" s="89">
        <v>611</v>
      </c>
      <c r="B615" s="86">
        <v>43893</v>
      </c>
      <c r="C615" s="36" t="s">
        <v>693</v>
      </c>
      <c r="D615" s="37" t="s">
        <v>694</v>
      </c>
      <c r="E615" s="38">
        <v>200000</v>
      </c>
      <c r="F615" s="37" t="s">
        <v>23</v>
      </c>
      <c r="G615" s="37" t="s">
        <v>24</v>
      </c>
      <c r="H615" s="39" t="s">
        <v>26</v>
      </c>
    </row>
    <row r="616" spans="1:8" x14ac:dyDescent="0.25">
      <c r="A616" s="89">
        <v>612</v>
      </c>
      <c r="B616" s="86">
        <v>43333</v>
      </c>
      <c r="C616" s="36" t="s">
        <v>695</v>
      </c>
      <c r="D616" s="37" t="s">
        <v>696</v>
      </c>
      <c r="E616" s="38">
        <v>50000</v>
      </c>
      <c r="F616" s="37" t="s">
        <v>23</v>
      </c>
      <c r="G616" s="37" t="s">
        <v>24</v>
      </c>
      <c r="H616" s="39" t="s">
        <v>26</v>
      </c>
    </row>
    <row r="617" spans="1:8" x14ac:dyDescent="0.25">
      <c r="A617" s="89">
        <v>613</v>
      </c>
      <c r="B617" s="86">
        <v>43347</v>
      </c>
      <c r="C617" s="36" t="s">
        <v>697</v>
      </c>
      <c r="D617" s="37" t="s">
        <v>696</v>
      </c>
      <c r="E617" s="38">
        <v>50000</v>
      </c>
      <c r="F617" s="37" t="s">
        <v>23</v>
      </c>
      <c r="G617" s="37" t="s">
        <v>24</v>
      </c>
      <c r="H617" s="39" t="s">
        <v>26</v>
      </c>
    </row>
    <row r="618" spans="1:8" x14ac:dyDescent="0.25">
      <c r="A618" s="89">
        <v>614</v>
      </c>
      <c r="B618" s="86">
        <v>43378</v>
      </c>
      <c r="C618" s="36" t="s">
        <v>697</v>
      </c>
      <c r="D618" s="37" t="s">
        <v>696</v>
      </c>
      <c r="E618" s="38">
        <v>50000</v>
      </c>
      <c r="F618" s="37" t="s">
        <v>23</v>
      </c>
      <c r="G618" s="37" t="s">
        <v>24</v>
      </c>
      <c r="H618" s="39" t="s">
        <v>26</v>
      </c>
    </row>
    <row r="619" spans="1:8" x14ac:dyDescent="0.25">
      <c r="A619" s="89">
        <v>615</v>
      </c>
      <c r="B619" s="86">
        <v>43404</v>
      </c>
      <c r="C619" s="36" t="s">
        <v>698</v>
      </c>
      <c r="D619" s="37" t="s">
        <v>696</v>
      </c>
      <c r="E619" s="38">
        <v>50000</v>
      </c>
      <c r="F619" s="37" t="s">
        <v>23</v>
      </c>
      <c r="G619" s="37" t="s">
        <v>24</v>
      </c>
      <c r="H619" s="39" t="s">
        <v>26</v>
      </c>
    </row>
    <row r="620" spans="1:8" x14ac:dyDescent="0.25">
      <c r="A620" s="89">
        <v>616</v>
      </c>
      <c r="B620" s="86">
        <v>43435</v>
      </c>
      <c r="C620" s="36" t="s">
        <v>699</v>
      </c>
      <c r="D620" s="37" t="s">
        <v>696</v>
      </c>
      <c r="E620" s="38">
        <v>50000</v>
      </c>
      <c r="F620" s="37" t="s">
        <v>23</v>
      </c>
      <c r="G620" s="37" t="s">
        <v>24</v>
      </c>
      <c r="H620" s="39" t="s">
        <v>26</v>
      </c>
    </row>
    <row r="621" spans="1:8" x14ac:dyDescent="0.25">
      <c r="A621" s="89">
        <v>617</v>
      </c>
      <c r="B621" s="86">
        <v>43477</v>
      </c>
      <c r="C621" s="36" t="s">
        <v>700</v>
      </c>
      <c r="D621" s="37" t="s">
        <v>696</v>
      </c>
      <c r="E621" s="38">
        <v>50000</v>
      </c>
      <c r="F621" s="37" t="s">
        <v>23</v>
      </c>
      <c r="G621" s="37" t="s">
        <v>24</v>
      </c>
      <c r="H621" s="39" t="s">
        <v>26</v>
      </c>
    </row>
    <row r="622" spans="1:8" x14ac:dyDescent="0.25">
      <c r="A622" s="89">
        <v>618</v>
      </c>
      <c r="B622" s="86">
        <v>43500</v>
      </c>
      <c r="C622" s="36" t="s">
        <v>701</v>
      </c>
      <c r="D622" s="37" t="s">
        <v>696</v>
      </c>
      <c r="E622" s="38">
        <v>50000</v>
      </c>
      <c r="F622" s="37" t="s">
        <v>23</v>
      </c>
      <c r="G622" s="37" t="s">
        <v>24</v>
      </c>
      <c r="H622" s="39" t="s">
        <v>26</v>
      </c>
    </row>
    <row r="623" spans="1:8" x14ac:dyDescent="0.25">
      <c r="A623" s="89">
        <v>619</v>
      </c>
      <c r="B623" s="86">
        <v>43528</v>
      </c>
      <c r="C623" s="36" t="s">
        <v>702</v>
      </c>
      <c r="D623" s="37" t="s">
        <v>696</v>
      </c>
      <c r="E623" s="38">
        <v>50000</v>
      </c>
      <c r="F623" s="37" t="s">
        <v>23</v>
      </c>
      <c r="G623" s="37" t="s">
        <v>24</v>
      </c>
      <c r="H623" s="39" t="s">
        <v>26</v>
      </c>
    </row>
    <row r="624" spans="1:8" x14ac:dyDescent="0.25">
      <c r="A624" s="89">
        <v>620</v>
      </c>
      <c r="B624" s="86">
        <v>43558</v>
      </c>
      <c r="C624" s="36" t="s">
        <v>703</v>
      </c>
      <c r="D624" s="37" t="s">
        <v>696</v>
      </c>
      <c r="E624" s="38">
        <v>50000</v>
      </c>
      <c r="F624" s="37" t="s">
        <v>23</v>
      </c>
      <c r="G624" s="37" t="s">
        <v>24</v>
      </c>
      <c r="H624" s="39" t="s">
        <v>26</v>
      </c>
    </row>
    <row r="625" spans="1:9" x14ac:dyDescent="0.25">
      <c r="A625" s="89">
        <v>621</v>
      </c>
      <c r="B625" s="86">
        <v>43588</v>
      </c>
      <c r="C625" s="36" t="s">
        <v>704</v>
      </c>
      <c r="D625" s="37" t="s">
        <v>696</v>
      </c>
      <c r="E625" s="38">
        <v>50000</v>
      </c>
      <c r="F625" s="37" t="s">
        <v>23</v>
      </c>
      <c r="G625" s="37" t="s">
        <v>24</v>
      </c>
      <c r="H625" s="39" t="s">
        <v>26</v>
      </c>
    </row>
    <row r="626" spans="1:9" x14ac:dyDescent="0.25">
      <c r="A626" s="89">
        <v>622</v>
      </c>
      <c r="B626" s="86">
        <v>43799</v>
      </c>
      <c r="C626" s="36" t="s">
        <v>705</v>
      </c>
      <c r="D626" s="37" t="s">
        <v>696</v>
      </c>
      <c r="E626" s="38">
        <v>100000</v>
      </c>
      <c r="F626" s="37" t="s">
        <v>23</v>
      </c>
      <c r="G626" s="37" t="s">
        <v>24</v>
      </c>
      <c r="H626" s="39" t="s">
        <v>26</v>
      </c>
    </row>
    <row r="627" spans="1:9" x14ac:dyDescent="0.25">
      <c r="A627" s="89">
        <v>623</v>
      </c>
      <c r="B627" s="86">
        <v>43738</v>
      </c>
      <c r="C627" s="36" t="s">
        <v>706</v>
      </c>
      <c r="D627" s="37" t="s">
        <v>696</v>
      </c>
      <c r="E627" s="38">
        <v>50000</v>
      </c>
      <c r="F627" s="37" t="s">
        <v>23</v>
      </c>
      <c r="G627" s="37" t="s">
        <v>24</v>
      </c>
      <c r="H627" s="39" t="s">
        <v>26</v>
      </c>
    </row>
    <row r="628" spans="1:9" x14ac:dyDescent="0.25">
      <c r="A628" s="89">
        <v>624</v>
      </c>
      <c r="B628" s="86">
        <v>43708</v>
      </c>
      <c r="C628" s="36" t="s">
        <v>707</v>
      </c>
      <c r="D628" s="37" t="s">
        <v>696</v>
      </c>
      <c r="E628" s="38">
        <v>50000</v>
      </c>
      <c r="F628" s="37" t="s">
        <v>23</v>
      </c>
      <c r="G628" s="37" t="s">
        <v>24</v>
      </c>
      <c r="H628" s="39" t="s">
        <v>26</v>
      </c>
    </row>
    <row r="629" spans="1:9" x14ac:dyDescent="0.25">
      <c r="A629" s="89">
        <v>625</v>
      </c>
      <c r="B629" s="86">
        <v>43648</v>
      </c>
      <c r="C629" s="36" t="s">
        <v>708</v>
      </c>
      <c r="D629" s="37" t="s">
        <v>696</v>
      </c>
      <c r="E629" s="38">
        <v>50000</v>
      </c>
      <c r="F629" s="37" t="s">
        <v>23</v>
      </c>
      <c r="G629" s="37" t="s">
        <v>24</v>
      </c>
      <c r="H629" s="39" t="s">
        <v>26</v>
      </c>
    </row>
    <row r="630" spans="1:9" x14ac:dyDescent="0.25">
      <c r="A630" s="89">
        <v>626</v>
      </c>
      <c r="B630" s="86">
        <v>43684</v>
      </c>
      <c r="C630" s="36" t="s">
        <v>708</v>
      </c>
      <c r="D630" s="37" t="s">
        <v>696</v>
      </c>
      <c r="E630" s="38">
        <v>59000</v>
      </c>
      <c r="F630" s="37" t="s">
        <v>23</v>
      </c>
      <c r="G630" s="37" t="s">
        <v>24</v>
      </c>
      <c r="H630" s="39" t="s">
        <v>26</v>
      </c>
    </row>
    <row r="631" spans="1:9" x14ac:dyDescent="0.25">
      <c r="A631" s="89">
        <v>627</v>
      </c>
      <c r="B631" s="86">
        <v>43830</v>
      </c>
      <c r="C631" s="36" t="s">
        <v>709</v>
      </c>
      <c r="D631" s="37" t="s">
        <v>696</v>
      </c>
      <c r="E631" s="38">
        <v>50000</v>
      </c>
      <c r="F631" s="37" t="s">
        <v>23</v>
      </c>
      <c r="G631" s="37" t="s">
        <v>24</v>
      </c>
      <c r="H631" s="39" t="s">
        <v>26</v>
      </c>
    </row>
    <row r="632" spans="1:9" x14ac:dyDescent="0.25">
      <c r="A632" s="89">
        <v>628</v>
      </c>
      <c r="B632" s="86">
        <v>43445</v>
      </c>
      <c r="C632" s="36" t="s">
        <v>710</v>
      </c>
      <c r="D632" s="37" t="s">
        <v>711</v>
      </c>
      <c r="E632" s="38">
        <v>50000</v>
      </c>
      <c r="F632" s="37" t="s">
        <v>23</v>
      </c>
      <c r="G632" s="37" t="s">
        <v>24</v>
      </c>
      <c r="H632" s="39" t="s">
        <v>26</v>
      </c>
    </row>
    <row r="633" spans="1:9" x14ac:dyDescent="0.25">
      <c r="A633" s="89">
        <v>629</v>
      </c>
      <c r="B633" s="86">
        <v>43458</v>
      </c>
      <c r="C633" s="36" t="s">
        <v>712</v>
      </c>
      <c r="D633" s="37" t="s">
        <v>711</v>
      </c>
      <c r="E633" s="38">
        <v>25000</v>
      </c>
      <c r="F633" s="37" t="s">
        <v>23</v>
      </c>
      <c r="G633" s="37" t="s">
        <v>24</v>
      </c>
      <c r="H633" s="39" t="s">
        <v>26</v>
      </c>
    </row>
    <row r="634" spans="1:9" x14ac:dyDescent="0.25">
      <c r="A634" s="89">
        <v>630</v>
      </c>
      <c r="B634" s="86">
        <v>44442</v>
      </c>
      <c r="C634" s="36"/>
      <c r="D634" s="37" t="s">
        <v>713</v>
      </c>
      <c r="E634" s="38">
        <v>15500</v>
      </c>
      <c r="F634" s="37" t="s">
        <v>9</v>
      </c>
      <c r="G634" s="37" t="s">
        <v>256</v>
      </c>
      <c r="H634" s="39" t="s">
        <v>15</v>
      </c>
      <c r="I634" t="s">
        <v>1857</v>
      </c>
    </row>
    <row r="635" spans="1:9" x14ac:dyDescent="0.25">
      <c r="A635" s="89">
        <v>631</v>
      </c>
      <c r="B635" s="86">
        <v>44467</v>
      </c>
      <c r="C635" s="36"/>
      <c r="D635" s="37" t="s">
        <v>713</v>
      </c>
      <c r="E635" s="38">
        <v>3700</v>
      </c>
      <c r="F635" s="37" t="s">
        <v>9</v>
      </c>
      <c r="G635" s="37" t="s">
        <v>714</v>
      </c>
      <c r="H635" s="39" t="s">
        <v>15</v>
      </c>
      <c r="I635" t="s">
        <v>1857</v>
      </c>
    </row>
    <row r="636" spans="1:9" x14ac:dyDescent="0.25">
      <c r="A636" s="89">
        <v>632</v>
      </c>
      <c r="B636" s="86">
        <v>44441</v>
      </c>
      <c r="C636" s="36"/>
      <c r="D636" s="37" t="s">
        <v>713</v>
      </c>
      <c r="E636" s="38">
        <v>9000</v>
      </c>
      <c r="F636" s="37" t="s">
        <v>9</v>
      </c>
      <c r="G636" s="37" t="s">
        <v>714</v>
      </c>
      <c r="H636" s="39" t="s">
        <v>15</v>
      </c>
      <c r="I636" t="s">
        <v>1857</v>
      </c>
    </row>
    <row r="637" spans="1:9" x14ac:dyDescent="0.25">
      <c r="A637" s="89">
        <v>633</v>
      </c>
      <c r="B637" s="86">
        <v>44467</v>
      </c>
      <c r="C637" s="36"/>
      <c r="D637" s="37" t="s">
        <v>713</v>
      </c>
      <c r="E637" s="38">
        <v>9000</v>
      </c>
      <c r="F637" s="37" t="s">
        <v>9</v>
      </c>
      <c r="G637" s="37" t="s">
        <v>715</v>
      </c>
      <c r="H637" s="39" t="s">
        <v>15</v>
      </c>
      <c r="I637" t="s">
        <v>1857</v>
      </c>
    </row>
    <row r="638" spans="1:9" x14ac:dyDescent="0.25">
      <c r="A638" s="89">
        <v>634</v>
      </c>
      <c r="B638" s="86">
        <v>44517</v>
      </c>
      <c r="C638" s="36"/>
      <c r="D638" s="37" t="s">
        <v>713</v>
      </c>
      <c r="E638" s="38">
        <v>10000</v>
      </c>
      <c r="F638" s="37" t="s">
        <v>9</v>
      </c>
      <c r="G638" s="37" t="s">
        <v>716</v>
      </c>
      <c r="H638" s="39" t="s">
        <v>15</v>
      </c>
      <c r="I638" t="s">
        <v>1857</v>
      </c>
    </row>
    <row r="639" spans="1:9" x14ac:dyDescent="0.25">
      <c r="A639" s="89">
        <v>635</v>
      </c>
      <c r="B639" s="86">
        <v>44517</v>
      </c>
      <c r="C639" s="36"/>
      <c r="D639" s="37" t="s">
        <v>713</v>
      </c>
      <c r="E639" s="38">
        <v>23000</v>
      </c>
      <c r="F639" s="37" t="s">
        <v>9</v>
      </c>
      <c r="G639" s="37" t="s">
        <v>716</v>
      </c>
      <c r="H639" s="39" t="s">
        <v>15</v>
      </c>
      <c r="I639" t="s">
        <v>1857</v>
      </c>
    </row>
    <row r="640" spans="1:9" x14ac:dyDescent="0.25">
      <c r="A640" s="89">
        <v>636</v>
      </c>
      <c r="B640" s="86">
        <v>44517</v>
      </c>
      <c r="C640" s="36"/>
      <c r="D640" s="37" t="s">
        <v>713</v>
      </c>
      <c r="E640" s="38">
        <v>4000</v>
      </c>
      <c r="F640" s="37" t="s">
        <v>9</v>
      </c>
      <c r="G640" s="37" t="s">
        <v>716</v>
      </c>
      <c r="H640" s="39" t="s">
        <v>15</v>
      </c>
      <c r="I640" t="s">
        <v>1857</v>
      </c>
    </row>
    <row r="641" spans="1:9" x14ac:dyDescent="0.25">
      <c r="A641" s="89">
        <v>637</v>
      </c>
      <c r="B641" s="86">
        <v>44523</v>
      </c>
      <c r="C641" s="36"/>
      <c r="D641" s="37" t="s">
        <v>713</v>
      </c>
      <c r="E641" s="38">
        <v>9500</v>
      </c>
      <c r="F641" s="37" t="s">
        <v>9</v>
      </c>
      <c r="G641" s="37" t="s">
        <v>716</v>
      </c>
      <c r="H641" s="39" t="s">
        <v>15</v>
      </c>
      <c r="I641" t="s">
        <v>1857</v>
      </c>
    </row>
    <row r="642" spans="1:9" x14ac:dyDescent="0.25">
      <c r="A642" s="89">
        <v>638</v>
      </c>
      <c r="B642" s="86">
        <v>44523</v>
      </c>
      <c r="C642" s="36"/>
      <c r="D642" s="37" t="s">
        <v>713</v>
      </c>
      <c r="E642" s="38">
        <v>9500</v>
      </c>
      <c r="F642" s="37" t="s">
        <v>9</v>
      </c>
      <c r="G642" s="37" t="s">
        <v>716</v>
      </c>
      <c r="H642" s="39" t="s">
        <v>15</v>
      </c>
      <c r="I642" t="s">
        <v>1857</v>
      </c>
    </row>
    <row r="643" spans="1:9" x14ac:dyDescent="0.25">
      <c r="A643" s="89">
        <v>639</v>
      </c>
      <c r="B643" s="86">
        <v>44523</v>
      </c>
      <c r="C643" s="36"/>
      <c r="D643" s="37" t="s">
        <v>713</v>
      </c>
      <c r="E643" s="38">
        <v>3800</v>
      </c>
      <c r="F643" s="37" t="s">
        <v>9</v>
      </c>
      <c r="G643" s="37" t="s">
        <v>716</v>
      </c>
      <c r="H643" s="39" t="s">
        <v>15</v>
      </c>
      <c r="I643" t="s">
        <v>1857</v>
      </c>
    </row>
    <row r="644" spans="1:9" x14ac:dyDescent="0.25">
      <c r="A644" s="89">
        <v>640</v>
      </c>
      <c r="B644" s="86">
        <v>44523</v>
      </c>
      <c r="C644" s="36"/>
      <c r="D644" s="37" t="s">
        <v>713</v>
      </c>
      <c r="E644" s="38">
        <v>8800</v>
      </c>
      <c r="F644" s="37" t="s">
        <v>9</v>
      </c>
      <c r="G644" s="37" t="s">
        <v>716</v>
      </c>
      <c r="H644" s="39" t="s">
        <v>15</v>
      </c>
      <c r="I644" t="s">
        <v>1857</v>
      </c>
    </row>
    <row r="645" spans="1:9" x14ac:dyDescent="0.25">
      <c r="A645" s="89">
        <v>641</v>
      </c>
      <c r="B645" s="86">
        <v>44523</v>
      </c>
      <c r="C645" s="36"/>
      <c r="D645" s="37" t="s">
        <v>713</v>
      </c>
      <c r="E645" s="38">
        <v>7200</v>
      </c>
      <c r="F645" s="37" t="s">
        <v>9</v>
      </c>
      <c r="G645" s="37" t="s">
        <v>716</v>
      </c>
      <c r="H645" s="39" t="s">
        <v>15</v>
      </c>
      <c r="I645" t="s">
        <v>1857</v>
      </c>
    </row>
    <row r="646" spans="1:9" x14ac:dyDescent="0.25">
      <c r="A646" s="89">
        <v>642</v>
      </c>
      <c r="B646" s="86">
        <v>44524</v>
      </c>
      <c r="C646" s="36"/>
      <c r="D646" s="37" t="s">
        <v>713</v>
      </c>
      <c r="E646" s="38">
        <v>8360</v>
      </c>
      <c r="F646" s="37" t="s">
        <v>9</v>
      </c>
      <c r="G646" s="37" t="s">
        <v>716</v>
      </c>
      <c r="H646" s="39" t="s">
        <v>15</v>
      </c>
      <c r="I646" t="s">
        <v>1857</v>
      </c>
    </row>
    <row r="647" spans="1:9" x14ac:dyDescent="0.25">
      <c r="A647" s="89">
        <v>643</v>
      </c>
      <c r="B647" s="86">
        <v>44524</v>
      </c>
      <c r="C647" s="36"/>
      <c r="D647" s="37" t="s">
        <v>713</v>
      </c>
      <c r="E647" s="38">
        <v>8360</v>
      </c>
      <c r="F647" s="37" t="s">
        <v>9</v>
      </c>
      <c r="G647" s="37" t="s">
        <v>716</v>
      </c>
      <c r="H647" s="39" t="s">
        <v>15</v>
      </c>
      <c r="I647" t="s">
        <v>1857</v>
      </c>
    </row>
    <row r="648" spans="1:9" x14ac:dyDescent="0.25">
      <c r="A648" s="89">
        <v>644</v>
      </c>
      <c r="B648" s="86">
        <v>44524</v>
      </c>
      <c r="C648" s="36"/>
      <c r="D648" s="37" t="s">
        <v>713</v>
      </c>
      <c r="E648" s="38">
        <v>9025</v>
      </c>
      <c r="F648" s="37" t="s">
        <v>9</v>
      </c>
      <c r="G648" s="37" t="s">
        <v>716</v>
      </c>
      <c r="H648" s="39" t="s">
        <v>15</v>
      </c>
      <c r="I648" t="s">
        <v>1857</v>
      </c>
    </row>
    <row r="649" spans="1:9" x14ac:dyDescent="0.25">
      <c r="A649" s="89">
        <v>645</v>
      </c>
      <c r="B649" s="86">
        <v>44524</v>
      </c>
      <c r="C649" s="36"/>
      <c r="D649" s="37" t="s">
        <v>713</v>
      </c>
      <c r="E649" s="38">
        <v>9500</v>
      </c>
      <c r="F649" s="37" t="s">
        <v>9</v>
      </c>
      <c r="G649" s="37" t="s">
        <v>716</v>
      </c>
      <c r="H649" s="39" t="s">
        <v>15</v>
      </c>
      <c r="I649" t="s">
        <v>1857</v>
      </c>
    </row>
    <row r="650" spans="1:9" x14ac:dyDescent="0.25">
      <c r="A650" s="89">
        <v>646</v>
      </c>
      <c r="B650" s="86">
        <v>44525</v>
      </c>
      <c r="C650" s="36"/>
      <c r="D650" s="37" t="s">
        <v>713</v>
      </c>
      <c r="E650" s="38">
        <v>32000</v>
      </c>
      <c r="F650" s="37" t="s">
        <v>9</v>
      </c>
      <c r="G650" s="37" t="s">
        <v>716</v>
      </c>
      <c r="H650" s="39" t="s">
        <v>15</v>
      </c>
      <c r="I650" t="s">
        <v>1857</v>
      </c>
    </row>
    <row r="651" spans="1:9" x14ac:dyDescent="0.25">
      <c r="A651" s="89">
        <v>647</v>
      </c>
      <c r="B651" s="86">
        <v>44551</v>
      </c>
      <c r="C651" s="36"/>
      <c r="D651" s="37" t="s">
        <v>713</v>
      </c>
      <c r="E651" s="38">
        <v>32000</v>
      </c>
      <c r="F651" s="37" t="s">
        <v>9</v>
      </c>
      <c r="G651" s="37" t="s">
        <v>256</v>
      </c>
      <c r="H651" s="39" t="s">
        <v>15</v>
      </c>
      <c r="I651" t="s">
        <v>1857</v>
      </c>
    </row>
    <row r="652" spans="1:9" x14ac:dyDescent="0.25">
      <c r="A652" s="89">
        <v>648</v>
      </c>
      <c r="B652" s="86">
        <v>44590</v>
      </c>
      <c r="C652" s="36"/>
      <c r="D652" s="37" t="s">
        <v>713</v>
      </c>
      <c r="E652" s="38">
        <v>8700</v>
      </c>
      <c r="F652" s="37" t="s">
        <v>9</v>
      </c>
      <c r="G652" s="37" t="s">
        <v>715</v>
      </c>
      <c r="H652" s="39" t="s">
        <v>15</v>
      </c>
      <c r="I652" t="s">
        <v>1857</v>
      </c>
    </row>
    <row r="653" spans="1:9" x14ac:dyDescent="0.25">
      <c r="A653" s="89">
        <v>649</v>
      </c>
      <c r="B653" s="86">
        <v>44591</v>
      </c>
      <c r="C653" s="36"/>
      <c r="D653" s="37" t="s">
        <v>713</v>
      </c>
      <c r="E653" s="38">
        <v>3000</v>
      </c>
      <c r="F653" s="37" t="s">
        <v>9</v>
      </c>
      <c r="G653" s="37" t="s">
        <v>715</v>
      </c>
      <c r="H653" s="39" t="s">
        <v>15</v>
      </c>
      <c r="I653" t="s">
        <v>1857</v>
      </c>
    </row>
    <row r="654" spans="1:9" x14ac:dyDescent="0.25">
      <c r="A654" s="89">
        <v>650</v>
      </c>
      <c r="B654" s="86">
        <v>44610</v>
      </c>
      <c r="C654" s="36"/>
      <c r="D654" s="37" t="s">
        <v>713</v>
      </c>
      <c r="E654" s="38">
        <v>16500</v>
      </c>
      <c r="F654" s="37" t="s">
        <v>9</v>
      </c>
      <c r="G654" s="37" t="s">
        <v>256</v>
      </c>
      <c r="H654" s="39" t="s">
        <v>15</v>
      </c>
      <c r="I654" t="s">
        <v>1857</v>
      </c>
    </row>
    <row r="655" spans="1:9" x14ac:dyDescent="0.25">
      <c r="A655" s="89">
        <v>651</v>
      </c>
      <c r="B655" s="86">
        <v>44616</v>
      </c>
      <c r="C655" s="36"/>
      <c r="D655" s="37" t="s">
        <v>713</v>
      </c>
      <c r="E655" s="38">
        <v>8500</v>
      </c>
      <c r="F655" s="37" t="s">
        <v>9</v>
      </c>
      <c r="G655" s="37" t="s">
        <v>715</v>
      </c>
      <c r="H655" s="39" t="s">
        <v>15</v>
      </c>
      <c r="I655" t="s">
        <v>1857</v>
      </c>
    </row>
    <row r="656" spans="1:9" x14ac:dyDescent="0.25">
      <c r="A656" s="89">
        <v>652</v>
      </c>
      <c r="B656" s="86">
        <v>44628</v>
      </c>
      <c r="C656" s="36"/>
      <c r="D656" s="37" t="s">
        <v>713</v>
      </c>
      <c r="E656" s="38">
        <v>16500</v>
      </c>
      <c r="F656" s="37" t="s">
        <v>9</v>
      </c>
      <c r="G656" s="37" t="s">
        <v>256</v>
      </c>
      <c r="H656" s="39" t="s">
        <v>15</v>
      </c>
      <c r="I656" t="s">
        <v>1857</v>
      </c>
    </row>
    <row r="657" spans="1:9" x14ac:dyDescent="0.25">
      <c r="A657" s="89">
        <v>653</v>
      </c>
      <c r="B657" s="86">
        <v>44627</v>
      </c>
      <c r="C657" s="36"/>
      <c r="D657" s="37" t="s">
        <v>713</v>
      </c>
      <c r="E657" s="38">
        <v>8400</v>
      </c>
      <c r="F657" s="37" t="s">
        <v>9</v>
      </c>
      <c r="G657" s="37" t="s">
        <v>717</v>
      </c>
      <c r="H657" s="39" t="s">
        <v>15</v>
      </c>
      <c r="I657" t="s">
        <v>1857</v>
      </c>
    </row>
    <row r="658" spans="1:9" x14ac:dyDescent="0.25">
      <c r="A658" s="89">
        <v>654</v>
      </c>
      <c r="B658" s="86">
        <v>44627</v>
      </c>
      <c r="C658" s="36"/>
      <c r="D658" s="37" t="s">
        <v>713</v>
      </c>
      <c r="E658" s="38">
        <v>9000</v>
      </c>
      <c r="F658" s="37" t="s">
        <v>9</v>
      </c>
      <c r="G658" s="37" t="s">
        <v>718</v>
      </c>
      <c r="H658" s="39" t="s">
        <v>15</v>
      </c>
      <c r="I658" t="s">
        <v>1857</v>
      </c>
    </row>
    <row r="659" spans="1:9" x14ac:dyDescent="0.25">
      <c r="A659" s="89">
        <v>655</v>
      </c>
      <c r="B659" s="86">
        <v>44633</v>
      </c>
      <c r="C659" s="36"/>
      <c r="D659" s="37" t="s">
        <v>713</v>
      </c>
      <c r="E659" s="38">
        <v>3000</v>
      </c>
      <c r="F659" s="37" t="s">
        <v>9</v>
      </c>
      <c r="G659" s="37" t="s">
        <v>719</v>
      </c>
      <c r="H659" s="39" t="s">
        <v>15</v>
      </c>
      <c r="I659" t="s">
        <v>1857</v>
      </c>
    </row>
    <row r="660" spans="1:9" x14ac:dyDescent="0.25">
      <c r="A660" s="89">
        <v>656</v>
      </c>
      <c r="B660" s="86">
        <v>44351</v>
      </c>
      <c r="C660" s="36" t="s">
        <v>720</v>
      </c>
      <c r="D660" s="37" t="s">
        <v>721</v>
      </c>
      <c r="E660" s="38">
        <v>680000</v>
      </c>
      <c r="F660" s="37" t="s">
        <v>9</v>
      </c>
      <c r="G660" s="37" t="s">
        <v>722</v>
      </c>
      <c r="H660" s="39" t="s">
        <v>289</v>
      </c>
    </row>
    <row r="661" spans="1:9" x14ac:dyDescent="0.25">
      <c r="A661" s="89">
        <v>657</v>
      </c>
      <c r="B661" s="86">
        <v>44357</v>
      </c>
      <c r="C661" s="36" t="s">
        <v>723</v>
      </c>
      <c r="D661" s="37" t="s">
        <v>721</v>
      </c>
      <c r="E661" s="38">
        <v>120000</v>
      </c>
      <c r="F661" s="37" t="s">
        <v>9</v>
      </c>
      <c r="G661" s="37" t="s">
        <v>63</v>
      </c>
      <c r="H661" s="39" t="s">
        <v>289</v>
      </c>
    </row>
    <row r="662" spans="1:9" x14ac:dyDescent="0.25">
      <c r="A662" s="89">
        <v>658</v>
      </c>
      <c r="B662" s="86">
        <v>44136</v>
      </c>
      <c r="C662" s="36" t="s">
        <v>724</v>
      </c>
      <c r="D662" s="37" t="s">
        <v>725</v>
      </c>
      <c r="E662" s="38">
        <v>10319</v>
      </c>
      <c r="F662" s="37" t="s">
        <v>9</v>
      </c>
      <c r="G662" s="37" t="s">
        <v>502</v>
      </c>
      <c r="H662" s="39" t="s">
        <v>726</v>
      </c>
    </row>
    <row r="663" spans="1:9" x14ac:dyDescent="0.25">
      <c r="A663" s="89">
        <v>659</v>
      </c>
      <c r="B663" s="86">
        <v>43421</v>
      </c>
      <c r="C663" s="36" t="s">
        <v>727</v>
      </c>
      <c r="D663" s="37" t="s">
        <v>711</v>
      </c>
      <c r="E663" s="38">
        <v>45000</v>
      </c>
      <c r="F663" s="37" t="s">
        <v>23</v>
      </c>
      <c r="G663" s="37" t="s">
        <v>24</v>
      </c>
      <c r="H663" s="39" t="s">
        <v>26</v>
      </c>
    </row>
    <row r="664" spans="1:9" x14ac:dyDescent="0.25">
      <c r="A664" s="89">
        <v>660</v>
      </c>
      <c r="B664" s="86">
        <v>43314</v>
      </c>
      <c r="C664" s="36" t="s">
        <v>728</v>
      </c>
      <c r="D664" s="37" t="s">
        <v>729</v>
      </c>
      <c r="E664" s="38">
        <v>990</v>
      </c>
      <c r="F664" s="37" t="s">
        <v>9</v>
      </c>
      <c r="G664" s="37" t="s">
        <v>730</v>
      </c>
      <c r="H664" s="39" t="s">
        <v>15</v>
      </c>
    </row>
    <row r="665" spans="1:9" x14ac:dyDescent="0.25">
      <c r="A665" s="89">
        <v>661</v>
      </c>
      <c r="B665" s="86">
        <v>43312</v>
      </c>
      <c r="C665" s="36" t="s">
        <v>731</v>
      </c>
      <c r="D665" s="37" t="s">
        <v>729</v>
      </c>
      <c r="E665" s="38">
        <v>619.99999999999989</v>
      </c>
      <c r="F665" s="37" t="s">
        <v>9</v>
      </c>
      <c r="G665" s="37" t="s">
        <v>730</v>
      </c>
      <c r="H665" s="39" t="s">
        <v>15</v>
      </c>
    </row>
    <row r="666" spans="1:9" x14ac:dyDescent="0.25">
      <c r="A666" s="89">
        <v>662</v>
      </c>
      <c r="B666" s="86">
        <v>43312</v>
      </c>
      <c r="C666" s="36" t="s">
        <v>732</v>
      </c>
      <c r="D666" s="37" t="s">
        <v>729</v>
      </c>
      <c r="E666" s="38">
        <v>1960</v>
      </c>
      <c r="F666" s="37" t="s">
        <v>9</v>
      </c>
      <c r="G666" s="37" t="s">
        <v>730</v>
      </c>
      <c r="H666" s="39" t="s">
        <v>15</v>
      </c>
    </row>
    <row r="667" spans="1:9" x14ac:dyDescent="0.25">
      <c r="A667" s="89">
        <v>663</v>
      </c>
      <c r="B667" s="86">
        <v>43300</v>
      </c>
      <c r="C667" s="36" t="s">
        <v>733</v>
      </c>
      <c r="D667" s="37" t="s">
        <v>729</v>
      </c>
      <c r="E667" s="38">
        <v>12794</v>
      </c>
      <c r="F667" s="37" t="s">
        <v>9</v>
      </c>
      <c r="G667" s="37" t="s">
        <v>730</v>
      </c>
      <c r="H667" s="39" t="s">
        <v>15</v>
      </c>
    </row>
    <row r="668" spans="1:9" x14ac:dyDescent="0.25">
      <c r="A668" s="89">
        <v>664</v>
      </c>
      <c r="B668" s="86">
        <v>43300</v>
      </c>
      <c r="C668" s="36" t="s">
        <v>734</v>
      </c>
      <c r="D668" s="37" t="s">
        <v>729</v>
      </c>
      <c r="E668" s="38">
        <v>16839</v>
      </c>
      <c r="F668" s="37" t="s">
        <v>9</v>
      </c>
      <c r="G668" s="37" t="s">
        <v>730</v>
      </c>
      <c r="H668" s="39" t="s">
        <v>15</v>
      </c>
    </row>
    <row r="669" spans="1:9" x14ac:dyDescent="0.25">
      <c r="A669" s="89">
        <v>665</v>
      </c>
      <c r="B669" s="86">
        <v>44092</v>
      </c>
      <c r="C669" s="36" t="s">
        <v>735</v>
      </c>
      <c r="D669" s="37" t="s">
        <v>736</v>
      </c>
      <c r="E669" s="38">
        <v>100000</v>
      </c>
      <c r="F669" s="37" t="s">
        <v>23</v>
      </c>
      <c r="G669" s="37" t="s">
        <v>24</v>
      </c>
      <c r="H669" s="39" t="s">
        <v>26</v>
      </c>
    </row>
    <row r="670" spans="1:9" x14ac:dyDescent="0.25">
      <c r="A670" s="89">
        <v>666</v>
      </c>
      <c r="B670" s="86">
        <v>44135</v>
      </c>
      <c r="C670" s="36" t="s">
        <v>737</v>
      </c>
      <c r="D670" s="37" t="s">
        <v>736</v>
      </c>
      <c r="E670" s="38">
        <v>25000</v>
      </c>
      <c r="F670" s="37" t="s">
        <v>23</v>
      </c>
      <c r="G670" s="37" t="s">
        <v>24</v>
      </c>
      <c r="H670" s="39" t="s">
        <v>26</v>
      </c>
    </row>
    <row r="671" spans="1:9" x14ac:dyDescent="0.25">
      <c r="A671" s="89">
        <v>667</v>
      </c>
      <c r="B671" s="86">
        <v>44168</v>
      </c>
      <c r="C671" s="36" t="s">
        <v>738</v>
      </c>
      <c r="D671" s="37" t="s">
        <v>736</v>
      </c>
      <c r="E671" s="38">
        <v>25000</v>
      </c>
      <c r="F671" s="37" t="s">
        <v>23</v>
      </c>
      <c r="G671" s="37" t="s">
        <v>24</v>
      </c>
      <c r="H671" s="39" t="s">
        <v>26</v>
      </c>
    </row>
    <row r="672" spans="1:9" x14ac:dyDescent="0.25">
      <c r="A672" s="89">
        <v>668</v>
      </c>
      <c r="B672" s="86">
        <v>44382</v>
      </c>
      <c r="C672" s="36" t="s">
        <v>739</v>
      </c>
      <c r="D672" s="37" t="s">
        <v>736</v>
      </c>
      <c r="E672" s="38">
        <v>25000</v>
      </c>
      <c r="F672" s="37" t="s">
        <v>23</v>
      </c>
      <c r="G672" s="37" t="s">
        <v>24</v>
      </c>
      <c r="H672" s="39" t="s">
        <v>26</v>
      </c>
    </row>
    <row r="673" spans="1:8" x14ac:dyDescent="0.25">
      <c r="A673" s="89">
        <v>669</v>
      </c>
      <c r="B673" s="86">
        <v>44286</v>
      </c>
      <c r="C673" s="36" t="s">
        <v>740</v>
      </c>
      <c r="D673" s="37" t="s">
        <v>736</v>
      </c>
      <c r="E673" s="38">
        <v>100000</v>
      </c>
      <c r="F673" s="37" t="s">
        <v>23</v>
      </c>
      <c r="G673" s="37" t="s">
        <v>24</v>
      </c>
      <c r="H673" s="39" t="s">
        <v>26</v>
      </c>
    </row>
    <row r="674" spans="1:8" x14ac:dyDescent="0.25">
      <c r="A674" s="89">
        <v>670</v>
      </c>
      <c r="B674" s="86">
        <v>43351</v>
      </c>
      <c r="C674" s="36" t="s">
        <v>741</v>
      </c>
      <c r="D674" s="37" t="s">
        <v>742</v>
      </c>
      <c r="E674" s="38">
        <v>379804</v>
      </c>
      <c r="F674" s="37" t="s">
        <v>9</v>
      </c>
      <c r="G674" s="37" t="s">
        <v>743</v>
      </c>
      <c r="H674" s="39" t="s">
        <v>15</v>
      </c>
    </row>
    <row r="675" spans="1:8" x14ac:dyDescent="0.25">
      <c r="A675" s="89">
        <v>671</v>
      </c>
      <c r="B675" s="86">
        <v>43353</v>
      </c>
      <c r="C675" s="36" t="s">
        <v>744</v>
      </c>
      <c r="D675" s="37" t="s">
        <v>742</v>
      </c>
      <c r="E675" s="38">
        <f>386954+50000</f>
        <v>436954</v>
      </c>
      <c r="F675" s="37" t="s">
        <v>23</v>
      </c>
      <c r="G675" s="37" t="s">
        <v>745</v>
      </c>
      <c r="H675" s="39" t="s">
        <v>15</v>
      </c>
    </row>
    <row r="676" spans="1:8" x14ac:dyDescent="0.25">
      <c r="A676" s="89">
        <v>672</v>
      </c>
      <c r="B676" s="86">
        <v>43382</v>
      </c>
      <c r="C676" s="36" t="s">
        <v>746</v>
      </c>
      <c r="D676" s="37" t="s">
        <v>742</v>
      </c>
      <c r="E676" s="38">
        <f>156000+33000</f>
        <v>189000</v>
      </c>
      <c r="F676" s="37" t="s">
        <v>9</v>
      </c>
      <c r="G676" s="37" t="s">
        <v>747</v>
      </c>
      <c r="H676" s="39" t="s">
        <v>15</v>
      </c>
    </row>
    <row r="677" spans="1:8" x14ac:dyDescent="0.25">
      <c r="A677" s="89">
        <v>673</v>
      </c>
      <c r="B677" s="86">
        <v>43304</v>
      </c>
      <c r="C677" s="36" t="s">
        <v>748</v>
      </c>
      <c r="D677" s="37" t="s">
        <v>749</v>
      </c>
      <c r="E677" s="38">
        <v>58174</v>
      </c>
      <c r="F677" s="37" t="s">
        <v>9</v>
      </c>
      <c r="G677" s="37" t="s">
        <v>750</v>
      </c>
      <c r="H677" s="39" t="s">
        <v>15</v>
      </c>
    </row>
    <row r="678" spans="1:8" x14ac:dyDescent="0.25">
      <c r="A678" s="89">
        <v>674</v>
      </c>
      <c r="B678" s="86">
        <v>44442</v>
      </c>
      <c r="C678" s="36" t="s">
        <v>751</v>
      </c>
      <c r="D678" s="37" t="s">
        <v>752</v>
      </c>
      <c r="E678" s="38">
        <f>84648+1500</f>
        <v>86148</v>
      </c>
      <c r="F678" s="37" t="s">
        <v>9</v>
      </c>
      <c r="G678" s="37" t="s">
        <v>753</v>
      </c>
      <c r="H678" s="39" t="s">
        <v>15</v>
      </c>
    </row>
    <row r="679" spans="1:8" x14ac:dyDescent="0.25">
      <c r="A679" s="89">
        <v>675</v>
      </c>
      <c r="B679" s="86">
        <v>44559</v>
      </c>
      <c r="C679" s="36" t="s">
        <v>754</v>
      </c>
      <c r="D679" s="37" t="s">
        <v>752</v>
      </c>
      <c r="E679" s="38">
        <v>22375.5</v>
      </c>
      <c r="F679" s="37" t="s">
        <v>9</v>
      </c>
      <c r="G679" s="37" t="s">
        <v>192</v>
      </c>
      <c r="H679" s="39" t="s">
        <v>15</v>
      </c>
    </row>
    <row r="680" spans="1:8" x14ac:dyDescent="0.25">
      <c r="A680" s="89">
        <v>676</v>
      </c>
      <c r="B680" s="86">
        <v>44036</v>
      </c>
      <c r="C680" s="36" t="s">
        <v>755</v>
      </c>
      <c r="D680" s="37" t="s">
        <v>756</v>
      </c>
      <c r="E680" s="38">
        <v>250000</v>
      </c>
      <c r="F680" s="37" t="s">
        <v>23</v>
      </c>
      <c r="G680" s="37" t="s">
        <v>24</v>
      </c>
      <c r="H680" s="39" t="s">
        <v>456</v>
      </c>
    </row>
    <row r="681" spans="1:8" x14ac:dyDescent="0.25">
      <c r="A681" s="89">
        <v>677</v>
      </c>
      <c r="B681" s="86">
        <v>44180</v>
      </c>
      <c r="C681" s="36" t="s">
        <v>757</v>
      </c>
      <c r="D681" s="37" t="s">
        <v>756</v>
      </c>
      <c r="E681" s="38">
        <v>770000</v>
      </c>
      <c r="F681" s="37" t="s">
        <v>23</v>
      </c>
      <c r="G681" s="37" t="s">
        <v>24</v>
      </c>
      <c r="H681" s="39" t="s">
        <v>456</v>
      </c>
    </row>
    <row r="682" spans="1:8" x14ac:dyDescent="0.25">
      <c r="A682" s="89">
        <v>678</v>
      </c>
      <c r="B682" s="86">
        <v>44281</v>
      </c>
      <c r="C682" s="36" t="s">
        <v>758</v>
      </c>
      <c r="D682" s="37" t="s">
        <v>756</v>
      </c>
      <c r="E682" s="38">
        <v>202000</v>
      </c>
      <c r="F682" s="37" t="s">
        <v>23</v>
      </c>
      <c r="G682" s="37" t="s">
        <v>24</v>
      </c>
      <c r="H682" s="39" t="s">
        <v>456</v>
      </c>
    </row>
    <row r="683" spans="1:8" x14ac:dyDescent="0.25">
      <c r="A683" s="89">
        <v>679</v>
      </c>
      <c r="B683" s="86">
        <v>44476</v>
      </c>
      <c r="C683" s="36" t="s">
        <v>759</v>
      </c>
      <c r="D683" s="37" t="s">
        <v>756</v>
      </c>
      <c r="E683" s="38">
        <v>192000</v>
      </c>
      <c r="F683" s="37" t="s">
        <v>23</v>
      </c>
      <c r="G683" s="37" t="s">
        <v>24</v>
      </c>
      <c r="H683" s="39" t="s">
        <v>456</v>
      </c>
    </row>
    <row r="684" spans="1:8" x14ac:dyDescent="0.25">
      <c r="A684" s="89">
        <v>680</v>
      </c>
      <c r="B684" s="86">
        <v>44473</v>
      </c>
      <c r="C684" s="36" t="s">
        <v>760</v>
      </c>
      <c r="D684" s="37" t="s">
        <v>756</v>
      </c>
      <c r="E684" s="38">
        <v>75000</v>
      </c>
      <c r="F684" s="37" t="s">
        <v>23</v>
      </c>
      <c r="G684" s="37" t="s">
        <v>24</v>
      </c>
      <c r="H684" s="39" t="s">
        <v>456</v>
      </c>
    </row>
    <row r="685" spans="1:8" x14ac:dyDescent="0.25">
      <c r="A685" s="89">
        <v>681</v>
      </c>
      <c r="B685" s="86">
        <v>44473</v>
      </c>
      <c r="C685" s="36" t="s">
        <v>761</v>
      </c>
      <c r="D685" s="37" t="s">
        <v>756</v>
      </c>
      <c r="E685" s="38">
        <v>75000</v>
      </c>
      <c r="F685" s="37" t="s">
        <v>23</v>
      </c>
      <c r="G685" s="37" t="s">
        <v>24</v>
      </c>
      <c r="H685" s="39" t="s">
        <v>456</v>
      </c>
    </row>
    <row r="686" spans="1:8" x14ac:dyDescent="0.25">
      <c r="A686" s="89">
        <v>682</v>
      </c>
      <c r="B686" s="86">
        <v>44531</v>
      </c>
      <c r="C686" s="36" t="s">
        <v>762</v>
      </c>
      <c r="D686" s="37" t="s">
        <v>756</v>
      </c>
      <c r="E686" s="38">
        <v>240000</v>
      </c>
      <c r="F686" s="37" t="s">
        <v>23</v>
      </c>
      <c r="G686" s="37" t="s">
        <v>24</v>
      </c>
      <c r="H686" s="39" t="s">
        <v>456</v>
      </c>
    </row>
    <row r="687" spans="1:8" x14ac:dyDescent="0.25">
      <c r="A687" s="89">
        <v>683</v>
      </c>
      <c r="B687" s="86">
        <v>42978</v>
      </c>
      <c r="C687" s="36" t="s">
        <v>763</v>
      </c>
      <c r="D687" s="37" t="s">
        <v>764</v>
      </c>
      <c r="E687" s="38">
        <v>53100</v>
      </c>
      <c r="F687" s="37" t="s">
        <v>9</v>
      </c>
      <c r="G687" s="37" t="s">
        <v>765</v>
      </c>
      <c r="H687" s="39" t="s">
        <v>15</v>
      </c>
    </row>
    <row r="688" spans="1:8" x14ac:dyDescent="0.25">
      <c r="A688" s="89">
        <v>684</v>
      </c>
      <c r="B688" s="86">
        <v>43802</v>
      </c>
      <c r="C688" s="36" t="s">
        <v>766</v>
      </c>
      <c r="D688" s="37" t="s">
        <v>764</v>
      </c>
      <c r="E688" s="38">
        <v>38940</v>
      </c>
      <c r="F688" s="37" t="s">
        <v>23</v>
      </c>
      <c r="G688" s="37" t="s">
        <v>24</v>
      </c>
      <c r="H688" s="39" t="s">
        <v>456</v>
      </c>
    </row>
    <row r="689" spans="1:8" x14ac:dyDescent="0.25">
      <c r="A689" s="89">
        <v>685</v>
      </c>
      <c r="B689" s="86">
        <v>43384</v>
      </c>
      <c r="C689" s="36" t="s">
        <v>767</v>
      </c>
      <c r="D689" s="37" t="s">
        <v>768</v>
      </c>
      <c r="E689" s="38">
        <v>300000</v>
      </c>
      <c r="F689" s="37" t="s">
        <v>769</v>
      </c>
      <c r="G689" s="37" t="s">
        <v>24</v>
      </c>
      <c r="H689" s="39" t="s">
        <v>770</v>
      </c>
    </row>
    <row r="690" spans="1:8" x14ac:dyDescent="0.25">
      <c r="A690" s="89">
        <v>686</v>
      </c>
      <c r="B690" s="86">
        <v>43402</v>
      </c>
      <c r="C690" s="36">
        <v>197</v>
      </c>
      <c r="D690" s="37" t="s">
        <v>771</v>
      </c>
      <c r="E690" s="38">
        <v>110000</v>
      </c>
      <c r="F690" s="37" t="s">
        <v>9</v>
      </c>
      <c r="G690" s="37" t="s">
        <v>772</v>
      </c>
      <c r="H690" s="39" t="s">
        <v>128</v>
      </c>
    </row>
    <row r="691" spans="1:8" x14ac:dyDescent="0.25">
      <c r="A691" s="89">
        <v>687</v>
      </c>
      <c r="B691" s="86">
        <v>43504</v>
      </c>
      <c r="C691" s="36">
        <v>297</v>
      </c>
      <c r="D691" s="37" t="s">
        <v>771</v>
      </c>
      <c r="E691" s="38">
        <v>107500</v>
      </c>
      <c r="F691" s="37" t="s">
        <v>9</v>
      </c>
      <c r="G691" s="37" t="s">
        <v>773</v>
      </c>
      <c r="H691" s="39" t="s">
        <v>128</v>
      </c>
    </row>
    <row r="692" spans="1:8" x14ac:dyDescent="0.25">
      <c r="A692" s="89">
        <v>688</v>
      </c>
      <c r="B692" s="86">
        <v>43677</v>
      </c>
      <c r="C692" s="36">
        <v>158</v>
      </c>
      <c r="D692" s="37" t="s">
        <v>774</v>
      </c>
      <c r="E692" s="38">
        <v>23056</v>
      </c>
      <c r="F692" s="37" t="s">
        <v>9</v>
      </c>
      <c r="G692" s="37" t="s">
        <v>775</v>
      </c>
      <c r="H692" s="39" t="s">
        <v>15</v>
      </c>
    </row>
    <row r="693" spans="1:8" x14ac:dyDescent="0.25">
      <c r="A693" s="89">
        <v>689</v>
      </c>
      <c r="B693" s="86">
        <v>43696</v>
      </c>
      <c r="C693" s="36">
        <v>175</v>
      </c>
      <c r="D693" s="37" t="s">
        <v>774</v>
      </c>
      <c r="E693" s="38">
        <v>23056</v>
      </c>
      <c r="F693" s="37" t="s">
        <v>9</v>
      </c>
      <c r="G693" s="37" t="s">
        <v>775</v>
      </c>
      <c r="H693" s="39" t="s">
        <v>15</v>
      </c>
    </row>
    <row r="694" spans="1:8" x14ac:dyDescent="0.25">
      <c r="A694" s="89">
        <v>690</v>
      </c>
      <c r="B694" s="86">
        <v>43774</v>
      </c>
      <c r="C694" s="36" t="s">
        <v>776</v>
      </c>
      <c r="D694" s="37" t="s">
        <v>777</v>
      </c>
      <c r="E694" s="38">
        <v>234000</v>
      </c>
      <c r="F694" s="37" t="s">
        <v>23</v>
      </c>
      <c r="G694" s="37" t="s">
        <v>24</v>
      </c>
      <c r="H694" s="39" t="s">
        <v>26</v>
      </c>
    </row>
    <row r="695" spans="1:8" x14ac:dyDescent="0.25">
      <c r="A695" s="89">
        <v>691</v>
      </c>
      <c r="B695" s="86">
        <v>44393</v>
      </c>
      <c r="C695" s="36" t="s">
        <v>778</v>
      </c>
      <c r="D695" s="37" t="s">
        <v>779</v>
      </c>
      <c r="E695" s="38">
        <v>852575.54</v>
      </c>
      <c r="F695" s="37" t="s">
        <v>9</v>
      </c>
      <c r="G695" s="37" t="s">
        <v>780</v>
      </c>
      <c r="H695" s="39" t="s">
        <v>770</v>
      </c>
    </row>
    <row r="696" spans="1:8" x14ac:dyDescent="0.25">
      <c r="A696" s="89">
        <v>692</v>
      </c>
      <c r="B696" s="86">
        <v>44203</v>
      </c>
      <c r="C696" s="36">
        <v>8114</v>
      </c>
      <c r="D696" s="37" t="s">
        <v>514</v>
      </c>
      <c r="E696" s="38">
        <f>2203.1+0.34</f>
        <v>2203.44</v>
      </c>
      <c r="F696" s="37" t="s">
        <v>9</v>
      </c>
      <c r="G696" s="37" t="s">
        <v>63</v>
      </c>
      <c r="H696" s="39" t="s">
        <v>781</v>
      </c>
    </row>
    <row r="697" spans="1:8" x14ac:dyDescent="0.25">
      <c r="A697" s="89">
        <v>693</v>
      </c>
      <c r="B697" s="86">
        <v>44256</v>
      </c>
      <c r="C697" s="36">
        <v>9846</v>
      </c>
      <c r="D697" s="37" t="s">
        <v>514</v>
      </c>
      <c r="E697" s="38">
        <v>20010</v>
      </c>
      <c r="F697" s="37" t="s">
        <v>9</v>
      </c>
      <c r="G697" s="37" t="s">
        <v>63</v>
      </c>
      <c r="H697" s="39" t="s">
        <v>781</v>
      </c>
    </row>
    <row r="698" spans="1:8" x14ac:dyDescent="0.25">
      <c r="A698" s="89">
        <v>694</v>
      </c>
      <c r="B698" s="86">
        <v>44280</v>
      </c>
      <c r="C698" s="36">
        <v>10925</v>
      </c>
      <c r="D698" s="37" t="s">
        <v>514</v>
      </c>
      <c r="E698" s="38">
        <f>1228.81+0.01</f>
        <v>1228.82</v>
      </c>
      <c r="F698" s="37" t="s">
        <v>9</v>
      </c>
      <c r="G698" s="37" t="s">
        <v>782</v>
      </c>
      <c r="H698" s="39" t="s">
        <v>781</v>
      </c>
    </row>
    <row r="699" spans="1:8" x14ac:dyDescent="0.25">
      <c r="A699" s="89">
        <v>695</v>
      </c>
      <c r="B699" s="86">
        <v>44280</v>
      </c>
      <c r="C699" s="36">
        <v>10924</v>
      </c>
      <c r="D699" s="37" t="s">
        <v>514</v>
      </c>
      <c r="E699" s="38">
        <v>4394</v>
      </c>
      <c r="F699" s="37" t="s">
        <v>9</v>
      </c>
      <c r="G699" s="37" t="s">
        <v>63</v>
      </c>
      <c r="H699" s="39" t="s">
        <v>781</v>
      </c>
    </row>
    <row r="700" spans="1:8" x14ac:dyDescent="0.25">
      <c r="A700" s="89">
        <v>696</v>
      </c>
      <c r="B700" s="86">
        <v>44503</v>
      </c>
      <c r="C700" s="36">
        <v>3752</v>
      </c>
      <c r="D700" s="37" t="s">
        <v>514</v>
      </c>
      <c r="E700" s="38">
        <v>13862</v>
      </c>
      <c r="F700" s="37" t="s">
        <v>9</v>
      </c>
      <c r="G700" s="37" t="s">
        <v>63</v>
      </c>
      <c r="H700" s="39" t="s">
        <v>781</v>
      </c>
    </row>
    <row r="701" spans="1:8" x14ac:dyDescent="0.25">
      <c r="A701" s="89">
        <v>697</v>
      </c>
      <c r="B701" s="86">
        <v>44494</v>
      </c>
      <c r="C701" s="36" t="s">
        <v>783</v>
      </c>
      <c r="D701" s="37" t="s">
        <v>514</v>
      </c>
      <c r="E701" s="38">
        <v>424160</v>
      </c>
      <c r="F701" s="37" t="s">
        <v>9</v>
      </c>
      <c r="G701" s="37" t="s">
        <v>63</v>
      </c>
      <c r="H701" s="39" t="s">
        <v>781</v>
      </c>
    </row>
    <row r="702" spans="1:8" x14ac:dyDescent="0.25">
      <c r="A702" s="89">
        <v>698</v>
      </c>
      <c r="B702" s="86">
        <v>44490</v>
      </c>
      <c r="C702" s="36" t="s">
        <v>784</v>
      </c>
      <c r="D702" s="37" t="s">
        <v>514</v>
      </c>
      <c r="E702" s="38">
        <v>212622.8</v>
      </c>
      <c r="F702" s="37" t="s">
        <v>9</v>
      </c>
      <c r="G702" s="37" t="s">
        <v>63</v>
      </c>
      <c r="H702" s="39" t="s">
        <v>781</v>
      </c>
    </row>
    <row r="703" spans="1:8" x14ac:dyDescent="0.25">
      <c r="A703" s="89">
        <v>699</v>
      </c>
      <c r="B703" s="86">
        <v>44413</v>
      </c>
      <c r="C703" s="36">
        <v>1818</v>
      </c>
      <c r="D703" s="37" t="s">
        <v>514</v>
      </c>
      <c r="E703" s="38">
        <f>7118.64-0.64</f>
        <v>7118</v>
      </c>
      <c r="F703" s="37" t="s">
        <v>9</v>
      </c>
      <c r="G703" s="37" t="s">
        <v>785</v>
      </c>
      <c r="H703" s="39" t="s">
        <v>781</v>
      </c>
    </row>
    <row r="704" spans="1:8" x14ac:dyDescent="0.25">
      <c r="A704" s="89">
        <v>700</v>
      </c>
      <c r="B704" s="86">
        <v>44413</v>
      </c>
      <c r="C704" s="36">
        <v>1820</v>
      </c>
      <c r="D704" s="37" t="s">
        <v>514</v>
      </c>
      <c r="E704" s="38">
        <f>29698.09-0.09</f>
        <v>29698</v>
      </c>
      <c r="F704" s="37" t="s">
        <v>9</v>
      </c>
      <c r="G704" s="37" t="s">
        <v>63</v>
      </c>
      <c r="H704" s="39" t="s">
        <v>781</v>
      </c>
    </row>
    <row r="705" spans="1:8" x14ac:dyDescent="0.25">
      <c r="A705" s="89">
        <v>701</v>
      </c>
      <c r="B705" s="86">
        <v>44425</v>
      </c>
      <c r="C705" s="36">
        <v>2033</v>
      </c>
      <c r="D705" s="37" t="s">
        <v>514</v>
      </c>
      <c r="E705" s="38">
        <f>571.42-0.42</f>
        <v>571</v>
      </c>
      <c r="F705" s="37" t="s">
        <v>9</v>
      </c>
      <c r="G705" s="37" t="s">
        <v>63</v>
      </c>
      <c r="H705" s="39" t="s">
        <v>781</v>
      </c>
    </row>
    <row r="706" spans="1:8" x14ac:dyDescent="0.25">
      <c r="A706" s="89">
        <v>702</v>
      </c>
      <c r="B706" s="86">
        <v>44436</v>
      </c>
      <c r="C706" s="36">
        <v>2281</v>
      </c>
      <c r="D706" s="37" t="s">
        <v>514</v>
      </c>
      <c r="E706" s="38">
        <f>13135.59+0.41</f>
        <v>13136</v>
      </c>
      <c r="F706" s="37" t="s">
        <v>9</v>
      </c>
      <c r="G706" s="37" t="s">
        <v>786</v>
      </c>
      <c r="H706" s="39" t="s">
        <v>21</v>
      </c>
    </row>
    <row r="707" spans="1:8" x14ac:dyDescent="0.25">
      <c r="A707" s="89">
        <v>703</v>
      </c>
      <c r="B707" s="86">
        <v>44457</v>
      </c>
      <c r="C707" s="36">
        <v>2732</v>
      </c>
      <c r="D707" s="37" t="s">
        <v>514</v>
      </c>
      <c r="E707" s="38">
        <f>3392.8-0.8</f>
        <v>3392</v>
      </c>
      <c r="F707" s="37" t="s">
        <v>9</v>
      </c>
      <c r="G707" s="37" t="s">
        <v>63</v>
      </c>
      <c r="H707" s="39" t="s">
        <v>781</v>
      </c>
    </row>
    <row r="708" spans="1:8" x14ac:dyDescent="0.25">
      <c r="A708" s="89">
        <v>704</v>
      </c>
      <c r="B708" s="86">
        <v>44413</v>
      </c>
      <c r="C708" s="36">
        <v>1817</v>
      </c>
      <c r="D708" s="37" t="s">
        <v>514</v>
      </c>
      <c r="E708" s="38">
        <f>530.5-0.5</f>
        <v>530</v>
      </c>
      <c r="F708" s="37" t="s">
        <v>9</v>
      </c>
      <c r="G708" s="37" t="s">
        <v>63</v>
      </c>
      <c r="H708" s="39" t="s">
        <v>781</v>
      </c>
    </row>
    <row r="709" spans="1:8" x14ac:dyDescent="0.25">
      <c r="A709" s="89">
        <v>705</v>
      </c>
      <c r="B709" s="86">
        <v>44462</v>
      </c>
      <c r="C709" s="36">
        <v>2843</v>
      </c>
      <c r="D709" s="37" t="s">
        <v>514</v>
      </c>
      <c r="E709" s="38">
        <f>1016.4-0.4</f>
        <v>1016</v>
      </c>
      <c r="F709" s="37" t="s">
        <v>9</v>
      </c>
      <c r="G709" s="37" t="s">
        <v>787</v>
      </c>
      <c r="H709" s="39" t="s">
        <v>788</v>
      </c>
    </row>
    <row r="710" spans="1:8" x14ac:dyDescent="0.25">
      <c r="A710" s="89">
        <v>706</v>
      </c>
      <c r="B710" s="86">
        <v>44208</v>
      </c>
      <c r="C710" s="36" t="s">
        <v>276</v>
      </c>
      <c r="D710" s="37" t="s">
        <v>789</v>
      </c>
      <c r="E710" s="38">
        <v>50000</v>
      </c>
      <c r="F710" s="37" t="s">
        <v>9</v>
      </c>
      <c r="G710" s="37" t="s">
        <v>790</v>
      </c>
      <c r="H710" s="39" t="s">
        <v>788</v>
      </c>
    </row>
    <row r="711" spans="1:8" x14ac:dyDescent="0.25">
      <c r="A711" s="89">
        <v>707</v>
      </c>
      <c r="B711" s="86">
        <v>43263</v>
      </c>
      <c r="C711" s="36" t="s">
        <v>791</v>
      </c>
      <c r="D711" s="37" t="s">
        <v>792</v>
      </c>
      <c r="E711" s="38">
        <f>29578.3</f>
        <v>29578.3</v>
      </c>
      <c r="F711" s="37" t="s">
        <v>23</v>
      </c>
      <c r="G711" s="37" t="s">
        <v>793</v>
      </c>
      <c r="H711" s="39" t="s">
        <v>788</v>
      </c>
    </row>
    <row r="712" spans="1:8" x14ac:dyDescent="0.25">
      <c r="A712" s="89">
        <v>708</v>
      </c>
      <c r="B712" s="86">
        <v>43263</v>
      </c>
      <c r="C712" s="36" t="s">
        <v>794</v>
      </c>
      <c r="D712" s="37" t="s">
        <v>792</v>
      </c>
      <c r="E712" s="38">
        <f>12165.05</f>
        <v>12165.05</v>
      </c>
      <c r="F712" s="37" t="s">
        <v>9</v>
      </c>
      <c r="G712" s="37" t="s">
        <v>461</v>
      </c>
      <c r="H712" s="39" t="s">
        <v>308</v>
      </c>
    </row>
    <row r="713" spans="1:8" x14ac:dyDescent="0.25">
      <c r="A713" s="89">
        <v>709</v>
      </c>
      <c r="B713" s="86">
        <v>43273</v>
      </c>
      <c r="C713" s="41" t="s">
        <v>795</v>
      </c>
      <c r="D713" s="37" t="s">
        <v>792</v>
      </c>
      <c r="E713" s="38">
        <v>9533.15</v>
      </c>
      <c r="F713" s="37" t="s">
        <v>9</v>
      </c>
      <c r="G713" s="37" t="s">
        <v>796</v>
      </c>
      <c r="H713" s="39" t="s">
        <v>308</v>
      </c>
    </row>
    <row r="714" spans="1:8" x14ac:dyDescent="0.25">
      <c r="A714" s="89">
        <v>710</v>
      </c>
      <c r="B714" s="86">
        <v>43272</v>
      </c>
      <c r="C714" s="41" t="s">
        <v>797</v>
      </c>
      <c r="D714" s="37" t="s">
        <v>792</v>
      </c>
      <c r="E714" s="38">
        <v>17750.8</v>
      </c>
      <c r="F714" s="37" t="s">
        <v>9</v>
      </c>
      <c r="G714" s="37" t="s">
        <v>798</v>
      </c>
      <c r="H714" s="39" t="s">
        <v>15</v>
      </c>
    </row>
    <row r="715" spans="1:8" x14ac:dyDescent="0.25">
      <c r="A715" s="89">
        <v>711</v>
      </c>
      <c r="B715" s="86">
        <v>43289</v>
      </c>
      <c r="C715" s="36" t="s">
        <v>799</v>
      </c>
      <c r="D715" s="37" t="s">
        <v>792</v>
      </c>
      <c r="E715" s="38">
        <v>7317.2</v>
      </c>
      <c r="F715" s="37" t="s">
        <v>23</v>
      </c>
      <c r="G715" s="37" t="s">
        <v>86</v>
      </c>
      <c r="H715" s="39" t="s">
        <v>49</v>
      </c>
    </row>
    <row r="716" spans="1:8" x14ac:dyDescent="0.25">
      <c r="A716" s="89">
        <v>712</v>
      </c>
      <c r="B716" s="86">
        <v>43305</v>
      </c>
      <c r="C716" s="36" t="s">
        <v>800</v>
      </c>
      <c r="D716" s="37" t="s">
        <v>792</v>
      </c>
      <c r="E716" s="38">
        <v>5377.78</v>
      </c>
      <c r="F716" s="37" t="s">
        <v>9</v>
      </c>
      <c r="G716" s="37" t="s">
        <v>63</v>
      </c>
      <c r="H716" s="39" t="s">
        <v>781</v>
      </c>
    </row>
    <row r="717" spans="1:8" x14ac:dyDescent="0.25">
      <c r="A717" s="89">
        <v>713</v>
      </c>
      <c r="B717" s="86">
        <v>43254</v>
      </c>
      <c r="C717" s="36">
        <v>271</v>
      </c>
      <c r="D717" s="37" t="s">
        <v>801</v>
      </c>
      <c r="E717" s="38">
        <v>41424</v>
      </c>
      <c r="F717" s="37" t="s">
        <v>9</v>
      </c>
      <c r="G717" s="37" t="s">
        <v>169</v>
      </c>
      <c r="H717" s="39" t="s">
        <v>726</v>
      </c>
    </row>
    <row r="718" spans="1:8" x14ac:dyDescent="0.25">
      <c r="A718" s="89">
        <v>714</v>
      </c>
      <c r="B718" s="86">
        <v>43259</v>
      </c>
      <c r="C718" s="36">
        <v>284</v>
      </c>
      <c r="D718" s="37" t="s">
        <v>801</v>
      </c>
      <c r="E718" s="38">
        <v>14872.000000000002</v>
      </c>
      <c r="F718" s="37" t="s">
        <v>9</v>
      </c>
      <c r="G718" s="37" t="s">
        <v>802</v>
      </c>
      <c r="H718" s="39" t="s">
        <v>726</v>
      </c>
    </row>
    <row r="719" spans="1:8" x14ac:dyDescent="0.25">
      <c r="A719" s="89">
        <v>715</v>
      </c>
      <c r="B719" s="86">
        <v>43259</v>
      </c>
      <c r="C719" s="36">
        <v>283</v>
      </c>
      <c r="D719" s="37" t="s">
        <v>801</v>
      </c>
      <c r="E719" s="38">
        <v>14800.000000000002</v>
      </c>
      <c r="F719" s="37" t="s">
        <v>9</v>
      </c>
      <c r="G719" s="37" t="s">
        <v>803</v>
      </c>
      <c r="H719" s="39" t="s">
        <v>726</v>
      </c>
    </row>
    <row r="720" spans="1:8" x14ac:dyDescent="0.25">
      <c r="A720" s="89">
        <v>716</v>
      </c>
      <c r="B720" s="86">
        <v>43259</v>
      </c>
      <c r="C720" s="36">
        <v>281</v>
      </c>
      <c r="D720" s="37" t="s">
        <v>801</v>
      </c>
      <c r="E720" s="38">
        <v>47893.999999999993</v>
      </c>
      <c r="F720" s="37" t="s">
        <v>9</v>
      </c>
      <c r="G720" s="37" t="s">
        <v>58</v>
      </c>
      <c r="H720" s="39" t="s">
        <v>726</v>
      </c>
    </row>
    <row r="721" spans="1:8" x14ac:dyDescent="0.25">
      <c r="A721" s="89">
        <v>717</v>
      </c>
      <c r="B721" s="86">
        <v>43259</v>
      </c>
      <c r="C721" s="36">
        <v>282</v>
      </c>
      <c r="D721" s="37" t="s">
        <v>801</v>
      </c>
      <c r="E721" s="38">
        <v>4328</v>
      </c>
      <c r="F721" s="37" t="s">
        <v>9</v>
      </c>
      <c r="G721" s="37" t="s">
        <v>58</v>
      </c>
      <c r="H721" s="39" t="s">
        <v>726</v>
      </c>
    </row>
    <row r="722" spans="1:8" x14ac:dyDescent="0.25">
      <c r="A722" s="89">
        <v>718</v>
      </c>
      <c r="B722" s="86">
        <v>43254</v>
      </c>
      <c r="C722" s="36">
        <v>270</v>
      </c>
      <c r="D722" s="37" t="s">
        <v>801</v>
      </c>
      <c r="E722" s="38">
        <v>2564.9999999999995</v>
      </c>
      <c r="F722" s="37" t="s">
        <v>9</v>
      </c>
      <c r="G722" s="37" t="s">
        <v>803</v>
      </c>
      <c r="H722" s="39" t="s">
        <v>726</v>
      </c>
    </row>
    <row r="723" spans="1:8" x14ac:dyDescent="0.25">
      <c r="A723" s="89">
        <v>719</v>
      </c>
      <c r="B723" s="86">
        <v>43255</v>
      </c>
      <c r="C723" s="36">
        <v>273</v>
      </c>
      <c r="D723" s="37" t="s">
        <v>801</v>
      </c>
      <c r="E723" s="38">
        <v>33031.999999999993</v>
      </c>
      <c r="F723" s="37" t="s">
        <v>9</v>
      </c>
      <c r="G723" s="37" t="s">
        <v>804</v>
      </c>
      <c r="H723" s="39" t="s">
        <v>726</v>
      </c>
    </row>
    <row r="724" spans="1:8" x14ac:dyDescent="0.25">
      <c r="A724" s="89">
        <v>720</v>
      </c>
      <c r="B724" s="86">
        <v>43255</v>
      </c>
      <c r="C724" s="36">
        <v>272</v>
      </c>
      <c r="D724" s="37" t="s">
        <v>801</v>
      </c>
      <c r="E724" s="38">
        <v>27559</v>
      </c>
      <c r="F724" s="37" t="s">
        <v>9</v>
      </c>
      <c r="G724" s="37" t="s">
        <v>804</v>
      </c>
      <c r="H724" s="39" t="s">
        <v>726</v>
      </c>
    </row>
    <row r="725" spans="1:8" x14ac:dyDescent="0.25">
      <c r="A725" s="89">
        <v>721</v>
      </c>
      <c r="B725" s="86">
        <v>43318</v>
      </c>
      <c r="C725" s="36">
        <v>559</v>
      </c>
      <c r="D725" s="37" t="s">
        <v>801</v>
      </c>
      <c r="E725" s="38">
        <v>350518.99999999994</v>
      </c>
      <c r="F725" s="37" t="s">
        <v>9</v>
      </c>
      <c r="G725" s="37" t="s">
        <v>63</v>
      </c>
      <c r="H725" s="39" t="s">
        <v>726</v>
      </c>
    </row>
    <row r="726" spans="1:8" x14ac:dyDescent="0.25">
      <c r="A726" s="89">
        <v>722</v>
      </c>
      <c r="B726" s="86">
        <v>43358</v>
      </c>
      <c r="C726" s="36">
        <v>688</v>
      </c>
      <c r="D726" s="37" t="s">
        <v>801</v>
      </c>
      <c r="E726" s="38">
        <v>6202</v>
      </c>
      <c r="F726" s="37" t="s">
        <v>9</v>
      </c>
      <c r="G726" s="37" t="s">
        <v>63</v>
      </c>
      <c r="H726" s="39" t="s">
        <v>726</v>
      </c>
    </row>
    <row r="727" spans="1:8" x14ac:dyDescent="0.25">
      <c r="A727" s="89">
        <v>723</v>
      </c>
      <c r="B727" s="86">
        <v>43336</v>
      </c>
      <c r="C727" s="36">
        <v>619</v>
      </c>
      <c r="D727" s="37" t="s">
        <v>801</v>
      </c>
      <c r="E727" s="38">
        <v>93810</v>
      </c>
      <c r="F727" s="37" t="s">
        <v>9</v>
      </c>
      <c r="G727" s="37" t="s">
        <v>63</v>
      </c>
      <c r="H727" s="39" t="s">
        <v>726</v>
      </c>
    </row>
    <row r="728" spans="1:8" x14ac:dyDescent="0.25">
      <c r="A728" s="89">
        <v>724</v>
      </c>
      <c r="B728" s="86">
        <v>43334</v>
      </c>
      <c r="C728" s="36">
        <v>613</v>
      </c>
      <c r="D728" s="37" t="s">
        <v>801</v>
      </c>
      <c r="E728" s="38">
        <v>24250</v>
      </c>
      <c r="F728" s="37" t="s">
        <v>9</v>
      </c>
      <c r="G728" s="37" t="s">
        <v>63</v>
      </c>
      <c r="H728" s="39" t="s">
        <v>726</v>
      </c>
    </row>
    <row r="729" spans="1:8" x14ac:dyDescent="0.25">
      <c r="A729" s="89">
        <v>725</v>
      </c>
      <c r="B729" s="86">
        <v>43341</v>
      </c>
      <c r="C729" s="36">
        <v>626</v>
      </c>
      <c r="D729" s="37" t="s">
        <v>801</v>
      </c>
      <c r="E729" s="38">
        <v>16284</v>
      </c>
      <c r="F729" s="37" t="s">
        <v>9</v>
      </c>
      <c r="G729" s="37" t="s">
        <v>63</v>
      </c>
      <c r="H729" s="39" t="s">
        <v>726</v>
      </c>
    </row>
    <row r="730" spans="1:8" x14ac:dyDescent="0.25">
      <c r="A730" s="89">
        <v>726</v>
      </c>
      <c r="B730" s="86">
        <v>43344</v>
      </c>
      <c r="C730" s="36">
        <v>639</v>
      </c>
      <c r="D730" s="37" t="s">
        <v>801</v>
      </c>
      <c r="E730" s="38">
        <v>13001</v>
      </c>
      <c r="F730" s="37" t="s">
        <v>9</v>
      </c>
      <c r="G730" s="37" t="s">
        <v>63</v>
      </c>
      <c r="H730" s="39" t="s">
        <v>726</v>
      </c>
    </row>
    <row r="731" spans="1:8" x14ac:dyDescent="0.25">
      <c r="A731" s="89">
        <v>727</v>
      </c>
      <c r="B731" s="86">
        <v>43483</v>
      </c>
      <c r="C731" s="36">
        <v>1124</v>
      </c>
      <c r="D731" s="37" t="s">
        <v>801</v>
      </c>
      <c r="E731" s="38">
        <v>17304</v>
      </c>
      <c r="F731" s="37" t="s">
        <v>9</v>
      </c>
      <c r="G731" s="37" t="s">
        <v>169</v>
      </c>
      <c r="H731" s="39" t="s">
        <v>726</v>
      </c>
    </row>
    <row r="732" spans="1:8" x14ac:dyDescent="0.25">
      <c r="A732" s="89">
        <v>728</v>
      </c>
      <c r="B732" s="86">
        <v>43483</v>
      </c>
      <c r="C732" s="36">
        <v>1125</v>
      </c>
      <c r="D732" s="37" t="s">
        <v>801</v>
      </c>
      <c r="E732" s="38">
        <v>35184</v>
      </c>
      <c r="F732" s="37" t="s">
        <v>9</v>
      </c>
      <c r="G732" s="37" t="s">
        <v>169</v>
      </c>
      <c r="H732" s="39" t="s">
        <v>726</v>
      </c>
    </row>
    <row r="733" spans="1:8" x14ac:dyDescent="0.25">
      <c r="A733" s="89">
        <v>729</v>
      </c>
      <c r="B733" s="86">
        <v>43514</v>
      </c>
      <c r="C733" s="36">
        <v>1264</v>
      </c>
      <c r="D733" s="37" t="s">
        <v>801</v>
      </c>
      <c r="E733" s="38">
        <v>9035.01</v>
      </c>
      <c r="F733" s="37" t="s">
        <v>9</v>
      </c>
      <c r="G733" s="37" t="s">
        <v>63</v>
      </c>
      <c r="H733" s="39" t="s">
        <v>726</v>
      </c>
    </row>
    <row r="734" spans="1:8" x14ac:dyDescent="0.25">
      <c r="A734" s="89">
        <v>730</v>
      </c>
      <c r="B734" s="86">
        <v>43507</v>
      </c>
      <c r="C734" s="36">
        <v>1223</v>
      </c>
      <c r="D734" s="37" t="s">
        <v>801</v>
      </c>
      <c r="E734" s="38">
        <v>1558</v>
      </c>
      <c r="F734" s="37" t="s">
        <v>9</v>
      </c>
      <c r="G734" s="37" t="s">
        <v>20</v>
      </c>
      <c r="H734" s="39" t="s">
        <v>726</v>
      </c>
    </row>
    <row r="735" spans="1:8" x14ac:dyDescent="0.25">
      <c r="A735" s="89">
        <v>731</v>
      </c>
      <c r="B735" s="86">
        <v>43513</v>
      </c>
      <c r="C735" s="36">
        <v>1249</v>
      </c>
      <c r="D735" s="37" t="s">
        <v>801</v>
      </c>
      <c r="E735" s="38">
        <v>72176</v>
      </c>
      <c r="F735" s="37" t="s">
        <v>9</v>
      </c>
      <c r="G735" s="37" t="s">
        <v>63</v>
      </c>
      <c r="H735" s="39" t="s">
        <v>726</v>
      </c>
    </row>
    <row r="736" spans="1:8" x14ac:dyDescent="0.25">
      <c r="A736" s="89">
        <v>732</v>
      </c>
      <c r="B736" s="86">
        <v>43552</v>
      </c>
      <c r="C736" s="36">
        <v>1428</v>
      </c>
      <c r="D736" s="37" t="s">
        <v>801</v>
      </c>
      <c r="E736" s="38">
        <v>9780.0000000000018</v>
      </c>
      <c r="F736" s="37" t="s">
        <v>9</v>
      </c>
      <c r="G736" s="37" t="s">
        <v>805</v>
      </c>
      <c r="H736" s="39" t="s">
        <v>726</v>
      </c>
    </row>
    <row r="737" spans="1:8" x14ac:dyDescent="0.25">
      <c r="A737" s="89">
        <v>733</v>
      </c>
      <c r="B737" s="86">
        <v>43554</v>
      </c>
      <c r="C737" s="36">
        <v>1450</v>
      </c>
      <c r="D737" s="37" t="s">
        <v>801</v>
      </c>
      <c r="E737" s="38">
        <v>98274</v>
      </c>
      <c r="F737" s="37" t="s">
        <v>9</v>
      </c>
      <c r="G737" s="37" t="s">
        <v>806</v>
      </c>
      <c r="H737" s="39" t="s">
        <v>726</v>
      </c>
    </row>
    <row r="738" spans="1:8" x14ac:dyDescent="0.25">
      <c r="A738" s="89">
        <v>734</v>
      </c>
      <c r="B738" s="86">
        <v>43390</v>
      </c>
      <c r="C738" s="36">
        <v>797</v>
      </c>
      <c r="D738" s="37" t="s">
        <v>801</v>
      </c>
      <c r="E738" s="38">
        <v>2842.0000000000005</v>
      </c>
      <c r="F738" s="37" t="s">
        <v>9</v>
      </c>
      <c r="G738" s="37" t="s">
        <v>806</v>
      </c>
      <c r="H738" s="39" t="s">
        <v>726</v>
      </c>
    </row>
    <row r="739" spans="1:8" x14ac:dyDescent="0.25">
      <c r="A739" s="89">
        <v>735</v>
      </c>
      <c r="B739" s="86">
        <v>43562</v>
      </c>
      <c r="C739" s="36">
        <v>35</v>
      </c>
      <c r="D739" s="37" t="s">
        <v>801</v>
      </c>
      <c r="E739" s="38">
        <v>26557</v>
      </c>
      <c r="F739" s="37" t="s">
        <v>9</v>
      </c>
      <c r="G739" s="37" t="s">
        <v>63</v>
      </c>
      <c r="H739" s="39" t="s">
        <v>726</v>
      </c>
    </row>
    <row r="740" spans="1:8" x14ac:dyDescent="0.25">
      <c r="A740" s="89">
        <v>736</v>
      </c>
      <c r="B740" s="86">
        <v>43566</v>
      </c>
      <c r="C740" s="36">
        <v>56</v>
      </c>
      <c r="D740" s="37" t="s">
        <v>801</v>
      </c>
      <c r="E740" s="38">
        <v>20793.999999999996</v>
      </c>
      <c r="F740" s="37" t="s">
        <v>9</v>
      </c>
      <c r="G740" s="37" t="s">
        <v>63</v>
      </c>
      <c r="H740" s="39" t="s">
        <v>726</v>
      </c>
    </row>
    <row r="741" spans="1:8" x14ac:dyDescent="0.25">
      <c r="A741" s="89">
        <v>737</v>
      </c>
      <c r="B741" s="86">
        <v>43561</v>
      </c>
      <c r="C741" s="36">
        <v>30</v>
      </c>
      <c r="D741" s="37" t="s">
        <v>801</v>
      </c>
      <c r="E741" s="38">
        <v>46474.999999999993</v>
      </c>
      <c r="F741" s="37" t="s">
        <v>9</v>
      </c>
      <c r="G741" s="37" t="s">
        <v>63</v>
      </c>
      <c r="H741" s="39" t="s">
        <v>726</v>
      </c>
    </row>
    <row r="742" spans="1:8" x14ac:dyDescent="0.25">
      <c r="A742" s="89">
        <v>738</v>
      </c>
      <c r="B742" s="86">
        <v>43577</v>
      </c>
      <c r="C742" s="36">
        <v>143</v>
      </c>
      <c r="D742" s="37" t="s">
        <v>801</v>
      </c>
      <c r="E742" s="38">
        <v>26263.200000000001</v>
      </c>
      <c r="F742" s="37" t="s">
        <v>9</v>
      </c>
      <c r="G742" s="37" t="s">
        <v>63</v>
      </c>
      <c r="H742" s="39" t="s">
        <v>726</v>
      </c>
    </row>
    <row r="743" spans="1:8" x14ac:dyDescent="0.25">
      <c r="A743" s="89">
        <v>739</v>
      </c>
      <c r="B743" s="86">
        <v>43584</v>
      </c>
      <c r="C743" s="36">
        <v>183</v>
      </c>
      <c r="D743" s="37" t="s">
        <v>801</v>
      </c>
      <c r="E743" s="38">
        <v>24621.75</v>
      </c>
      <c r="F743" s="37" t="s">
        <v>9</v>
      </c>
      <c r="G743" s="37" t="s">
        <v>63</v>
      </c>
      <c r="H743" s="39" t="s">
        <v>726</v>
      </c>
    </row>
    <row r="744" spans="1:8" x14ac:dyDescent="0.25">
      <c r="A744" s="89">
        <v>740</v>
      </c>
      <c r="B744" s="86">
        <v>43585</v>
      </c>
      <c r="C744" s="36">
        <v>184</v>
      </c>
      <c r="D744" s="37" t="s">
        <v>801</v>
      </c>
      <c r="E744" s="38">
        <v>24621.75</v>
      </c>
      <c r="F744" s="37" t="s">
        <v>9</v>
      </c>
      <c r="G744" s="37" t="s">
        <v>63</v>
      </c>
      <c r="H744" s="39" t="s">
        <v>726</v>
      </c>
    </row>
    <row r="745" spans="1:8" x14ac:dyDescent="0.25">
      <c r="A745" s="89">
        <v>741</v>
      </c>
      <c r="B745" s="86">
        <v>43593</v>
      </c>
      <c r="C745" s="36">
        <v>229</v>
      </c>
      <c r="D745" s="37" t="s">
        <v>801</v>
      </c>
      <c r="E745" s="38">
        <v>40461</v>
      </c>
      <c r="F745" s="37" t="s">
        <v>9</v>
      </c>
      <c r="G745" s="37" t="s">
        <v>63</v>
      </c>
      <c r="H745" s="39" t="s">
        <v>726</v>
      </c>
    </row>
    <row r="746" spans="1:8" x14ac:dyDescent="0.25">
      <c r="A746" s="89">
        <v>742</v>
      </c>
      <c r="B746" s="86">
        <v>43593</v>
      </c>
      <c r="C746" s="36">
        <v>231</v>
      </c>
      <c r="D746" s="37" t="s">
        <v>801</v>
      </c>
      <c r="E746" s="38">
        <v>20620</v>
      </c>
      <c r="F746" s="37" t="s">
        <v>9</v>
      </c>
      <c r="G746" s="37" t="s">
        <v>63</v>
      </c>
      <c r="H746" s="39" t="s">
        <v>726</v>
      </c>
    </row>
    <row r="747" spans="1:8" x14ac:dyDescent="0.25">
      <c r="A747" s="89">
        <v>743</v>
      </c>
      <c r="B747" s="86">
        <v>43440</v>
      </c>
      <c r="C747" s="36">
        <v>967</v>
      </c>
      <c r="D747" s="37" t="s">
        <v>801</v>
      </c>
      <c r="E747" s="38">
        <v>19381</v>
      </c>
      <c r="F747" s="37" t="s">
        <v>9</v>
      </c>
      <c r="G747" s="37" t="s">
        <v>63</v>
      </c>
      <c r="H747" s="39" t="s">
        <v>726</v>
      </c>
    </row>
    <row r="748" spans="1:8" x14ac:dyDescent="0.25">
      <c r="A748" s="89">
        <v>744</v>
      </c>
      <c r="B748" s="86">
        <v>43636</v>
      </c>
      <c r="C748" s="36">
        <v>434</v>
      </c>
      <c r="D748" s="37" t="s">
        <v>801</v>
      </c>
      <c r="E748" s="38">
        <f>5497+0.02</f>
        <v>5497.02</v>
      </c>
      <c r="F748" s="37" t="s">
        <v>9</v>
      </c>
      <c r="G748" s="37" t="s">
        <v>63</v>
      </c>
      <c r="H748" s="39" t="s">
        <v>726</v>
      </c>
    </row>
    <row r="749" spans="1:8" x14ac:dyDescent="0.25">
      <c r="A749" s="89">
        <v>745</v>
      </c>
      <c r="B749" s="86">
        <v>43862</v>
      </c>
      <c r="C749" s="36">
        <v>1108</v>
      </c>
      <c r="D749" s="37" t="s">
        <v>801</v>
      </c>
      <c r="E749" s="38">
        <v>1200</v>
      </c>
      <c r="F749" s="37" t="s">
        <v>9</v>
      </c>
      <c r="G749" s="37" t="s">
        <v>805</v>
      </c>
      <c r="H749" s="39" t="s">
        <v>726</v>
      </c>
    </row>
    <row r="750" spans="1:8" x14ac:dyDescent="0.25">
      <c r="A750" s="89">
        <v>746</v>
      </c>
      <c r="B750" s="86">
        <v>44132</v>
      </c>
      <c r="C750" s="36">
        <v>1467</v>
      </c>
      <c r="D750" s="37" t="s">
        <v>801</v>
      </c>
      <c r="E750" s="38">
        <v>9375</v>
      </c>
      <c r="F750" s="37" t="s">
        <v>9</v>
      </c>
      <c r="G750" s="37" t="s">
        <v>63</v>
      </c>
      <c r="H750" s="39" t="s">
        <v>726</v>
      </c>
    </row>
    <row r="751" spans="1:8" x14ac:dyDescent="0.25">
      <c r="A751" s="89">
        <v>747</v>
      </c>
      <c r="B751" s="86">
        <v>44139</v>
      </c>
      <c r="C751" s="36">
        <v>1533</v>
      </c>
      <c r="D751" s="37" t="s">
        <v>801</v>
      </c>
      <c r="E751" s="38">
        <v>21223.999999999996</v>
      </c>
      <c r="F751" s="37" t="s">
        <v>9</v>
      </c>
      <c r="G751" s="37" t="s">
        <v>63</v>
      </c>
      <c r="H751" s="39" t="s">
        <v>726</v>
      </c>
    </row>
    <row r="752" spans="1:8" x14ac:dyDescent="0.25">
      <c r="A752" s="89">
        <v>748</v>
      </c>
      <c r="B752" s="86">
        <v>43477</v>
      </c>
      <c r="C752" s="36" t="s">
        <v>807</v>
      </c>
      <c r="D752" s="37" t="s">
        <v>808</v>
      </c>
      <c r="E752" s="38">
        <v>130400.00000000001</v>
      </c>
      <c r="F752" s="37" t="s">
        <v>9</v>
      </c>
      <c r="G752" s="37" t="s">
        <v>20</v>
      </c>
      <c r="H752" s="39" t="s">
        <v>15</v>
      </c>
    </row>
    <row r="753" spans="1:8" x14ac:dyDescent="0.25">
      <c r="A753" s="89">
        <v>749</v>
      </c>
      <c r="B753" s="86">
        <v>43274</v>
      </c>
      <c r="C753" s="36">
        <v>551</v>
      </c>
      <c r="D753" s="37" t="s">
        <v>809</v>
      </c>
      <c r="E753" s="38">
        <v>176000</v>
      </c>
      <c r="F753" s="37" t="s">
        <v>23</v>
      </c>
      <c r="G753" s="37" t="s">
        <v>810</v>
      </c>
      <c r="H753" s="39" t="s">
        <v>811</v>
      </c>
    </row>
    <row r="754" spans="1:8" x14ac:dyDescent="0.25">
      <c r="A754" s="89">
        <v>750</v>
      </c>
      <c r="B754" s="86">
        <v>44632</v>
      </c>
      <c r="C754" s="36">
        <v>7244</v>
      </c>
      <c r="D754" s="37" t="s">
        <v>812</v>
      </c>
      <c r="E754" s="38">
        <v>168712.4</v>
      </c>
      <c r="F754" s="37" t="s">
        <v>9</v>
      </c>
      <c r="G754" s="37" t="s">
        <v>392</v>
      </c>
      <c r="H754" s="39" t="s">
        <v>781</v>
      </c>
    </row>
    <row r="755" spans="1:8" x14ac:dyDescent="0.25">
      <c r="A755" s="89">
        <v>751</v>
      </c>
      <c r="B755" s="86">
        <v>43507</v>
      </c>
      <c r="C755" s="36">
        <v>4121</v>
      </c>
      <c r="D755" s="37" t="s">
        <v>152</v>
      </c>
      <c r="E755" s="38">
        <v>32865</v>
      </c>
      <c r="F755" s="37" t="s">
        <v>9</v>
      </c>
      <c r="G755" s="37" t="s">
        <v>813</v>
      </c>
      <c r="H755" s="39" t="s">
        <v>15</v>
      </c>
    </row>
    <row r="756" spans="1:8" x14ac:dyDescent="0.25">
      <c r="A756" s="89">
        <v>752</v>
      </c>
      <c r="B756" s="86">
        <v>43505</v>
      </c>
      <c r="C756" s="36">
        <v>4108</v>
      </c>
      <c r="D756" s="37" t="s">
        <v>152</v>
      </c>
      <c r="E756" s="38">
        <v>17257</v>
      </c>
      <c r="F756" s="37" t="s">
        <v>9</v>
      </c>
      <c r="G756" s="37" t="s">
        <v>39</v>
      </c>
      <c r="H756" s="39" t="s">
        <v>15</v>
      </c>
    </row>
    <row r="757" spans="1:8" x14ac:dyDescent="0.25">
      <c r="A757" s="89">
        <v>753</v>
      </c>
      <c r="B757" s="86">
        <v>43505</v>
      </c>
      <c r="C757" s="36">
        <v>4107</v>
      </c>
      <c r="D757" s="37" t="s">
        <v>152</v>
      </c>
      <c r="E757" s="38">
        <v>22538</v>
      </c>
      <c r="F757" s="37" t="s">
        <v>9</v>
      </c>
      <c r="G757" s="37" t="s">
        <v>156</v>
      </c>
      <c r="H757" s="39" t="s">
        <v>15</v>
      </c>
    </row>
    <row r="758" spans="1:8" x14ac:dyDescent="0.25">
      <c r="A758" s="89">
        <v>754</v>
      </c>
      <c r="B758" s="86">
        <v>43504</v>
      </c>
      <c r="C758" s="36">
        <v>4093</v>
      </c>
      <c r="D758" s="37" t="s">
        <v>152</v>
      </c>
      <c r="E758" s="38">
        <v>32115</v>
      </c>
      <c r="F758" s="37" t="s">
        <v>9</v>
      </c>
      <c r="G758" s="37" t="s">
        <v>813</v>
      </c>
      <c r="H758" s="39" t="s">
        <v>15</v>
      </c>
    </row>
    <row r="759" spans="1:8" x14ac:dyDescent="0.25">
      <c r="A759" s="89">
        <v>755</v>
      </c>
      <c r="B759" s="86">
        <v>43503</v>
      </c>
      <c r="C759" s="36">
        <v>4063</v>
      </c>
      <c r="D759" s="37" t="s">
        <v>152</v>
      </c>
      <c r="E759" s="38">
        <v>621245</v>
      </c>
      <c r="F759" s="37" t="s">
        <v>9</v>
      </c>
      <c r="G759" s="37" t="s">
        <v>39</v>
      </c>
      <c r="H759" s="39" t="s">
        <v>15</v>
      </c>
    </row>
    <row r="760" spans="1:8" x14ac:dyDescent="0.25">
      <c r="A760" s="89">
        <v>756</v>
      </c>
      <c r="B760" s="86">
        <v>43501</v>
      </c>
      <c r="C760" s="36">
        <v>4041</v>
      </c>
      <c r="D760" s="37" t="s">
        <v>152</v>
      </c>
      <c r="E760" s="38">
        <v>51849</v>
      </c>
      <c r="F760" s="37" t="s">
        <v>9</v>
      </c>
      <c r="G760" s="37" t="s">
        <v>156</v>
      </c>
      <c r="H760" s="39" t="s">
        <v>15</v>
      </c>
    </row>
    <row r="761" spans="1:8" x14ac:dyDescent="0.25">
      <c r="A761" s="89">
        <v>757</v>
      </c>
      <c r="B761" s="86">
        <v>43500</v>
      </c>
      <c r="C761" s="36">
        <v>4029</v>
      </c>
      <c r="D761" s="37" t="s">
        <v>152</v>
      </c>
      <c r="E761" s="38">
        <v>33040</v>
      </c>
      <c r="F761" s="37" t="s">
        <v>9</v>
      </c>
      <c r="G761" s="37" t="s">
        <v>39</v>
      </c>
      <c r="H761" s="39" t="s">
        <v>15</v>
      </c>
    </row>
    <row r="762" spans="1:8" x14ac:dyDescent="0.25">
      <c r="A762" s="89">
        <v>758</v>
      </c>
      <c r="B762" s="86">
        <v>43500</v>
      </c>
      <c r="C762" s="36">
        <v>4028</v>
      </c>
      <c r="D762" s="37" t="s">
        <v>152</v>
      </c>
      <c r="E762" s="38">
        <v>2599.9999999999995</v>
      </c>
      <c r="F762" s="37" t="s">
        <v>9</v>
      </c>
      <c r="G762" s="37" t="s">
        <v>39</v>
      </c>
      <c r="H762" s="39" t="s">
        <v>15</v>
      </c>
    </row>
    <row r="763" spans="1:8" x14ac:dyDescent="0.25">
      <c r="A763" s="89">
        <v>759</v>
      </c>
      <c r="B763" s="86">
        <v>43497</v>
      </c>
      <c r="C763" s="36">
        <v>3987</v>
      </c>
      <c r="D763" s="37" t="s">
        <v>152</v>
      </c>
      <c r="E763" s="38">
        <v>15500</v>
      </c>
      <c r="F763" s="37" t="s">
        <v>9</v>
      </c>
      <c r="G763" s="37" t="s">
        <v>814</v>
      </c>
      <c r="H763" s="39" t="s">
        <v>15</v>
      </c>
    </row>
    <row r="764" spans="1:8" x14ac:dyDescent="0.25">
      <c r="A764" s="89">
        <v>760</v>
      </c>
      <c r="B764" s="86">
        <v>43225</v>
      </c>
      <c r="C764" s="36">
        <v>419</v>
      </c>
      <c r="D764" s="37" t="s">
        <v>152</v>
      </c>
      <c r="E764" s="38">
        <v>107477</v>
      </c>
      <c r="F764" s="37" t="s">
        <v>9</v>
      </c>
      <c r="G764" s="37" t="s">
        <v>55</v>
      </c>
      <c r="H764" s="39" t="s">
        <v>15</v>
      </c>
    </row>
    <row r="765" spans="1:8" x14ac:dyDescent="0.25">
      <c r="A765" s="89">
        <v>761</v>
      </c>
      <c r="B765" s="86">
        <v>43591</v>
      </c>
      <c r="C765" s="36" t="s">
        <v>815</v>
      </c>
      <c r="D765" s="37" t="s">
        <v>152</v>
      </c>
      <c r="E765" s="38">
        <f>53166.34-0.25</f>
        <v>53166.09</v>
      </c>
      <c r="F765" s="37" t="s">
        <v>9</v>
      </c>
      <c r="G765" s="37" t="s">
        <v>816</v>
      </c>
      <c r="H765" s="39" t="s">
        <v>15</v>
      </c>
    </row>
    <row r="766" spans="1:8" x14ac:dyDescent="0.25">
      <c r="A766" s="89">
        <v>762</v>
      </c>
      <c r="B766" s="86">
        <v>43707</v>
      </c>
      <c r="C766" s="36" t="s">
        <v>817</v>
      </c>
      <c r="D766" s="37" t="s">
        <v>152</v>
      </c>
      <c r="E766" s="38">
        <v>6593</v>
      </c>
      <c r="F766" s="37" t="s">
        <v>9</v>
      </c>
      <c r="G766" s="37" t="s">
        <v>818</v>
      </c>
      <c r="H766" s="39" t="s">
        <v>15</v>
      </c>
    </row>
    <row r="767" spans="1:8" x14ac:dyDescent="0.25">
      <c r="A767" s="89">
        <v>763</v>
      </c>
      <c r="B767" s="86">
        <v>43705</v>
      </c>
      <c r="C767" s="36" t="s">
        <v>819</v>
      </c>
      <c r="D767" s="37" t="s">
        <v>152</v>
      </c>
      <c r="E767" s="38">
        <v>2200</v>
      </c>
      <c r="F767" s="37" t="s">
        <v>9</v>
      </c>
      <c r="G767" s="37" t="s">
        <v>820</v>
      </c>
      <c r="H767" s="39" t="s">
        <v>15</v>
      </c>
    </row>
    <row r="768" spans="1:8" x14ac:dyDescent="0.25">
      <c r="A768" s="89">
        <v>764</v>
      </c>
      <c r="B768" s="86">
        <v>43623</v>
      </c>
      <c r="C768" s="36" t="s">
        <v>821</v>
      </c>
      <c r="D768" s="37" t="s">
        <v>152</v>
      </c>
      <c r="E768" s="38">
        <v>227416.00000000003</v>
      </c>
      <c r="F768" s="37" t="s">
        <v>9</v>
      </c>
      <c r="G768" s="37" t="s">
        <v>822</v>
      </c>
      <c r="H768" s="39" t="s">
        <v>15</v>
      </c>
    </row>
    <row r="769" spans="1:8" x14ac:dyDescent="0.25">
      <c r="A769" s="89">
        <v>765</v>
      </c>
      <c r="B769" s="86">
        <v>43795</v>
      </c>
      <c r="C769" s="36" t="s">
        <v>823</v>
      </c>
      <c r="D769" s="37" t="s">
        <v>152</v>
      </c>
      <c r="E769" s="38">
        <v>31635.000000000004</v>
      </c>
      <c r="F769" s="37" t="s">
        <v>9</v>
      </c>
      <c r="G769" s="37" t="s">
        <v>824</v>
      </c>
      <c r="H769" s="39" t="s">
        <v>15</v>
      </c>
    </row>
    <row r="770" spans="1:8" x14ac:dyDescent="0.25">
      <c r="A770" s="89">
        <v>766</v>
      </c>
      <c r="B770" s="86">
        <v>43799</v>
      </c>
      <c r="C770" s="36" t="s">
        <v>825</v>
      </c>
      <c r="D770" s="37" t="s">
        <v>152</v>
      </c>
      <c r="E770" s="38">
        <v>39471</v>
      </c>
      <c r="F770" s="37" t="s">
        <v>9</v>
      </c>
      <c r="G770" s="37" t="s">
        <v>824</v>
      </c>
      <c r="H770" s="39" t="s">
        <v>15</v>
      </c>
    </row>
    <row r="771" spans="1:8" x14ac:dyDescent="0.25">
      <c r="A771" s="89">
        <v>767</v>
      </c>
      <c r="B771" s="86">
        <v>43826</v>
      </c>
      <c r="C771" s="36" t="s">
        <v>826</v>
      </c>
      <c r="D771" s="37" t="s">
        <v>152</v>
      </c>
      <c r="E771" s="38">
        <v>59059</v>
      </c>
      <c r="F771" s="37" t="s">
        <v>9</v>
      </c>
      <c r="G771" s="37" t="s">
        <v>827</v>
      </c>
      <c r="H771" s="39" t="s">
        <v>15</v>
      </c>
    </row>
    <row r="772" spans="1:8" x14ac:dyDescent="0.25">
      <c r="A772" s="89">
        <v>768</v>
      </c>
      <c r="B772" s="86">
        <v>43802</v>
      </c>
      <c r="C772" s="36" t="s">
        <v>828</v>
      </c>
      <c r="D772" s="37" t="s">
        <v>152</v>
      </c>
      <c r="E772" s="38">
        <v>78706</v>
      </c>
      <c r="F772" s="37" t="s">
        <v>9</v>
      </c>
      <c r="G772" s="37" t="s">
        <v>829</v>
      </c>
      <c r="H772" s="39" t="s">
        <v>15</v>
      </c>
    </row>
    <row r="773" spans="1:8" x14ac:dyDescent="0.25">
      <c r="A773" s="89">
        <v>769</v>
      </c>
      <c r="B773" s="86">
        <v>43857</v>
      </c>
      <c r="C773" s="36" t="s">
        <v>830</v>
      </c>
      <c r="D773" s="37" t="s">
        <v>152</v>
      </c>
      <c r="E773" s="38">
        <v>226000.00000000003</v>
      </c>
      <c r="F773" s="37" t="s">
        <v>9</v>
      </c>
      <c r="G773" s="37" t="s">
        <v>156</v>
      </c>
      <c r="H773" s="39" t="s">
        <v>15</v>
      </c>
    </row>
    <row r="774" spans="1:8" x14ac:dyDescent="0.25">
      <c r="A774" s="89">
        <v>770</v>
      </c>
      <c r="B774" s="86">
        <v>43873</v>
      </c>
      <c r="C774" s="36" t="s">
        <v>831</v>
      </c>
      <c r="D774" s="37" t="s">
        <v>152</v>
      </c>
      <c r="E774" s="38">
        <v>919</v>
      </c>
      <c r="F774" s="37" t="s">
        <v>9</v>
      </c>
      <c r="G774" s="37" t="s">
        <v>832</v>
      </c>
      <c r="H774" s="39" t="s">
        <v>15</v>
      </c>
    </row>
    <row r="775" spans="1:8" x14ac:dyDescent="0.25">
      <c r="A775" s="89">
        <v>771</v>
      </c>
      <c r="B775" s="86">
        <v>43846</v>
      </c>
      <c r="C775" s="36" t="s">
        <v>833</v>
      </c>
      <c r="D775" s="37" t="s">
        <v>152</v>
      </c>
      <c r="E775" s="38">
        <v>11000</v>
      </c>
      <c r="F775" s="37" t="s">
        <v>9</v>
      </c>
      <c r="G775" s="37" t="s">
        <v>834</v>
      </c>
      <c r="H775" s="39" t="s">
        <v>15</v>
      </c>
    </row>
    <row r="776" spans="1:8" x14ac:dyDescent="0.25">
      <c r="A776" s="89">
        <v>772</v>
      </c>
      <c r="B776" s="86">
        <v>43851</v>
      </c>
      <c r="C776" s="36" t="s">
        <v>835</v>
      </c>
      <c r="D776" s="37" t="s">
        <v>152</v>
      </c>
      <c r="E776" s="38">
        <v>16500</v>
      </c>
      <c r="F776" s="37" t="s">
        <v>9</v>
      </c>
      <c r="G776" s="37" t="s">
        <v>834</v>
      </c>
      <c r="H776" s="39" t="s">
        <v>15</v>
      </c>
    </row>
    <row r="777" spans="1:8" x14ac:dyDescent="0.25">
      <c r="A777" s="89">
        <v>773</v>
      </c>
      <c r="B777" s="86">
        <v>44043</v>
      </c>
      <c r="C777" s="36" t="s">
        <v>836</v>
      </c>
      <c r="D777" s="37" t="s">
        <v>152</v>
      </c>
      <c r="E777" s="38">
        <v>23200.000000000004</v>
      </c>
      <c r="F777" s="37" t="s">
        <v>9</v>
      </c>
      <c r="G777" s="37" t="s">
        <v>837</v>
      </c>
      <c r="H777" s="39" t="s">
        <v>15</v>
      </c>
    </row>
    <row r="778" spans="1:8" x14ac:dyDescent="0.25">
      <c r="A778" s="89">
        <v>774</v>
      </c>
      <c r="B778" s="86">
        <v>44145</v>
      </c>
      <c r="C778" s="36" t="s">
        <v>838</v>
      </c>
      <c r="D778" s="37" t="s">
        <v>152</v>
      </c>
      <c r="E778" s="38">
        <v>18255</v>
      </c>
      <c r="F778" s="37" t="s">
        <v>9</v>
      </c>
      <c r="G778" s="37" t="s">
        <v>39</v>
      </c>
      <c r="H778" s="39" t="s">
        <v>15</v>
      </c>
    </row>
    <row r="779" spans="1:8" x14ac:dyDescent="0.25">
      <c r="A779" s="89">
        <v>775</v>
      </c>
      <c r="B779" s="86">
        <v>44246</v>
      </c>
      <c r="C779" s="36" t="s">
        <v>839</v>
      </c>
      <c r="D779" s="37" t="s">
        <v>152</v>
      </c>
      <c r="E779" s="38">
        <v>19444</v>
      </c>
      <c r="F779" s="37" t="s">
        <v>9</v>
      </c>
      <c r="G779" s="37" t="s">
        <v>39</v>
      </c>
      <c r="H779" s="39" t="s">
        <v>15</v>
      </c>
    </row>
    <row r="780" spans="1:8" x14ac:dyDescent="0.25">
      <c r="A780" s="89">
        <v>776</v>
      </c>
      <c r="B780" s="86">
        <v>44281</v>
      </c>
      <c r="C780" s="36" t="s">
        <v>840</v>
      </c>
      <c r="D780" s="37" t="s">
        <v>152</v>
      </c>
      <c r="E780" s="38">
        <v>28848</v>
      </c>
      <c r="F780" s="37" t="s">
        <v>9</v>
      </c>
      <c r="G780" s="37" t="s">
        <v>155</v>
      </c>
      <c r="H780" s="39" t="s">
        <v>15</v>
      </c>
    </row>
    <row r="781" spans="1:8" x14ac:dyDescent="0.25">
      <c r="A781" s="89">
        <v>777</v>
      </c>
      <c r="B781" s="86">
        <v>44518</v>
      </c>
      <c r="C781" s="36" t="s">
        <v>841</v>
      </c>
      <c r="D781" s="37" t="s">
        <v>152</v>
      </c>
      <c r="E781" s="38">
        <v>35911</v>
      </c>
      <c r="F781" s="37" t="s">
        <v>9</v>
      </c>
      <c r="G781" s="37" t="s">
        <v>842</v>
      </c>
      <c r="H781" s="39" t="s">
        <v>15</v>
      </c>
    </row>
    <row r="782" spans="1:8" x14ac:dyDescent="0.25">
      <c r="A782" s="89">
        <v>778</v>
      </c>
      <c r="B782" s="86">
        <v>44519</v>
      </c>
      <c r="C782" s="36" t="s">
        <v>843</v>
      </c>
      <c r="D782" s="37" t="s">
        <v>152</v>
      </c>
      <c r="E782" s="38">
        <v>55047.040000000001</v>
      </c>
      <c r="F782" s="37" t="s">
        <v>9</v>
      </c>
      <c r="G782" s="37" t="s">
        <v>842</v>
      </c>
      <c r="H782" s="39" t="s">
        <v>15</v>
      </c>
    </row>
    <row r="783" spans="1:8" x14ac:dyDescent="0.25">
      <c r="A783" s="89">
        <v>779</v>
      </c>
      <c r="B783" s="86">
        <v>44298</v>
      </c>
      <c r="C783" s="36" t="s">
        <v>844</v>
      </c>
      <c r="D783" s="37" t="s">
        <v>152</v>
      </c>
      <c r="E783" s="38">
        <v>2228.8200000000002</v>
      </c>
      <c r="F783" s="37" t="s">
        <v>9</v>
      </c>
      <c r="G783" s="37" t="s">
        <v>845</v>
      </c>
      <c r="H783" s="39" t="s">
        <v>15</v>
      </c>
    </row>
    <row r="784" spans="1:8" x14ac:dyDescent="0.25">
      <c r="A784" s="89">
        <v>780</v>
      </c>
      <c r="B784" s="86">
        <v>44365</v>
      </c>
      <c r="C784" s="36" t="s">
        <v>846</v>
      </c>
      <c r="D784" s="37" t="s">
        <v>152</v>
      </c>
      <c r="E784" s="38">
        <v>2622.04</v>
      </c>
      <c r="F784" s="37" t="s">
        <v>9</v>
      </c>
      <c r="G784" s="37" t="s">
        <v>847</v>
      </c>
      <c r="H784" s="39" t="s">
        <v>15</v>
      </c>
    </row>
    <row r="785" spans="1:8" x14ac:dyDescent="0.25">
      <c r="A785" s="89">
        <v>781</v>
      </c>
      <c r="B785" s="86">
        <v>44522</v>
      </c>
      <c r="C785" s="36" t="s">
        <v>848</v>
      </c>
      <c r="D785" s="37" t="s">
        <v>152</v>
      </c>
      <c r="E785" s="38">
        <v>239794.28</v>
      </c>
      <c r="F785" s="37" t="s">
        <v>9</v>
      </c>
      <c r="G785" s="37" t="s">
        <v>849</v>
      </c>
      <c r="H785" s="39" t="s">
        <v>15</v>
      </c>
    </row>
    <row r="786" spans="1:8" x14ac:dyDescent="0.25">
      <c r="A786" s="89">
        <v>782</v>
      </c>
      <c r="B786" s="86">
        <v>44530</v>
      </c>
      <c r="C786" s="36" t="s">
        <v>850</v>
      </c>
      <c r="D786" s="37" t="s">
        <v>152</v>
      </c>
      <c r="E786" s="38">
        <v>244067.8</v>
      </c>
      <c r="F786" s="37" t="s">
        <v>9</v>
      </c>
      <c r="G786" s="37" t="s">
        <v>851</v>
      </c>
      <c r="H786" s="39" t="s">
        <v>15</v>
      </c>
    </row>
    <row r="787" spans="1:8" x14ac:dyDescent="0.25">
      <c r="A787" s="89">
        <v>783</v>
      </c>
      <c r="B787" s="86">
        <v>44537</v>
      </c>
      <c r="C787" s="36" t="s">
        <v>852</v>
      </c>
      <c r="D787" s="37" t="s">
        <v>152</v>
      </c>
      <c r="E787" s="38">
        <v>677.96</v>
      </c>
      <c r="F787" s="37" t="s">
        <v>9</v>
      </c>
      <c r="G787" s="37" t="s">
        <v>853</v>
      </c>
      <c r="H787" s="39" t="s">
        <v>15</v>
      </c>
    </row>
    <row r="788" spans="1:8" x14ac:dyDescent="0.25">
      <c r="A788" s="89">
        <v>784</v>
      </c>
      <c r="B788" s="86">
        <v>44553</v>
      </c>
      <c r="C788" s="36" t="s">
        <v>854</v>
      </c>
      <c r="D788" s="37" t="s">
        <v>152</v>
      </c>
      <c r="E788" s="38">
        <v>238209.52</v>
      </c>
      <c r="F788" s="37" t="s">
        <v>9</v>
      </c>
      <c r="G788" s="37" t="s">
        <v>849</v>
      </c>
      <c r="H788" s="39" t="s">
        <v>15</v>
      </c>
    </row>
    <row r="789" spans="1:8" x14ac:dyDescent="0.25">
      <c r="A789" s="89">
        <v>785</v>
      </c>
      <c r="B789" s="86">
        <v>44568</v>
      </c>
      <c r="C789" s="36" t="s">
        <v>855</v>
      </c>
      <c r="D789" s="37" t="s">
        <v>152</v>
      </c>
      <c r="E789" s="38">
        <v>249681.36</v>
      </c>
      <c r="F789" s="37" t="s">
        <v>9</v>
      </c>
      <c r="G789" s="37" t="s">
        <v>856</v>
      </c>
      <c r="H789" s="39" t="s">
        <v>15</v>
      </c>
    </row>
    <row r="790" spans="1:8" x14ac:dyDescent="0.25">
      <c r="A790" s="89">
        <v>786</v>
      </c>
      <c r="B790" s="86">
        <v>44443</v>
      </c>
      <c r="C790" s="36" t="s">
        <v>857</v>
      </c>
      <c r="D790" s="37" t="s">
        <v>152</v>
      </c>
      <c r="E790" s="38">
        <v>900</v>
      </c>
      <c r="F790" s="37" t="s">
        <v>9</v>
      </c>
      <c r="G790" s="37" t="s">
        <v>858</v>
      </c>
      <c r="H790" s="39" t="s">
        <v>15</v>
      </c>
    </row>
    <row r="791" spans="1:8" x14ac:dyDescent="0.25">
      <c r="A791" s="89">
        <v>787</v>
      </c>
      <c r="B791" s="86">
        <v>44473</v>
      </c>
      <c r="C791" s="36" t="s">
        <v>859</v>
      </c>
      <c r="D791" s="37" t="s">
        <v>152</v>
      </c>
      <c r="E791" s="38">
        <v>45868.49</v>
      </c>
      <c r="F791" s="37" t="s">
        <v>9</v>
      </c>
      <c r="G791" s="37" t="s">
        <v>35</v>
      </c>
      <c r="H791" s="39" t="s">
        <v>15</v>
      </c>
    </row>
    <row r="792" spans="1:8" x14ac:dyDescent="0.25">
      <c r="A792" s="89">
        <v>788</v>
      </c>
      <c r="B792" s="86">
        <v>44475</v>
      </c>
      <c r="C792" s="36" t="s">
        <v>860</v>
      </c>
      <c r="D792" s="37" t="s">
        <v>152</v>
      </c>
      <c r="E792" s="38">
        <v>20228.82</v>
      </c>
      <c r="F792" s="37" t="s">
        <v>9</v>
      </c>
      <c r="G792" s="37" t="s">
        <v>35</v>
      </c>
      <c r="H792" s="39" t="s">
        <v>15</v>
      </c>
    </row>
    <row r="793" spans="1:8" x14ac:dyDescent="0.25">
      <c r="A793" s="89">
        <v>789</v>
      </c>
      <c r="B793" s="86">
        <v>44519</v>
      </c>
      <c r="C793" s="36" t="s">
        <v>861</v>
      </c>
      <c r="D793" s="37" t="s">
        <v>152</v>
      </c>
      <c r="E793" s="38">
        <v>1677.96</v>
      </c>
      <c r="F793" s="37" t="s">
        <v>9</v>
      </c>
      <c r="G793" s="37" t="s">
        <v>35</v>
      </c>
      <c r="H793" s="39" t="s">
        <v>15</v>
      </c>
    </row>
    <row r="794" spans="1:8" x14ac:dyDescent="0.25">
      <c r="A794" s="89">
        <v>790</v>
      </c>
      <c r="B794" s="86">
        <v>44562</v>
      </c>
      <c r="C794" s="36" t="s">
        <v>862</v>
      </c>
      <c r="D794" s="37" t="s">
        <v>152</v>
      </c>
      <c r="E794" s="38">
        <v>62891.96</v>
      </c>
      <c r="F794" s="37" t="s">
        <v>9</v>
      </c>
      <c r="G794" s="37" t="s">
        <v>863</v>
      </c>
      <c r="H794" s="39" t="s">
        <v>15</v>
      </c>
    </row>
    <row r="795" spans="1:8" x14ac:dyDescent="0.25">
      <c r="A795" s="89">
        <v>791</v>
      </c>
      <c r="B795" s="86">
        <v>44585</v>
      </c>
      <c r="C795" s="36" t="s">
        <v>864</v>
      </c>
      <c r="D795" s="37" t="s">
        <v>152</v>
      </c>
      <c r="E795" s="38">
        <v>18927.54</v>
      </c>
      <c r="F795" s="37" t="s">
        <v>9</v>
      </c>
      <c r="G795" s="37" t="s">
        <v>865</v>
      </c>
      <c r="H795" s="39" t="s">
        <v>15</v>
      </c>
    </row>
    <row r="796" spans="1:8" x14ac:dyDescent="0.25">
      <c r="A796" s="89">
        <v>792</v>
      </c>
      <c r="B796" s="86">
        <v>44585</v>
      </c>
      <c r="C796" s="36" t="s">
        <v>866</v>
      </c>
      <c r="D796" s="37" t="s">
        <v>152</v>
      </c>
      <c r="E796" s="38">
        <f>15833.69-0.26</f>
        <v>15833.43</v>
      </c>
      <c r="F796" s="37" t="s">
        <v>9</v>
      </c>
      <c r="G796" s="37" t="s">
        <v>865</v>
      </c>
      <c r="H796" s="39" t="s">
        <v>15</v>
      </c>
    </row>
    <row r="797" spans="1:8" x14ac:dyDescent="0.25">
      <c r="A797" s="89">
        <v>793</v>
      </c>
      <c r="B797" s="86">
        <v>44613</v>
      </c>
      <c r="C797" s="36" t="s">
        <v>867</v>
      </c>
      <c r="D797" s="37" t="s">
        <v>152</v>
      </c>
      <c r="E797" s="38">
        <v>22076.28</v>
      </c>
      <c r="F797" s="37" t="s">
        <v>9</v>
      </c>
      <c r="G797" s="37" t="s">
        <v>868</v>
      </c>
      <c r="H797" s="39" t="s">
        <v>15</v>
      </c>
    </row>
    <row r="798" spans="1:8" x14ac:dyDescent="0.25">
      <c r="A798" s="89">
        <v>794</v>
      </c>
      <c r="B798" s="86">
        <v>43508</v>
      </c>
      <c r="C798" s="36" t="s">
        <v>869</v>
      </c>
      <c r="D798" s="37" t="s">
        <v>870</v>
      </c>
      <c r="E798" s="38">
        <v>201692</v>
      </c>
      <c r="F798" s="37" t="s">
        <v>9</v>
      </c>
      <c r="G798" s="37" t="s">
        <v>184</v>
      </c>
      <c r="H798" s="39" t="s">
        <v>173</v>
      </c>
    </row>
    <row r="799" spans="1:8" x14ac:dyDescent="0.25">
      <c r="A799" s="89">
        <v>795</v>
      </c>
      <c r="B799" s="86">
        <v>43472</v>
      </c>
      <c r="C799" s="36" t="s">
        <v>871</v>
      </c>
      <c r="D799" s="37" t="s">
        <v>870</v>
      </c>
      <c r="E799" s="38">
        <v>167684.00000000003</v>
      </c>
      <c r="F799" s="37" t="s">
        <v>9</v>
      </c>
      <c r="G799" s="37" t="s">
        <v>184</v>
      </c>
      <c r="H799" s="39" t="s">
        <v>173</v>
      </c>
    </row>
    <row r="800" spans="1:8" x14ac:dyDescent="0.25">
      <c r="A800" s="89">
        <v>796</v>
      </c>
      <c r="B800" s="86">
        <v>43539</v>
      </c>
      <c r="C800" s="36" t="s">
        <v>872</v>
      </c>
      <c r="D800" s="37" t="s">
        <v>870</v>
      </c>
      <c r="E800" s="38">
        <v>143904.00000000003</v>
      </c>
      <c r="F800" s="37" t="s">
        <v>9</v>
      </c>
      <c r="G800" s="37" t="s">
        <v>184</v>
      </c>
      <c r="H800" s="39" t="s">
        <v>173</v>
      </c>
    </row>
    <row r="801" spans="1:8" x14ac:dyDescent="0.25">
      <c r="A801" s="89">
        <v>797</v>
      </c>
      <c r="B801" s="86">
        <v>43781</v>
      </c>
      <c r="C801" s="36" t="s">
        <v>873</v>
      </c>
      <c r="D801" s="37" t="s">
        <v>870</v>
      </c>
      <c r="E801" s="38">
        <v>127742.95000000001</v>
      </c>
      <c r="F801" s="37" t="s">
        <v>9</v>
      </c>
      <c r="G801" s="37" t="s">
        <v>184</v>
      </c>
      <c r="H801" s="39" t="s">
        <v>173</v>
      </c>
    </row>
    <row r="802" spans="1:8" x14ac:dyDescent="0.25">
      <c r="A802" s="89">
        <v>798</v>
      </c>
      <c r="B802" s="86">
        <v>43539</v>
      </c>
      <c r="C802" s="36" t="s">
        <v>874</v>
      </c>
      <c r="D802" s="37" t="s">
        <v>870</v>
      </c>
      <c r="E802" s="38">
        <v>27990</v>
      </c>
      <c r="F802" s="37" t="s">
        <v>9</v>
      </c>
      <c r="G802" s="37" t="s">
        <v>144</v>
      </c>
      <c r="H802" s="39" t="s">
        <v>173</v>
      </c>
    </row>
    <row r="803" spans="1:8" x14ac:dyDescent="0.25">
      <c r="A803" s="89">
        <v>799</v>
      </c>
      <c r="B803" s="86">
        <v>43577</v>
      </c>
      <c r="C803" s="36" t="s">
        <v>875</v>
      </c>
      <c r="D803" s="37" t="s">
        <v>870</v>
      </c>
      <c r="E803" s="38">
        <v>142249.5</v>
      </c>
      <c r="F803" s="37" t="s">
        <v>9</v>
      </c>
      <c r="G803" s="37" t="s">
        <v>58</v>
      </c>
      <c r="H803" s="39" t="s">
        <v>173</v>
      </c>
    </row>
    <row r="804" spans="1:8" x14ac:dyDescent="0.25">
      <c r="A804" s="89">
        <v>800</v>
      </c>
      <c r="B804" s="86">
        <v>43809</v>
      </c>
      <c r="C804" s="36" t="s">
        <v>876</v>
      </c>
      <c r="D804" s="37" t="s">
        <v>870</v>
      </c>
      <c r="E804" s="38">
        <v>384226</v>
      </c>
      <c r="F804" s="37" t="s">
        <v>9</v>
      </c>
      <c r="G804" s="37" t="s">
        <v>242</v>
      </c>
      <c r="H804" s="39" t="s">
        <v>173</v>
      </c>
    </row>
    <row r="805" spans="1:8" x14ac:dyDescent="0.25">
      <c r="A805" s="89">
        <v>801</v>
      </c>
      <c r="B805" s="86">
        <v>44117</v>
      </c>
      <c r="C805" s="36" t="s">
        <v>877</v>
      </c>
      <c r="D805" s="37" t="s">
        <v>870</v>
      </c>
      <c r="E805" s="38">
        <f>61421.5-0.38</f>
        <v>61421.120000000003</v>
      </c>
      <c r="F805" s="37" t="s">
        <v>9</v>
      </c>
      <c r="G805" s="37" t="s">
        <v>242</v>
      </c>
      <c r="H805" s="39" t="s">
        <v>173</v>
      </c>
    </row>
    <row r="806" spans="1:8" x14ac:dyDescent="0.25">
      <c r="A806" s="89">
        <v>802</v>
      </c>
      <c r="B806" s="86">
        <v>44393</v>
      </c>
      <c r="C806" s="36" t="s">
        <v>878</v>
      </c>
      <c r="D806" s="37" t="s">
        <v>870</v>
      </c>
      <c r="E806" s="38">
        <v>402570</v>
      </c>
      <c r="F806" s="37" t="s">
        <v>9</v>
      </c>
      <c r="G806" s="37" t="s">
        <v>879</v>
      </c>
      <c r="H806" s="39" t="s">
        <v>173</v>
      </c>
    </row>
    <row r="807" spans="1:8" x14ac:dyDescent="0.25">
      <c r="A807" s="89">
        <v>803</v>
      </c>
      <c r="B807" s="86">
        <v>44520</v>
      </c>
      <c r="C807" s="36" t="s">
        <v>880</v>
      </c>
      <c r="D807" s="37" t="s">
        <v>870</v>
      </c>
      <c r="E807" s="38">
        <v>706080</v>
      </c>
      <c r="F807" s="37" t="s">
        <v>9</v>
      </c>
      <c r="G807" s="37" t="s">
        <v>881</v>
      </c>
      <c r="H807" s="39" t="s">
        <v>173</v>
      </c>
    </row>
    <row r="808" spans="1:8" x14ac:dyDescent="0.25">
      <c r="A808" s="89">
        <v>804</v>
      </c>
      <c r="B808" s="86">
        <v>44519</v>
      </c>
      <c r="C808" s="36" t="s">
        <v>882</v>
      </c>
      <c r="D808" s="37" t="s">
        <v>870</v>
      </c>
      <c r="E808" s="38">
        <v>436860</v>
      </c>
      <c r="F808" s="37" t="s">
        <v>9</v>
      </c>
      <c r="G808" s="37" t="s">
        <v>881</v>
      </c>
      <c r="H808" s="39" t="s">
        <v>173</v>
      </c>
    </row>
    <row r="809" spans="1:8" x14ac:dyDescent="0.25">
      <c r="A809" s="89">
        <v>805</v>
      </c>
      <c r="B809" s="86">
        <v>42956</v>
      </c>
      <c r="C809" s="36">
        <v>10</v>
      </c>
      <c r="D809" s="37" t="s">
        <v>883</v>
      </c>
      <c r="E809" s="38">
        <v>8555</v>
      </c>
      <c r="F809" s="37" t="s">
        <v>23</v>
      </c>
      <c r="G809" s="37" t="s">
        <v>86</v>
      </c>
      <c r="H809" s="39" t="s">
        <v>49</v>
      </c>
    </row>
    <row r="810" spans="1:8" x14ac:dyDescent="0.25">
      <c r="A810" s="89">
        <v>806</v>
      </c>
      <c r="B810" s="86">
        <v>42956</v>
      </c>
      <c r="C810" s="36">
        <v>12</v>
      </c>
      <c r="D810" s="37" t="s">
        <v>883</v>
      </c>
      <c r="E810" s="38">
        <v>6300</v>
      </c>
      <c r="F810" s="37" t="s">
        <v>9</v>
      </c>
      <c r="G810" s="37" t="s">
        <v>773</v>
      </c>
      <c r="H810" s="39" t="s">
        <v>128</v>
      </c>
    </row>
    <row r="811" spans="1:8" x14ac:dyDescent="0.25">
      <c r="A811" s="89">
        <v>807</v>
      </c>
      <c r="B811" s="86">
        <v>42956</v>
      </c>
      <c r="C811" s="36">
        <v>11</v>
      </c>
      <c r="D811" s="37" t="s">
        <v>883</v>
      </c>
      <c r="E811" s="38">
        <v>6300</v>
      </c>
      <c r="F811" s="37" t="s">
        <v>9</v>
      </c>
      <c r="G811" s="37" t="s">
        <v>773</v>
      </c>
      <c r="H811" s="39" t="s">
        <v>128</v>
      </c>
    </row>
    <row r="812" spans="1:8" x14ac:dyDescent="0.25">
      <c r="A812" s="89">
        <v>808</v>
      </c>
      <c r="B812" s="86">
        <v>42956</v>
      </c>
      <c r="C812" s="36">
        <v>9</v>
      </c>
      <c r="D812" s="37" t="s">
        <v>883</v>
      </c>
      <c r="E812" s="38">
        <v>74933.999999999985</v>
      </c>
      <c r="F812" s="37" t="s">
        <v>9</v>
      </c>
      <c r="G812" s="37" t="s">
        <v>773</v>
      </c>
      <c r="H812" s="39" t="s">
        <v>128</v>
      </c>
    </row>
    <row r="813" spans="1:8" x14ac:dyDescent="0.25">
      <c r="A813" s="89">
        <v>809</v>
      </c>
      <c r="B813" s="86">
        <v>44377</v>
      </c>
      <c r="C813" s="36" t="s">
        <v>884</v>
      </c>
      <c r="D813" s="37" t="s">
        <v>885</v>
      </c>
      <c r="E813" s="38">
        <v>50000</v>
      </c>
      <c r="F813" s="37" t="s">
        <v>23</v>
      </c>
      <c r="G813" s="37" t="s">
        <v>24</v>
      </c>
      <c r="H813" s="39" t="s">
        <v>26</v>
      </c>
    </row>
    <row r="814" spans="1:8" x14ac:dyDescent="0.25">
      <c r="A814" s="89">
        <v>810</v>
      </c>
      <c r="B814" s="86">
        <v>43132</v>
      </c>
      <c r="C814" s="36" t="s">
        <v>886</v>
      </c>
      <c r="D814" s="37" t="s">
        <v>887</v>
      </c>
      <c r="E814" s="38">
        <v>300000</v>
      </c>
      <c r="F814" s="37" t="s">
        <v>9</v>
      </c>
      <c r="G814" s="37" t="s">
        <v>888</v>
      </c>
      <c r="H814" s="39" t="s">
        <v>770</v>
      </c>
    </row>
    <row r="815" spans="1:8" x14ac:dyDescent="0.25">
      <c r="A815" s="89">
        <v>811</v>
      </c>
      <c r="B815" s="86">
        <v>43425</v>
      </c>
      <c r="C815" s="36" t="s">
        <v>889</v>
      </c>
      <c r="D815" s="37" t="s">
        <v>887</v>
      </c>
      <c r="E815" s="38">
        <v>47200</v>
      </c>
      <c r="F815" s="37" t="s">
        <v>9</v>
      </c>
      <c r="G815" s="37" t="s">
        <v>24</v>
      </c>
      <c r="H815" s="39" t="s">
        <v>26</v>
      </c>
    </row>
    <row r="816" spans="1:8" x14ac:dyDescent="0.25">
      <c r="A816" s="89">
        <v>812</v>
      </c>
      <c r="B816" s="86">
        <v>43402</v>
      </c>
      <c r="C816" s="36" t="s">
        <v>890</v>
      </c>
      <c r="D816" s="37" t="s">
        <v>887</v>
      </c>
      <c r="E816" s="38">
        <v>47200</v>
      </c>
      <c r="F816" s="37" t="s">
        <v>9</v>
      </c>
      <c r="G816" s="37" t="s">
        <v>24</v>
      </c>
      <c r="H816" s="39" t="s">
        <v>26</v>
      </c>
    </row>
    <row r="817" spans="1:8" x14ac:dyDescent="0.25">
      <c r="A817" s="89">
        <v>813</v>
      </c>
      <c r="B817" s="86">
        <v>43448</v>
      </c>
      <c r="C817" s="36" t="s">
        <v>891</v>
      </c>
      <c r="D817" s="37" t="s">
        <v>887</v>
      </c>
      <c r="E817" s="38">
        <v>47200</v>
      </c>
      <c r="F817" s="37" t="s">
        <v>9</v>
      </c>
      <c r="G817" s="37" t="s">
        <v>24</v>
      </c>
      <c r="H817" s="39" t="s">
        <v>26</v>
      </c>
    </row>
    <row r="818" spans="1:8" x14ac:dyDescent="0.25">
      <c r="A818" s="89">
        <v>814</v>
      </c>
      <c r="B818" s="86">
        <v>43470</v>
      </c>
      <c r="C818" s="36" t="s">
        <v>892</v>
      </c>
      <c r="D818" s="37" t="s">
        <v>887</v>
      </c>
      <c r="E818" s="38">
        <v>47200</v>
      </c>
      <c r="F818" s="37" t="s">
        <v>9</v>
      </c>
      <c r="G818" s="37" t="s">
        <v>24</v>
      </c>
      <c r="H818" s="39" t="s">
        <v>26</v>
      </c>
    </row>
    <row r="819" spans="1:8" x14ac:dyDescent="0.25">
      <c r="A819" s="89">
        <v>815</v>
      </c>
      <c r="B819" s="86">
        <v>43502</v>
      </c>
      <c r="C819" s="36" t="s">
        <v>893</v>
      </c>
      <c r="D819" s="37" t="s">
        <v>887</v>
      </c>
      <c r="E819" s="38">
        <v>47200</v>
      </c>
      <c r="F819" s="37" t="s">
        <v>9</v>
      </c>
      <c r="G819" s="37" t="s">
        <v>24</v>
      </c>
      <c r="H819" s="39" t="s">
        <v>26</v>
      </c>
    </row>
    <row r="820" spans="1:8" x14ac:dyDescent="0.25">
      <c r="A820" s="89">
        <v>816</v>
      </c>
      <c r="B820" s="86">
        <v>43535</v>
      </c>
      <c r="C820" s="36" t="s">
        <v>894</v>
      </c>
      <c r="D820" s="37" t="s">
        <v>887</v>
      </c>
      <c r="E820" s="38">
        <v>47200</v>
      </c>
      <c r="F820" s="37" t="s">
        <v>9</v>
      </c>
      <c r="G820" s="37" t="s">
        <v>24</v>
      </c>
      <c r="H820" s="39" t="s">
        <v>26</v>
      </c>
    </row>
    <row r="821" spans="1:8" x14ac:dyDescent="0.25">
      <c r="A821" s="89">
        <v>817</v>
      </c>
      <c r="B821" s="86">
        <v>43570</v>
      </c>
      <c r="C821" s="36" t="s">
        <v>895</v>
      </c>
      <c r="D821" s="37" t="s">
        <v>887</v>
      </c>
      <c r="E821" s="38">
        <v>47200</v>
      </c>
      <c r="F821" s="37" t="s">
        <v>9</v>
      </c>
      <c r="G821" s="37" t="s">
        <v>24</v>
      </c>
      <c r="H821" s="39" t="s">
        <v>26</v>
      </c>
    </row>
    <row r="822" spans="1:8" x14ac:dyDescent="0.25">
      <c r="A822" s="89">
        <v>818</v>
      </c>
      <c r="B822" s="86">
        <v>43602</v>
      </c>
      <c r="C822" s="36" t="s">
        <v>896</v>
      </c>
      <c r="D822" s="37" t="s">
        <v>887</v>
      </c>
      <c r="E822" s="38">
        <v>47200</v>
      </c>
      <c r="F822" s="37" t="s">
        <v>9</v>
      </c>
      <c r="G822" s="37" t="s">
        <v>24</v>
      </c>
      <c r="H822" s="39" t="s">
        <v>26</v>
      </c>
    </row>
    <row r="823" spans="1:8" x14ac:dyDescent="0.25">
      <c r="A823" s="89">
        <v>819</v>
      </c>
      <c r="B823" s="86">
        <v>43727</v>
      </c>
      <c r="C823" s="36" t="s">
        <v>897</v>
      </c>
      <c r="D823" s="37" t="s">
        <v>887</v>
      </c>
      <c r="E823" s="38">
        <v>47200</v>
      </c>
      <c r="F823" s="37" t="s">
        <v>9</v>
      </c>
      <c r="G823" s="37" t="s">
        <v>24</v>
      </c>
      <c r="H823" s="39" t="s">
        <v>26</v>
      </c>
    </row>
    <row r="824" spans="1:8" x14ac:dyDescent="0.25">
      <c r="A824" s="89">
        <v>820</v>
      </c>
      <c r="B824" s="86">
        <v>43672</v>
      </c>
      <c r="C824" s="36" t="s">
        <v>898</v>
      </c>
      <c r="D824" s="37" t="s">
        <v>887</v>
      </c>
      <c r="E824" s="38">
        <v>47200</v>
      </c>
      <c r="F824" s="37" t="s">
        <v>9</v>
      </c>
      <c r="G824" s="37" t="s">
        <v>24</v>
      </c>
      <c r="H824" s="39" t="s">
        <v>26</v>
      </c>
    </row>
    <row r="825" spans="1:8" x14ac:dyDescent="0.25">
      <c r="A825" s="89">
        <v>821</v>
      </c>
      <c r="B825" s="86">
        <v>43694</v>
      </c>
      <c r="C825" s="36" t="s">
        <v>899</v>
      </c>
      <c r="D825" s="37" t="s">
        <v>887</v>
      </c>
      <c r="E825" s="38">
        <v>47200</v>
      </c>
      <c r="F825" s="37" t="s">
        <v>9</v>
      </c>
      <c r="G825" s="37" t="s">
        <v>24</v>
      </c>
      <c r="H825" s="39" t="s">
        <v>26</v>
      </c>
    </row>
    <row r="826" spans="1:8" x14ac:dyDescent="0.25">
      <c r="A826" s="89">
        <v>822</v>
      </c>
      <c r="B826" s="86">
        <v>43755</v>
      </c>
      <c r="C826" s="36" t="s">
        <v>900</v>
      </c>
      <c r="D826" s="37" t="s">
        <v>887</v>
      </c>
      <c r="E826" s="38">
        <v>47200</v>
      </c>
      <c r="F826" s="37" t="s">
        <v>9</v>
      </c>
      <c r="G826" s="37" t="s">
        <v>24</v>
      </c>
      <c r="H826" s="39" t="s">
        <v>26</v>
      </c>
    </row>
    <row r="827" spans="1:8" x14ac:dyDescent="0.25">
      <c r="A827" s="89">
        <v>823</v>
      </c>
      <c r="B827" s="86">
        <v>43777</v>
      </c>
      <c r="C827" s="36" t="s">
        <v>901</v>
      </c>
      <c r="D827" s="37" t="s">
        <v>887</v>
      </c>
      <c r="E827" s="38">
        <v>47200</v>
      </c>
      <c r="F827" s="37" t="s">
        <v>9</v>
      </c>
      <c r="G827" s="37" t="s">
        <v>24</v>
      </c>
      <c r="H827" s="39" t="s">
        <v>26</v>
      </c>
    </row>
    <row r="828" spans="1:8" x14ac:dyDescent="0.25">
      <c r="A828" s="89">
        <v>824</v>
      </c>
      <c r="B828" s="86">
        <v>43810</v>
      </c>
      <c r="C828" s="36" t="s">
        <v>902</v>
      </c>
      <c r="D828" s="37" t="s">
        <v>887</v>
      </c>
      <c r="E828" s="38">
        <v>47200</v>
      </c>
      <c r="F828" s="37" t="s">
        <v>9</v>
      </c>
      <c r="G828" s="37" t="s">
        <v>24</v>
      </c>
      <c r="H828" s="39" t="s">
        <v>26</v>
      </c>
    </row>
    <row r="829" spans="1:8" x14ac:dyDescent="0.25">
      <c r="A829" s="89">
        <v>825</v>
      </c>
      <c r="B829" s="86">
        <v>43845</v>
      </c>
      <c r="C829" s="36" t="s">
        <v>903</v>
      </c>
      <c r="D829" s="37" t="s">
        <v>887</v>
      </c>
      <c r="E829" s="38">
        <v>47200</v>
      </c>
      <c r="F829" s="37" t="s">
        <v>9</v>
      </c>
      <c r="G829" s="37" t="s">
        <v>24</v>
      </c>
      <c r="H829" s="39" t="s">
        <v>26</v>
      </c>
    </row>
    <row r="830" spans="1:8" x14ac:dyDescent="0.25">
      <c r="A830" s="89">
        <v>826</v>
      </c>
      <c r="B830" s="86">
        <v>43872</v>
      </c>
      <c r="C830" s="36" t="s">
        <v>904</v>
      </c>
      <c r="D830" s="37" t="s">
        <v>887</v>
      </c>
      <c r="E830" s="38">
        <v>47200</v>
      </c>
      <c r="F830" s="37" t="s">
        <v>9</v>
      </c>
      <c r="G830" s="37" t="s">
        <v>24</v>
      </c>
      <c r="H830" s="39" t="s">
        <v>26</v>
      </c>
    </row>
    <row r="831" spans="1:8" x14ac:dyDescent="0.25">
      <c r="A831" s="89">
        <v>827</v>
      </c>
      <c r="B831" s="86">
        <v>43991</v>
      </c>
      <c r="C831" s="36" t="s">
        <v>905</v>
      </c>
      <c r="D831" s="37" t="s">
        <v>887</v>
      </c>
      <c r="E831" s="38">
        <v>120000</v>
      </c>
      <c r="F831" s="37" t="s">
        <v>9</v>
      </c>
      <c r="G831" s="37" t="s">
        <v>24</v>
      </c>
      <c r="H831" s="39" t="s">
        <v>26</v>
      </c>
    </row>
    <row r="832" spans="1:8" x14ac:dyDescent="0.25">
      <c r="A832" s="89">
        <v>828</v>
      </c>
      <c r="B832" s="86">
        <v>44064</v>
      </c>
      <c r="C832" s="36" t="s">
        <v>906</v>
      </c>
      <c r="D832" s="37" t="s">
        <v>887</v>
      </c>
      <c r="E832" s="38">
        <v>80000</v>
      </c>
      <c r="F832" s="37" t="s">
        <v>9</v>
      </c>
      <c r="G832" s="37" t="s">
        <v>24</v>
      </c>
      <c r="H832" s="39" t="s">
        <v>26</v>
      </c>
    </row>
    <row r="833" spans="1:8" x14ac:dyDescent="0.25">
      <c r="A833" s="89">
        <v>829</v>
      </c>
      <c r="B833" s="86">
        <v>44107</v>
      </c>
      <c r="C833" s="36" t="s">
        <v>907</v>
      </c>
      <c r="D833" s="37" t="s">
        <v>887</v>
      </c>
      <c r="E833" s="38">
        <v>80000</v>
      </c>
      <c r="F833" s="37" t="s">
        <v>9</v>
      </c>
      <c r="G833" s="37" t="s">
        <v>24</v>
      </c>
      <c r="H833" s="39" t="s">
        <v>26</v>
      </c>
    </row>
    <row r="834" spans="1:8" x14ac:dyDescent="0.25">
      <c r="A834" s="89">
        <v>830</v>
      </c>
      <c r="B834" s="86">
        <v>44141</v>
      </c>
      <c r="C834" s="36" t="s">
        <v>908</v>
      </c>
      <c r="D834" s="37" t="s">
        <v>887</v>
      </c>
      <c r="E834" s="38">
        <v>47200</v>
      </c>
      <c r="F834" s="37" t="s">
        <v>9</v>
      </c>
      <c r="G834" s="37" t="s">
        <v>24</v>
      </c>
      <c r="H834" s="39" t="s">
        <v>26</v>
      </c>
    </row>
    <row r="835" spans="1:8" x14ac:dyDescent="0.25">
      <c r="A835" s="89">
        <v>831</v>
      </c>
      <c r="B835" s="86">
        <v>44146</v>
      </c>
      <c r="C835" s="36" t="s">
        <v>909</v>
      </c>
      <c r="D835" s="37" t="s">
        <v>887</v>
      </c>
      <c r="E835" s="38">
        <v>47200</v>
      </c>
      <c r="F835" s="37" t="s">
        <v>9</v>
      </c>
      <c r="G835" s="37" t="s">
        <v>24</v>
      </c>
      <c r="H835" s="39" t="s">
        <v>26</v>
      </c>
    </row>
    <row r="836" spans="1:8" x14ac:dyDescent="0.25">
      <c r="A836" s="89">
        <v>832</v>
      </c>
      <c r="B836" s="86">
        <v>44209</v>
      </c>
      <c r="C836" s="36" t="s">
        <v>910</v>
      </c>
      <c r="D836" s="37" t="s">
        <v>887</v>
      </c>
      <c r="E836" s="38">
        <v>40000</v>
      </c>
      <c r="F836" s="37" t="s">
        <v>9</v>
      </c>
      <c r="G836" s="37" t="s">
        <v>24</v>
      </c>
      <c r="H836" s="39" t="s">
        <v>26</v>
      </c>
    </row>
    <row r="837" spans="1:8" x14ac:dyDescent="0.25">
      <c r="A837" s="89">
        <v>833</v>
      </c>
      <c r="B837" s="86">
        <v>44247</v>
      </c>
      <c r="C837" s="36" t="s">
        <v>911</v>
      </c>
      <c r="D837" s="37" t="s">
        <v>887</v>
      </c>
      <c r="E837" s="38">
        <v>40000</v>
      </c>
      <c r="F837" s="37" t="s">
        <v>9</v>
      </c>
      <c r="G837" s="37" t="s">
        <v>24</v>
      </c>
      <c r="H837" s="39" t="s">
        <v>26</v>
      </c>
    </row>
    <row r="838" spans="1:8" x14ac:dyDescent="0.25">
      <c r="A838" s="89">
        <v>834</v>
      </c>
      <c r="B838" s="86">
        <v>44300</v>
      </c>
      <c r="C838" s="36" t="s">
        <v>912</v>
      </c>
      <c r="D838" s="37" t="s">
        <v>887</v>
      </c>
      <c r="E838" s="38">
        <v>80000</v>
      </c>
      <c r="F838" s="37" t="s">
        <v>9</v>
      </c>
      <c r="G838" s="37" t="s">
        <v>24</v>
      </c>
      <c r="H838" s="39" t="s">
        <v>26</v>
      </c>
    </row>
    <row r="839" spans="1:8" x14ac:dyDescent="0.25">
      <c r="A839" s="89">
        <v>835</v>
      </c>
      <c r="B839" s="86">
        <v>44350</v>
      </c>
      <c r="C839" s="36" t="s">
        <v>913</v>
      </c>
      <c r="D839" s="37" t="s">
        <v>887</v>
      </c>
      <c r="E839" s="38">
        <v>80000</v>
      </c>
      <c r="F839" s="37" t="s">
        <v>9</v>
      </c>
      <c r="G839" s="37" t="s">
        <v>24</v>
      </c>
      <c r="H839" s="39" t="s">
        <v>26</v>
      </c>
    </row>
    <row r="840" spans="1:8" x14ac:dyDescent="0.25">
      <c r="A840" s="89">
        <v>836</v>
      </c>
      <c r="B840" s="86">
        <v>44350</v>
      </c>
      <c r="C840" s="36" t="s">
        <v>914</v>
      </c>
      <c r="D840" s="37" t="s">
        <v>887</v>
      </c>
      <c r="E840" s="38">
        <v>40000</v>
      </c>
      <c r="F840" s="37" t="s">
        <v>9</v>
      </c>
      <c r="G840" s="37" t="s">
        <v>24</v>
      </c>
      <c r="H840" s="39" t="s">
        <v>26</v>
      </c>
    </row>
    <row r="841" spans="1:8" x14ac:dyDescent="0.25">
      <c r="A841" s="89">
        <v>837</v>
      </c>
      <c r="B841" s="86">
        <v>44406</v>
      </c>
      <c r="C841" s="36" t="s">
        <v>915</v>
      </c>
      <c r="D841" s="37" t="s">
        <v>887</v>
      </c>
      <c r="E841" s="38">
        <v>40000</v>
      </c>
      <c r="F841" s="37" t="s">
        <v>9</v>
      </c>
      <c r="G841" s="37" t="s">
        <v>24</v>
      </c>
      <c r="H841" s="39" t="s">
        <v>26</v>
      </c>
    </row>
    <row r="842" spans="1:8" x14ac:dyDescent="0.25">
      <c r="A842" s="89">
        <v>838</v>
      </c>
      <c r="B842" s="86">
        <v>44476</v>
      </c>
      <c r="C842" s="36" t="s">
        <v>916</v>
      </c>
      <c r="D842" s="37" t="s">
        <v>887</v>
      </c>
      <c r="E842" s="38">
        <v>80000</v>
      </c>
      <c r="F842" s="37" t="s">
        <v>9</v>
      </c>
      <c r="G842" s="37" t="s">
        <v>24</v>
      </c>
      <c r="H842" s="39" t="s">
        <v>26</v>
      </c>
    </row>
    <row r="843" spans="1:8" x14ac:dyDescent="0.25">
      <c r="A843" s="89">
        <v>839</v>
      </c>
      <c r="B843" s="86">
        <v>44525</v>
      </c>
      <c r="C843" s="36" t="s">
        <v>917</v>
      </c>
      <c r="D843" s="37" t="s">
        <v>887</v>
      </c>
      <c r="E843" s="38">
        <v>40000</v>
      </c>
      <c r="F843" s="37" t="s">
        <v>9</v>
      </c>
      <c r="G843" s="37" t="s">
        <v>24</v>
      </c>
      <c r="H843" s="39" t="s">
        <v>26</v>
      </c>
    </row>
    <row r="844" spans="1:8" x14ac:dyDescent="0.25">
      <c r="A844" s="89">
        <v>840</v>
      </c>
      <c r="B844" s="86">
        <v>44546</v>
      </c>
      <c r="C844" s="36" t="s">
        <v>918</v>
      </c>
      <c r="D844" s="37" t="s">
        <v>887</v>
      </c>
      <c r="E844" s="38">
        <v>40000</v>
      </c>
      <c r="F844" s="37" t="s">
        <v>9</v>
      </c>
      <c r="G844" s="37" t="s">
        <v>24</v>
      </c>
      <c r="H844" s="39" t="s">
        <v>26</v>
      </c>
    </row>
    <row r="845" spans="1:8" x14ac:dyDescent="0.25">
      <c r="A845" s="89">
        <v>841</v>
      </c>
      <c r="B845" s="86">
        <v>44603</v>
      </c>
      <c r="C845" s="36" t="s">
        <v>919</v>
      </c>
      <c r="D845" s="37" t="s">
        <v>887</v>
      </c>
      <c r="E845" s="38">
        <v>40000</v>
      </c>
      <c r="F845" s="37" t="s">
        <v>9</v>
      </c>
      <c r="G845" s="37" t="s">
        <v>24</v>
      </c>
      <c r="H845" s="39" t="s">
        <v>26</v>
      </c>
    </row>
    <row r="846" spans="1:8" x14ac:dyDescent="0.25">
      <c r="A846" s="89">
        <v>842</v>
      </c>
      <c r="B846" s="86">
        <v>44490</v>
      </c>
      <c r="C846" s="36" t="s">
        <v>920</v>
      </c>
      <c r="D846" s="37" t="s">
        <v>921</v>
      </c>
      <c r="E846" s="38">
        <v>1687516</v>
      </c>
      <c r="F846" s="37" t="s">
        <v>9</v>
      </c>
      <c r="G846" s="37" t="s">
        <v>55</v>
      </c>
      <c r="H846" s="39" t="s">
        <v>15</v>
      </c>
    </row>
    <row r="847" spans="1:8" x14ac:dyDescent="0.25">
      <c r="A847" s="89">
        <v>843</v>
      </c>
      <c r="B847" s="86">
        <v>44616</v>
      </c>
      <c r="C847" s="36" t="s">
        <v>922</v>
      </c>
      <c r="D847" s="37" t="s">
        <v>921</v>
      </c>
      <c r="E847" s="38">
        <v>1767530</v>
      </c>
      <c r="F847" s="37" t="s">
        <v>9</v>
      </c>
      <c r="G847" s="37" t="s">
        <v>55</v>
      </c>
      <c r="H847" s="39" t="s">
        <v>15</v>
      </c>
    </row>
    <row r="848" spans="1:8" x14ac:dyDescent="0.25">
      <c r="A848" s="89">
        <v>844</v>
      </c>
      <c r="B848" s="86">
        <v>44650</v>
      </c>
      <c r="C848" s="36" t="s">
        <v>923</v>
      </c>
      <c r="D848" s="37" t="s">
        <v>921</v>
      </c>
      <c r="E848" s="38">
        <v>2511701</v>
      </c>
      <c r="F848" s="37" t="s">
        <v>9</v>
      </c>
      <c r="G848" s="37" t="s">
        <v>55</v>
      </c>
      <c r="H848" s="39" t="s">
        <v>15</v>
      </c>
    </row>
    <row r="849" spans="1:8" ht="17.25" customHeight="1" x14ac:dyDescent="0.25">
      <c r="A849" s="89">
        <v>845</v>
      </c>
      <c r="B849" s="86">
        <v>42915</v>
      </c>
      <c r="C849" s="36" t="s">
        <v>924</v>
      </c>
      <c r="D849" s="37" t="s">
        <v>925</v>
      </c>
      <c r="E849" s="38">
        <v>575000</v>
      </c>
      <c r="F849" s="37" t="s">
        <v>769</v>
      </c>
      <c r="G849" s="42" t="s">
        <v>926</v>
      </c>
      <c r="H849" s="39" t="s">
        <v>770</v>
      </c>
    </row>
    <row r="850" spans="1:8" x14ac:dyDescent="0.25">
      <c r="A850" s="89">
        <v>846</v>
      </c>
      <c r="B850" s="86">
        <v>43083</v>
      </c>
      <c r="C850" s="36" t="s">
        <v>927</v>
      </c>
      <c r="D850" s="37" t="s">
        <v>925</v>
      </c>
      <c r="E850" s="38">
        <v>400000</v>
      </c>
      <c r="F850" s="37" t="s">
        <v>769</v>
      </c>
      <c r="G850" s="37" t="s">
        <v>928</v>
      </c>
      <c r="H850" s="39" t="s">
        <v>770</v>
      </c>
    </row>
    <row r="851" spans="1:8" x14ac:dyDescent="0.25">
      <c r="A851" s="89">
        <v>847</v>
      </c>
      <c r="B851" s="86">
        <v>43116</v>
      </c>
      <c r="C851" s="36" t="s">
        <v>929</v>
      </c>
      <c r="D851" s="37" t="s">
        <v>925</v>
      </c>
      <c r="E851" s="38">
        <v>300000</v>
      </c>
      <c r="F851" s="37" t="s">
        <v>769</v>
      </c>
      <c r="G851" s="37" t="s">
        <v>928</v>
      </c>
      <c r="H851" s="39" t="s">
        <v>770</v>
      </c>
    </row>
    <row r="852" spans="1:8" x14ac:dyDescent="0.25">
      <c r="A852" s="89">
        <v>848</v>
      </c>
      <c r="B852" s="86">
        <v>43153</v>
      </c>
      <c r="C852" s="36" t="s">
        <v>930</v>
      </c>
      <c r="D852" s="37" t="s">
        <v>925</v>
      </c>
      <c r="E852" s="38">
        <v>300000</v>
      </c>
      <c r="F852" s="37" t="s">
        <v>769</v>
      </c>
      <c r="G852" s="37" t="s">
        <v>928</v>
      </c>
      <c r="H852" s="39" t="s">
        <v>770</v>
      </c>
    </row>
    <row r="853" spans="1:8" x14ac:dyDescent="0.25">
      <c r="A853" s="89">
        <v>849</v>
      </c>
      <c r="B853" s="86">
        <v>43206</v>
      </c>
      <c r="C853" s="36" t="s">
        <v>931</v>
      </c>
      <c r="D853" s="37" t="s">
        <v>925</v>
      </c>
      <c r="E853" s="38">
        <v>300000</v>
      </c>
      <c r="F853" s="37" t="s">
        <v>769</v>
      </c>
      <c r="G853" s="37" t="s">
        <v>928</v>
      </c>
      <c r="H853" s="39" t="s">
        <v>770</v>
      </c>
    </row>
    <row r="854" spans="1:8" x14ac:dyDescent="0.25">
      <c r="A854" s="89">
        <v>850</v>
      </c>
      <c r="B854" s="86">
        <v>43266</v>
      </c>
      <c r="C854" s="36" t="s">
        <v>932</v>
      </c>
      <c r="D854" s="37" t="s">
        <v>925</v>
      </c>
      <c r="E854" s="38">
        <v>300000</v>
      </c>
      <c r="F854" s="37" t="s">
        <v>769</v>
      </c>
      <c r="G854" s="37" t="s">
        <v>926</v>
      </c>
      <c r="H854" s="39" t="s">
        <v>770</v>
      </c>
    </row>
    <row r="855" spans="1:8" x14ac:dyDescent="0.25">
      <c r="A855" s="89">
        <v>851</v>
      </c>
      <c r="B855" s="86">
        <v>43448</v>
      </c>
      <c r="C855" s="36" t="s">
        <v>933</v>
      </c>
      <c r="D855" s="37" t="s">
        <v>925</v>
      </c>
      <c r="E855" s="38">
        <v>300000</v>
      </c>
      <c r="F855" s="37" t="s">
        <v>769</v>
      </c>
      <c r="G855" s="37" t="s">
        <v>24</v>
      </c>
      <c r="H855" s="39" t="s">
        <v>26</v>
      </c>
    </row>
    <row r="856" spans="1:8" x14ac:dyDescent="0.25">
      <c r="A856" s="89">
        <v>852</v>
      </c>
      <c r="B856" s="86">
        <v>43529</v>
      </c>
      <c r="C856" s="36" t="s">
        <v>934</v>
      </c>
      <c r="D856" s="37" t="s">
        <v>925</v>
      </c>
      <c r="E856" s="38">
        <v>300000</v>
      </c>
      <c r="F856" s="37" t="s">
        <v>769</v>
      </c>
      <c r="G856" s="37" t="s">
        <v>24</v>
      </c>
      <c r="H856" s="39" t="s">
        <v>26</v>
      </c>
    </row>
    <row r="857" spans="1:8" x14ac:dyDescent="0.25">
      <c r="A857" s="89">
        <v>853</v>
      </c>
      <c r="B857" s="86">
        <v>43620</v>
      </c>
      <c r="C857" s="36" t="s">
        <v>935</v>
      </c>
      <c r="D857" s="37" t="s">
        <v>925</v>
      </c>
      <c r="E857" s="38">
        <v>300000</v>
      </c>
      <c r="F857" s="37" t="s">
        <v>769</v>
      </c>
      <c r="G857" s="37" t="s">
        <v>24</v>
      </c>
      <c r="H857" s="39" t="s">
        <v>26</v>
      </c>
    </row>
    <row r="858" spans="1:8" x14ac:dyDescent="0.25">
      <c r="A858" s="89">
        <v>854</v>
      </c>
      <c r="B858" s="86">
        <v>43731</v>
      </c>
      <c r="C858" s="36" t="s">
        <v>936</v>
      </c>
      <c r="D858" s="37" t="s">
        <v>925</v>
      </c>
      <c r="E858" s="38">
        <v>300000</v>
      </c>
      <c r="F858" s="37" t="s">
        <v>769</v>
      </c>
      <c r="G858" s="37" t="s">
        <v>24</v>
      </c>
      <c r="H858" s="39" t="s">
        <v>26</v>
      </c>
    </row>
    <row r="859" spans="1:8" x14ac:dyDescent="0.25">
      <c r="A859" s="89">
        <v>855</v>
      </c>
      <c r="B859" s="86">
        <v>43847</v>
      </c>
      <c r="C859" s="36" t="s">
        <v>937</v>
      </c>
      <c r="D859" s="37" t="s">
        <v>925</v>
      </c>
      <c r="E859" s="38">
        <v>300000</v>
      </c>
      <c r="F859" s="37" t="s">
        <v>769</v>
      </c>
      <c r="G859" s="37" t="s">
        <v>24</v>
      </c>
      <c r="H859" s="39" t="s">
        <v>26</v>
      </c>
    </row>
    <row r="860" spans="1:8" x14ac:dyDescent="0.25">
      <c r="A860" s="89">
        <v>856</v>
      </c>
      <c r="B860" s="86">
        <v>43970</v>
      </c>
      <c r="C860" s="36" t="s">
        <v>938</v>
      </c>
      <c r="D860" s="37" t="s">
        <v>925</v>
      </c>
      <c r="E860" s="38">
        <v>300000</v>
      </c>
      <c r="F860" s="37" t="s">
        <v>769</v>
      </c>
      <c r="G860" s="37" t="s">
        <v>24</v>
      </c>
      <c r="H860" s="39" t="s">
        <v>26</v>
      </c>
    </row>
    <row r="861" spans="1:8" ht="14.25" customHeight="1" x14ac:dyDescent="0.25">
      <c r="A861" s="89">
        <v>857</v>
      </c>
      <c r="B861" s="86">
        <v>44166</v>
      </c>
      <c r="C861" s="36" t="s">
        <v>939</v>
      </c>
      <c r="D861" s="37" t="s">
        <v>925</v>
      </c>
      <c r="E861" s="38">
        <v>200000</v>
      </c>
      <c r="F861" s="37" t="s">
        <v>769</v>
      </c>
      <c r="G861" s="37" t="s">
        <v>24</v>
      </c>
      <c r="H861" s="39" t="s">
        <v>26</v>
      </c>
    </row>
    <row r="862" spans="1:8" x14ac:dyDescent="0.25">
      <c r="A862" s="89">
        <v>858</v>
      </c>
      <c r="B862" s="86">
        <v>44267</v>
      </c>
      <c r="C862" s="36" t="s">
        <v>940</v>
      </c>
      <c r="D862" s="37" t="s">
        <v>925</v>
      </c>
      <c r="E862" s="38">
        <v>100000</v>
      </c>
      <c r="F862" s="37" t="s">
        <v>769</v>
      </c>
      <c r="G862" s="37" t="s">
        <v>24</v>
      </c>
      <c r="H862" s="39" t="s">
        <v>26</v>
      </c>
    </row>
    <row r="863" spans="1:8" x14ac:dyDescent="0.25">
      <c r="A863" s="89">
        <v>859</v>
      </c>
      <c r="B863" s="86">
        <v>44414</v>
      </c>
      <c r="C863" s="36" t="s">
        <v>941</v>
      </c>
      <c r="D863" s="37" t="s">
        <v>925</v>
      </c>
      <c r="E863" s="38">
        <v>100000</v>
      </c>
      <c r="F863" s="37" t="s">
        <v>769</v>
      </c>
      <c r="G863" s="37" t="s">
        <v>24</v>
      </c>
      <c r="H863" s="39" t="s">
        <v>26</v>
      </c>
    </row>
    <row r="864" spans="1:8" x14ac:dyDescent="0.25">
      <c r="A864" s="89">
        <v>860</v>
      </c>
      <c r="B864" s="86">
        <v>42978</v>
      </c>
      <c r="C864" s="36">
        <v>188</v>
      </c>
      <c r="D864" s="37" t="s">
        <v>942</v>
      </c>
      <c r="E864" s="38">
        <v>47872</v>
      </c>
      <c r="F864" s="37" t="s">
        <v>9</v>
      </c>
      <c r="G864" s="37" t="s">
        <v>81</v>
      </c>
      <c r="H864" s="39" t="s">
        <v>15</v>
      </c>
    </row>
    <row r="865" spans="1:8" x14ac:dyDescent="0.25">
      <c r="A865" s="89">
        <v>861</v>
      </c>
      <c r="B865" s="86">
        <v>42947</v>
      </c>
      <c r="C865" s="36">
        <v>95</v>
      </c>
      <c r="D865" s="37" t="s">
        <v>942</v>
      </c>
      <c r="E865" s="38">
        <v>52531.199999999997</v>
      </c>
      <c r="F865" s="37" t="s">
        <v>9</v>
      </c>
      <c r="G865" s="37" t="s">
        <v>81</v>
      </c>
      <c r="H865" s="39" t="s">
        <v>15</v>
      </c>
    </row>
    <row r="866" spans="1:8" x14ac:dyDescent="0.25">
      <c r="A866" s="89">
        <v>862</v>
      </c>
      <c r="B866" s="86">
        <v>43009</v>
      </c>
      <c r="C866" s="36">
        <v>103</v>
      </c>
      <c r="D866" s="37" t="s">
        <v>942</v>
      </c>
      <c r="E866" s="38">
        <v>26266</v>
      </c>
      <c r="F866" s="37" t="s">
        <v>9</v>
      </c>
      <c r="G866" s="37" t="s">
        <v>81</v>
      </c>
      <c r="H866" s="39" t="s">
        <v>15</v>
      </c>
    </row>
    <row r="867" spans="1:8" x14ac:dyDescent="0.25">
      <c r="A867" s="89">
        <v>863</v>
      </c>
      <c r="B867" s="86">
        <v>43034</v>
      </c>
      <c r="C867" s="36">
        <v>165</v>
      </c>
      <c r="D867" s="37" t="s">
        <v>942</v>
      </c>
      <c r="E867" s="38">
        <v>43008</v>
      </c>
      <c r="F867" s="37" t="s">
        <v>9</v>
      </c>
      <c r="G867" s="37" t="s">
        <v>81</v>
      </c>
      <c r="H867" s="39" t="s">
        <v>15</v>
      </c>
    </row>
    <row r="868" spans="1:8" x14ac:dyDescent="0.25">
      <c r="A868" s="89">
        <v>864</v>
      </c>
      <c r="B868" s="86">
        <v>43245</v>
      </c>
      <c r="C868" s="36"/>
      <c r="D868" s="37" t="s">
        <v>942</v>
      </c>
      <c r="E868" s="38">
        <v>8000</v>
      </c>
      <c r="F868" s="37" t="s">
        <v>9</v>
      </c>
      <c r="G868" s="37" t="s">
        <v>81</v>
      </c>
      <c r="H868" s="39" t="s">
        <v>15</v>
      </c>
    </row>
    <row r="869" spans="1:8" x14ac:dyDescent="0.25">
      <c r="A869" s="89">
        <v>865</v>
      </c>
      <c r="B869" s="86">
        <v>43253</v>
      </c>
      <c r="C869" s="36"/>
      <c r="D869" s="37" t="s">
        <v>942</v>
      </c>
      <c r="E869" s="38">
        <v>13000</v>
      </c>
      <c r="F869" s="37" t="s">
        <v>9</v>
      </c>
      <c r="G869" s="37" t="s">
        <v>81</v>
      </c>
      <c r="H869" s="39" t="s">
        <v>15</v>
      </c>
    </row>
    <row r="870" spans="1:8" x14ac:dyDescent="0.25">
      <c r="A870" s="89">
        <v>866</v>
      </c>
      <c r="B870" s="86">
        <v>44503</v>
      </c>
      <c r="C870" s="36">
        <v>1495</v>
      </c>
      <c r="D870" s="37" t="s">
        <v>350</v>
      </c>
      <c r="E870" s="38">
        <v>19896</v>
      </c>
      <c r="F870" s="37" t="s">
        <v>9</v>
      </c>
      <c r="G870" s="37" t="s">
        <v>262</v>
      </c>
      <c r="H870" s="39" t="s">
        <v>15</v>
      </c>
    </row>
    <row r="871" spans="1:8" x14ac:dyDescent="0.25">
      <c r="A871" s="89">
        <v>867</v>
      </c>
      <c r="B871" s="86">
        <v>44651</v>
      </c>
      <c r="C871" s="36">
        <v>834</v>
      </c>
      <c r="D871" s="37" t="s">
        <v>350</v>
      </c>
      <c r="E871" s="38">
        <v>11355</v>
      </c>
      <c r="F871" s="37" t="s">
        <v>9</v>
      </c>
      <c r="G871" s="37" t="s">
        <v>262</v>
      </c>
      <c r="H871" s="39" t="s">
        <v>15</v>
      </c>
    </row>
    <row r="872" spans="1:8" x14ac:dyDescent="0.25">
      <c r="A872" s="89">
        <v>868</v>
      </c>
      <c r="B872" s="86">
        <v>43449</v>
      </c>
      <c r="C872" s="36">
        <v>1096</v>
      </c>
      <c r="D872" s="37" t="s">
        <v>943</v>
      </c>
      <c r="E872" s="38">
        <v>522492</v>
      </c>
      <c r="F872" s="37" t="s">
        <v>9</v>
      </c>
      <c r="G872" s="37" t="s">
        <v>944</v>
      </c>
      <c r="H872" s="39" t="s">
        <v>15</v>
      </c>
    </row>
    <row r="873" spans="1:8" x14ac:dyDescent="0.25">
      <c r="A873" s="89">
        <v>869</v>
      </c>
      <c r="B873" s="86">
        <v>44427</v>
      </c>
      <c r="C873" s="36" t="s">
        <v>945</v>
      </c>
      <c r="D873" s="37" t="s">
        <v>721</v>
      </c>
      <c r="E873" s="38">
        <v>12188</v>
      </c>
      <c r="F873" s="37" t="s">
        <v>9</v>
      </c>
      <c r="G873" s="37" t="s">
        <v>946</v>
      </c>
      <c r="H873" s="39" t="s">
        <v>289</v>
      </c>
    </row>
    <row r="874" spans="1:8" x14ac:dyDescent="0.25">
      <c r="A874" s="89">
        <v>870</v>
      </c>
      <c r="B874" s="86">
        <v>44577</v>
      </c>
      <c r="C874" s="36" t="s">
        <v>947</v>
      </c>
      <c r="D874" s="37" t="s">
        <v>514</v>
      </c>
      <c r="E874" s="38">
        <v>15698</v>
      </c>
      <c r="F874" s="37" t="s">
        <v>9</v>
      </c>
      <c r="G874" s="37" t="s">
        <v>946</v>
      </c>
      <c r="H874" s="39" t="s">
        <v>308</v>
      </c>
    </row>
    <row r="875" spans="1:8" x14ac:dyDescent="0.25">
      <c r="A875" s="89">
        <v>871</v>
      </c>
      <c r="B875" s="86">
        <v>43505</v>
      </c>
      <c r="C875" s="36">
        <v>8260017755</v>
      </c>
      <c r="D875" s="37" t="s">
        <v>948</v>
      </c>
      <c r="E875" s="38">
        <v>110000</v>
      </c>
      <c r="F875" s="37" t="s">
        <v>9</v>
      </c>
      <c r="G875" s="37" t="s">
        <v>949</v>
      </c>
      <c r="H875" s="39" t="s">
        <v>950</v>
      </c>
    </row>
    <row r="876" spans="1:8" x14ac:dyDescent="0.25">
      <c r="A876" s="89">
        <v>872</v>
      </c>
      <c r="B876" s="86">
        <v>43505</v>
      </c>
      <c r="C876" s="36">
        <v>8260017754</v>
      </c>
      <c r="D876" s="37" t="s">
        <v>948</v>
      </c>
      <c r="E876" s="38">
        <v>110000</v>
      </c>
      <c r="F876" s="37" t="s">
        <v>9</v>
      </c>
      <c r="G876" s="37" t="s">
        <v>949</v>
      </c>
      <c r="H876" s="39" t="s">
        <v>950</v>
      </c>
    </row>
    <row r="877" spans="1:8" x14ac:dyDescent="0.25">
      <c r="A877" s="89">
        <v>873</v>
      </c>
      <c r="B877" s="86">
        <v>43505</v>
      </c>
      <c r="C877" s="36">
        <v>8260017753</v>
      </c>
      <c r="D877" s="37" t="s">
        <v>948</v>
      </c>
      <c r="E877" s="38">
        <v>122400</v>
      </c>
      <c r="F877" s="37" t="s">
        <v>9</v>
      </c>
      <c r="G877" s="37" t="s">
        <v>949</v>
      </c>
      <c r="H877" s="39" t="s">
        <v>950</v>
      </c>
    </row>
    <row r="878" spans="1:8" x14ac:dyDescent="0.25">
      <c r="A878" s="89">
        <v>874</v>
      </c>
      <c r="B878" s="86">
        <v>43505</v>
      </c>
      <c r="C878" s="36">
        <v>8260017752</v>
      </c>
      <c r="D878" s="37" t="s">
        <v>948</v>
      </c>
      <c r="E878" s="38">
        <v>125600</v>
      </c>
      <c r="F878" s="37" t="s">
        <v>9</v>
      </c>
      <c r="G878" s="37" t="s">
        <v>949</v>
      </c>
      <c r="H878" s="39" t="s">
        <v>950</v>
      </c>
    </row>
    <row r="879" spans="1:8" x14ac:dyDescent="0.25">
      <c r="A879" s="89">
        <v>875</v>
      </c>
      <c r="B879" s="86">
        <v>43505</v>
      </c>
      <c r="C879" s="36">
        <v>8260017751</v>
      </c>
      <c r="D879" s="37" t="s">
        <v>948</v>
      </c>
      <c r="E879" s="38">
        <v>114800</v>
      </c>
      <c r="F879" s="37" t="s">
        <v>9</v>
      </c>
      <c r="G879" s="37" t="s">
        <v>949</v>
      </c>
      <c r="H879" s="39" t="s">
        <v>950</v>
      </c>
    </row>
    <row r="880" spans="1:8" x14ac:dyDescent="0.25">
      <c r="A880" s="89">
        <v>876</v>
      </c>
      <c r="B880" s="86">
        <v>43505</v>
      </c>
      <c r="C880" s="36">
        <v>8260017750</v>
      </c>
      <c r="D880" s="37" t="s">
        <v>948</v>
      </c>
      <c r="E880" s="38">
        <v>138400</v>
      </c>
      <c r="F880" s="37" t="s">
        <v>9</v>
      </c>
      <c r="G880" s="37" t="s">
        <v>949</v>
      </c>
      <c r="H880" s="39" t="s">
        <v>950</v>
      </c>
    </row>
    <row r="881" spans="1:9" x14ac:dyDescent="0.25">
      <c r="A881" s="89">
        <v>877</v>
      </c>
      <c r="B881" s="86">
        <v>43505</v>
      </c>
      <c r="C881" s="36">
        <v>8260017756</v>
      </c>
      <c r="D881" s="37" t="s">
        <v>948</v>
      </c>
      <c r="E881" s="38">
        <v>120400</v>
      </c>
      <c r="F881" s="37" t="s">
        <v>9</v>
      </c>
      <c r="G881" s="37" t="s">
        <v>949</v>
      </c>
      <c r="H881" s="39" t="s">
        <v>950</v>
      </c>
    </row>
    <row r="882" spans="1:9" x14ac:dyDescent="0.25">
      <c r="A882" s="89">
        <v>878</v>
      </c>
      <c r="B882" s="86">
        <v>43808</v>
      </c>
      <c r="C882" s="36">
        <v>8260017750</v>
      </c>
      <c r="D882" s="37" t="s">
        <v>948</v>
      </c>
      <c r="E882" s="38">
        <v>138400</v>
      </c>
      <c r="F882" s="37" t="s">
        <v>9</v>
      </c>
      <c r="G882" s="37" t="s">
        <v>949</v>
      </c>
      <c r="H882" s="39" t="s">
        <v>950</v>
      </c>
    </row>
    <row r="883" spans="1:9" x14ac:dyDescent="0.25">
      <c r="A883" s="89">
        <v>879</v>
      </c>
      <c r="B883" s="86">
        <v>44256</v>
      </c>
      <c r="C883" s="36"/>
      <c r="D883" s="37" t="s">
        <v>258</v>
      </c>
      <c r="E883" s="38">
        <v>147706</v>
      </c>
      <c r="F883" s="37" t="s">
        <v>9</v>
      </c>
      <c r="G883" s="37" t="s">
        <v>259</v>
      </c>
      <c r="H883" s="39" t="s">
        <v>15</v>
      </c>
      <c r="I883" t="s">
        <v>1857</v>
      </c>
    </row>
    <row r="884" spans="1:9" x14ac:dyDescent="0.25">
      <c r="A884" s="89">
        <v>880</v>
      </c>
      <c r="B884" s="86">
        <v>43454</v>
      </c>
      <c r="C884" s="36">
        <v>1811002604</v>
      </c>
      <c r="D884" s="37" t="s">
        <v>227</v>
      </c>
      <c r="E884" s="38">
        <v>30975</v>
      </c>
      <c r="F884" s="37" t="s">
        <v>23</v>
      </c>
      <c r="G884" s="37" t="s">
        <v>138</v>
      </c>
      <c r="H884" s="39" t="s">
        <v>49</v>
      </c>
    </row>
    <row r="885" spans="1:9" x14ac:dyDescent="0.25">
      <c r="A885" s="89">
        <v>881</v>
      </c>
      <c r="B885" s="86">
        <v>42987</v>
      </c>
      <c r="C885" s="40" t="s">
        <v>335</v>
      </c>
      <c r="D885" s="37" t="s">
        <v>415</v>
      </c>
      <c r="E885" s="38">
        <v>418365</v>
      </c>
      <c r="F885" s="37" t="s">
        <v>9</v>
      </c>
      <c r="G885" s="37" t="s">
        <v>944</v>
      </c>
      <c r="H885" s="39" t="s">
        <v>15</v>
      </c>
    </row>
    <row r="886" spans="1:9" x14ac:dyDescent="0.25">
      <c r="A886" s="89">
        <v>882</v>
      </c>
      <c r="B886" s="86">
        <v>43507</v>
      </c>
      <c r="C886" s="36">
        <v>4116</v>
      </c>
      <c r="D886" s="37" t="s">
        <v>152</v>
      </c>
      <c r="E886" s="38">
        <v>32156</v>
      </c>
      <c r="F886" s="37" t="s">
        <v>9</v>
      </c>
      <c r="G886" s="37" t="s">
        <v>55</v>
      </c>
      <c r="H886" s="39" t="s">
        <v>15</v>
      </c>
    </row>
    <row r="887" spans="1:9" x14ac:dyDescent="0.25">
      <c r="A887" s="89">
        <v>883</v>
      </c>
      <c r="B887" s="86">
        <v>44078</v>
      </c>
      <c r="C887" s="36" t="s">
        <v>951</v>
      </c>
      <c r="D887" s="37" t="s">
        <v>870</v>
      </c>
      <c r="E887" s="38">
        <v>44132</v>
      </c>
      <c r="F887" s="37" t="s">
        <v>9</v>
      </c>
      <c r="G887" s="37" t="s">
        <v>952</v>
      </c>
      <c r="H887" s="39" t="s">
        <v>173</v>
      </c>
    </row>
    <row r="888" spans="1:9" x14ac:dyDescent="0.25">
      <c r="A888" s="89">
        <v>884</v>
      </c>
      <c r="B888" s="86">
        <v>44286</v>
      </c>
      <c r="C888" s="36" t="s">
        <v>953</v>
      </c>
      <c r="D888" s="37" t="s">
        <v>870</v>
      </c>
      <c r="E888" s="38">
        <v>120301</v>
      </c>
      <c r="F888" s="37" t="s">
        <v>9</v>
      </c>
      <c r="G888" s="37" t="s">
        <v>952</v>
      </c>
      <c r="H888" s="39" t="s">
        <v>173</v>
      </c>
    </row>
    <row r="889" spans="1:9" x14ac:dyDescent="0.25">
      <c r="A889" s="89">
        <v>885</v>
      </c>
      <c r="B889" s="86">
        <v>43300</v>
      </c>
      <c r="C889" s="36">
        <v>17</v>
      </c>
      <c r="D889" s="37" t="s">
        <v>954</v>
      </c>
      <c r="E889" s="38">
        <v>4000</v>
      </c>
      <c r="F889" s="37" t="s">
        <v>9</v>
      </c>
      <c r="G889" s="37" t="s">
        <v>955</v>
      </c>
      <c r="H889" s="39" t="s">
        <v>21</v>
      </c>
    </row>
    <row r="890" spans="1:9" x14ac:dyDescent="0.25">
      <c r="A890" s="89">
        <v>886</v>
      </c>
      <c r="B890" s="86">
        <v>44228</v>
      </c>
      <c r="C890" s="36"/>
      <c r="D890" s="37" t="s">
        <v>713</v>
      </c>
      <c r="E890" s="38">
        <v>19176</v>
      </c>
      <c r="F890" s="37" t="s">
        <v>9</v>
      </c>
      <c r="G890" s="37" t="s">
        <v>956</v>
      </c>
      <c r="H890" s="39" t="s">
        <v>15</v>
      </c>
      <c r="I890" t="s">
        <v>1857</v>
      </c>
    </row>
    <row r="891" spans="1:9" x14ac:dyDescent="0.25">
      <c r="A891" s="89">
        <v>887</v>
      </c>
      <c r="B891" s="86">
        <v>44291</v>
      </c>
      <c r="C891" s="36"/>
      <c r="D891" s="37" t="s">
        <v>713</v>
      </c>
      <c r="E891" s="38">
        <v>8265</v>
      </c>
      <c r="F891" s="37" t="s">
        <v>9</v>
      </c>
      <c r="G891" s="37" t="s">
        <v>956</v>
      </c>
      <c r="H891" s="39" t="s">
        <v>15</v>
      </c>
      <c r="I891" t="s">
        <v>1857</v>
      </c>
    </row>
    <row r="892" spans="1:9" x14ac:dyDescent="0.25">
      <c r="A892" s="89">
        <v>888</v>
      </c>
      <c r="B892" s="86">
        <v>44294</v>
      </c>
      <c r="C892" s="36"/>
      <c r="D892" s="37" t="s">
        <v>713</v>
      </c>
      <c r="E892" s="38">
        <v>7917</v>
      </c>
      <c r="F892" s="37" t="s">
        <v>9</v>
      </c>
      <c r="G892" s="37" t="s">
        <v>956</v>
      </c>
      <c r="H892" s="39" t="s">
        <v>15</v>
      </c>
      <c r="I892" t="s">
        <v>1857</v>
      </c>
    </row>
    <row r="893" spans="1:9" x14ac:dyDescent="0.25">
      <c r="A893" s="89">
        <v>889</v>
      </c>
      <c r="B893" s="86">
        <v>44294</v>
      </c>
      <c r="C893" s="36"/>
      <c r="D893" s="37" t="s">
        <v>713</v>
      </c>
      <c r="E893" s="38">
        <v>7917</v>
      </c>
      <c r="F893" s="37" t="s">
        <v>9</v>
      </c>
      <c r="G893" s="37" t="s">
        <v>956</v>
      </c>
      <c r="H893" s="39" t="s">
        <v>15</v>
      </c>
      <c r="I893" t="s">
        <v>1857</v>
      </c>
    </row>
    <row r="894" spans="1:9" x14ac:dyDescent="0.25">
      <c r="A894" s="89">
        <v>890</v>
      </c>
      <c r="B894" s="86">
        <v>44474</v>
      </c>
      <c r="C894" s="36"/>
      <c r="D894" s="37" t="s">
        <v>713</v>
      </c>
      <c r="E894" s="38">
        <v>9000</v>
      </c>
      <c r="F894" s="37" t="s">
        <v>9</v>
      </c>
      <c r="G894" s="37" t="s">
        <v>956</v>
      </c>
      <c r="H894" s="39" t="s">
        <v>15</v>
      </c>
      <c r="I894" t="s">
        <v>1857</v>
      </c>
    </row>
    <row r="895" spans="1:9" x14ac:dyDescent="0.25">
      <c r="A895" s="89">
        <v>891</v>
      </c>
      <c r="B895" s="86">
        <v>44618</v>
      </c>
      <c r="C895" s="36"/>
      <c r="D895" s="37" t="s">
        <v>713</v>
      </c>
      <c r="E895" s="38">
        <v>37400</v>
      </c>
      <c r="F895" s="37" t="s">
        <v>9</v>
      </c>
      <c r="G895" s="37" t="s">
        <v>956</v>
      </c>
      <c r="H895" s="39" t="s">
        <v>15</v>
      </c>
      <c r="I895" t="s">
        <v>1857</v>
      </c>
    </row>
    <row r="896" spans="1:9" x14ac:dyDescent="0.25">
      <c r="A896" s="89">
        <v>892</v>
      </c>
      <c r="B896" s="86">
        <v>44523</v>
      </c>
      <c r="C896" s="36"/>
      <c r="D896" s="37" t="s">
        <v>713</v>
      </c>
      <c r="E896" s="38">
        <v>35720</v>
      </c>
      <c r="F896" s="37" t="s">
        <v>9</v>
      </c>
      <c r="G896" s="37" t="s">
        <v>956</v>
      </c>
      <c r="H896" s="39" t="s">
        <v>15</v>
      </c>
      <c r="I896" t="s">
        <v>1857</v>
      </c>
    </row>
    <row r="897" spans="1:9" x14ac:dyDescent="0.25">
      <c r="A897" s="89">
        <v>893</v>
      </c>
      <c r="B897" s="86">
        <v>43206</v>
      </c>
      <c r="C897" s="36"/>
      <c r="D897" s="37" t="s">
        <v>352</v>
      </c>
      <c r="E897" s="38">
        <v>20060</v>
      </c>
      <c r="F897" s="37" t="s">
        <v>23</v>
      </c>
      <c r="G897" s="37" t="s">
        <v>957</v>
      </c>
      <c r="H897" s="39" t="s">
        <v>49</v>
      </c>
    </row>
    <row r="898" spans="1:9" x14ac:dyDescent="0.25">
      <c r="A898" s="89">
        <v>894</v>
      </c>
      <c r="B898" s="86">
        <v>43684</v>
      </c>
      <c r="C898" s="36">
        <v>16</v>
      </c>
      <c r="D898" s="37" t="s">
        <v>958</v>
      </c>
      <c r="E898" s="38">
        <v>28500</v>
      </c>
      <c r="F898" s="37" t="s">
        <v>9</v>
      </c>
      <c r="G898" s="37" t="s">
        <v>959</v>
      </c>
      <c r="H898" s="39" t="s">
        <v>15</v>
      </c>
    </row>
    <row r="899" spans="1:9" x14ac:dyDescent="0.25">
      <c r="A899" s="89">
        <v>895</v>
      </c>
      <c r="B899" s="86">
        <v>44553</v>
      </c>
      <c r="C899" s="36"/>
      <c r="D899" s="37" t="s">
        <v>488</v>
      </c>
      <c r="E899" s="38">
        <v>1659194</v>
      </c>
      <c r="F899" s="37" t="s">
        <v>124</v>
      </c>
      <c r="G899" s="37" t="s">
        <v>63</v>
      </c>
      <c r="H899" s="39" t="s">
        <v>15</v>
      </c>
    </row>
    <row r="900" spans="1:9" x14ac:dyDescent="0.25">
      <c r="A900" s="89">
        <v>896</v>
      </c>
      <c r="B900" s="86">
        <v>44618</v>
      </c>
      <c r="C900" s="36">
        <v>12</v>
      </c>
      <c r="D900" s="37" t="s">
        <v>407</v>
      </c>
      <c r="E900" s="38">
        <v>200095</v>
      </c>
      <c r="F900" s="37" t="s">
        <v>9</v>
      </c>
      <c r="G900" s="37" t="s">
        <v>960</v>
      </c>
      <c r="H900" s="39" t="s">
        <v>15</v>
      </c>
    </row>
    <row r="901" spans="1:9" x14ac:dyDescent="0.25">
      <c r="A901" s="89">
        <v>897</v>
      </c>
      <c r="B901" s="86">
        <v>44638</v>
      </c>
      <c r="C901" s="36"/>
      <c r="D901" s="37" t="s">
        <v>216</v>
      </c>
      <c r="E901" s="38">
        <v>558340</v>
      </c>
      <c r="F901" s="37" t="s">
        <v>9</v>
      </c>
      <c r="G901" s="37" t="s">
        <v>961</v>
      </c>
      <c r="H901" s="39" t="s">
        <v>218</v>
      </c>
    </row>
    <row r="902" spans="1:9" x14ac:dyDescent="0.25">
      <c r="A902" s="89">
        <v>898</v>
      </c>
      <c r="B902" s="86">
        <v>44650</v>
      </c>
      <c r="C902" s="36" t="s">
        <v>38</v>
      </c>
      <c r="D902" s="37" t="s">
        <v>16</v>
      </c>
      <c r="E902" s="38">
        <v>16212.96</v>
      </c>
      <c r="F902" s="37" t="s">
        <v>9</v>
      </c>
      <c r="G902" s="37" t="s">
        <v>962</v>
      </c>
      <c r="H902" s="39" t="s">
        <v>15</v>
      </c>
    </row>
    <row r="903" spans="1:9" x14ac:dyDescent="0.25">
      <c r="A903" s="89">
        <v>899</v>
      </c>
      <c r="B903" s="86">
        <v>43052</v>
      </c>
      <c r="C903" s="36">
        <v>29</v>
      </c>
      <c r="D903" s="37" t="s">
        <v>963</v>
      </c>
      <c r="E903" s="38">
        <v>91758</v>
      </c>
      <c r="F903" s="37" t="s">
        <v>9</v>
      </c>
      <c r="G903" s="37" t="s">
        <v>73</v>
      </c>
      <c r="H903" s="39" t="s">
        <v>15</v>
      </c>
    </row>
    <row r="904" spans="1:9" x14ac:dyDescent="0.25">
      <c r="A904" s="89">
        <v>900</v>
      </c>
      <c r="B904" s="86">
        <v>43314</v>
      </c>
      <c r="C904" s="36">
        <v>1</v>
      </c>
      <c r="D904" s="37" t="s">
        <v>676</v>
      </c>
      <c r="E904" s="38">
        <v>23010</v>
      </c>
      <c r="F904" s="37" t="s">
        <v>9</v>
      </c>
      <c r="G904" s="37" t="s">
        <v>964</v>
      </c>
      <c r="H904" s="39" t="s">
        <v>15</v>
      </c>
    </row>
    <row r="905" spans="1:9" x14ac:dyDescent="0.25">
      <c r="A905" s="89">
        <v>901</v>
      </c>
      <c r="B905" s="86">
        <v>43428</v>
      </c>
      <c r="C905" s="36">
        <v>7000308124</v>
      </c>
      <c r="D905" s="37" t="s">
        <v>503</v>
      </c>
      <c r="E905" s="38">
        <v>279660.2</v>
      </c>
      <c r="F905" s="37" t="s">
        <v>9</v>
      </c>
      <c r="G905" s="37" t="s">
        <v>965</v>
      </c>
      <c r="H905" s="39" t="s">
        <v>21</v>
      </c>
    </row>
    <row r="906" spans="1:9" x14ac:dyDescent="0.25">
      <c r="A906" s="89">
        <v>902</v>
      </c>
      <c r="B906" s="86">
        <v>43607</v>
      </c>
      <c r="C906" s="36" t="s">
        <v>966</v>
      </c>
      <c r="D906" s="37" t="s">
        <v>967</v>
      </c>
      <c r="E906" s="38">
        <v>1544443</v>
      </c>
      <c r="F906" s="37" t="s">
        <v>9</v>
      </c>
      <c r="G906" s="37" t="s">
        <v>962</v>
      </c>
      <c r="H906" s="39" t="s">
        <v>15</v>
      </c>
    </row>
    <row r="907" spans="1:9" x14ac:dyDescent="0.25">
      <c r="A907" s="89">
        <v>903</v>
      </c>
      <c r="B907" s="86">
        <v>43726</v>
      </c>
      <c r="C907" s="36" t="s">
        <v>968</v>
      </c>
      <c r="D907" s="37" t="s">
        <v>967</v>
      </c>
      <c r="E907" s="38">
        <v>646900</v>
      </c>
      <c r="F907" s="37" t="s">
        <v>9</v>
      </c>
      <c r="G907" s="37" t="s">
        <v>962</v>
      </c>
      <c r="H907" s="39" t="s">
        <v>15</v>
      </c>
    </row>
    <row r="908" spans="1:9" x14ac:dyDescent="0.25">
      <c r="A908" s="89">
        <v>904</v>
      </c>
      <c r="B908" s="86">
        <v>43881</v>
      </c>
      <c r="C908" s="36" t="s">
        <v>969</v>
      </c>
      <c r="D908" s="37" t="s">
        <v>967</v>
      </c>
      <c r="E908" s="38">
        <v>941554</v>
      </c>
      <c r="F908" s="37" t="s">
        <v>124</v>
      </c>
      <c r="G908" s="37" t="s">
        <v>962</v>
      </c>
      <c r="H908" s="39" t="s">
        <v>15</v>
      </c>
    </row>
    <row r="909" spans="1:9" x14ac:dyDescent="0.25">
      <c r="A909" s="89">
        <v>905</v>
      </c>
      <c r="B909" s="86">
        <v>44285</v>
      </c>
      <c r="C909" s="36"/>
      <c r="D909" s="37" t="s">
        <v>152</v>
      </c>
      <c r="E909" s="38">
        <v>8473</v>
      </c>
      <c r="F909" s="37" t="s">
        <v>9</v>
      </c>
      <c r="G909" s="37" t="s">
        <v>970</v>
      </c>
      <c r="H909" s="39" t="s">
        <v>15</v>
      </c>
      <c r="I909" t="s">
        <v>1858</v>
      </c>
    </row>
    <row r="910" spans="1:9" x14ac:dyDescent="0.25">
      <c r="A910" s="89">
        <v>906</v>
      </c>
      <c r="B910" s="86">
        <v>44118</v>
      </c>
      <c r="C910" s="36">
        <v>3352</v>
      </c>
      <c r="D910" s="37" t="s">
        <v>971</v>
      </c>
      <c r="E910" s="38">
        <v>29050</v>
      </c>
      <c r="F910" s="37" t="s">
        <v>9</v>
      </c>
      <c r="G910" s="37" t="s">
        <v>972</v>
      </c>
      <c r="H910" s="39" t="s">
        <v>128</v>
      </c>
    </row>
    <row r="911" spans="1:9" x14ac:dyDescent="0.25">
      <c r="A911" s="89">
        <v>907</v>
      </c>
      <c r="B911" s="86">
        <v>44286</v>
      </c>
      <c r="C911" s="36">
        <v>721</v>
      </c>
      <c r="D911" s="37" t="s">
        <v>973</v>
      </c>
      <c r="E911" s="38">
        <v>115000</v>
      </c>
      <c r="F911" s="37" t="s">
        <v>9</v>
      </c>
      <c r="G911" s="37" t="s">
        <v>972</v>
      </c>
      <c r="H911" s="39" t="s">
        <v>128</v>
      </c>
    </row>
    <row r="912" spans="1:9" x14ac:dyDescent="0.25">
      <c r="A912" s="89">
        <v>908</v>
      </c>
      <c r="B912" s="86">
        <v>44651</v>
      </c>
      <c r="C912" s="36">
        <v>36</v>
      </c>
      <c r="D912" s="37" t="s">
        <v>974</v>
      </c>
      <c r="E912" s="38">
        <v>110000</v>
      </c>
      <c r="F912" s="37" t="s">
        <v>9</v>
      </c>
      <c r="G912" s="37" t="s">
        <v>972</v>
      </c>
      <c r="H912" s="39" t="s">
        <v>128</v>
      </c>
    </row>
    <row r="913" spans="1:9" x14ac:dyDescent="0.25">
      <c r="A913" s="89">
        <v>909</v>
      </c>
      <c r="B913" s="86">
        <v>44036</v>
      </c>
      <c r="C913" s="36"/>
      <c r="D913" s="37" t="s">
        <v>417</v>
      </c>
      <c r="E913" s="38">
        <v>529785</v>
      </c>
      <c r="F913" s="37" t="s">
        <v>9</v>
      </c>
      <c r="G913" s="37" t="s">
        <v>975</v>
      </c>
      <c r="H913" s="39" t="s">
        <v>128</v>
      </c>
    </row>
    <row r="914" spans="1:9" x14ac:dyDescent="0.25">
      <c r="A914" s="89">
        <v>910</v>
      </c>
      <c r="B914" s="86">
        <v>44378</v>
      </c>
      <c r="C914" s="36"/>
      <c r="D914" s="37" t="s">
        <v>417</v>
      </c>
      <c r="E914" s="38">
        <v>266815</v>
      </c>
      <c r="F914" s="37" t="s">
        <v>9</v>
      </c>
      <c r="G914" s="37" t="s">
        <v>975</v>
      </c>
      <c r="H914" s="39" t="s">
        <v>128</v>
      </c>
    </row>
    <row r="915" spans="1:9" x14ac:dyDescent="0.25">
      <c r="A915" s="89">
        <v>911</v>
      </c>
      <c r="B915" s="86">
        <v>44214</v>
      </c>
      <c r="C915" s="36"/>
      <c r="D915" s="37" t="s">
        <v>976</v>
      </c>
      <c r="E915" s="38">
        <v>74297</v>
      </c>
      <c r="F915" s="37" t="s">
        <v>9</v>
      </c>
      <c r="G915" s="37" t="s">
        <v>977</v>
      </c>
      <c r="H915" s="39" t="s">
        <v>978</v>
      </c>
    </row>
    <row r="916" spans="1:9" x14ac:dyDescent="0.25">
      <c r="A916" s="89">
        <v>912</v>
      </c>
      <c r="B916" s="86">
        <v>44333</v>
      </c>
      <c r="C916" s="36" t="s">
        <v>979</v>
      </c>
      <c r="D916" s="37" t="s">
        <v>509</v>
      </c>
      <c r="E916" s="38">
        <v>36315</v>
      </c>
      <c r="F916" s="37" t="s">
        <v>9</v>
      </c>
      <c r="G916" s="37" t="s">
        <v>512</v>
      </c>
      <c r="H916" s="39" t="s">
        <v>15</v>
      </c>
    </row>
    <row r="917" spans="1:9" x14ac:dyDescent="0.25">
      <c r="A917" s="89">
        <v>913</v>
      </c>
      <c r="B917" s="86">
        <v>44175</v>
      </c>
      <c r="C917" s="36" t="s">
        <v>980</v>
      </c>
      <c r="D917" s="37" t="s">
        <v>981</v>
      </c>
      <c r="E917" s="38">
        <v>340000</v>
      </c>
      <c r="F917" s="37" t="s">
        <v>23</v>
      </c>
      <c r="G917" s="37" t="s">
        <v>982</v>
      </c>
      <c r="H917" s="39" t="s">
        <v>680</v>
      </c>
    </row>
    <row r="918" spans="1:9" x14ac:dyDescent="0.25">
      <c r="A918" s="89">
        <v>914</v>
      </c>
      <c r="B918" s="86">
        <v>44018</v>
      </c>
      <c r="C918" s="40" t="s">
        <v>980</v>
      </c>
      <c r="D918" s="37" t="s">
        <v>981</v>
      </c>
      <c r="E918" s="38">
        <v>9815</v>
      </c>
      <c r="F918" s="37" t="s">
        <v>23</v>
      </c>
      <c r="G918" s="37" t="s">
        <v>983</v>
      </c>
      <c r="H918" s="39" t="s">
        <v>680</v>
      </c>
    </row>
    <row r="919" spans="1:9" x14ac:dyDescent="0.25">
      <c r="A919" s="89">
        <v>915</v>
      </c>
      <c r="B919" s="86">
        <v>44542</v>
      </c>
      <c r="C919" s="36" t="s">
        <v>984</v>
      </c>
      <c r="D919" s="37" t="s">
        <v>981</v>
      </c>
      <c r="E919" s="38">
        <v>336000</v>
      </c>
      <c r="F919" s="37" t="s">
        <v>23</v>
      </c>
      <c r="G919" s="37" t="s">
        <v>985</v>
      </c>
      <c r="H919" s="39" t="s">
        <v>680</v>
      </c>
    </row>
    <row r="920" spans="1:9" s="9" customFormat="1" x14ac:dyDescent="0.25">
      <c r="A920" s="89">
        <v>916</v>
      </c>
      <c r="B920" s="86">
        <v>43679</v>
      </c>
      <c r="C920" s="36" t="s">
        <v>986</v>
      </c>
      <c r="D920" s="37" t="s">
        <v>987</v>
      </c>
      <c r="E920" s="38">
        <v>1574539</v>
      </c>
      <c r="F920" s="37" t="s">
        <v>9</v>
      </c>
      <c r="G920" s="37" t="s">
        <v>988</v>
      </c>
      <c r="H920" s="39" t="s">
        <v>26</v>
      </c>
      <c r="I920" s="34"/>
    </row>
    <row r="921" spans="1:9" s="9" customFormat="1" x14ac:dyDescent="0.25">
      <c r="A921" s="89">
        <v>917</v>
      </c>
      <c r="B921" s="86">
        <v>43970</v>
      </c>
      <c r="C921" s="36">
        <v>3420091863</v>
      </c>
      <c r="D921" s="37" t="s">
        <v>987</v>
      </c>
      <c r="E921" s="38">
        <v>2532166</v>
      </c>
      <c r="F921" s="37" t="s">
        <v>9</v>
      </c>
      <c r="G921" s="37" t="s">
        <v>988</v>
      </c>
      <c r="H921" s="39" t="s">
        <v>26</v>
      </c>
      <c r="I921" s="34"/>
    </row>
    <row r="922" spans="1:9" x14ac:dyDescent="0.25">
      <c r="A922" s="89">
        <v>918</v>
      </c>
      <c r="B922" s="86">
        <v>44564</v>
      </c>
      <c r="C922" s="36" t="s">
        <v>989</v>
      </c>
      <c r="D922" s="37" t="s">
        <v>990</v>
      </c>
      <c r="E922" s="38">
        <f>516858+5169</f>
        <v>522027</v>
      </c>
      <c r="F922" s="37" t="s">
        <v>9</v>
      </c>
      <c r="G922" s="37" t="s">
        <v>991</v>
      </c>
      <c r="H922" s="39" t="s">
        <v>21</v>
      </c>
    </row>
    <row r="923" spans="1:9" x14ac:dyDescent="0.25">
      <c r="A923" s="89">
        <v>919</v>
      </c>
      <c r="B923" s="86">
        <v>44564</v>
      </c>
      <c r="C923" s="36" t="s">
        <v>992</v>
      </c>
      <c r="D923" s="37" t="s">
        <v>990</v>
      </c>
      <c r="E923" s="38">
        <f>1303886+13039</f>
        <v>1316925</v>
      </c>
      <c r="F923" s="37" t="s">
        <v>9</v>
      </c>
      <c r="G923" s="37" t="s">
        <v>991</v>
      </c>
      <c r="H923" s="39" t="s">
        <v>21</v>
      </c>
    </row>
    <row r="924" spans="1:9" x14ac:dyDescent="0.25">
      <c r="A924" s="89">
        <v>920</v>
      </c>
      <c r="B924" s="86">
        <v>44578</v>
      </c>
      <c r="C924" s="36"/>
      <c r="D924" s="37" t="s">
        <v>993</v>
      </c>
      <c r="E924" s="38">
        <v>226457</v>
      </c>
      <c r="F924" s="37" t="s">
        <v>9</v>
      </c>
      <c r="G924" s="37" t="s">
        <v>991</v>
      </c>
      <c r="H924" s="39" t="s">
        <v>21</v>
      </c>
    </row>
    <row r="925" spans="1:9" x14ac:dyDescent="0.25">
      <c r="A925" s="89">
        <v>921</v>
      </c>
      <c r="B925" s="86">
        <v>44609</v>
      </c>
      <c r="C925" s="36">
        <v>2</v>
      </c>
      <c r="D925" s="37" t="s">
        <v>993</v>
      </c>
      <c r="E925" s="38">
        <v>140752</v>
      </c>
      <c r="F925" s="37" t="s">
        <v>9</v>
      </c>
      <c r="G925" s="37" t="s">
        <v>991</v>
      </c>
      <c r="H925" s="39" t="s">
        <v>21</v>
      </c>
    </row>
    <row r="926" spans="1:9" x14ac:dyDescent="0.25">
      <c r="A926" s="89">
        <v>922</v>
      </c>
      <c r="B926" s="86">
        <v>44627</v>
      </c>
      <c r="C926" s="36">
        <v>4</v>
      </c>
      <c r="D926" s="37" t="s">
        <v>993</v>
      </c>
      <c r="E926" s="38">
        <v>109450</v>
      </c>
      <c r="F926" s="37" t="s">
        <v>9</v>
      </c>
      <c r="G926" s="37" t="s">
        <v>991</v>
      </c>
      <c r="H926" s="39" t="s">
        <v>21</v>
      </c>
    </row>
    <row r="927" spans="1:9" x14ac:dyDescent="0.25">
      <c r="A927" s="89">
        <v>923</v>
      </c>
      <c r="B927" s="86">
        <v>44627</v>
      </c>
      <c r="C927" s="36">
        <v>3</v>
      </c>
      <c r="D927" s="37" t="s">
        <v>993</v>
      </c>
      <c r="E927" s="38">
        <v>304660</v>
      </c>
      <c r="F927" s="37" t="s">
        <v>9</v>
      </c>
      <c r="G927" s="37" t="s">
        <v>991</v>
      </c>
      <c r="H927" s="39" t="s">
        <v>21</v>
      </c>
    </row>
    <row r="928" spans="1:9" x14ac:dyDescent="0.25">
      <c r="A928" s="89">
        <v>924</v>
      </c>
      <c r="B928" s="86">
        <v>44273</v>
      </c>
      <c r="C928" s="36" t="s">
        <v>364</v>
      </c>
      <c r="D928" s="37" t="s">
        <v>361</v>
      </c>
      <c r="E928" s="38">
        <v>15392</v>
      </c>
      <c r="F928" s="37" t="s">
        <v>9</v>
      </c>
      <c r="G928" s="37" t="s">
        <v>365</v>
      </c>
      <c r="H928" s="39" t="s">
        <v>15</v>
      </c>
    </row>
    <row r="929" spans="1:8" x14ac:dyDescent="0.25">
      <c r="A929" s="89">
        <v>925</v>
      </c>
      <c r="B929" s="86">
        <v>44292</v>
      </c>
      <c r="C929" s="36" t="s">
        <v>994</v>
      </c>
      <c r="D929" s="37" t="s">
        <v>361</v>
      </c>
      <c r="E929" s="38">
        <f>101539.42-0.42</f>
        <v>101539</v>
      </c>
      <c r="F929" s="37" t="s">
        <v>9</v>
      </c>
      <c r="G929" s="37" t="s">
        <v>362</v>
      </c>
      <c r="H929" s="39" t="s">
        <v>15</v>
      </c>
    </row>
    <row r="930" spans="1:8" x14ac:dyDescent="0.25">
      <c r="A930" s="89">
        <v>926</v>
      </c>
      <c r="B930" s="86">
        <v>44292</v>
      </c>
      <c r="C930" s="36" t="s">
        <v>995</v>
      </c>
      <c r="D930" s="37" t="s">
        <v>361</v>
      </c>
      <c r="E930" s="38">
        <v>13468</v>
      </c>
      <c r="F930" s="37" t="s">
        <v>9</v>
      </c>
      <c r="G930" s="37" t="s">
        <v>365</v>
      </c>
      <c r="H930" s="39" t="s">
        <v>15</v>
      </c>
    </row>
    <row r="931" spans="1:8" x14ac:dyDescent="0.25">
      <c r="A931" s="89">
        <v>927</v>
      </c>
      <c r="B931" s="86">
        <v>44295</v>
      </c>
      <c r="C931" s="36" t="s">
        <v>996</v>
      </c>
      <c r="D931" s="37" t="s">
        <v>361</v>
      </c>
      <c r="E931" s="38">
        <v>13468</v>
      </c>
      <c r="F931" s="37" t="s">
        <v>9</v>
      </c>
      <c r="G931" s="37" t="s">
        <v>365</v>
      </c>
      <c r="H931" s="39" t="s">
        <v>15</v>
      </c>
    </row>
    <row r="932" spans="1:8" x14ac:dyDescent="0.25">
      <c r="A932" s="89">
        <v>928</v>
      </c>
      <c r="B932" s="86">
        <v>44295</v>
      </c>
      <c r="C932" s="36" t="s">
        <v>997</v>
      </c>
      <c r="D932" s="37" t="s">
        <v>361</v>
      </c>
      <c r="E932" s="38">
        <f>101957.28-0.28</f>
        <v>101957</v>
      </c>
      <c r="F932" s="37" t="s">
        <v>9</v>
      </c>
      <c r="G932" s="37" t="s">
        <v>362</v>
      </c>
      <c r="H932" s="39" t="s">
        <v>15</v>
      </c>
    </row>
    <row r="933" spans="1:8" x14ac:dyDescent="0.25">
      <c r="A933" s="89">
        <v>929</v>
      </c>
      <c r="B933" s="86">
        <v>44304</v>
      </c>
      <c r="C933" s="36" t="s">
        <v>998</v>
      </c>
      <c r="D933" s="37" t="s">
        <v>361</v>
      </c>
      <c r="E933" s="38">
        <f>101957.28-0.28</f>
        <v>101957</v>
      </c>
      <c r="F933" s="37" t="s">
        <v>9</v>
      </c>
      <c r="G933" s="37" t="s">
        <v>362</v>
      </c>
      <c r="H933" s="39" t="s">
        <v>15</v>
      </c>
    </row>
    <row r="934" spans="1:8" x14ac:dyDescent="0.25">
      <c r="A934" s="89">
        <v>930</v>
      </c>
      <c r="B934" s="86">
        <v>44304</v>
      </c>
      <c r="C934" s="36" t="s">
        <v>999</v>
      </c>
      <c r="D934" s="37" t="s">
        <v>361</v>
      </c>
      <c r="E934" s="38">
        <v>13468</v>
      </c>
      <c r="F934" s="37" t="s">
        <v>9</v>
      </c>
      <c r="G934" s="37" t="s">
        <v>365</v>
      </c>
      <c r="H934" s="39" t="s">
        <v>15</v>
      </c>
    </row>
    <row r="935" spans="1:8" x14ac:dyDescent="0.25">
      <c r="A935" s="89">
        <v>931</v>
      </c>
      <c r="B935" s="86">
        <v>44333</v>
      </c>
      <c r="C935" s="36" t="s">
        <v>1000</v>
      </c>
      <c r="D935" s="37" t="s">
        <v>361</v>
      </c>
      <c r="E935" s="38">
        <f>106778.71-0.71</f>
        <v>106778</v>
      </c>
      <c r="F935" s="37" t="s">
        <v>9</v>
      </c>
      <c r="G935" s="37" t="s">
        <v>362</v>
      </c>
      <c r="H935" s="39" t="s">
        <v>15</v>
      </c>
    </row>
    <row r="936" spans="1:8" x14ac:dyDescent="0.25">
      <c r="A936" s="89">
        <v>932</v>
      </c>
      <c r="B936" s="86">
        <v>44352</v>
      </c>
      <c r="C936" s="36" t="s">
        <v>1001</v>
      </c>
      <c r="D936" s="37" t="s">
        <v>361</v>
      </c>
      <c r="E936" s="38">
        <v>104143</v>
      </c>
      <c r="F936" s="37" t="s">
        <v>9</v>
      </c>
      <c r="G936" s="37" t="s">
        <v>362</v>
      </c>
      <c r="H936" s="39" t="s">
        <v>15</v>
      </c>
    </row>
    <row r="937" spans="1:8" x14ac:dyDescent="0.25">
      <c r="A937" s="89">
        <v>933</v>
      </c>
      <c r="B937" s="86">
        <v>44352</v>
      </c>
      <c r="C937" s="36" t="s">
        <v>1002</v>
      </c>
      <c r="D937" s="37" t="s">
        <v>361</v>
      </c>
      <c r="E937" s="38">
        <v>13468</v>
      </c>
      <c r="F937" s="37" t="s">
        <v>9</v>
      </c>
      <c r="G937" s="37" t="s">
        <v>365</v>
      </c>
      <c r="H937" s="39" t="s">
        <v>15</v>
      </c>
    </row>
    <row r="938" spans="1:8" x14ac:dyDescent="0.25">
      <c r="A938" s="89">
        <v>934</v>
      </c>
      <c r="B938" s="86">
        <v>44386</v>
      </c>
      <c r="C938" s="36" t="s">
        <v>1003</v>
      </c>
      <c r="D938" s="37" t="s">
        <v>361</v>
      </c>
      <c r="E938" s="38">
        <v>13468</v>
      </c>
      <c r="F938" s="37" t="s">
        <v>9</v>
      </c>
      <c r="G938" s="37" t="s">
        <v>365</v>
      </c>
      <c r="H938" s="39" t="s">
        <v>15</v>
      </c>
    </row>
    <row r="939" spans="1:8" x14ac:dyDescent="0.25">
      <c r="A939" s="89">
        <v>935</v>
      </c>
      <c r="B939" s="86">
        <v>44386</v>
      </c>
      <c r="C939" s="36" t="s">
        <v>1004</v>
      </c>
      <c r="D939" s="37" t="s">
        <v>361</v>
      </c>
      <c r="E939" s="38">
        <v>104657.28</v>
      </c>
      <c r="F939" s="37" t="s">
        <v>9</v>
      </c>
      <c r="G939" s="37" t="s">
        <v>362</v>
      </c>
      <c r="H939" s="39" t="s">
        <v>15</v>
      </c>
    </row>
    <row r="940" spans="1:8" x14ac:dyDescent="0.25">
      <c r="A940" s="89">
        <v>936</v>
      </c>
      <c r="B940" s="86">
        <v>44391</v>
      </c>
      <c r="C940" s="36" t="s">
        <v>1005</v>
      </c>
      <c r="D940" s="37" t="s">
        <v>361</v>
      </c>
      <c r="E940" s="38">
        <v>13468</v>
      </c>
      <c r="F940" s="37" t="s">
        <v>9</v>
      </c>
      <c r="G940" s="37" t="s">
        <v>365</v>
      </c>
      <c r="H940" s="39" t="s">
        <v>15</v>
      </c>
    </row>
    <row r="941" spans="1:8" x14ac:dyDescent="0.25">
      <c r="A941" s="89">
        <v>937</v>
      </c>
      <c r="B941" s="86">
        <v>44391</v>
      </c>
      <c r="C941" s="36" t="s">
        <v>1006</v>
      </c>
      <c r="D941" s="37" t="s">
        <v>361</v>
      </c>
      <c r="E941" s="38">
        <v>104464.43</v>
      </c>
      <c r="F941" s="37" t="s">
        <v>9</v>
      </c>
      <c r="G941" s="37" t="s">
        <v>362</v>
      </c>
      <c r="H941" s="39" t="s">
        <v>15</v>
      </c>
    </row>
    <row r="942" spans="1:8" x14ac:dyDescent="0.25">
      <c r="A942" s="89">
        <v>938</v>
      </c>
      <c r="B942" s="86">
        <v>44429</v>
      </c>
      <c r="C942" s="36" t="s">
        <v>1007</v>
      </c>
      <c r="D942" s="37" t="s">
        <v>361</v>
      </c>
      <c r="E942" s="38">
        <v>100896.56</v>
      </c>
      <c r="F942" s="37" t="s">
        <v>9</v>
      </c>
      <c r="G942" s="37" t="s">
        <v>362</v>
      </c>
      <c r="H942" s="39" t="s">
        <v>15</v>
      </c>
    </row>
    <row r="943" spans="1:8" x14ac:dyDescent="0.25">
      <c r="A943" s="89">
        <v>939</v>
      </c>
      <c r="B943" s="86">
        <v>44429</v>
      </c>
      <c r="C943" s="36" t="s">
        <v>1008</v>
      </c>
      <c r="D943" s="37" t="s">
        <v>361</v>
      </c>
      <c r="E943" s="38">
        <v>13468</v>
      </c>
      <c r="F943" s="37" t="s">
        <v>9</v>
      </c>
      <c r="G943" s="37" t="s">
        <v>365</v>
      </c>
      <c r="H943" s="39" t="s">
        <v>15</v>
      </c>
    </row>
    <row r="944" spans="1:8" x14ac:dyDescent="0.25">
      <c r="A944" s="89">
        <v>940</v>
      </c>
      <c r="B944" s="86">
        <v>44650</v>
      </c>
      <c r="C944" s="36" t="s">
        <v>161</v>
      </c>
      <c r="D944" s="37" t="s">
        <v>16</v>
      </c>
      <c r="E944" s="38">
        <v>3550</v>
      </c>
      <c r="F944" s="37" t="s">
        <v>9</v>
      </c>
      <c r="G944" s="37" t="s">
        <v>962</v>
      </c>
      <c r="H944" s="39" t="s">
        <v>15</v>
      </c>
    </row>
    <row r="945" spans="1:8" x14ac:dyDescent="0.25">
      <c r="A945" s="89">
        <v>941</v>
      </c>
      <c r="B945" s="86">
        <v>42965</v>
      </c>
      <c r="C945" s="36"/>
      <c r="D945" s="37" t="s">
        <v>1009</v>
      </c>
      <c r="E945" s="37">
        <v>64800</v>
      </c>
      <c r="F945" s="37" t="s">
        <v>23</v>
      </c>
      <c r="G945" s="37"/>
      <c r="H945" s="39" t="s">
        <v>680</v>
      </c>
    </row>
    <row r="946" spans="1:8" x14ac:dyDescent="0.25">
      <c r="A946" s="89">
        <v>942</v>
      </c>
      <c r="B946" s="86">
        <v>43051</v>
      </c>
      <c r="C946" s="36"/>
      <c r="D946" s="37" t="s">
        <v>1010</v>
      </c>
      <c r="E946" s="38">
        <v>20000</v>
      </c>
      <c r="F946" s="37" t="s">
        <v>23</v>
      </c>
      <c r="G946" s="37" t="s">
        <v>1011</v>
      </c>
      <c r="H946" s="39" t="s">
        <v>456</v>
      </c>
    </row>
    <row r="947" spans="1:8" x14ac:dyDescent="0.25">
      <c r="A947" s="89">
        <v>943</v>
      </c>
      <c r="B947" s="86">
        <v>43055</v>
      </c>
      <c r="C947" s="36"/>
      <c r="D947" s="37" t="s">
        <v>1012</v>
      </c>
      <c r="E947" s="38">
        <v>90380</v>
      </c>
      <c r="F947" s="37" t="s">
        <v>23</v>
      </c>
      <c r="G947" s="37"/>
      <c r="H947" s="39" t="s">
        <v>1013</v>
      </c>
    </row>
    <row r="948" spans="1:8" x14ac:dyDescent="0.25">
      <c r="A948" s="89">
        <v>944</v>
      </c>
      <c r="B948" s="86">
        <v>43190</v>
      </c>
      <c r="C948" s="36"/>
      <c r="D948" s="37" t="s">
        <v>1014</v>
      </c>
      <c r="E948" s="37">
        <v>88011</v>
      </c>
      <c r="F948" s="37" t="s">
        <v>23</v>
      </c>
      <c r="G948" s="37"/>
      <c r="H948" s="39" t="s">
        <v>1013</v>
      </c>
    </row>
    <row r="949" spans="1:8" x14ac:dyDescent="0.25">
      <c r="A949" s="89">
        <v>945</v>
      </c>
      <c r="B949" s="86">
        <v>43190</v>
      </c>
      <c r="C949" s="36"/>
      <c r="D949" s="37" t="s">
        <v>1015</v>
      </c>
      <c r="E949" s="37">
        <v>2218926</v>
      </c>
      <c r="F949" s="37" t="s">
        <v>23</v>
      </c>
      <c r="G949" s="37"/>
      <c r="H949" s="39" t="s">
        <v>1013</v>
      </c>
    </row>
    <row r="950" spans="1:8" x14ac:dyDescent="0.25">
      <c r="A950" s="89">
        <v>946</v>
      </c>
      <c r="B950" s="86">
        <v>43190</v>
      </c>
      <c r="C950" s="36"/>
      <c r="D950" s="37" t="s">
        <v>1015</v>
      </c>
      <c r="E950" s="37">
        <v>111333</v>
      </c>
      <c r="F950" s="37" t="s">
        <v>23</v>
      </c>
      <c r="G950" s="37"/>
      <c r="H950" s="39" t="s">
        <v>1013</v>
      </c>
    </row>
    <row r="951" spans="1:8" x14ac:dyDescent="0.25">
      <c r="A951" s="89">
        <v>947</v>
      </c>
      <c r="B951" s="86">
        <v>43192</v>
      </c>
      <c r="C951" s="36"/>
      <c r="D951" s="37" t="s">
        <v>1015</v>
      </c>
      <c r="E951" s="37">
        <v>1254121</v>
      </c>
      <c r="F951" s="37" t="s">
        <v>23</v>
      </c>
      <c r="G951" s="37"/>
      <c r="H951" s="39" t="s">
        <v>1013</v>
      </c>
    </row>
    <row r="952" spans="1:8" x14ac:dyDescent="0.25">
      <c r="A952" s="89">
        <v>948</v>
      </c>
      <c r="B952" s="86">
        <v>43234</v>
      </c>
      <c r="C952" s="36">
        <v>14</v>
      </c>
      <c r="D952" s="37" t="s">
        <v>1016</v>
      </c>
      <c r="E952" s="37">
        <v>75000</v>
      </c>
      <c r="F952" s="37" t="s">
        <v>23</v>
      </c>
      <c r="G952" s="37"/>
      <c r="H952" s="39" t="s">
        <v>26</v>
      </c>
    </row>
    <row r="953" spans="1:8" x14ac:dyDescent="0.25">
      <c r="A953" s="89">
        <v>949</v>
      </c>
      <c r="B953" s="86">
        <v>43255</v>
      </c>
      <c r="C953" s="36">
        <v>20</v>
      </c>
      <c r="D953" s="37" t="s">
        <v>1016</v>
      </c>
      <c r="E953" s="37">
        <v>75000</v>
      </c>
      <c r="F953" s="37" t="s">
        <v>23</v>
      </c>
      <c r="G953" s="37"/>
      <c r="H953" s="39" t="s">
        <v>26</v>
      </c>
    </row>
    <row r="954" spans="1:8" x14ac:dyDescent="0.25">
      <c r="A954" s="89">
        <v>950</v>
      </c>
      <c r="B954" s="86">
        <v>43676</v>
      </c>
      <c r="C954" s="36"/>
      <c r="D954" s="37" t="s">
        <v>152</v>
      </c>
      <c r="E954" s="37">
        <v>20800</v>
      </c>
      <c r="F954" s="43" t="s">
        <v>9</v>
      </c>
      <c r="G954" s="37" t="s">
        <v>133</v>
      </c>
      <c r="H954" s="39" t="s">
        <v>15</v>
      </c>
    </row>
    <row r="955" spans="1:8" x14ac:dyDescent="0.25">
      <c r="A955" s="89">
        <v>951</v>
      </c>
      <c r="B955" s="86">
        <v>43458</v>
      </c>
      <c r="C955" s="36">
        <v>905</v>
      </c>
      <c r="D955" s="37" t="s">
        <v>711</v>
      </c>
      <c r="E955" s="37">
        <v>50000</v>
      </c>
      <c r="F955" s="37" t="s">
        <v>23</v>
      </c>
      <c r="G955" s="37" t="s">
        <v>1011</v>
      </c>
      <c r="H955" s="39" t="s">
        <v>26</v>
      </c>
    </row>
    <row r="956" spans="1:8" x14ac:dyDescent="0.25">
      <c r="A956" s="89">
        <v>952</v>
      </c>
      <c r="B956" s="86">
        <v>43495</v>
      </c>
      <c r="C956" s="36">
        <v>3930</v>
      </c>
      <c r="D956" s="37" t="s">
        <v>152</v>
      </c>
      <c r="E956" s="37">
        <v>113526</v>
      </c>
      <c r="F956" s="43" t="s">
        <v>9</v>
      </c>
      <c r="G956" s="37" t="s">
        <v>133</v>
      </c>
      <c r="H956" s="39" t="s">
        <v>15</v>
      </c>
    </row>
    <row r="957" spans="1:8" x14ac:dyDescent="0.25">
      <c r="A957" s="89">
        <v>953</v>
      </c>
      <c r="B957" s="86">
        <v>43501</v>
      </c>
      <c r="C957" s="36"/>
      <c r="D957" s="37" t="s">
        <v>1017</v>
      </c>
      <c r="E957" s="37">
        <v>68681.7</v>
      </c>
      <c r="F957" s="37" t="s">
        <v>23</v>
      </c>
      <c r="G957" s="37"/>
      <c r="H957" s="39" t="s">
        <v>680</v>
      </c>
    </row>
    <row r="958" spans="1:8" x14ac:dyDescent="0.25">
      <c r="A958" s="89">
        <v>954</v>
      </c>
      <c r="B958" s="86">
        <v>43505</v>
      </c>
      <c r="C958" s="36"/>
      <c r="D958" s="37" t="s">
        <v>1018</v>
      </c>
      <c r="E958" s="37">
        <v>50000</v>
      </c>
      <c r="F958" s="37" t="s">
        <v>23</v>
      </c>
      <c r="G958" s="37"/>
      <c r="H958" s="39" t="s">
        <v>26</v>
      </c>
    </row>
    <row r="959" spans="1:8" x14ac:dyDescent="0.25">
      <c r="A959" s="89">
        <v>955</v>
      </c>
      <c r="B959" s="86">
        <v>43515</v>
      </c>
      <c r="C959" s="36">
        <v>4225</v>
      </c>
      <c r="D959" s="37" t="s">
        <v>152</v>
      </c>
      <c r="E959" s="37">
        <v>162578</v>
      </c>
      <c r="F959" s="43" t="s">
        <v>9</v>
      </c>
      <c r="G959" s="37" t="s">
        <v>133</v>
      </c>
      <c r="H959" s="39" t="s">
        <v>15</v>
      </c>
    </row>
    <row r="960" spans="1:8" x14ac:dyDescent="0.25">
      <c r="A960" s="89">
        <v>956</v>
      </c>
      <c r="B960" s="86">
        <v>43555</v>
      </c>
      <c r="C960" s="36"/>
      <c r="D960" s="37" t="s">
        <v>1014</v>
      </c>
      <c r="E960" s="37">
        <v>109105</v>
      </c>
      <c r="F960" s="37" t="s">
        <v>23</v>
      </c>
      <c r="G960" s="37"/>
      <c r="H960" s="39" t="s">
        <v>1013</v>
      </c>
    </row>
    <row r="961" spans="1:8" x14ac:dyDescent="0.25">
      <c r="A961" s="89">
        <v>957</v>
      </c>
      <c r="B961" s="86">
        <v>43555</v>
      </c>
      <c r="C961" s="36"/>
      <c r="D961" s="37" t="s">
        <v>1015</v>
      </c>
      <c r="E961" s="37">
        <v>148444</v>
      </c>
      <c r="F961" s="37" t="s">
        <v>23</v>
      </c>
      <c r="G961" s="37"/>
      <c r="H961" s="39" t="s">
        <v>1013</v>
      </c>
    </row>
    <row r="962" spans="1:8" x14ac:dyDescent="0.25">
      <c r="A962" s="89">
        <v>958</v>
      </c>
      <c r="B962" s="86">
        <v>43555</v>
      </c>
      <c r="C962" s="36"/>
      <c r="D962" s="37" t="s">
        <v>1015</v>
      </c>
      <c r="E962" s="37">
        <v>117757</v>
      </c>
      <c r="F962" s="37" t="s">
        <v>23</v>
      </c>
      <c r="G962" s="37"/>
      <c r="H962" s="39" t="s">
        <v>1013</v>
      </c>
    </row>
    <row r="963" spans="1:8" x14ac:dyDescent="0.25">
      <c r="A963" s="89">
        <v>959</v>
      </c>
      <c r="B963" s="86">
        <v>43555</v>
      </c>
      <c r="C963" s="36"/>
      <c r="D963" s="37" t="s">
        <v>1019</v>
      </c>
      <c r="E963" s="38">
        <v>6000</v>
      </c>
      <c r="F963" s="37" t="s">
        <v>23</v>
      </c>
      <c r="G963" s="37"/>
      <c r="H963" s="39" t="s">
        <v>680</v>
      </c>
    </row>
    <row r="964" spans="1:8" x14ac:dyDescent="0.25">
      <c r="A964" s="89">
        <v>960</v>
      </c>
      <c r="B964" s="86">
        <v>43555</v>
      </c>
      <c r="C964" s="36"/>
      <c r="D964" s="37" t="s">
        <v>1020</v>
      </c>
      <c r="E964" s="37">
        <v>1496000</v>
      </c>
      <c r="F964" s="37" t="s">
        <v>9</v>
      </c>
      <c r="G964" s="37"/>
      <c r="H964" s="39" t="s">
        <v>15</v>
      </c>
    </row>
    <row r="965" spans="1:8" x14ac:dyDescent="0.25">
      <c r="A965" s="89">
        <v>961</v>
      </c>
      <c r="B965" s="86">
        <v>43555</v>
      </c>
      <c r="C965" s="36"/>
      <c r="D965" s="37" t="s">
        <v>1021</v>
      </c>
      <c r="E965" s="37">
        <v>1100000</v>
      </c>
      <c r="F965" s="37" t="s">
        <v>9</v>
      </c>
      <c r="G965" s="37" t="s">
        <v>1022</v>
      </c>
      <c r="H965" s="39" t="s">
        <v>15</v>
      </c>
    </row>
    <row r="966" spans="1:8" x14ac:dyDescent="0.25">
      <c r="A966" s="89">
        <v>962</v>
      </c>
      <c r="B966" s="86">
        <v>43555</v>
      </c>
      <c r="C966" s="36"/>
      <c r="D966" s="37" t="s">
        <v>1023</v>
      </c>
      <c r="E966" s="37">
        <v>25000001</v>
      </c>
      <c r="F966" s="37" t="s">
        <v>23</v>
      </c>
      <c r="G966" s="37"/>
      <c r="H966" s="39" t="s">
        <v>680</v>
      </c>
    </row>
    <row r="967" spans="1:8" x14ac:dyDescent="0.25">
      <c r="A967" s="89">
        <v>963</v>
      </c>
      <c r="B967" s="86">
        <v>43663</v>
      </c>
      <c r="C967" s="36"/>
      <c r="D967" s="37" t="s">
        <v>1012</v>
      </c>
      <c r="E967" s="37">
        <v>590000</v>
      </c>
      <c r="F967" s="37" t="s">
        <v>23</v>
      </c>
      <c r="G967" s="37"/>
      <c r="H967" s="39" t="s">
        <v>1013</v>
      </c>
    </row>
    <row r="968" spans="1:8" x14ac:dyDescent="0.25">
      <c r="A968" s="89">
        <v>964</v>
      </c>
      <c r="B968" s="86">
        <v>43663</v>
      </c>
      <c r="C968" s="36"/>
      <c r="D968" s="37" t="s">
        <v>1012</v>
      </c>
      <c r="E968" s="37">
        <v>97500</v>
      </c>
      <c r="F968" s="37" t="s">
        <v>23</v>
      </c>
      <c r="G968" s="37"/>
      <c r="H968" s="39" t="s">
        <v>1013</v>
      </c>
    </row>
    <row r="969" spans="1:8" x14ac:dyDescent="0.25">
      <c r="A969" s="89">
        <v>965</v>
      </c>
      <c r="B969" s="86">
        <v>43663</v>
      </c>
      <c r="C969" s="36"/>
      <c r="D969" s="37" t="s">
        <v>1012</v>
      </c>
      <c r="E969" s="37">
        <v>18698</v>
      </c>
      <c r="F969" s="37" t="s">
        <v>23</v>
      </c>
      <c r="G969" s="37"/>
      <c r="H969" s="39" t="s">
        <v>1013</v>
      </c>
    </row>
    <row r="970" spans="1:8" x14ac:dyDescent="0.25">
      <c r="A970" s="89">
        <v>966</v>
      </c>
      <c r="B970" s="86">
        <v>43668</v>
      </c>
      <c r="C970" s="36"/>
      <c r="D970" s="37" t="s">
        <v>1024</v>
      </c>
      <c r="E970" s="37">
        <v>137263</v>
      </c>
      <c r="F970" s="37" t="s">
        <v>23</v>
      </c>
      <c r="G970" s="37"/>
      <c r="H970" s="39" t="s">
        <v>1013</v>
      </c>
    </row>
    <row r="971" spans="1:8" x14ac:dyDescent="0.25">
      <c r="A971" s="89">
        <v>967</v>
      </c>
      <c r="B971" s="86">
        <v>43668</v>
      </c>
      <c r="C971" s="36"/>
      <c r="D971" s="37" t="s">
        <v>1012</v>
      </c>
      <c r="E971" s="37">
        <v>28153</v>
      </c>
      <c r="F971" s="37" t="s">
        <v>23</v>
      </c>
      <c r="G971" s="37"/>
      <c r="H971" s="39" t="s">
        <v>1013</v>
      </c>
    </row>
    <row r="972" spans="1:8" x14ac:dyDescent="0.25">
      <c r="A972" s="89">
        <v>968</v>
      </c>
      <c r="B972" s="86">
        <v>43680</v>
      </c>
      <c r="C972" s="36"/>
      <c r="D972" s="37" t="s">
        <v>1012</v>
      </c>
      <c r="E972" s="37">
        <v>8437</v>
      </c>
      <c r="F972" s="37" t="s">
        <v>23</v>
      </c>
      <c r="G972" s="37"/>
      <c r="H972" s="39" t="s">
        <v>1013</v>
      </c>
    </row>
    <row r="973" spans="1:8" x14ac:dyDescent="0.25">
      <c r="A973" s="89">
        <v>969</v>
      </c>
      <c r="B973" s="86">
        <v>43686</v>
      </c>
      <c r="C973" s="36"/>
      <c r="D973" s="37" t="s">
        <v>1025</v>
      </c>
      <c r="E973" s="37">
        <v>689742</v>
      </c>
      <c r="F973" s="37" t="s">
        <v>23</v>
      </c>
      <c r="G973" s="37"/>
      <c r="H973" s="39" t="s">
        <v>1013</v>
      </c>
    </row>
    <row r="974" spans="1:8" x14ac:dyDescent="0.25">
      <c r="A974" s="89">
        <v>970</v>
      </c>
      <c r="B974" s="86">
        <v>43715</v>
      </c>
      <c r="C974" s="36"/>
      <c r="D974" s="37" t="s">
        <v>1012</v>
      </c>
      <c r="E974" s="37">
        <v>151166.84</v>
      </c>
      <c r="F974" s="37" t="s">
        <v>23</v>
      </c>
      <c r="G974" s="37"/>
      <c r="H974" s="39" t="s">
        <v>1013</v>
      </c>
    </row>
    <row r="975" spans="1:8" x14ac:dyDescent="0.25">
      <c r="A975" s="89">
        <v>971</v>
      </c>
      <c r="B975" s="86">
        <v>43735</v>
      </c>
      <c r="C975" s="36"/>
      <c r="D975" s="37" t="s">
        <v>1012</v>
      </c>
      <c r="E975" s="37">
        <v>752700</v>
      </c>
      <c r="F975" s="37" t="s">
        <v>23</v>
      </c>
      <c r="G975" s="37"/>
      <c r="H975" s="39" t="s">
        <v>1013</v>
      </c>
    </row>
    <row r="976" spans="1:8" x14ac:dyDescent="0.25">
      <c r="A976" s="89">
        <v>972</v>
      </c>
      <c r="B976" s="86">
        <v>43743</v>
      </c>
      <c r="C976" s="36"/>
      <c r="D976" s="37" t="s">
        <v>1012</v>
      </c>
      <c r="E976" s="37">
        <v>151166.84</v>
      </c>
      <c r="F976" s="37" t="s">
        <v>23</v>
      </c>
      <c r="G976" s="37"/>
      <c r="H976" s="39" t="s">
        <v>1013</v>
      </c>
    </row>
    <row r="977" spans="1:8" x14ac:dyDescent="0.25">
      <c r="A977" s="89">
        <v>973</v>
      </c>
      <c r="B977" s="86">
        <v>43759</v>
      </c>
      <c r="C977" s="36"/>
      <c r="D977" s="37" t="s">
        <v>1012</v>
      </c>
      <c r="E977" s="37">
        <v>56402</v>
      </c>
      <c r="F977" s="37" t="s">
        <v>23</v>
      </c>
      <c r="G977" s="37"/>
      <c r="H977" s="39" t="s">
        <v>1013</v>
      </c>
    </row>
    <row r="978" spans="1:8" x14ac:dyDescent="0.25">
      <c r="A978" s="89">
        <v>974</v>
      </c>
      <c r="B978" s="86">
        <v>43773</v>
      </c>
      <c r="C978" s="36"/>
      <c r="D978" s="37" t="s">
        <v>1026</v>
      </c>
      <c r="E978" s="37">
        <v>37000</v>
      </c>
      <c r="F978" s="37" t="s">
        <v>9</v>
      </c>
      <c r="G978" s="37" t="s">
        <v>1022</v>
      </c>
      <c r="H978" s="39" t="s">
        <v>15</v>
      </c>
    </row>
    <row r="979" spans="1:8" x14ac:dyDescent="0.25">
      <c r="A979" s="89">
        <v>975</v>
      </c>
      <c r="B979" s="86">
        <v>43775</v>
      </c>
      <c r="C979" s="36">
        <v>35</v>
      </c>
      <c r="D979" s="37" t="s">
        <v>1027</v>
      </c>
      <c r="E979" s="37">
        <v>189036</v>
      </c>
      <c r="F979" s="37" t="s">
        <v>9</v>
      </c>
      <c r="G979" s="37"/>
      <c r="H979" s="39" t="s">
        <v>21</v>
      </c>
    </row>
    <row r="980" spans="1:8" x14ac:dyDescent="0.25">
      <c r="A980" s="89">
        <v>976</v>
      </c>
      <c r="B980" s="86">
        <v>43776</v>
      </c>
      <c r="C980" s="36"/>
      <c r="D980" s="37" t="s">
        <v>1012</v>
      </c>
      <c r="E980" s="37">
        <v>151166.84</v>
      </c>
      <c r="F980" s="37" t="s">
        <v>23</v>
      </c>
      <c r="G980" s="37"/>
      <c r="H980" s="39" t="s">
        <v>1013</v>
      </c>
    </row>
    <row r="981" spans="1:8" x14ac:dyDescent="0.25">
      <c r="A981" s="89">
        <v>977</v>
      </c>
      <c r="B981" s="86">
        <v>43806</v>
      </c>
      <c r="C981" s="36"/>
      <c r="D981" s="37" t="s">
        <v>1012</v>
      </c>
      <c r="E981" s="37">
        <v>241458.38</v>
      </c>
      <c r="F981" s="37" t="s">
        <v>23</v>
      </c>
      <c r="G981" s="37"/>
      <c r="H981" s="39" t="s">
        <v>1013</v>
      </c>
    </row>
    <row r="982" spans="1:8" x14ac:dyDescent="0.25">
      <c r="A982" s="89">
        <v>978</v>
      </c>
      <c r="B982" s="86">
        <v>43812</v>
      </c>
      <c r="C982" s="36"/>
      <c r="D982" s="37" t="s">
        <v>1012</v>
      </c>
      <c r="E982" s="37">
        <v>15260</v>
      </c>
      <c r="F982" s="37" t="s">
        <v>23</v>
      </c>
      <c r="G982" s="37"/>
      <c r="H982" s="39" t="s">
        <v>1013</v>
      </c>
    </row>
    <row r="983" spans="1:8" x14ac:dyDescent="0.25">
      <c r="A983" s="89">
        <v>979</v>
      </c>
      <c r="B983" s="86">
        <v>43837</v>
      </c>
      <c r="C983" s="36"/>
      <c r="D983" s="37" t="s">
        <v>1012</v>
      </c>
      <c r="E983" s="37">
        <v>241458.38</v>
      </c>
      <c r="F983" s="37" t="s">
        <v>23</v>
      </c>
      <c r="G983" s="37"/>
      <c r="H983" s="39" t="s">
        <v>1013</v>
      </c>
    </row>
    <row r="984" spans="1:8" x14ac:dyDescent="0.25">
      <c r="A984" s="89">
        <v>980</v>
      </c>
      <c r="B984" s="86">
        <v>43840</v>
      </c>
      <c r="C984" s="36"/>
      <c r="D984" s="37" t="s">
        <v>1028</v>
      </c>
      <c r="E984" s="37">
        <v>44931</v>
      </c>
      <c r="F984" s="37" t="s">
        <v>23</v>
      </c>
      <c r="G984" s="37"/>
      <c r="H984" s="39" t="s">
        <v>1013</v>
      </c>
    </row>
    <row r="985" spans="1:8" x14ac:dyDescent="0.25">
      <c r="A985" s="89">
        <v>981</v>
      </c>
      <c r="B985" s="86">
        <v>43852</v>
      </c>
      <c r="C985" s="36"/>
      <c r="D985" s="37" t="s">
        <v>1029</v>
      </c>
      <c r="E985" s="37">
        <v>74222</v>
      </c>
      <c r="F985" s="37" t="s">
        <v>23</v>
      </c>
      <c r="G985" s="37"/>
      <c r="H985" s="39" t="s">
        <v>1013</v>
      </c>
    </row>
    <row r="986" spans="1:8" x14ac:dyDescent="0.25">
      <c r="A986" s="89">
        <v>982</v>
      </c>
      <c r="B986" s="86">
        <v>43853</v>
      </c>
      <c r="C986" s="36"/>
      <c r="D986" s="37" t="s">
        <v>1030</v>
      </c>
      <c r="E986" s="37">
        <v>1220524</v>
      </c>
      <c r="F986" s="37" t="s">
        <v>23</v>
      </c>
      <c r="G986" s="37"/>
      <c r="H986" s="39" t="s">
        <v>1013</v>
      </c>
    </row>
    <row r="987" spans="1:8" x14ac:dyDescent="0.25">
      <c r="A987" s="89">
        <v>983</v>
      </c>
      <c r="B987" s="86">
        <v>43868</v>
      </c>
      <c r="C987" s="36"/>
      <c r="D987" s="37" t="s">
        <v>1012</v>
      </c>
      <c r="E987" s="37">
        <v>241458.38</v>
      </c>
      <c r="F987" s="37" t="s">
        <v>23</v>
      </c>
      <c r="G987" s="37"/>
      <c r="H987" s="39" t="s">
        <v>1013</v>
      </c>
    </row>
    <row r="988" spans="1:8" x14ac:dyDescent="0.25">
      <c r="A988" s="89">
        <v>984</v>
      </c>
      <c r="B988" s="86">
        <v>43870</v>
      </c>
      <c r="C988" s="36"/>
      <c r="D988" s="37" t="s">
        <v>1012</v>
      </c>
      <c r="E988" s="37">
        <v>237548.04</v>
      </c>
      <c r="F988" s="37" t="s">
        <v>23</v>
      </c>
      <c r="G988" s="37"/>
      <c r="H988" s="39" t="s">
        <v>1013</v>
      </c>
    </row>
    <row r="989" spans="1:8" x14ac:dyDescent="0.25">
      <c r="A989" s="89">
        <v>985</v>
      </c>
      <c r="B989" s="86">
        <v>43872</v>
      </c>
      <c r="C989" s="36"/>
      <c r="D989" s="37" t="s">
        <v>1012</v>
      </c>
      <c r="E989" s="37">
        <v>3910.34</v>
      </c>
      <c r="F989" s="37" t="s">
        <v>23</v>
      </c>
      <c r="G989" s="37"/>
      <c r="H989" s="39" t="s">
        <v>1013</v>
      </c>
    </row>
    <row r="990" spans="1:8" x14ac:dyDescent="0.25">
      <c r="A990" s="89">
        <v>986</v>
      </c>
      <c r="B990" s="86">
        <v>43897</v>
      </c>
      <c r="C990" s="36"/>
      <c r="D990" s="37" t="s">
        <v>1012</v>
      </c>
      <c r="E990" s="37">
        <v>290266.63</v>
      </c>
      <c r="F990" s="37" t="s">
        <v>23</v>
      </c>
      <c r="G990" s="37"/>
      <c r="H990" s="39" t="s">
        <v>1013</v>
      </c>
    </row>
    <row r="991" spans="1:8" x14ac:dyDescent="0.25">
      <c r="A991" s="89">
        <v>987</v>
      </c>
      <c r="B991" s="86">
        <v>43906</v>
      </c>
      <c r="C991" s="36" t="s">
        <v>1031</v>
      </c>
      <c r="D991" s="37" t="s">
        <v>1032</v>
      </c>
      <c r="E991" s="37">
        <v>3325023</v>
      </c>
      <c r="F991" s="37" t="s">
        <v>9</v>
      </c>
      <c r="G991" s="37" t="s">
        <v>988</v>
      </c>
      <c r="H991" s="39" t="s">
        <v>770</v>
      </c>
    </row>
    <row r="992" spans="1:8" x14ac:dyDescent="0.25">
      <c r="A992" s="89">
        <v>988</v>
      </c>
      <c r="B992" s="86">
        <v>43907</v>
      </c>
      <c r="C992" s="36"/>
      <c r="D992" s="37" t="s">
        <v>1028</v>
      </c>
      <c r="E992" s="37">
        <v>24889</v>
      </c>
      <c r="F992" s="37" t="s">
        <v>23</v>
      </c>
      <c r="G992" s="37"/>
      <c r="H992" s="39" t="s">
        <v>1013</v>
      </c>
    </row>
    <row r="993" spans="1:8" x14ac:dyDescent="0.25">
      <c r="A993" s="89">
        <v>989</v>
      </c>
      <c r="B993" s="86">
        <v>43921</v>
      </c>
      <c r="C993" s="36"/>
      <c r="D993" s="37" t="s">
        <v>1033</v>
      </c>
      <c r="E993" s="37">
        <v>106826</v>
      </c>
      <c r="F993" s="37" t="s">
        <v>23</v>
      </c>
      <c r="G993" s="37" t="s">
        <v>983</v>
      </c>
      <c r="H993" s="39" t="s">
        <v>680</v>
      </c>
    </row>
    <row r="994" spans="1:8" x14ac:dyDescent="0.25">
      <c r="A994" s="89">
        <v>990</v>
      </c>
      <c r="B994" s="86">
        <v>43930</v>
      </c>
      <c r="C994" s="36"/>
      <c r="D994" s="37" t="s">
        <v>1012</v>
      </c>
      <c r="E994" s="37">
        <v>205789.81</v>
      </c>
      <c r="F994" s="37" t="s">
        <v>23</v>
      </c>
      <c r="G994" s="37"/>
      <c r="H994" s="39" t="s">
        <v>1013</v>
      </c>
    </row>
    <row r="995" spans="1:8" x14ac:dyDescent="0.25">
      <c r="A995" s="89">
        <v>991</v>
      </c>
      <c r="B995" s="86">
        <v>43939</v>
      </c>
      <c r="C995" s="36"/>
      <c r="D995" s="37" t="s">
        <v>1012</v>
      </c>
      <c r="E995" s="37">
        <v>192622.57</v>
      </c>
      <c r="F995" s="37" t="s">
        <v>23</v>
      </c>
      <c r="G995" s="37"/>
      <c r="H995" s="39" t="s">
        <v>1013</v>
      </c>
    </row>
    <row r="996" spans="1:8" x14ac:dyDescent="0.25">
      <c r="A996" s="89">
        <v>992</v>
      </c>
      <c r="B996" s="86">
        <v>43958</v>
      </c>
      <c r="C996" s="36"/>
      <c r="D996" s="37" t="s">
        <v>1012</v>
      </c>
      <c r="E996" s="37">
        <v>398412.38</v>
      </c>
      <c r="F996" s="37" t="s">
        <v>23</v>
      </c>
      <c r="G996" s="37"/>
      <c r="H996" s="39" t="s">
        <v>1013</v>
      </c>
    </row>
    <row r="997" spans="1:8" x14ac:dyDescent="0.25">
      <c r="A997" s="89">
        <v>993</v>
      </c>
      <c r="B997" s="86">
        <v>43971</v>
      </c>
      <c r="C997" s="36"/>
      <c r="D997" s="37" t="s">
        <v>1034</v>
      </c>
      <c r="E997" s="37">
        <v>796302</v>
      </c>
      <c r="F997" s="37" t="s">
        <v>23</v>
      </c>
      <c r="G997" s="37"/>
      <c r="H997" s="39" t="s">
        <v>1013</v>
      </c>
    </row>
    <row r="998" spans="1:8" x14ac:dyDescent="0.25">
      <c r="A998" s="89">
        <v>994</v>
      </c>
      <c r="B998" s="86">
        <v>43983</v>
      </c>
      <c r="C998" s="36"/>
      <c r="D998" s="37" t="s">
        <v>1012</v>
      </c>
      <c r="E998" s="37">
        <v>796302</v>
      </c>
      <c r="F998" s="37" t="s">
        <v>23</v>
      </c>
      <c r="G998" s="37"/>
      <c r="H998" s="39" t="s">
        <v>1013</v>
      </c>
    </row>
    <row r="999" spans="1:8" x14ac:dyDescent="0.25">
      <c r="A999" s="89">
        <v>995</v>
      </c>
      <c r="B999" s="86">
        <v>43989</v>
      </c>
      <c r="C999" s="36"/>
      <c r="D999" s="37" t="s">
        <v>1012</v>
      </c>
      <c r="E999" s="37">
        <v>398412.38</v>
      </c>
      <c r="F999" s="37" t="s">
        <v>23</v>
      </c>
      <c r="G999" s="37"/>
      <c r="H999" s="39" t="s">
        <v>1013</v>
      </c>
    </row>
    <row r="1000" spans="1:8" x14ac:dyDescent="0.25">
      <c r="A1000" s="89">
        <v>996</v>
      </c>
      <c r="B1000" s="86">
        <v>44019</v>
      </c>
      <c r="C1000" s="36"/>
      <c r="D1000" s="37" t="s">
        <v>1012</v>
      </c>
      <c r="E1000" s="37">
        <v>398412.38</v>
      </c>
      <c r="F1000" s="37" t="s">
        <v>23</v>
      </c>
      <c r="G1000" s="37"/>
      <c r="H1000" s="39" t="s">
        <v>1013</v>
      </c>
    </row>
    <row r="1001" spans="1:8" x14ac:dyDescent="0.25">
      <c r="A1001" s="89">
        <v>997</v>
      </c>
      <c r="B1001" s="86">
        <v>44050</v>
      </c>
      <c r="C1001" s="36"/>
      <c r="D1001" s="37" t="s">
        <v>1012</v>
      </c>
      <c r="E1001" s="37">
        <v>398412.38</v>
      </c>
      <c r="F1001" s="37" t="s">
        <v>23</v>
      </c>
      <c r="G1001" s="37"/>
      <c r="H1001" s="39" t="s">
        <v>1013</v>
      </c>
    </row>
    <row r="1002" spans="1:8" x14ac:dyDescent="0.25">
      <c r="A1002" s="89">
        <v>998</v>
      </c>
      <c r="B1002" s="86">
        <v>44061</v>
      </c>
      <c r="C1002" s="36" t="s">
        <v>1035</v>
      </c>
      <c r="D1002" s="37" t="s">
        <v>1032</v>
      </c>
      <c r="E1002" s="37">
        <v>1504000</v>
      </c>
      <c r="F1002" s="37" t="s">
        <v>9</v>
      </c>
      <c r="G1002" s="37" t="s">
        <v>988</v>
      </c>
      <c r="H1002" s="39" t="s">
        <v>770</v>
      </c>
    </row>
    <row r="1003" spans="1:8" x14ac:dyDescent="0.25">
      <c r="A1003" s="89">
        <v>999</v>
      </c>
      <c r="B1003" s="86">
        <v>44081</v>
      </c>
      <c r="C1003" s="36"/>
      <c r="D1003" s="37" t="s">
        <v>1012</v>
      </c>
      <c r="E1003" s="37">
        <v>349103.91</v>
      </c>
      <c r="F1003" s="37" t="s">
        <v>23</v>
      </c>
      <c r="G1003" s="37"/>
      <c r="H1003" s="39" t="s">
        <v>680</v>
      </c>
    </row>
    <row r="1004" spans="1:8" x14ac:dyDescent="0.25">
      <c r="A1004" s="89">
        <v>1000</v>
      </c>
      <c r="B1004" s="86">
        <v>44090</v>
      </c>
      <c r="C1004" s="36"/>
      <c r="D1004" s="37" t="s">
        <v>1036</v>
      </c>
      <c r="E1004" s="37">
        <v>16092500</v>
      </c>
      <c r="F1004" s="37" t="s">
        <v>23</v>
      </c>
      <c r="G1004" s="37"/>
      <c r="H1004" s="39" t="s">
        <v>680</v>
      </c>
    </row>
    <row r="1005" spans="1:8" x14ac:dyDescent="0.25">
      <c r="A1005" s="89">
        <v>1001</v>
      </c>
      <c r="B1005" s="86">
        <v>44111</v>
      </c>
      <c r="C1005" s="36"/>
      <c r="D1005" s="37" t="s">
        <v>1012</v>
      </c>
      <c r="E1005" s="37">
        <v>345193.5</v>
      </c>
      <c r="F1005" s="37" t="s">
        <v>23</v>
      </c>
      <c r="G1005" s="37"/>
      <c r="H1005" s="39" t="s">
        <v>680</v>
      </c>
    </row>
    <row r="1006" spans="1:8" x14ac:dyDescent="0.25">
      <c r="A1006" s="89">
        <v>1002</v>
      </c>
      <c r="B1006" s="86">
        <v>44111</v>
      </c>
      <c r="C1006" s="36" t="s">
        <v>1037</v>
      </c>
      <c r="D1006" s="37" t="s">
        <v>1032</v>
      </c>
      <c r="E1006" s="37">
        <v>2229300</v>
      </c>
      <c r="F1006" s="37" t="s">
        <v>9</v>
      </c>
      <c r="G1006" s="37" t="s">
        <v>988</v>
      </c>
      <c r="H1006" s="39" t="s">
        <v>770</v>
      </c>
    </row>
    <row r="1007" spans="1:8" x14ac:dyDescent="0.25">
      <c r="A1007" s="89">
        <v>1003</v>
      </c>
      <c r="B1007" s="86">
        <v>44119</v>
      </c>
      <c r="C1007" s="36"/>
      <c r="D1007" s="37" t="s">
        <v>1028</v>
      </c>
      <c r="E1007" s="37">
        <v>69659</v>
      </c>
      <c r="F1007" s="37" t="s">
        <v>23</v>
      </c>
      <c r="G1007" s="37"/>
      <c r="H1007" s="39" t="s">
        <v>1013</v>
      </c>
    </row>
    <row r="1008" spans="1:8" x14ac:dyDescent="0.25">
      <c r="A1008" s="89">
        <v>1004</v>
      </c>
      <c r="B1008" s="86">
        <v>44142</v>
      </c>
      <c r="C1008" s="36"/>
      <c r="D1008" s="37" t="s">
        <v>1012</v>
      </c>
      <c r="E1008" s="37">
        <v>47420</v>
      </c>
      <c r="F1008" s="37" t="s">
        <v>23</v>
      </c>
      <c r="G1008" s="37"/>
      <c r="H1008" s="39" t="s">
        <v>1013</v>
      </c>
    </row>
    <row r="1009" spans="1:8" x14ac:dyDescent="0.25">
      <c r="A1009" s="89">
        <v>1005</v>
      </c>
      <c r="B1009" s="86">
        <v>44142</v>
      </c>
      <c r="C1009" s="36"/>
      <c r="D1009" s="37" t="s">
        <v>1012</v>
      </c>
      <c r="E1009" s="37">
        <v>341254.24</v>
      </c>
      <c r="F1009" s="37" t="s">
        <v>23</v>
      </c>
      <c r="G1009" s="37"/>
      <c r="H1009" s="39" t="s">
        <v>1013</v>
      </c>
    </row>
    <row r="1010" spans="1:8" x14ac:dyDescent="0.25">
      <c r="A1010" s="89">
        <v>1006</v>
      </c>
      <c r="B1010" s="86">
        <v>44144</v>
      </c>
      <c r="C1010" s="36"/>
      <c r="D1010" s="37" t="s">
        <v>1012</v>
      </c>
      <c r="E1010" s="37">
        <v>14677</v>
      </c>
      <c r="F1010" s="37" t="s">
        <v>23</v>
      </c>
      <c r="G1010" s="37"/>
      <c r="H1010" s="39" t="s">
        <v>1013</v>
      </c>
    </row>
    <row r="1011" spans="1:8" x14ac:dyDescent="0.25">
      <c r="A1011" s="89">
        <v>1007</v>
      </c>
      <c r="B1011" s="86">
        <v>44147</v>
      </c>
      <c r="C1011" s="36"/>
      <c r="D1011" s="37" t="s">
        <v>1038</v>
      </c>
      <c r="E1011" s="37">
        <v>20000</v>
      </c>
      <c r="F1011" s="37" t="s">
        <v>9</v>
      </c>
      <c r="G1011" s="37" t="s">
        <v>1022</v>
      </c>
      <c r="H1011" s="39" t="s">
        <v>15</v>
      </c>
    </row>
    <row r="1012" spans="1:8" x14ac:dyDescent="0.25">
      <c r="A1012" s="89">
        <v>1008</v>
      </c>
      <c r="B1012" s="86">
        <v>44148</v>
      </c>
      <c r="C1012" s="36"/>
      <c r="D1012" s="37" t="s">
        <v>1039</v>
      </c>
      <c r="E1012" s="37">
        <v>13000</v>
      </c>
      <c r="F1012" s="37" t="s">
        <v>9</v>
      </c>
      <c r="G1012" s="37" t="s">
        <v>1022</v>
      </c>
      <c r="H1012" s="39" t="s">
        <v>15</v>
      </c>
    </row>
    <row r="1013" spans="1:8" x14ac:dyDescent="0.25">
      <c r="A1013" s="89">
        <v>1009</v>
      </c>
      <c r="B1013" s="86">
        <v>44148</v>
      </c>
      <c r="C1013" s="36"/>
      <c r="D1013" s="37" t="s">
        <v>1040</v>
      </c>
      <c r="E1013" s="37">
        <v>20000</v>
      </c>
      <c r="F1013" s="37" t="s">
        <v>9</v>
      </c>
      <c r="G1013" s="37" t="s">
        <v>1022</v>
      </c>
      <c r="H1013" s="39" t="s">
        <v>15</v>
      </c>
    </row>
    <row r="1014" spans="1:8" x14ac:dyDescent="0.25">
      <c r="A1014" s="89">
        <v>1010</v>
      </c>
      <c r="B1014" s="86">
        <v>44148</v>
      </c>
      <c r="C1014" s="36"/>
      <c r="D1014" s="37" t="s">
        <v>1026</v>
      </c>
      <c r="E1014" s="37">
        <v>66000</v>
      </c>
      <c r="F1014" s="37" t="s">
        <v>9</v>
      </c>
      <c r="G1014" s="37" t="s">
        <v>1022</v>
      </c>
      <c r="H1014" s="39" t="s">
        <v>15</v>
      </c>
    </row>
    <row r="1015" spans="1:8" x14ac:dyDescent="0.25">
      <c r="A1015" s="89">
        <v>1011</v>
      </c>
      <c r="B1015" s="86">
        <v>44172</v>
      </c>
      <c r="C1015" s="36"/>
      <c r="D1015" s="37" t="s">
        <v>1012</v>
      </c>
      <c r="E1015" s="37">
        <v>418005.31</v>
      </c>
      <c r="F1015" s="37" t="s">
        <v>23</v>
      </c>
      <c r="G1015" s="37"/>
      <c r="H1015" s="39" t="s">
        <v>1013</v>
      </c>
    </row>
    <row r="1016" spans="1:8" x14ac:dyDescent="0.25">
      <c r="A1016" s="89">
        <v>1012</v>
      </c>
      <c r="B1016" s="86">
        <v>44172</v>
      </c>
      <c r="C1016" s="36"/>
      <c r="D1016" s="37" t="s">
        <v>1012</v>
      </c>
      <c r="E1016" s="37">
        <v>47420</v>
      </c>
      <c r="F1016" s="37" t="s">
        <v>23</v>
      </c>
      <c r="G1016" s="37"/>
      <c r="H1016" s="39" t="s">
        <v>1013</v>
      </c>
    </row>
    <row r="1017" spans="1:8" x14ac:dyDescent="0.25">
      <c r="A1017" s="89">
        <v>1013</v>
      </c>
      <c r="B1017" s="86">
        <v>44198</v>
      </c>
      <c r="C1017" s="36"/>
      <c r="D1017" s="37" t="s">
        <v>1015</v>
      </c>
      <c r="E1017" s="37">
        <v>74222</v>
      </c>
      <c r="F1017" s="37" t="s">
        <v>23</v>
      </c>
      <c r="G1017" s="37"/>
      <c r="H1017" s="39" t="s">
        <v>1013</v>
      </c>
    </row>
    <row r="1018" spans="1:8" x14ac:dyDescent="0.25">
      <c r="A1018" s="89">
        <v>1014</v>
      </c>
      <c r="B1018" s="86">
        <v>44203</v>
      </c>
      <c r="C1018" s="36"/>
      <c r="D1018" s="37" t="s">
        <v>1012</v>
      </c>
      <c r="E1018" s="37">
        <v>413065.86</v>
      </c>
      <c r="F1018" s="37" t="s">
        <v>23</v>
      </c>
      <c r="G1018" s="37"/>
      <c r="H1018" s="39" t="s">
        <v>1013</v>
      </c>
    </row>
    <row r="1019" spans="1:8" x14ac:dyDescent="0.25">
      <c r="A1019" s="89">
        <v>1015</v>
      </c>
      <c r="B1019" s="86">
        <v>44203</v>
      </c>
      <c r="C1019" s="36"/>
      <c r="D1019" s="37" t="s">
        <v>1012</v>
      </c>
      <c r="E1019" s="37">
        <v>12116.6</v>
      </c>
      <c r="F1019" s="37" t="s">
        <v>23</v>
      </c>
      <c r="G1019" s="37"/>
      <c r="H1019" s="39" t="s">
        <v>1013</v>
      </c>
    </row>
    <row r="1020" spans="1:8" x14ac:dyDescent="0.25">
      <c r="A1020" s="89">
        <v>1016</v>
      </c>
      <c r="B1020" s="86">
        <v>44204</v>
      </c>
      <c r="C1020" s="36"/>
      <c r="D1020" s="37" t="s">
        <v>1012</v>
      </c>
      <c r="E1020" s="37">
        <v>35303.4</v>
      </c>
      <c r="F1020" s="37" t="s">
        <v>23</v>
      </c>
      <c r="G1020" s="37"/>
      <c r="H1020" s="39" t="s">
        <v>1013</v>
      </c>
    </row>
    <row r="1021" spans="1:8" x14ac:dyDescent="0.25">
      <c r="A1021" s="89">
        <v>1017</v>
      </c>
      <c r="B1021" s="86">
        <v>44234</v>
      </c>
      <c r="C1021" s="36"/>
      <c r="D1021" s="37" t="s">
        <v>1012</v>
      </c>
      <c r="E1021" s="37">
        <v>408089.98</v>
      </c>
      <c r="F1021" s="37" t="s">
        <v>23</v>
      </c>
      <c r="G1021" s="37"/>
      <c r="H1021" s="39" t="s">
        <v>1013</v>
      </c>
    </row>
    <row r="1022" spans="1:8" x14ac:dyDescent="0.25">
      <c r="A1022" s="89">
        <v>1018</v>
      </c>
      <c r="B1022" s="86">
        <v>44234</v>
      </c>
      <c r="C1022" s="36"/>
      <c r="D1022" s="37" t="s">
        <v>1012</v>
      </c>
      <c r="E1022" s="37">
        <v>47420</v>
      </c>
      <c r="F1022" s="37" t="s">
        <v>23</v>
      </c>
      <c r="G1022" s="37"/>
      <c r="H1022" s="39" t="s">
        <v>1013</v>
      </c>
    </row>
    <row r="1023" spans="1:8" x14ac:dyDescent="0.25">
      <c r="A1023" s="89">
        <v>1019</v>
      </c>
      <c r="B1023" s="86">
        <v>44262</v>
      </c>
      <c r="C1023" s="36"/>
      <c r="D1023" s="37" t="s">
        <v>1012</v>
      </c>
      <c r="E1023" s="37">
        <v>403077.41</v>
      </c>
      <c r="F1023" s="37" t="s">
        <v>23</v>
      </c>
      <c r="G1023" s="37"/>
      <c r="H1023" s="39" t="s">
        <v>1013</v>
      </c>
    </row>
    <row r="1024" spans="1:8" x14ac:dyDescent="0.25">
      <c r="A1024" s="89">
        <v>1020</v>
      </c>
      <c r="B1024" s="86">
        <v>44262</v>
      </c>
      <c r="C1024" s="36"/>
      <c r="D1024" s="37" t="s">
        <v>1012</v>
      </c>
      <c r="E1024" s="37">
        <v>47420</v>
      </c>
      <c r="F1024" s="37" t="s">
        <v>23</v>
      </c>
      <c r="G1024" s="37"/>
      <c r="H1024" s="39" t="s">
        <v>1013</v>
      </c>
    </row>
    <row r="1025" spans="1:8" x14ac:dyDescent="0.25">
      <c r="A1025" s="89">
        <v>1021</v>
      </c>
      <c r="B1025" s="86">
        <v>44272</v>
      </c>
      <c r="C1025" s="36"/>
      <c r="D1025" s="37" t="s">
        <v>1041</v>
      </c>
      <c r="E1025" s="37">
        <v>8654625</v>
      </c>
      <c r="F1025" s="37" t="s">
        <v>23</v>
      </c>
      <c r="G1025" s="37"/>
      <c r="H1025" s="39" t="s">
        <v>1013</v>
      </c>
    </row>
    <row r="1026" spans="1:8" x14ac:dyDescent="0.25">
      <c r="A1026" s="89">
        <v>1022</v>
      </c>
      <c r="B1026" s="86">
        <v>44286</v>
      </c>
      <c r="C1026" s="36"/>
      <c r="D1026" s="37" t="s">
        <v>1014</v>
      </c>
      <c r="E1026" s="37">
        <v>133944</v>
      </c>
      <c r="F1026" s="37" t="s">
        <v>23</v>
      </c>
      <c r="G1026" s="37"/>
      <c r="H1026" s="39" t="s">
        <v>1013</v>
      </c>
    </row>
    <row r="1027" spans="1:8" x14ac:dyDescent="0.25">
      <c r="A1027" s="89">
        <v>1023</v>
      </c>
      <c r="B1027" s="86">
        <v>44286</v>
      </c>
      <c r="C1027" s="36"/>
      <c r="D1027" s="37" t="s">
        <v>1015</v>
      </c>
      <c r="E1027" s="37">
        <v>1400484</v>
      </c>
      <c r="F1027" s="37" t="s">
        <v>23</v>
      </c>
      <c r="G1027" s="37"/>
      <c r="H1027" s="39" t="s">
        <v>1013</v>
      </c>
    </row>
    <row r="1028" spans="1:8" x14ac:dyDescent="0.25">
      <c r="A1028" s="89">
        <v>1024</v>
      </c>
      <c r="B1028" s="86">
        <v>44286</v>
      </c>
      <c r="C1028" s="36"/>
      <c r="D1028" s="37" t="s">
        <v>1032</v>
      </c>
      <c r="E1028" s="37">
        <v>468898.19</v>
      </c>
      <c r="F1028" s="37" t="s">
        <v>9</v>
      </c>
      <c r="G1028" s="37" t="s">
        <v>988</v>
      </c>
      <c r="H1028" s="39" t="s">
        <v>770</v>
      </c>
    </row>
    <row r="1029" spans="1:8" x14ac:dyDescent="0.25">
      <c r="A1029" s="89">
        <v>1025</v>
      </c>
      <c r="B1029" s="86">
        <v>44286</v>
      </c>
      <c r="C1029" s="36"/>
      <c r="D1029" s="37" t="s">
        <v>1021</v>
      </c>
      <c r="E1029" s="37">
        <v>3894067</v>
      </c>
      <c r="F1029" s="37" t="s">
        <v>9</v>
      </c>
      <c r="G1029" s="37" t="s">
        <v>1022</v>
      </c>
      <c r="H1029" s="39" t="s">
        <v>15</v>
      </c>
    </row>
    <row r="1030" spans="1:8" x14ac:dyDescent="0.25">
      <c r="A1030" s="89">
        <v>1026</v>
      </c>
      <c r="B1030" s="86">
        <v>44287</v>
      </c>
      <c r="C1030" s="36" t="s">
        <v>1042</v>
      </c>
      <c r="D1030" s="37" t="s">
        <v>1032</v>
      </c>
      <c r="E1030" s="37">
        <v>2262829.48</v>
      </c>
      <c r="F1030" s="37" t="s">
        <v>9</v>
      </c>
      <c r="G1030" s="37" t="s">
        <v>988</v>
      </c>
      <c r="H1030" s="39" t="s">
        <v>770</v>
      </c>
    </row>
    <row r="1031" spans="1:8" x14ac:dyDescent="0.25">
      <c r="A1031" s="89">
        <v>1027</v>
      </c>
      <c r="B1031" s="86">
        <v>44292</v>
      </c>
      <c r="C1031" s="36">
        <v>1</v>
      </c>
      <c r="D1031" s="37" t="s">
        <v>498</v>
      </c>
      <c r="E1031" s="37">
        <v>15932.54</v>
      </c>
      <c r="F1031" s="37" t="s">
        <v>9</v>
      </c>
      <c r="G1031" s="37"/>
      <c r="H1031" s="39" t="s">
        <v>21</v>
      </c>
    </row>
    <row r="1032" spans="1:8" x14ac:dyDescent="0.25">
      <c r="A1032" s="89">
        <v>1028</v>
      </c>
      <c r="B1032" s="86">
        <v>44293</v>
      </c>
      <c r="C1032" s="36"/>
      <c r="D1032" s="37" t="s">
        <v>1012</v>
      </c>
      <c r="E1032" s="37">
        <v>388832.01</v>
      </c>
      <c r="F1032" s="37" t="s">
        <v>23</v>
      </c>
      <c r="G1032" s="37"/>
      <c r="H1032" s="39" t="s">
        <v>1013</v>
      </c>
    </row>
    <row r="1033" spans="1:8" x14ac:dyDescent="0.25">
      <c r="A1033" s="89">
        <v>1029</v>
      </c>
      <c r="B1033" s="86">
        <v>44293</v>
      </c>
      <c r="C1033" s="36"/>
      <c r="D1033" s="37" t="s">
        <v>1012</v>
      </c>
      <c r="E1033" s="37">
        <v>47420</v>
      </c>
      <c r="F1033" s="37" t="s">
        <v>23</v>
      </c>
      <c r="G1033" s="37"/>
      <c r="H1033" s="39" t="s">
        <v>1013</v>
      </c>
    </row>
    <row r="1034" spans="1:8" x14ac:dyDescent="0.25">
      <c r="A1034" s="89">
        <v>1030</v>
      </c>
      <c r="B1034" s="86">
        <v>44323</v>
      </c>
      <c r="C1034" s="36"/>
      <c r="D1034" s="37" t="s">
        <v>1012</v>
      </c>
      <c r="E1034" s="37">
        <v>47420</v>
      </c>
      <c r="F1034" s="37" t="s">
        <v>23</v>
      </c>
      <c r="G1034" s="37"/>
      <c r="H1034" s="39" t="s">
        <v>1013</v>
      </c>
    </row>
    <row r="1035" spans="1:8" x14ac:dyDescent="0.25">
      <c r="A1035" s="89">
        <v>1031</v>
      </c>
      <c r="B1035" s="86">
        <v>44323</v>
      </c>
      <c r="C1035" s="36"/>
      <c r="D1035" s="37" t="s">
        <v>1012</v>
      </c>
      <c r="E1035" s="37">
        <v>383793.89</v>
      </c>
      <c r="F1035" s="37" t="s">
        <v>23</v>
      </c>
      <c r="G1035" s="37"/>
      <c r="H1035" s="39" t="s">
        <v>1013</v>
      </c>
    </row>
    <row r="1036" spans="1:8" x14ac:dyDescent="0.25">
      <c r="A1036" s="89">
        <v>1032</v>
      </c>
      <c r="B1036" s="86">
        <v>44351</v>
      </c>
      <c r="C1036" s="36" t="s">
        <v>1043</v>
      </c>
      <c r="D1036" s="37" t="s">
        <v>1032</v>
      </c>
      <c r="E1036" s="37">
        <v>2991776.3</v>
      </c>
      <c r="F1036" s="37" t="s">
        <v>9</v>
      </c>
      <c r="G1036" s="37" t="s">
        <v>988</v>
      </c>
      <c r="H1036" s="39" t="s">
        <v>770</v>
      </c>
    </row>
    <row r="1037" spans="1:8" x14ac:dyDescent="0.25">
      <c r="A1037" s="89">
        <v>1033</v>
      </c>
      <c r="B1037" s="86">
        <v>44354</v>
      </c>
      <c r="C1037" s="36"/>
      <c r="D1037" s="37" t="s">
        <v>1012</v>
      </c>
      <c r="E1037" s="37">
        <v>378719.46</v>
      </c>
      <c r="F1037" s="37" t="s">
        <v>23</v>
      </c>
      <c r="G1037" s="37"/>
      <c r="H1037" s="39" t="s">
        <v>1013</v>
      </c>
    </row>
    <row r="1038" spans="1:8" x14ac:dyDescent="0.25">
      <c r="A1038" s="89">
        <v>1034</v>
      </c>
      <c r="B1038" s="86">
        <v>44354</v>
      </c>
      <c r="C1038" s="36"/>
      <c r="D1038" s="37" t="s">
        <v>1012</v>
      </c>
      <c r="E1038" s="37">
        <v>47420</v>
      </c>
      <c r="F1038" s="37" t="s">
        <v>23</v>
      </c>
      <c r="G1038" s="37"/>
      <c r="H1038" s="39" t="s">
        <v>1013</v>
      </c>
    </row>
    <row r="1039" spans="1:8" x14ac:dyDescent="0.25">
      <c r="A1039" s="89">
        <v>1035</v>
      </c>
      <c r="B1039" s="86">
        <v>44354</v>
      </c>
      <c r="C1039" s="36"/>
      <c r="D1039" s="37" t="s">
        <v>1012</v>
      </c>
      <c r="E1039" s="37">
        <v>47420</v>
      </c>
      <c r="F1039" s="37" t="s">
        <v>23</v>
      </c>
      <c r="G1039" s="37"/>
      <c r="H1039" s="39" t="s">
        <v>1013</v>
      </c>
    </row>
    <row r="1040" spans="1:8" x14ac:dyDescent="0.25">
      <c r="A1040" s="89">
        <v>1036</v>
      </c>
      <c r="B1040" s="86">
        <v>44384</v>
      </c>
      <c r="C1040" s="36"/>
      <c r="D1040" s="37" t="s">
        <v>1012</v>
      </c>
      <c r="E1040" s="37">
        <v>373248.52</v>
      </c>
      <c r="F1040" s="37" t="s">
        <v>23</v>
      </c>
      <c r="G1040" s="37"/>
      <c r="H1040" s="39" t="s">
        <v>1013</v>
      </c>
    </row>
    <row r="1041" spans="1:8" x14ac:dyDescent="0.25">
      <c r="A1041" s="89">
        <v>1037</v>
      </c>
      <c r="B1041" s="86">
        <v>44415</v>
      </c>
      <c r="C1041" s="36"/>
      <c r="D1041" s="37" t="s">
        <v>1012</v>
      </c>
      <c r="E1041" s="37">
        <v>357808.94</v>
      </c>
      <c r="F1041" s="37" t="s">
        <v>23</v>
      </c>
      <c r="G1041" s="37"/>
      <c r="H1041" s="39" t="s">
        <v>1013</v>
      </c>
    </row>
    <row r="1042" spans="1:8" x14ac:dyDescent="0.25">
      <c r="A1042" s="89">
        <v>1038</v>
      </c>
      <c r="B1042" s="86">
        <v>44419</v>
      </c>
      <c r="C1042" s="36"/>
      <c r="D1042" s="37" t="s">
        <v>1012</v>
      </c>
      <c r="E1042" s="37">
        <v>47420</v>
      </c>
      <c r="F1042" s="37" t="s">
        <v>23</v>
      </c>
      <c r="G1042" s="37"/>
      <c r="H1042" s="39" t="s">
        <v>1013</v>
      </c>
    </row>
    <row r="1043" spans="1:8" x14ac:dyDescent="0.25">
      <c r="A1043" s="89">
        <v>1039</v>
      </c>
      <c r="B1043" s="86">
        <v>44446</v>
      </c>
      <c r="C1043" s="36"/>
      <c r="D1043" s="37" t="s">
        <v>1012</v>
      </c>
      <c r="E1043" s="37">
        <v>445199.13</v>
      </c>
      <c r="F1043" s="37" t="s">
        <v>23</v>
      </c>
      <c r="G1043" s="37"/>
      <c r="H1043" s="39" t="s">
        <v>1013</v>
      </c>
    </row>
    <row r="1044" spans="1:8" x14ac:dyDescent="0.25">
      <c r="A1044" s="89">
        <v>1040</v>
      </c>
      <c r="B1044" s="86">
        <v>44446</v>
      </c>
      <c r="C1044" s="36"/>
      <c r="D1044" s="37" t="s">
        <v>1012</v>
      </c>
      <c r="E1044" s="37">
        <v>47420</v>
      </c>
      <c r="F1044" s="37" t="s">
        <v>23</v>
      </c>
      <c r="G1044" s="37"/>
      <c r="H1044" s="39" t="s">
        <v>1013</v>
      </c>
    </row>
    <row r="1045" spans="1:8" x14ac:dyDescent="0.25">
      <c r="A1045" s="89">
        <v>1041</v>
      </c>
      <c r="B1045" s="86">
        <v>44446</v>
      </c>
      <c r="C1045" s="36"/>
      <c r="D1045" s="37" t="s">
        <v>1012</v>
      </c>
      <c r="E1045" s="37">
        <v>9087356</v>
      </c>
      <c r="F1045" s="37" t="s">
        <v>23</v>
      </c>
      <c r="G1045" s="37"/>
      <c r="H1045" s="39" t="s">
        <v>1013</v>
      </c>
    </row>
    <row r="1046" spans="1:8" x14ac:dyDescent="0.25">
      <c r="A1046" s="89">
        <v>1042</v>
      </c>
      <c r="B1046" s="86">
        <v>44476</v>
      </c>
      <c r="C1046" s="36"/>
      <c r="D1046" s="37" t="s">
        <v>1012</v>
      </c>
      <c r="E1046" s="37">
        <v>47420</v>
      </c>
      <c r="F1046" s="37" t="s">
        <v>23</v>
      </c>
      <c r="G1046" s="37"/>
      <c r="H1046" s="39" t="s">
        <v>1013</v>
      </c>
    </row>
    <row r="1047" spans="1:8" x14ac:dyDescent="0.25">
      <c r="A1047" s="89">
        <v>1043</v>
      </c>
      <c r="B1047" s="86">
        <v>44476</v>
      </c>
      <c r="C1047" s="36"/>
      <c r="D1047" s="37" t="s">
        <v>1012</v>
      </c>
      <c r="E1047" s="37">
        <v>438816.52</v>
      </c>
      <c r="F1047" s="37" t="s">
        <v>23</v>
      </c>
      <c r="G1047" s="37"/>
      <c r="H1047" s="39" t="s">
        <v>1013</v>
      </c>
    </row>
    <row r="1048" spans="1:8" x14ac:dyDescent="0.25">
      <c r="A1048" s="89">
        <v>1044</v>
      </c>
      <c r="B1048" s="86">
        <v>44507</v>
      </c>
      <c r="C1048" s="36"/>
      <c r="D1048" s="37" t="s">
        <v>1012</v>
      </c>
      <c r="E1048" s="37">
        <v>432389.24</v>
      </c>
      <c r="F1048" s="37" t="s">
        <v>23</v>
      </c>
      <c r="G1048" s="37"/>
      <c r="H1048" s="39" t="s">
        <v>1013</v>
      </c>
    </row>
    <row r="1049" spans="1:8" x14ac:dyDescent="0.25">
      <c r="A1049" s="89">
        <v>1045</v>
      </c>
      <c r="B1049" s="86">
        <v>44507</v>
      </c>
      <c r="C1049" s="36"/>
      <c r="D1049" s="37" t="s">
        <v>1012</v>
      </c>
      <c r="E1049" s="37">
        <v>47420</v>
      </c>
      <c r="F1049" s="37" t="s">
        <v>23</v>
      </c>
      <c r="G1049" s="37"/>
      <c r="H1049" s="39" t="s">
        <v>1013</v>
      </c>
    </row>
    <row r="1050" spans="1:8" x14ac:dyDescent="0.25">
      <c r="A1050" s="89">
        <v>1046</v>
      </c>
      <c r="B1050" s="86">
        <v>44507</v>
      </c>
      <c r="C1050" s="36"/>
      <c r="D1050" s="37" t="s">
        <v>1012</v>
      </c>
      <c r="E1050" s="37">
        <v>425916.96</v>
      </c>
      <c r="F1050" s="37" t="s">
        <v>23</v>
      </c>
      <c r="G1050" s="37"/>
      <c r="H1050" s="39" t="s">
        <v>1013</v>
      </c>
    </row>
    <row r="1051" spans="1:8" x14ac:dyDescent="0.25">
      <c r="A1051" s="89">
        <v>1047</v>
      </c>
      <c r="B1051" s="86">
        <v>44507</v>
      </c>
      <c r="C1051" s="36"/>
      <c r="D1051" s="37" t="s">
        <v>1012</v>
      </c>
      <c r="E1051" s="37">
        <v>46254</v>
      </c>
      <c r="F1051" s="37" t="s">
        <v>23</v>
      </c>
      <c r="G1051" s="37"/>
      <c r="H1051" s="39" t="s">
        <v>1013</v>
      </c>
    </row>
    <row r="1052" spans="1:8" x14ac:dyDescent="0.25">
      <c r="A1052" s="89">
        <v>1048</v>
      </c>
      <c r="B1052" s="86">
        <v>44551</v>
      </c>
      <c r="C1052" s="36"/>
      <c r="D1052" s="37" t="s">
        <v>1044</v>
      </c>
      <c r="E1052" s="37">
        <v>200000</v>
      </c>
      <c r="F1052" s="37" t="s">
        <v>23</v>
      </c>
      <c r="G1052" s="37"/>
      <c r="H1052" s="39" t="s">
        <v>1013</v>
      </c>
    </row>
    <row r="1053" spans="1:8" x14ac:dyDescent="0.25">
      <c r="A1053" s="89">
        <v>1049</v>
      </c>
      <c r="B1053" s="86">
        <v>44555</v>
      </c>
      <c r="C1053" s="36"/>
      <c r="D1053" s="37" t="s">
        <v>1015</v>
      </c>
      <c r="E1053" s="37">
        <v>111333</v>
      </c>
      <c r="F1053" s="37" t="s">
        <v>23</v>
      </c>
      <c r="G1053" s="37"/>
      <c r="H1053" s="39" t="s">
        <v>1013</v>
      </c>
    </row>
    <row r="1054" spans="1:8" x14ac:dyDescent="0.25">
      <c r="A1054" s="89">
        <v>1050</v>
      </c>
      <c r="B1054" s="86">
        <v>44560</v>
      </c>
      <c r="C1054" s="36"/>
      <c r="D1054" s="37" t="s">
        <v>1012</v>
      </c>
      <c r="E1054" s="37">
        <v>34562</v>
      </c>
      <c r="F1054" s="37" t="s">
        <v>23</v>
      </c>
      <c r="G1054" s="37"/>
      <c r="H1054" s="39" t="s">
        <v>1013</v>
      </c>
    </row>
    <row r="1055" spans="1:8" x14ac:dyDescent="0.25">
      <c r="A1055" s="89">
        <v>1051</v>
      </c>
      <c r="B1055" s="86">
        <v>44568</v>
      </c>
      <c r="C1055" s="36"/>
      <c r="D1055" s="37" t="s">
        <v>1012</v>
      </c>
      <c r="E1055" s="37">
        <v>419399.38</v>
      </c>
      <c r="F1055" s="37" t="s">
        <v>23</v>
      </c>
      <c r="G1055" s="37"/>
      <c r="H1055" s="39" t="s">
        <v>1013</v>
      </c>
    </row>
    <row r="1056" spans="1:8" x14ac:dyDescent="0.25">
      <c r="A1056" s="89">
        <v>1052</v>
      </c>
      <c r="B1056" s="86">
        <v>44572</v>
      </c>
      <c r="C1056" s="36"/>
      <c r="D1056" s="37" t="s">
        <v>1028</v>
      </c>
      <c r="E1056" s="37">
        <v>55045</v>
      </c>
      <c r="F1056" s="37" t="s">
        <v>23</v>
      </c>
      <c r="G1056" s="37"/>
      <c r="H1056" s="39" t="s">
        <v>1013</v>
      </c>
    </row>
    <row r="1057" spans="1:8" x14ac:dyDescent="0.25">
      <c r="A1057" s="89">
        <v>1053</v>
      </c>
      <c r="B1057" s="86">
        <v>44582</v>
      </c>
      <c r="C1057" s="36"/>
      <c r="D1057" s="37" t="s">
        <v>1045</v>
      </c>
      <c r="E1057" s="37">
        <v>682515</v>
      </c>
      <c r="F1057" s="37" t="s">
        <v>23</v>
      </c>
      <c r="G1057" s="37"/>
      <c r="H1057" s="39" t="s">
        <v>1013</v>
      </c>
    </row>
    <row r="1058" spans="1:8" x14ac:dyDescent="0.25">
      <c r="A1058" s="89">
        <v>1054</v>
      </c>
      <c r="B1058" s="86">
        <v>44597</v>
      </c>
      <c r="C1058" s="36"/>
      <c r="D1058" s="37" t="s">
        <v>1045</v>
      </c>
      <c r="E1058" s="37">
        <v>17368</v>
      </c>
      <c r="F1058" s="37" t="s">
        <v>23</v>
      </c>
      <c r="G1058" s="37"/>
      <c r="H1058" s="39" t="s">
        <v>1013</v>
      </c>
    </row>
    <row r="1059" spans="1:8" x14ac:dyDescent="0.25">
      <c r="A1059" s="89">
        <v>1055</v>
      </c>
      <c r="B1059" s="86">
        <v>44603</v>
      </c>
      <c r="C1059" s="36">
        <v>108</v>
      </c>
      <c r="D1059" s="37" t="s">
        <v>1046</v>
      </c>
      <c r="E1059" s="37">
        <v>40000</v>
      </c>
      <c r="F1059" s="37" t="s">
        <v>9</v>
      </c>
      <c r="G1059" s="37" t="s">
        <v>988</v>
      </c>
      <c r="H1059" s="39" t="s">
        <v>770</v>
      </c>
    </row>
    <row r="1060" spans="1:8" x14ac:dyDescent="0.25">
      <c r="A1060" s="89">
        <v>1056</v>
      </c>
      <c r="B1060" s="86">
        <v>44587</v>
      </c>
      <c r="C1060" s="36" t="s">
        <v>1047</v>
      </c>
      <c r="D1060" s="37" t="s">
        <v>1032</v>
      </c>
      <c r="E1060" s="37">
        <v>845384</v>
      </c>
      <c r="F1060" s="37" t="s">
        <v>9</v>
      </c>
      <c r="G1060" s="37" t="s">
        <v>988</v>
      </c>
      <c r="H1060" s="39" t="s">
        <v>770</v>
      </c>
    </row>
    <row r="1061" spans="1:8" x14ac:dyDescent="0.25">
      <c r="A1061" s="89">
        <v>1057</v>
      </c>
      <c r="B1061" s="86">
        <v>44627</v>
      </c>
      <c r="C1061" s="36"/>
      <c r="D1061" s="37" t="s">
        <v>1012</v>
      </c>
      <c r="E1061" s="37">
        <v>331249.02</v>
      </c>
      <c r="F1061" s="37" t="s">
        <v>23</v>
      </c>
      <c r="G1061" s="37"/>
      <c r="H1061" s="39" t="s">
        <v>1013</v>
      </c>
    </row>
    <row r="1062" spans="1:8" x14ac:dyDescent="0.25">
      <c r="A1062" s="89">
        <v>1058</v>
      </c>
      <c r="B1062" s="86">
        <v>44630</v>
      </c>
      <c r="C1062" s="36"/>
      <c r="D1062" s="37" t="s">
        <v>1045</v>
      </c>
      <c r="E1062" s="37">
        <v>111327</v>
      </c>
      <c r="F1062" s="37" t="s">
        <v>23</v>
      </c>
      <c r="G1062" s="37"/>
      <c r="H1062" s="39" t="s">
        <v>1013</v>
      </c>
    </row>
    <row r="1063" spans="1:8" x14ac:dyDescent="0.25">
      <c r="A1063" s="89">
        <v>1059</v>
      </c>
      <c r="B1063" s="86">
        <v>44651</v>
      </c>
      <c r="C1063" s="36"/>
      <c r="D1063" s="37" t="s">
        <v>1048</v>
      </c>
      <c r="E1063" s="37">
        <v>488219</v>
      </c>
      <c r="F1063" s="37" t="s">
        <v>23</v>
      </c>
      <c r="G1063" s="37"/>
      <c r="H1063" s="39" t="s">
        <v>1013</v>
      </c>
    </row>
    <row r="1064" spans="1:8" x14ac:dyDescent="0.25">
      <c r="A1064" s="89">
        <v>1060</v>
      </c>
      <c r="B1064" s="86">
        <v>44651</v>
      </c>
      <c r="C1064" s="36"/>
      <c r="D1064" s="37" t="s">
        <v>1014</v>
      </c>
      <c r="E1064" s="37">
        <v>967298</v>
      </c>
      <c r="F1064" s="37" t="s">
        <v>23</v>
      </c>
      <c r="G1064" s="37"/>
      <c r="H1064" s="39" t="s">
        <v>1013</v>
      </c>
    </row>
    <row r="1065" spans="1:8" x14ac:dyDescent="0.25">
      <c r="A1065" s="89">
        <v>1061</v>
      </c>
      <c r="B1065" s="86">
        <v>44651</v>
      </c>
      <c r="C1065" s="36"/>
      <c r="D1065" s="37" t="s">
        <v>1015</v>
      </c>
      <c r="E1065" s="37">
        <v>6590649.3600000003</v>
      </c>
      <c r="F1065" s="37" t="s">
        <v>23</v>
      </c>
      <c r="G1065" s="37"/>
      <c r="H1065" s="39" t="s">
        <v>1013</v>
      </c>
    </row>
    <row r="1066" spans="1:8" x14ac:dyDescent="0.25">
      <c r="A1066" s="89">
        <v>1062</v>
      </c>
      <c r="B1066" s="86">
        <v>44651</v>
      </c>
      <c r="C1066" s="36"/>
      <c r="D1066" s="37" t="s">
        <v>1049</v>
      </c>
      <c r="E1066" s="37">
        <v>1831823.91</v>
      </c>
      <c r="F1066" s="37" t="s">
        <v>23</v>
      </c>
      <c r="G1066" s="37"/>
      <c r="H1066" s="39" t="s">
        <v>15</v>
      </c>
    </row>
    <row r="1067" spans="1:8" x14ac:dyDescent="0.25">
      <c r="A1067" s="89">
        <v>1063</v>
      </c>
      <c r="B1067" s="86">
        <v>44651</v>
      </c>
      <c r="C1067" s="36"/>
      <c r="D1067" s="37" t="s">
        <v>1028</v>
      </c>
      <c r="E1067" s="37">
        <v>12952.08</v>
      </c>
      <c r="F1067" s="37" t="s">
        <v>23</v>
      </c>
      <c r="G1067" s="37"/>
      <c r="H1067" s="39" t="s">
        <v>1013</v>
      </c>
    </row>
    <row r="1068" spans="1:8" x14ac:dyDescent="0.25">
      <c r="A1068" s="89">
        <v>1064</v>
      </c>
      <c r="B1068" s="86">
        <v>44651</v>
      </c>
      <c r="C1068" s="36"/>
      <c r="D1068" s="37" t="s">
        <v>1021</v>
      </c>
      <c r="E1068" s="37">
        <v>3904023</v>
      </c>
      <c r="F1068" s="37" t="s">
        <v>9</v>
      </c>
      <c r="G1068" s="37" t="s">
        <v>1022</v>
      </c>
      <c r="H1068" s="39" t="s">
        <v>15</v>
      </c>
    </row>
    <row r="1069" spans="1:8" x14ac:dyDescent="0.25">
      <c r="A1069" s="89">
        <v>1065</v>
      </c>
      <c r="B1069" s="86">
        <v>44651</v>
      </c>
      <c r="C1069" s="36"/>
      <c r="D1069" s="37" t="s">
        <v>1050</v>
      </c>
      <c r="E1069" s="37">
        <v>110000</v>
      </c>
      <c r="F1069" s="37" t="s">
        <v>9</v>
      </c>
      <c r="G1069" s="37" t="s">
        <v>772</v>
      </c>
      <c r="H1069" s="39" t="s">
        <v>128</v>
      </c>
    </row>
    <row r="1070" spans="1:8" x14ac:dyDescent="0.25">
      <c r="A1070" s="89">
        <v>1066</v>
      </c>
      <c r="B1070" s="86">
        <v>44651</v>
      </c>
      <c r="C1070" s="36"/>
      <c r="D1070" s="37" t="s">
        <v>1051</v>
      </c>
      <c r="E1070" s="37">
        <v>5800460</v>
      </c>
      <c r="F1070" s="37" t="s">
        <v>9</v>
      </c>
      <c r="G1070" s="37" t="s">
        <v>1052</v>
      </c>
      <c r="H1070" s="39" t="s">
        <v>15</v>
      </c>
    </row>
    <row r="1071" spans="1:8" x14ac:dyDescent="0.25">
      <c r="A1071" s="89"/>
      <c r="B1071" s="86"/>
      <c r="C1071" s="36"/>
      <c r="D1071" s="37" t="s">
        <v>1053</v>
      </c>
      <c r="E1071" s="38">
        <f>228173+13846617</f>
        <v>14074790</v>
      </c>
      <c r="F1071" s="37" t="s">
        <v>9</v>
      </c>
      <c r="G1071" s="37"/>
      <c r="H1071" s="39" t="s">
        <v>15</v>
      </c>
    </row>
    <row r="1072" spans="1:8" x14ac:dyDescent="0.25">
      <c r="A1072" s="93">
        <v>1</v>
      </c>
      <c r="B1072" s="90">
        <v>44679</v>
      </c>
      <c r="C1072" s="48">
        <v>25</v>
      </c>
      <c r="D1072" s="48" t="s">
        <v>462</v>
      </c>
      <c r="E1072" s="48">
        <v>15000</v>
      </c>
      <c r="F1072" s="48" t="s">
        <v>23</v>
      </c>
      <c r="G1072" s="48" t="s">
        <v>1054</v>
      </c>
      <c r="H1072" s="49" t="s">
        <v>456</v>
      </c>
    </row>
    <row r="1073" spans="1:8" x14ac:dyDescent="0.25">
      <c r="A1073" s="93">
        <v>2</v>
      </c>
      <c r="B1073" s="90">
        <v>44686</v>
      </c>
      <c r="C1073" s="48">
        <v>14</v>
      </c>
      <c r="D1073" s="48" t="s">
        <v>420</v>
      </c>
      <c r="E1073" s="48">
        <v>2000</v>
      </c>
      <c r="F1073" s="48" t="s">
        <v>23</v>
      </c>
      <c r="G1073" s="48" t="s">
        <v>1054</v>
      </c>
      <c r="H1073" s="49" t="s">
        <v>456</v>
      </c>
    </row>
    <row r="1074" spans="1:8" x14ac:dyDescent="0.25">
      <c r="A1074" s="93">
        <v>3</v>
      </c>
      <c r="B1074" s="90">
        <v>44696</v>
      </c>
      <c r="C1074" s="48" t="s">
        <v>1055</v>
      </c>
      <c r="D1074" s="48" t="s">
        <v>83</v>
      </c>
      <c r="E1074" s="48">
        <v>120000</v>
      </c>
      <c r="F1074" s="48" t="s">
        <v>23</v>
      </c>
      <c r="G1074" s="48" t="s">
        <v>1054</v>
      </c>
      <c r="H1074" s="49" t="s">
        <v>456</v>
      </c>
    </row>
    <row r="1075" spans="1:8" x14ac:dyDescent="0.25">
      <c r="A1075" s="93">
        <v>4</v>
      </c>
      <c r="B1075" s="90">
        <v>44696</v>
      </c>
      <c r="C1075" s="48" t="s">
        <v>1056</v>
      </c>
      <c r="D1075" s="48" t="s">
        <v>925</v>
      </c>
      <c r="E1075" s="48">
        <v>150000</v>
      </c>
      <c r="F1075" s="48" t="s">
        <v>9</v>
      </c>
      <c r="G1075" s="48" t="s">
        <v>1057</v>
      </c>
      <c r="H1075" s="49" t="s">
        <v>456</v>
      </c>
    </row>
    <row r="1076" spans="1:8" x14ac:dyDescent="0.25">
      <c r="A1076" s="93">
        <v>5</v>
      </c>
      <c r="B1076" s="90">
        <v>44722</v>
      </c>
      <c r="C1076" s="48">
        <v>135</v>
      </c>
      <c r="D1076" s="48" t="s">
        <v>462</v>
      </c>
      <c r="E1076" s="48">
        <v>10000</v>
      </c>
      <c r="F1076" s="48" t="s">
        <v>23</v>
      </c>
      <c r="G1076" s="48" t="s">
        <v>1054</v>
      </c>
      <c r="H1076" s="49" t="s">
        <v>456</v>
      </c>
    </row>
    <row r="1077" spans="1:8" x14ac:dyDescent="0.25">
      <c r="A1077" s="93">
        <v>6</v>
      </c>
      <c r="B1077" s="90">
        <v>44730</v>
      </c>
      <c r="C1077" s="48">
        <v>65</v>
      </c>
      <c r="D1077" s="48" t="s">
        <v>420</v>
      </c>
      <c r="E1077" s="48">
        <v>1000</v>
      </c>
      <c r="F1077" s="48" t="s">
        <v>23</v>
      </c>
      <c r="G1077" s="48" t="s">
        <v>1054</v>
      </c>
      <c r="H1077" s="49" t="s">
        <v>456</v>
      </c>
    </row>
    <row r="1078" spans="1:8" x14ac:dyDescent="0.25">
      <c r="A1078" s="93">
        <v>7</v>
      </c>
      <c r="B1078" s="90">
        <v>44762</v>
      </c>
      <c r="C1078" s="48">
        <v>106</v>
      </c>
      <c r="D1078" s="48" t="s">
        <v>420</v>
      </c>
      <c r="E1078" s="48">
        <v>4000</v>
      </c>
      <c r="F1078" s="48" t="s">
        <v>23</v>
      </c>
      <c r="G1078" s="48" t="s">
        <v>1054</v>
      </c>
      <c r="H1078" s="49" t="s">
        <v>456</v>
      </c>
    </row>
    <row r="1079" spans="1:8" x14ac:dyDescent="0.25">
      <c r="A1079" s="93">
        <v>8</v>
      </c>
      <c r="B1079" s="90">
        <v>44770</v>
      </c>
      <c r="C1079" s="50" t="s">
        <v>1058</v>
      </c>
      <c r="D1079" s="48" t="s">
        <v>1059</v>
      </c>
      <c r="E1079" s="48">
        <v>200000</v>
      </c>
      <c r="F1079" s="48" t="s">
        <v>23</v>
      </c>
      <c r="G1079" s="48" t="s">
        <v>1054</v>
      </c>
      <c r="H1079" s="49" t="s">
        <v>456</v>
      </c>
    </row>
    <row r="1080" spans="1:8" x14ac:dyDescent="0.25">
      <c r="A1080" s="93">
        <v>9</v>
      </c>
      <c r="B1080" s="90">
        <v>44781</v>
      </c>
      <c r="C1080" s="48">
        <v>18</v>
      </c>
      <c r="D1080" s="48" t="s">
        <v>1060</v>
      </c>
      <c r="E1080" s="48">
        <v>70000</v>
      </c>
      <c r="F1080" s="48" t="s">
        <v>23</v>
      </c>
      <c r="G1080" s="48" t="s">
        <v>1054</v>
      </c>
      <c r="H1080" s="49" t="s">
        <v>456</v>
      </c>
    </row>
    <row r="1081" spans="1:8" x14ac:dyDescent="0.25">
      <c r="A1081" s="93">
        <v>10</v>
      </c>
      <c r="B1081" s="90">
        <v>44795</v>
      </c>
      <c r="C1081" s="48">
        <v>150</v>
      </c>
      <c r="D1081" s="48" t="s">
        <v>420</v>
      </c>
      <c r="E1081" s="48">
        <v>1500</v>
      </c>
      <c r="F1081" s="48" t="s">
        <v>23</v>
      </c>
      <c r="G1081" s="48" t="s">
        <v>1054</v>
      </c>
      <c r="H1081" s="49" t="s">
        <v>456</v>
      </c>
    </row>
    <row r="1082" spans="1:8" x14ac:dyDescent="0.25">
      <c r="A1082" s="93">
        <v>11</v>
      </c>
      <c r="B1082" s="90">
        <v>44810</v>
      </c>
      <c r="C1082" s="48">
        <v>234</v>
      </c>
      <c r="D1082" s="48" t="s">
        <v>462</v>
      </c>
      <c r="E1082" s="48">
        <v>18000</v>
      </c>
      <c r="F1082" s="48" t="s">
        <v>23</v>
      </c>
      <c r="G1082" s="48" t="s">
        <v>1054</v>
      </c>
      <c r="H1082" s="49" t="s">
        <v>456</v>
      </c>
    </row>
    <row r="1083" spans="1:8" x14ac:dyDescent="0.25">
      <c r="A1083" s="93">
        <v>12</v>
      </c>
      <c r="B1083" s="90">
        <v>44813</v>
      </c>
      <c r="C1083" s="48" t="s">
        <v>1061</v>
      </c>
      <c r="D1083" s="48" t="s">
        <v>83</v>
      </c>
      <c r="E1083" s="48">
        <v>120000</v>
      </c>
      <c r="F1083" s="48" t="s">
        <v>23</v>
      </c>
      <c r="G1083" s="48" t="s">
        <v>1054</v>
      </c>
      <c r="H1083" s="49" t="s">
        <v>456</v>
      </c>
    </row>
    <row r="1084" spans="1:8" x14ac:dyDescent="0.25">
      <c r="A1084" s="93">
        <v>13</v>
      </c>
      <c r="B1084" s="90">
        <v>44840</v>
      </c>
      <c r="C1084" s="48" t="s">
        <v>1062</v>
      </c>
      <c r="D1084" s="48" t="s">
        <v>437</v>
      </c>
      <c r="E1084" s="48">
        <v>135000</v>
      </c>
      <c r="F1084" s="48" t="s">
        <v>23</v>
      </c>
      <c r="G1084" s="48" t="s">
        <v>1054</v>
      </c>
      <c r="H1084" s="49" t="s">
        <v>456</v>
      </c>
    </row>
    <row r="1085" spans="1:8" x14ac:dyDescent="0.25">
      <c r="A1085" s="93">
        <v>14</v>
      </c>
      <c r="B1085" s="90">
        <v>44840</v>
      </c>
      <c r="C1085" s="48">
        <v>272</v>
      </c>
      <c r="D1085" s="48" t="s">
        <v>462</v>
      </c>
      <c r="E1085" s="48">
        <v>120000</v>
      </c>
      <c r="F1085" s="48" t="s">
        <v>23</v>
      </c>
      <c r="G1085" s="48" t="s">
        <v>1054</v>
      </c>
      <c r="H1085" s="49" t="s">
        <v>456</v>
      </c>
    </row>
    <row r="1086" spans="1:8" x14ac:dyDescent="0.25">
      <c r="A1086" s="93">
        <v>15</v>
      </c>
      <c r="B1086" s="90">
        <v>44840</v>
      </c>
      <c r="C1086" s="48">
        <v>273</v>
      </c>
      <c r="D1086" s="48" t="s">
        <v>462</v>
      </c>
      <c r="E1086" s="48">
        <v>120000</v>
      </c>
      <c r="F1086" s="48" t="s">
        <v>23</v>
      </c>
      <c r="G1086" s="48" t="s">
        <v>1054</v>
      </c>
      <c r="H1086" s="49" t="s">
        <v>456</v>
      </c>
    </row>
    <row r="1087" spans="1:8" x14ac:dyDescent="0.25">
      <c r="A1087" s="93">
        <v>16</v>
      </c>
      <c r="B1087" s="90">
        <v>44861</v>
      </c>
      <c r="C1087" s="48">
        <v>202</v>
      </c>
      <c r="D1087" s="48" t="s">
        <v>420</v>
      </c>
      <c r="E1087" s="48">
        <v>2000</v>
      </c>
      <c r="F1087" s="48" t="s">
        <v>23</v>
      </c>
      <c r="G1087" s="48" t="s">
        <v>1054</v>
      </c>
      <c r="H1087" s="49" t="s">
        <v>456</v>
      </c>
    </row>
    <row r="1088" spans="1:8" x14ac:dyDescent="0.25">
      <c r="A1088" s="93">
        <v>17</v>
      </c>
      <c r="B1088" s="90">
        <v>44861</v>
      </c>
      <c r="C1088" s="48" t="s">
        <v>1063</v>
      </c>
      <c r="D1088" s="48" t="s">
        <v>1064</v>
      </c>
      <c r="E1088" s="48">
        <v>213550</v>
      </c>
      <c r="F1088" s="48" t="s">
        <v>23</v>
      </c>
      <c r="G1088" s="48" t="s">
        <v>1054</v>
      </c>
      <c r="H1088" s="49" t="s">
        <v>456</v>
      </c>
    </row>
    <row r="1089" spans="1:8" x14ac:dyDescent="0.25">
      <c r="A1089" s="93">
        <v>18</v>
      </c>
      <c r="B1089" s="90">
        <v>44895</v>
      </c>
      <c r="C1089" s="48">
        <v>328</v>
      </c>
      <c r="D1089" s="48" t="s">
        <v>462</v>
      </c>
      <c r="E1089" s="48">
        <v>18000</v>
      </c>
      <c r="F1089" s="48" t="s">
        <v>23</v>
      </c>
      <c r="G1089" s="48" t="s">
        <v>1054</v>
      </c>
      <c r="H1089" s="49" t="s">
        <v>456</v>
      </c>
    </row>
    <row r="1090" spans="1:8" x14ac:dyDescent="0.25">
      <c r="A1090" s="93">
        <v>19</v>
      </c>
      <c r="B1090" s="90">
        <v>44895</v>
      </c>
      <c r="C1090" s="48" t="s">
        <v>1065</v>
      </c>
      <c r="D1090" s="48" t="s">
        <v>1066</v>
      </c>
      <c r="E1090" s="48">
        <v>100000</v>
      </c>
      <c r="F1090" s="48" t="s">
        <v>23</v>
      </c>
      <c r="G1090" s="48" t="s">
        <v>1054</v>
      </c>
      <c r="H1090" s="49" t="s">
        <v>456</v>
      </c>
    </row>
    <row r="1091" spans="1:8" x14ac:dyDescent="0.25">
      <c r="A1091" s="93">
        <v>20</v>
      </c>
      <c r="B1091" s="90">
        <v>44926</v>
      </c>
      <c r="C1091" s="48">
        <v>107</v>
      </c>
      <c r="D1091" s="48" t="s">
        <v>887</v>
      </c>
      <c r="E1091" s="48">
        <v>40000</v>
      </c>
      <c r="F1091" s="48" t="s">
        <v>9</v>
      </c>
      <c r="G1091" s="48" t="s">
        <v>1057</v>
      </c>
      <c r="H1091" s="49" t="s">
        <v>456</v>
      </c>
    </row>
    <row r="1092" spans="1:8" x14ac:dyDescent="0.25">
      <c r="A1092" s="93">
        <v>21</v>
      </c>
      <c r="B1092" s="90">
        <v>44938</v>
      </c>
      <c r="C1092" s="48">
        <v>580</v>
      </c>
      <c r="D1092" s="48" t="s">
        <v>462</v>
      </c>
      <c r="E1092" s="48">
        <v>18000</v>
      </c>
      <c r="F1092" s="48" t="s">
        <v>23</v>
      </c>
      <c r="G1092" s="48" t="s">
        <v>1054</v>
      </c>
      <c r="H1092" s="49" t="s">
        <v>456</v>
      </c>
    </row>
    <row r="1093" spans="1:8" x14ac:dyDescent="0.25">
      <c r="A1093" s="93">
        <v>22</v>
      </c>
      <c r="B1093" s="90">
        <v>44954</v>
      </c>
      <c r="C1093" s="48">
        <v>262</v>
      </c>
      <c r="D1093" s="48" t="s">
        <v>420</v>
      </c>
      <c r="E1093" s="48">
        <v>2500</v>
      </c>
      <c r="F1093" s="48" t="s">
        <v>23</v>
      </c>
      <c r="G1093" s="48" t="s">
        <v>1054</v>
      </c>
      <c r="H1093" s="49" t="s">
        <v>456</v>
      </c>
    </row>
    <row r="1094" spans="1:8" x14ac:dyDescent="0.25">
      <c r="A1094" s="93">
        <v>23</v>
      </c>
      <c r="B1094" s="90">
        <v>44954</v>
      </c>
      <c r="C1094" s="48">
        <v>108</v>
      </c>
      <c r="D1094" s="48" t="s">
        <v>887</v>
      </c>
      <c r="E1094" s="48">
        <v>40000</v>
      </c>
      <c r="F1094" s="48" t="s">
        <v>9</v>
      </c>
      <c r="G1094" s="48" t="s">
        <v>1057</v>
      </c>
      <c r="H1094" s="49" t="s">
        <v>456</v>
      </c>
    </row>
    <row r="1095" spans="1:8" x14ac:dyDescent="0.25">
      <c r="A1095" s="93">
        <v>24</v>
      </c>
      <c r="B1095" s="90">
        <v>44974</v>
      </c>
      <c r="C1095" s="48">
        <v>110</v>
      </c>
      <c r="D1095" s="48" t="s">
        <v>1060</v>
      </c>
      <c r="E1095" s="48">
        <v>67000</v>
      </c>
      <c r="F1095" s="48" t="s">
        <v>23</v>
      </c>
      <c r="G1095" s="48" t="s">
        <v>1054</v>
      </c>
      <c r="H1095" s="49" t="s">
        <v>456</v>
      </c>
    </row>
    <row r="1096" spans="1:8" x14ac:dyDescent="0.25">
      <c r="A1096" s="93">
        <v>25</v>
      </c>
      <c r="B1096" s="90">
        <v>45016</v>
      </c>
      <c r="C1096" s="48">
        <v>11</v>
      </c>
      <c r="D1096" s="48" t="s">
        <v>1067</v>
      </c>
      <c r="E1096" s="48">
        <v>96990</v>
      </c>
      <c r="F1096" s="48" t="s">
        <v>1068</v>
      </c>
      <c r="G1096" s="48" t="s">
        <v>1069</v>
      </c>
      <c r="H1096" s="49" t="s">
        <v>1070</v>
      </c>
    </row>
    <row r="1097" spans="1:8" x14ac:dyDescent="0.25">
      <c r="A1097" s="93">
        <v>26</v>
      </c>
      <c r="B1097" s="90">
        <v>45016</v>
      </c>
      <c r="C1097" s="48"/>
      <c r="D1097" s="48" t="s">
        <v>1071</v>
      </c>
      <c r="E1097" s="48">
        <v>196200</v>
      </c>
      <c r="F1097" s="48" t="s">
        <v>9</v>
      </c>
      <c r="G1097" s="48" t="s">
        <v>51</v>
      </c>
      <c r="H1097" s="49" t="s">
        <v>1070</v>
      </c>
    </row>
    <row r="1098" spans="1:8" x14ac:dyDescent="0.25">
      <c r="A1098" s="93">
        <v>27</v>
      </c>
      <c r="B1098" s="90">
        <v>45016</v>
      </c>
      <c r="C1098" s="48"/>
      <c r="D1098" s="48" t="s">
        <v>1072</v>
      </c>
      <c r="E1098" s="48">
        <v>28100</v>
      </c>
      <c r="F1098" s="48" t="s">
        <v>23</v>
      </c>
      <c r="G1098" s="48" t="s">
        <v>1054</v>
      </c>
      <c r="H1098" s="49" t="s">
        <v>456</v>
      </c>
    </row>
    <row r="1099" spans="1:8" x14ac:dyDescent="0.25">
      <c r="A1099" s="93">
        <v>28</v>
      </c>
      <c r="B1099" s="90">
        <v>44679</v>
      </c>
      <c r="C1099" s="50" t="s">
        <v>1073</v>
      </c>
      <c r="D1099" s="48" t="s">
        <v>1074</v>
      </c>
      <c r="E1099" s="48">
        <v>113381</v>
      </c>
      <c r="F1099" s="48" t="s">
        <v>9</v>
      </c>
      <c r="G1099" s="48" t="s">
        <v>1075</v>
      </c>
      <c r="H1099" s="49" t="s">
        <v>1070</v>
      </c>
    </row>
    <row r="1100" spans="1:8" x14ac:dyDescent="0.25">
      <c r="A1100" s="93">
        <v>29</v>
      </c>
      <c r="B1100" s="90">
        <v>44681</v>
      </c>
      <c r="C1100" s="48">
        <v>174</v>
      </c>
      <c r="D1100" s="48" t="s">
        <v>350</v>
      </c>
      <c r="E1100" s="48">
        <v>19532</v>
      </c>
      <c r="F1100" s="48" t="s">
        <v>9</v>
      </c>
      <c r="G1100" s="48" t="s">
        <v>1076</v>
      </c>
      <c r="H1100" s="49" t="s">
        <v>1070</v>
      </c>
    </row>
    <row r="1101" spans="1:8" x14ac:dyDescent="0.25">
      <c r="A1101" s="93">
        <v>30</v>
      </c>
      <c r="B1101" s="90">
        <v>44707</v>
      </c>
      <c r="C1101" s="48">
        <v>9624</v>
      </c>
      <c r="D1101" s="48" t="s">
        <v>1074</v>
      </c>
      <c r="E1101" s="48">
        <v>130158</v>
      </c>
      <c r="F1101" s="48" t="s">
        <v>9</v>
      </c>
      <c r="G1101" s="48" t="s">
        <v>1075</v>
      </c>
      <c r="H1101" s="49" t="s">
        <v>1070</v>
      </c>
    </row>
    <row r="1102" spans="1:8" x14ac:dyDescent="0.25">
      <c r="A1102" s="93">
        <v>31</v>
      </c>
      <c r="B1102" s="90">
        <v>44727</v>
      </c>
      <c r="C1102" s="48">
        <v>112</v>
      </c>
      <c r="D1102" s="48" t="s">
        <v>1074</v>
      </c>
      <c r="E1102" s="48">
        <v>99001</v>
      </c>
      <c r="F1102" s="48" t="s">
        <v>9</v>
      </c>
      <c r="G1102" s="48" t="s">
        <v>1075</v>
      </c>
      <c r="H1102" s="49" t="s">
        <v>1070</v>
      </c>
    </row>
    <row r="1103" spans="1:8" x14ac:dyDescent="0.25">
      <c r="A1103" s="93">
        <v>32</v>
      </c>
      <c r="B1103" s="90">
        <v>44745</v>
      </c>
      <c r="C1103" s="48">
        <v>834</v>
      </c>
      <c r="D1103" s="48" t="s">
        <v>350</v>
      </c>
      <c r="E1103" s="48">
        <v>11355</v>
      </c>
      <c r="F1103" s="48" t="s">
        <v>9</v>
      </c>
      <c r="G1103" s="48" t="s">
        <v>1076</v>
      </c>
      <c r="H1103" s="49" t="s">
        <v>1070</v>
      </c>
    </row>
    <row r="1104" spans="1:8" x14ac:dyDescent="0.25">
      <c r="A1104" s="93">
        <v>33</v>
      </c>
      <c r="B1104" s="90">
        <v>44757</v>
      </c>
      <c r="C1104" s="48">
        <v>930</v>
      </c>
      <c r="D1104" s="48" t="s">
        <v>1074</v>
      </c>
      <c r="E1104" s="48">
        <v>120588</v>
      </c>
      <c r="F1104" s="48" t="s">
        <v>9</v>
      </c>
      <c r="G1104" s="48" t="s">
        <v>1075</v>
      </c>
      <c r="H1104" s="49" t="s">
        <v>1070</v>
      </c>
    </row>
    <row r="1105" spans="1:8" x14ac:dyDescent="0.25">
      <c r="A1105" s="93">
        <v>34</v>
      </c>
      <c r="B1105" s="90">
        <v>44789</v>
      </c>
      <c r="C1105" s="48">
        <v>1304</v>
      </c>
      <c r="D1105" s="48" t="s">
        <v>350</v>
      </c>
      <c r="E1105" s="48">
        <v>18118</v>
      </c>
      <c r="F1105" s="48" t="s">
        <v>9</v>
      </c>
      <c r="G1105" s="48" t="s">
        <v>1076</v>
      </c>
      <c r="H1105" s="49" t="s">
        <v>1070</v>
      </c>
    </row>
    <row r="1106" spans="1:8" x14ac:dyDescent="0.25">
      <c r="A1106" s="93">
        <v>35</v>
      </c>
      <c r="B1106" s="90">
        <v>44791</v>
      </c>
      <c r="C1106" s="50" t="s">
        <v>1077</v>
      </c>
      <c r="D1106" s="48" t="s">
        <v>1074</v>
      </c>
      <c r="E1106" s="48">
        <v>135749</v>
      </c>
      <c r="F1106" s="48" t="s">
        <v>9</v>
      </c>
      <c r="G1106" s="48" t="s">
        <v>1075</v>
      </c>
      <c r="H1106" s="49" t="s">
        <v>1070</v>
      </c>
    </row>
    <row r="1107" spans="1:8" x14ac:dyDescent="0.25">
      <c r="A1107" s="93">
        <v>36</v>
      </c>
      <c r="B1107" s="90">
        <v>44819</v>
      </c>
      <c r="C1107" s="50" t="s">
        <v>1078</v>
      </c>
      <c r="D1107" s="48" t="s">
        <v>1074</v>
      </c>
      <c r="E1107" s="48">
        <v>82399</v>
      </c>
      <c r="F1107" s="48" t="s">
        <v>9</v>
      </c>
      <c r="G1107" s="48" t="s">
        <v>1075</v>
      </c>
      <c r="H1107" s="49" t="s">
        <v>1070</v>
      </c>
    </row>
    <row r="1108" spans="1:8" x14ac:dyDescent="0.25">
      <c r="A1108" s="93">
        <v>37</v>
      </c>
      <c r="B1108" s="90">
        <v>44823</v>
      </c>
      <c r="C1108" s="48">
        <v>1479</v>
      </c>
      <c r="D1108" s="48" t="s">
        <v>350</v>
      </c>
      <c r="E1108" s="48">
        <v>36236</v>
      </c>
      <c r="F1108" s="48" t="s">
        <v>9</v>
      </c>
      <c r="G1108" s="48" t="s">
        <v>1076</v>
      </c>
      <c r="H1108" s="49" t="s">
        <v>1070</v>
      </c>
    </row>
    <row r="1109" spans="1:8" x14ac:dyDescent="0.25">
      <c r="A1109" s="93">
        <v>38</v>
      </c>
      <c r="B1109" s="90">
        <v>44847</v>
      </c>
      <c r="C1109" s="48">
        <v>1781</v>
      </c>
      <c r="D1109" s="48" t="s">
        <v>350</v>
      </c>
      <c r="E1109" s="48">
        <v>18122</v>
      </c>
      <c r="F1109" s="48" t="s">
        <v>9</v>
      </c>
      <c r="G1109" s="48" t="s">
        <v>1076</v>
      </c>
      <c r="H1109" s="49" t="s">
        <v>1070</v>
      </c>
    </row>
    <row r="1110" spans="1:8" x14ac:dyDescent="0.25">
      <c r="A1110" s="93">
        <v>39</v>
      </c>
      <c r="B1110" s="90">
        <v>44847</v>
      </c>
      <c r="C1110" s="50" t="s">
        <v>1079</v>
      </c>
      <c r="D1110" s="48" t="s">
        <v>1074</v>
      </c>
      <c r="E1110" s="48">
        <v>157571</v>
      </c>
      <c r="F1110" s="48" t="s">
        <v>9</v>
      </c>
      <c r="G1110" s="48" t="s">
        <v>1075</v>
      </c>
      <c r="H1110" s="49" t="s">
        <v>1070</v>
      </c>
    </row>
    <row r="1111" spans="1:8" x14ac:dyDescent="0.25">
      <c r="A1111" s="93">
        <v>40</v>
      </c>
      <c r="B1111" s="90">
        <v>44895</v>
      </c>
      <c r="C1111" s="50" t="s">
        <v>1080</v>
      </c>
      <c r="D1111" s="48" t="s">
        <v>1074</v>
      </c>
      <c r="E1111" s="48">
        <v>45424</v>
      </c>
      <c r="F1111" s="48" t="s">
        <v>9</v>
      </c>
      <c r="G1111" s="48" t="s">
        <v>1075</v>
      </c>
      <c r="H1111" s="49" t="s">
        <v>1070</v>
      </c>
    </row>
    <row r="1112" spans="1:8" x14ac:dyDescent="0.25">
      <c r="A1112" s="93">
        <v>41</v>
      </c>
      <c r="B1112" s="90">
        <v>44903</v>
      </c>
      <c r="C1112" s="48">
        <v>2339</v>
      </c>
      <c r="D1112" s="48" t="s">
        <v>350</v>
      </c>
      <c r="E1112" s="48">
        <v>18080</v>
      </c>
      <c r="F1112" s="48" t="s">
        <v>9</v>
      </c>
      <c r="G1112" s="48" t="s">
        <v>1076</v>
      </c>
      <c r="H1112" s="49" t="s">
        <v>1070</v>
      </c>
    </row>
    <row r="1113" spans="1:8" x14ac:dyDescent="0.25">
      <c r="A1113" s="93">
        <v>42</v>
      </c>
      <c r="B1113" s="90">
        <v>44909</v>
      </c>
      <c r="C1113" s="48">
        <v>2304</v>
      </c>
      <c r="D1113" s="48" t="s">
        <v>350</v>
      </c>
      <c r="E1113" s="48">
        <v>18122</v>
      </c>
      <c r="F1113" s="48" t="s">
        <v>9</v>
      </c>
      <c r="G1113" s="48" t="s">
        <v>1076</v>
      </c>
      <c r="H1113" s="49" t="s">
        <v>1070</v>
      </c>
    </row>
    <row r="1114" spans="1:8" x14ac:dyDescent="0.25">
      <c r="A1114" s="93">
        <v>43</v>
      </c>
      <c r="B1114" s="90">
        <v>44910</v>
      </c>
      <c r="C1114" s="50" t="s">
        <v>1081</v>
      </c>
      <c r="D1114" s="48" t="s">
        <v>1074</v>
      </c>
      <c r="E1114" s="48">
        <v>104918</v>
      </c>
      <c r="F1114" s="48" t="s">
        <v>9</v>
      </c>
      <c r="G1114" s="48" t="s">
        <v>1075</v>
      </c>
      <c r="H1114" s="49" t="s">
        <v>1070</v>
      </c>
    </row>
    <row r="1115" spans="1:8" x14ac:dyDescent="0.25">
      <c r="A1115" s="93">
        <v>44</v>
      </c>
      <c r="B1115" s="90">
        <v>44918</v>
      </c>
      <c r="C1115" s="48">
        <v>2503</v>
      </c>
      <c r="D1115" s="48" t="s">
        <v>350</v>
      </c>
      <c r="E1115" s="48">
        <v>27183</v>
      </c>
      <c r="F1115" s="48" t="s">
        <v>9</v>
      </c>
      <c r="G1115" s="48" t="s">
        <v>1076</v>
      </c>
      <c r="H1115" s="49" t="s">
        <v>1070</v>
      </c>
    </row>
    <row r="1116" spans="1:8" x14ac:dyDescent="0.25">
      <c r="A1116" s="93">
        <v>45</v>
      </c>
      <c r="B1116" s="90">
        <v>44932</v>
      </c>
      <c r="C1116" s="50" t="s">
        <v>1082</v>
      </c>
      <c r="D1116" s="48" t="s">
        <v>1074</v>
      </c>
      <c r="E1116" s="48">
        <v>105072</v>
      </c>
      <c r="F1116" s="48" t="s">
        <v>9</v>
      </c>
      <c r="G1116" s="48" t="s">
        <v>1075</v>
      </c>
      <c r="H1116" s="49" t="s">
        <v>1070</v>
      </c>
    </row>
    <row r="1117" spans="1:8" x14ac:dyDescent="0.25">
      <c r="A1117" s="93">
        <v>46</v>
      </c>
      <c r="B1117" s="90">
        <v>44973</v>
      </c>
      <c r="C1117" s="48">
        <v>2931</v>
      </c>
      <c r="D1117" s="48" t="s">
        <v>350</v>
      </c>
      <c r="E1117" s="48">
        <v>18122</v>
      </c>
      <c r="F1117" s="48" t="s">
        <v>9</v>
      </c>
      <c r="G1117" s="48" t="s">
        <v>1076</v>
      </c>
      <c r="H1117" s="49" t="s">
        <v>1070</v>
      </c>
    </row>
    <row r="1118" spans="1:8" x14ac:dyDescent="0.25">
      <c r="A1118" s="93">
        <v>47</v>
      </c>
      <c r="B1118" s="90">
        <v>44974</v>
      </c>
      <c r="C1118" s="50" t="s">
        <v>1083</v>
      </c>
      <c r="D1118" s="48" t="s">
        <v>1074</v>
      </c>
      <c r="E1118" s="48">
        <v>122694</v>
      </c>
      <c r="F1118" s="48" t="s">
        <v>9</v>
      </c>
      <c r="G1118" s="48" t="s">
        <v>1075</v>
      </c>
      <c r="H1118" s="49" t="s">
        <v>1070</v>
      </c>
    </row>
    <row r="1119" spans="1:8" x14ac:dyDescent="0.25">
      <c r="A1119" s="93">
        <v>48</v>
      </c>
      <c r="B1119" s="90">
        <v>45000</v>
      </c>
      <c r="C1119" s="50" t="s">
        <v>1084</v>
      </c>
      <c r="D1119" s="48" t="s">
        <v>1074</v>
      </c>
      <c r="E1119" s="48">
        <v>128348</v>
      </c>
      <c r="F1119" s="48" t="s">
        <v>9</v>
      </c>
      <c r="G1119" s="48" t="s">
        <v>1075</v>
      </c>
      <c r="H1119" s="49" t="s">
        <v>1070</v>
      </c>
    </row>
    <row r="1120" spans="1:8" x14ac:dyDescent="0.25">
      <c r="A1120" s="93">
        <v>49</v>
      </c>
      <c r="B1120" s="90">
        <v>45016</v>
      </c>
      <c r="C1120" s="48">
        <v>3162</v>
      </c>
      <c r="D1120" s="48" t="s">
        <v>350</v>
      </c>
      <c r="E1120" s="48">
        <v>18122</v>
      </c>
      <c r="F1120" s="48" t="s">
        <v>9</v>
      </c>
      <c r="G1120" s="48" t="s">
        <v>1076</v>
      </c>
      <c r="H1120" s="49" t="s">
        <v>1070</v>
      </c>
    </row>
    <row r="1121" spans="1:8" x14ac:dyDescent="0.25">
      <c r="A1121" s="93">
        <v>50</v>
      </c>
      <c r="B1121" s="90">
        <v>45016</v>
      </c>
      <c r="C1121" s="48"/>
      <c r="D1121" s="48" t="s">
        <v>350</v>
      </c>
      <c r="E1121" s="48">
        <v>6741</v>
      </c>
      <c r="F1121" s="48" t="s">
        <v>9</v>
      </c>
      <c r="G1121" s="48" t="s">
        <v>1076</v>
      </c>
      <c r="H1121" s="49" t="s">
        <v>1070</v>
      </c>
    </row>
    <row r="1122" spans="1:8" x14ac:dyDescent="0.25">
      <c r="A1122" s="93">
        <v>51</v>
      </c>
      <c r="B1122" s="90">
        <v>44742</v>
      </c>
      <c r="C1122" s="48">
        <v>107</v>
      </c>
      <c r="D1122" s="48" t="s">
        <v>16</v>
      </c>
      <c r="E1122" s="48">
        <v>153221.76000000001</v>
      </c>
      <c r="F1122" s="48" t="s">
        <v>9</v>
      </c>
      <c r="G1122" s="48"/>
      <c r="H1122" s="49" t="s">
        <v>1070</v>
      </c>
    </row>
    <row r="1123" spans="1:8" x14ac:dyDescent="0.25">
      <c r="A1123" s="93">
        <v>52</v>
      </c>
      <c r="B1123" s="90">
        <v>44742</v>
      </c>
      <c r="C1123" s="48">
        <v>106</v>
      </c>
      <c r="D1123" s="48" t="s">
        <v>16</v>
      </c>
      <c r="E1123" s="48">
        <v>201578.63</v>
      </c>
      <c r="F1123" s="48" t="s">
        <v>9</v>
      </c>
      <c r="G1123" s="48"/>
      <c r="H1123" s="49" t="s">
        <v>1070</v>
      </c>
    </row>
    <row r="1124" spans="1:8" x14ac:dyDescent="0.25">
      <c r="A1124" s="93">
        <v>53</v>
      </c>
      <c r="B1124" s="90">
        <v>44742</v>
      </c>
      <c r="C1124" s="48">
        <v>103</v>
      </c>
      <c r="D1124" s="48" t="s">
        <v>16</v>
      </c>
      <c r="E1124" s="48">
        <v>19639.88</v>
      </c>
      <c r="F1124" s="48" t="s">
        <v>9</v>
      </c>
      <c r="G1124" s="48"/>
      <c r="H1124" s="49" t="s">
        <v>1070</v>
      </c>
    </row>
    <row r="1125" spans="1:8" x14ac:dyDescent="0.25">
      <c r="A1125" s="93">
        <v>54</v>
      </c>
      <c r="B1125" s="90">
        <v>44762</v>
      </c>
      <c r="C1125" s="48">
        <v>148</v>
      </c>
      <c r="D1125" s="48" t="s">
        <v>16</v>
      </c>
      <c r="E1125" s="48">
        <v>540948.31999999995</v>
      </c>
      <c r="F1125" s="48" t="s">
        <v>9</v>
      </c>
      <c r="G1125" s="48"/>
      <c r="H1125" s="49" t="s">
        <v>1070</v>
      </c>
    </row>
    <row r="1126" spans="1:8" x14ac:dyDescent="0.25">
      <c r="A1126" s="93">
        <v>55</v>
      </c>
      <c r="B1126" s="90">
        <v>44791</v>
      </c>
      <c r="C1126" s="48">
        <v>108</v>
      </c>
      <c r="D1126" s="48" t="s">
        <v>16</v>
      </c>
      <c r="E1126" s="48">
        <v>430594.1</v>
      </c>
      <c r="F1126" s="48" t="s">
        <v>9</v>
      </c>
      <c r="G1126" s="48"/>
      <c r="H1126" s="49" t="s">
        <v>1070</v>
      </c>
    </row>
    <row r="1127" spans="1:8" x14ac:dyDescent="0.25">
      <c r="A1127" s="93">
        <v>56</v>
      </c>
      <c r="B1127" s="90">
        <v>44844</v>
      </c>
      <c r="C1127" s="48">
        <v>249</v>
      </c>
      <c r="D1127" s="48" t="s">
        <v>16</v>
      </c>
      <c r="E1127" s="48">
        <v>180507.34</v>
      </c>
      <c r="F1127" s="48" t="s">
        <v>9</v>
      </c>
      <c r="G1127" s="48"/>
      <c r="H1127" s="49" t="s">
        <v>1070</v>
      </c>
    </row>
    <row r="1128" spans="1:8" x14ac:dyDescent="0.25">
      <c r="A1128" s="93">
        <v>57</v>
      </c>
      <c r="B1128" s="90">
        <v>44844</v>
      </c>
      <c r="C1128" s="48">
        <v>248</v>
      </c>
      <c r="D1128" s="48" t="s">
        <v>16</v>
      </c>
      <c r="E1128" s="48">
        <v>81187.37</v>
      </c>
      <c r="F1128" s="48" t="s">
        <v>9</v>
      </c>
      <c r="G1128" s="48"/>
      <c r="H1128" s="49" t="s">
        <v>1070</v>
      </c>
    </row>
    <row r="1129" spans="1:8" x14ac:dyDescent="0.25">
      <c r="A1129" s="93">
        <v>58</v>
      </c>
      <c r="B1129" s="90">
        <v>44844</v>
      </c>
      <c r="C1129" s="48">
        <v>250</v>
      </c>
      <c r="D1129" s="48" t="s">
        <v>16</v>
      </c>
      <c r="E1129" s="48">
        <v>518274.78</v>
      </c>
      <c r="F1129" s="48" t="s">
        <v>9</v>
      </c>
      <c r="G1129" s="48"/>
      <c r="H1129" s="49" t="s">
        <v>1070</v>
      </c>
    </row>
    <row r="1130" spans="1:8" x14ac:dyDescent="0.25">
      <c r="A1130" s="93">
        <v>59</v>
      </c>
      <c r="B1130" s="90">
        <v>44895</v>
      </c>
      <c r="C1130" s="48" t="s">
        <v>1085</v>
      </c>
      <c r="D1130" s="48" t="s">
        <v>1086</v>
      </c>
      <c r="E1130" s="48">
        <v>17760</v>
      </c>
      <c r="F1130" s="48" t="s">
        <v>9</v>
      </c>
      <c r="G1130" s="48"/>
      <c r="H1130" s="49" t="s">
        <v>1087</v>
      </c>
    </row>
    <row r="1131" spans="1:8" x14ac:dyDescent="0.25">
      <c r="A1131" s="93">
        <v>60</v>
      </c>
      <c r="B1131" s="90">
        <v>44895</v>
      </c>
      <c r="C1131" s="48">
        <v>287</v>
      </c>
      <c r="D1131" s="48" t="s">
        <v>16</v>
      </c>
      <c r="E1131" s="48">
        <v>635927.54</v>
      </c>
      <c r="F1131" s="48" t="s">
        <v>9</v>
      </c>
      <c r="G1131" s="48"/>
      <c r="H1131" s="49" t="s">
        <v>1070</v>
      </c>
    </row>
    <row r="1132" spans="1:8" x14ac:dyDescent="0.25">
      <c r="A1132" s="93">
        <v>61</v>
      </c>
      <c r="B1132" s="90">
        <v>44895</v>
      </c>
      <c r="C1132" s="48">
        <v>279</v>
      </c>
      <c r="D1132" s="48" t="s">
        <v>16</v>
      </c>
      <c r="E1132" s="48">
        <v>25545.5</v>
      </c>
      <c r="F1132" s="48" t="s">
        <v>9</v>
      </c>
      <c r="G1132" s="48"/>
      <c r="H1132" s="49" t="s">
        <v>1070</v>
      </c>
    </row>
    <row r="1133" spans="1:8" x14ac:dyDescent="0.25">
      <c r="A1133" s="93">
        <v>62</v>
      </c>
      <c r="B1133" s="90">
        <v>44895</v>
      </c>
      <c r="C1133" s="48">
        <v>275</v>
      </c>
      <c r="D1133" s="48" t="s">
        <v>16</v>
      </c>
      <c r="E1133" s="48">
        <v>156940.76</v>
      </c>
      <c r="F1133" s="48" t="s">
        <v>9</v>
      </c>
      <c r="G1133" s="48"/>
      <c r="H1133" s="49" t="s">
        <v>1070</v>
      </c>
    </row>
    <row r="1134" spans="1:8" x14ac:dyDescent="0.25">
      <c r="A1134" s="93">
        <v>63</v>
      </c>
      <c r="B1134" s="90">
        <v>44895</v>
      </c>
      <c r="C1134" s="48">
        <v>477</v>
      </c>
      <c r="D1134" s="48" t="s">
        <v>1088</v>
      </c>
      <c r="E1134" s="48">
        <v>71051.56</v>
      </c>
      <c r="F1134" s="48" t="s">
        <v>9</v>
      </c>
      <c r="G1134" s="48"/>
      <c r="H1134" s="49" t="s">
        <v>1070</v>
      </c>
    </row>
    <row r="1135" spans="1:8" x14ac:dyDescent="0.25">
      <c r="A1135" s="93">
        <v>64</v>
      </c>
      <c r="B1135" s="90">
        <v>44907</v>
      </c>
      <c r="C1135" s="48" t="s">
        <v>1089</v>
      </c>
      <c r="D1135" s="48" t="s">
        <v>1090</v>
      </c>
      <c r="E1135" s="48">
        <v>35506.49</v>
      </c>
      <c r="F1135" s="48" t="s">
        <v>9</v>
      </c>
      <c r="G1135" s="48"/>
      <c r="H1135" s="49" t="s">
        <v>1070</v>
      </c>
    </row>
    <row r="1136" spans="1:8" x14ac:dyDescent="0.25">
      <c r="A1136" s="93">
        <v>65</v>
      </c>
      <c r="B1136" s="90">
        <v>44909</v>
      </c>
      <c r="C1136" s="48">
        <v>284</v>
      </c>
      <c r="D1136" s="48" t="s">
        <v>16</v>
      </c>
      <c r="E1136" s="48">
        <v>131383.92000000001</v>
      </c>
      <c r="F1136" s="48" t="s">
        <v>9</v>
      </c>
      <c r="G1136" s="48"/>
      <c r="H1136" s="49" t="s">
        <v>1070</v>
      </c>
    </row>
    <row r="1137" spans="1:8" x14ac:dyDescent="0.25">
      <c r="A1137" s="93">
        <v>66</v>
      </c>
      <c r="B1137" s="90">
        <v>44909</v>
      </c>
      <c r="C1137" s="48">
        <v>323</v>
      </c>
      <c r="D1137" s="48" t="s">
        <v>16</v>
      </c>
      <c r="E1137" s="48">
        <v>123086.81</v>
      </c>
      <c r="F1137" s="48" t="s">
        <v>9</v>
      </c>
      <c r="G1137" s="48"/>
      <c r="H1137" s="49" t="s">
        <v>1070</v>
      </c>
    </row>
    <row r="1138" spans="1:8" x14ac:dyDescent="0.25">
      <c r="A1138" s="93">
        <v>67</v>
      </c>
      <c r="B1138" s="90">
        <v>44914</v>
      </c>
      <c r="C1138" s="48" t="s">
        <v>1089</v>
      </c>
      <c r="D1138" s="48" t="s">
        <v>1090</v>
      </c>
      <c r="E1138" s="48">
        <v>41898</v>
      </c>
      <c r="F1138" s="48" t="s">
        <v>9</v>
      </c>
      <c r="G1138" s="48"/>
      <c r="H1138" s="49" t="s">
        <v>1070</v>
      </c>
    </row>
    <row r="1139" spans="1:8" x14ac:dyDescent="0.25">
      <c r="A1139" s="93">
        <v>68</v>
      </c>
      <c r="B1139" s="90">
        <v>44919</v>
      </c>
      <c r="C1139" s="48">
        <v>342</v>
      </c>
      <c r="D1139" s="48" t="s">
        <v>16</v>
      </c>
      <c r="E1139" s="48">
        <v>180230.16</v>
      </c>
      <c r="F1139" s="48" t="s">
        <v>9</v>
      </c>
      <c r="G1139" s="48"/>
      <c r="H1139" s="49" t="s">
        <v>1070</v>
      </c>
    </row>
    <row r="1140" spans="1:8" x14ac:dyDescent="0.25">
      <c r="A1140" s="93">
        <v>69</v>
      </c>
      <c r="B1140" s="90">
        <v>44919</v>
      </c>
      <c r="C1140" s="48">
        <v>327</v>
      </c>
      <c r="D1140" s="48" t="s">
        <v>16</v>
      </c>
      <c r="E1140" s="48">
        <v>213178.89</v>
      </c>
      <c r="F1140" s="48" t="s">
        <v>9</v>
      </c>
      <c r="G1140" s="48"/>
      <c r="H1140" s="49" t="s">
        <v>1070</v>
      </c>
    </row>
    <row r="1141" spans="1:8" x14ac:dyDescent="0.25">
      <c r="A1141" s="93">
        <v>70</v>
      </c>
      <c r="B1141" s="90">
        <v>44919</v>
      </c>
      <c r="C1141" s="48">
        <v>332</v>
      </c>
      <c r="D1141" s="48" t="s">
        <v>16</v>
      </c>
      <c r="E1141" s="48">
        <v>165728.31</v>
      </c>
      <c r="F1141" s="48" t="s">
        <v>9</v>
      </c>
      <c r="G1141" s="48"/>
      <c r="H1141" s="49" t="s">
        <v>1070</v>
      </c>
    </row>
    <row r="1142" spans="1:8" x14ac:dyDescent="0.25">
      <c r="A1142" s="93">
        <v>71</v>
      </c>
      <c r="B1142" s="90">
        <v>44919</v>
      </c>
      <c r="C1142" s="48">
        <v>331</v>
      </c>
      <c r="D1142" s="48" t="s">
        <v>16</v>
      </c>
      <c r="E1142" s="48">
        <v>406288.75</v>
      </c>
      <c r="F1142" s="48" t="s">
        <v>9</v>
      </c>
      <c r="G1142" s="48"/>
      <c r="H1142" s="49" t="s">
        <v>1070</v>
      </c>
    </row>
    <row r="1143" spans="1:8" x14ac:dyDescent="0.25">
      <c r="A1143" s="93">
        <v>72</v>
      </c>
      <c r="B1143" s="90">
        <v>44926</v>
      </c>
      <c r="C1143" s="48" t="s">
        <v>1091</v>
      </c>
      <c r="D1143" s="48" t="s">
        <v>1090</v>
      </c>
      <c r="E1143" s="48">
        <v>25316.29</v>
      </c>
      <c r="F1143" s="48" t="s">
        <v>9</v>
      </c>
      <c r="G1143" s="48"/>
      <c r="H1143" s="49" t="s">
        <v>1070</v>
      </c>
    </row>
    <row r="1144" spans="1:8" x14ac:dyDescent="0.25">
      <c r="A1144" s="93">
        <v>73</v>
      </c>
      <c r="B1144" s="90">
        <v>44926</v>
      </c>
      <c r="C1144" s="48">
        <v>364</v>
      </c>
      <c r="D1144" s="48" t="s">
        <v>16</v>
      </c>
      <c r="E1144" s="48">
        <v>270095.46999999997</v>
      </c>
      <c r="F1144" s="48" t="s">
        <v>9</v>
      </c>
      <c r="G1144" s="48"/>
      <c r="H1144" s="49" t="s">
        <v>1070</v>
      </c>
    </row>
    <row r="1145" spans="1:8" x14ac:dyDescent="0.25">
      <c r="A1145" s="93">
        <v>74</v>
      </c>
      <c r="B1145" s="90">
        <v>44926</v>
      </c>
      <c r="C1145" s="48">
        <v>203</v>
      </c>
      <c r="D1145" s="48" t="s">
        <v>16</v>
      </c>
      <c r="E1145" s="48">
        <v>162253.25</v>
      </c>
      <c r="F1145" s="48" t="s">
        <v>9</v>
      </c>
      <c r="G1145" s="48"/>
      <c r="H1145" s="49" t="s">
        <v>1070</v>
      </c>
    </row>
    <row r="1146" spans="1:8" x14ac:dyDescent="0.25">
      <c r="A1146" s="93">
        <v>75</v>
      </c>
      <c r="B1146" s="90">
        <v>44954</v>
      </c>
      <c r="C1146" s="48">
        <v>391</v>
      </c>
      <c r="D1146" s="48" t="s">
        <v>16</v>
      </c>
      <c r="E1146" s="48">
        <v>48673.8</v>
      </c>
      <c r="F1146" s="48" t="s">
        <v>9</v>
      </c>
      <c r="G1146" s="48"/>
      <c r="H1146" s="49" t="s">
        <v>1070</v>
      </c>
    </row>
    <row r="1147" spans="1:8" x14ac:dyDescent="0.25">
      <c r="A1147" s="93">
        <v>76</v>
      </c>
      <c r="B1147" s="90">
        <v>44954</v>
      </c>
      <c r="C1147" s="48">
        <v>390</v>
      </c>
      <c r="D1147" s="48" t="s">
        <v>16</v>
      </c>
      <c r="E1147" s="48">
        <v>23119.7</v>
      </c>
      <c r="F1147" s="48" t="s">
        <v>9</v>
      </c>
      <c r="G1147" s="48"/>
      <c r="H1147" s="49" t="s">
        <v>1070</v>
      </c>
    </row>
    <row r="1148" spans="1:8" x14ac:dyDescent="0.25">
      <c r="A1148" s="93">
        <v>77</v>
      </c>
      <c r="B1148" s="90">
        <v>44954</v>
      </c>
      <c r="C1148" s="48">
        <v>392</v>
      </c>
      <c r="D1148" s="48" t="s">
        <v>16</v>
      </c>
      <c r="E1148" s="48">
        <v>51439.08</v>
      </c>
      <c r="F1148" s="48" t="s">
        <v>9</v>
      </c>
      <c r="G1148" s="48"/>
      <c r="H1148" s="49" t="s">
        <v>1070</v>
      </c>
    </row>
    <row r="1149" spans="1:8" x14ac:dyDescent="0.25">
      <c r="A1149" s="93">
        <v>78</v>
      </c>
      <c r="B1149" s="90">
        <v>44957</v>
      </c>
      <c r="C1149" s="48">
        <v>382</v>
      </c>
      <c r="D1149" s="48" t="s">
        <v>16</v>
      </c>
      <c r="E1149" s="48">
        <v>266824.59999999998</v>
      </c>
      <c r="F1149" s="48" t="s">
        <v>9</v>
      </c>
      <c r="G1149" s="48"/>
      <c r="H1149" s="49" t="s">
        <v>1070</v>
      </c>
    </row>
    <row r="1150" spans="1:8" x14ac:dyDescent="0.25">
      <c r="A1150" s="93">
        <v>79</v>
      </c>
      <c r="B1150" s="90">
        <v>45016</v>
      </c>
      <c r="C1150" s="48">
        <v>11</v>
      </c>
      <c r="D1150" s="48" t="s">
        <v>1067</v>
      </c>
      <c r="E1150" s="48">
        <v>53278.78</v>
      </c>
      <c r="F1150" s="48" t="s">
        <v>23</v>
      </c>
      <c r="G1150" s="73"/>
      <c r="H1150" s="49" t="s">
        <v>1070</v>
      </c>
    </row>
    <row r="1151" spans="1:8" x14ac:dyDescent="0.25">
      <c r="A1151" s="93">
        <v>80</v>
      </c>
      <c r="B1151" s="90">
        <v>44652</v>
      </c>
      <c r="C1151" s="48">
        <v>3420097394</v>
      </c>
      <c r="D1151" s="48" t="s">
        <v>1092</v>
      </c>
      <c r="E1151" s="48">
        <v>2490250</v>
      </c>
      <c r="F1151" s="48" t="s">
        <v>1068</v>
      </c>
      <c r="G1151" s="48" t="s">
        <v>1054</v>
      </c>
      <c r="H1151" s="49" t="s">
        <v>1093</v>
      </c>
    </row>
    <row r="1152" spans="1:8" x14ac:dyDescent="0.25">
      <c r="A1152" s="93">
        <v>81</v>
      </c>
      <c r="B1152" s="90">
        <v>44652</v>
      </c>
      <c r="C1152" s="48" t="s">
        <v>1094</v>
      </c>
      <c r="D1152" s="48" t="s">
        <v>1032</v>
      </c>
      <c r="E1152" s="48">
        <v>2376087.79</v>
      </c>
      <c r="F1152" s="48" t="s">
        <v>9</v>
      </c>
      <c r="G1152" s="48" t="s">
        <v>1054</v>
      </c>
      <c r="H1152" s="49" t="s">
        <v>1093</v>
      </c>
    </row>
    <row r="1153" spans="1:8" x14ac:dyDescent="0.25">
      <c r="A1153" s="93">
        <v>82</v>
      </c>
      <c r="B1153" s="90">
        <v>44673</v>
      </c>
      <c r="C1153" s="48" t="s">
        <v>1095</v>
      </c>
      <c r="D1153" s="48" t="s">
        <v>887</v>
      </c>
      <c r="E1153" s="48">
        <v>40000</v>
      </c>
      <c r="F1153" s="48" t="s">
        <v>9</v>
      </c>
      <c r="G1153" s="48" t="s">
        <v>1057</v>
      </c>
      <c r="H1153" s="49" t="s">
        <v>456</v>
      </c>
    </row>
    <row r="1154" spans="1:8" x14ac:dyDescent="0.25">
      <c r="A1154" s="93">
        <v>83</v>
      </c>
      <c r="B1154" s="90">
        <v>44698</v>
      </c>
      <c r="C1154" s="48" t="s">
        <v>1096</v>
      </c>
      <c r="D1154" s="48" t="s">
        <v>887</v>
      </c>
      <c r="E1154" s="48">
        <v>40000</v>
      </c>
      <c r="F1154" s="48" t="s">
        <v>9</v>
      </c>
      <c r="G1154" s="48" t="s">
        <v>1057</v>
      </c>
      <c r="H1154" s="49" t="s">
        <v>456</v>
      </c>
    </row>
    <row r="1155" spans="1:8" x14ac:dyDescent="0.25">
      <c r="A1155" s="93">
        <v>84</v>
      </c>
      <c r="B1155" s="90">
        <v>44754</v>
      </c>
      <c r="C1155" s="48" t="s">
        <v>1097</v>
      </c>
      <c r="D1155" s="48" t="s">
        <v>887</v>
      </c>
      <c r="E1155" s="48">
        <v>80000</v>
      </c>
      <c r="F1155" s="48" t="s">
        <v>9</v>
      </c>
      <c r="G1155" s="48" t="s">
        <v>1057</v>
      </c>
      <c r="H1155" s="49" t="s">
        <v>456</v>
      </c>
    </row>
    <row r="1156" spans="1:8" x14ac:dyDescent="0.25">
      <c r="A1156" s="93">
        <v>85</v>
      </c>
      <c r="B1156" s="90">
        <v>44779</v>
      </c>
      <c r="C1156" s="48" t="s">
        <v>1098</v>
      </c>
      <c r="D1156" s="48" t="s">
        <v>887</v>
      </c>
      <c r="E1156" s="48">
        <v>40000</v>
      </c>
      <c r="F1156" s="48" t="s">
        <v>9</v>
      </c>
      <c r="G1156" s="48" t="s">
        <v>1057</v>
      </c>
      <c r="H1156" s="49" t="s">
        <v>456</v>
      </c>
    </row>
    <row r="1157" spans="1:8" x14ac:dyDescent="0.25">
      <c r="A1157" s="93">
        <v>86</v>
      </c>
      <c r="B1157" s="90">
        <v>44819</v>
      </c>
      <c r="C1157" s="48" t="s">
        <v>1099</v>
      </c>
      <c r="D1157" s="48" t="s">
        <v>887</v>
      </c>
      <c r="E1157" s="48">
        <v>40000</v>
      </c>
      <c r="F1157" s="48" t="s">
        <v>9</v>
      </c>
      <c r="G1157" s="48" t="s">
        <v>1057</v>
      </c>
      <c r="H1157" s="49" t="s">
        <v>456</v>
      </c>
    </row>
    <row r="1158" spans="1:8" x14ac:dyDescent="0.25">
      <c r="A1158" s="93">
        <v>87</v>
      </c>
      <c r="B1158" s="90">
        <v>44862</v>
      </c>
      <c r="C1158" s="48" t="s">
        <v>1100</v>
      </c>
      <c r="D1158" s="48" t="s">
        <v>887</v>
      </c>
      <c r="E1158" s="48">
        <v>40000</v>
      </c>
      <c r="F1158" s="48" t="s">
        <v>9</v>
      </c>
      <c r="G1158" s="48" t="s">
        <v>1057</v>
      </c>
      <c r="H1158" s="49" t="s">
        <v>456</v>
      </c>
    </row>
    <row r="1159" spans="1:8" x14ac:dyDescent="0.25">
      <c r="A1159" s="93">
        <v>88</v>
      </c>
      <c r="B1159" s="90">
        <v>44895</v>
      </c>
      <c r="C1159" s="48" t="s">
        <v>1101</v>
      </c>
      <c r="D1159" s="48" t="s">
        <v>887</v>
      </c>
      <c r="E1159" s="48">
        <v>40000</v>
      </c>
      <c r="F1159" s="48" t="s">
        <v>9</v>
      </c>
      <c r="G1159" s="48" t="s">
        <v>1057</v>
      </c>
      <c r="H1159" s="49" t="s">
        <v>456</v>
      </c>
    </row>
    <row r="1160" spans="1:8" x14ac:dyDescent="0.25">
      <c r="A1160" s="93">
        <v>89</v>
      </c>
      <c r="B1160" s="90">
        <v>44635</v>
      </c>
      <c r="C1160" s="48" t="s">
        <v>1102</v>
      </c>
      <c r="D1160" s="48" t="s">
        <v>887</v>
      </c>
      <c r="E1160" s="48">
        <v>40000</v>
      </c>
      <c r="F1160" s="48" t="s">
        <v>9</v>
      </c>
      <c r="G1160" s="48" t="s">
        <v>1057</v>
      </c>
      <c r="H1160" s="49" t="s">
        <v>456</v>
      </c>
    </row>
    <row r="1161" spans="1:8" x14ac:dyDescent="0.25">
      <c r="A1161" s="93">
        <v>90</v>
      </c>
      <c r="B1161" s="90">
        <v>45016</v>
      </c>
      <c r="C1161" s="48" t="s">
        <v>1103</v>
      </c>
      <c r="D1161" s="48" t="s">
        <v>887</v>
      </c>
      <c r="E1161" s="48">
        <v>40000</v>
      </c>
      <c r="F1161" s="48" t="s">
        <v>9</v>
      </c>
      <c r="G1161" s="48" t="s">
        <v>1057</v>
      </c>
      <c r="H1161" s="49" t="s">
        <v>456</v>
      </c>
    </row>
    <row r="1162" spans="1:8" x14ac:dyDescent="0.25">
      <c r="A1162" s="93">
        <v>91</v>
      </c>
      <c r="B1162" s="90">
        <v>44679</v>
      </c>
      <c r="C1162" s="48" t="s">
        <v>1104</v>
      </c>
      <c r="D1162" s="48" t="s">
        <v>1105</v>
      </c>
      <c r="E1162" s="48">
        <v>14532</v>
      </c>
      <c r="F1162" s="48" t="s">
        <v>9</v>
      </c>
      <c r="G1162" s="48"/>
      <c r="H1162" s="49" t="s">
        <v>1070</v>
      </c>
    </row>
    <row r="1163" spans="1:8" x14ac:dyDescent="0.25">
      <c r="A1163" s="93">
        <v>92</v>
      </c>
      <c r="B1163" s="90">
        <v>44679</v>
      </c>
      <c r="C1163" s="48" t="s">
        <v>1106</v>
      </c>
      <c r="D1163" s="48" t="s">
        <v>1105</v>
      </c>
      <c r="E1163" s="48">
        <v>113627</v>
      </c>
      <c r="F1163" s="48" t="s">
        <v>9</v>
      </c>
      <c r="G1163" s="48"/>
      <c r="H1163" s="49" t="s">
        <v>1070</v>
      </c>
    </row>
    <row r="1164" spans="1:8" x14ac:dyDescent="0.25">
      <c r="A1164" s="93">
        <v>93</v>
      </c>
      <c r="B1164" s="90">
        <v>44679</v>
      </c>
      <c r="C1164" s="48">
        <v>36</v>
      </c>
      <c r="D1164" s="48" t="s">
        <v>713</v>
      </c>
      <c r="E1164" s="48">
        <v>18000</v>
      </c>
      <c r="F1164" s="48" t="s">
        <v>9</v>
      </c>
      <c r="G1164" s="48"/>
      <c r="H1164" s="49" t="s">
        <v>1070</v>
      </c>
    </row>
    <row r="1165" spans="1:8" x14ac:dyDescent="0.25">
      <c r="A1165" s="93">
        <v>94</v>
      </c>
      <c r="B1165" s="90">
        <v>44681</v>
      </c>
      <c r="C1165" s="48">
        <v>45</v>
      </c>
      <c r="D1165" s="48" t="s">
        <v>713</v>
      </c>
      <c r="E1165" s="48">
        <v>18000</v>
      </c>
      <c r="F1165" s="48" t="s">
        <v>9</v>
      </c>
      <c r="G1165" s="48"/>
      <c r="H1165" s="49" t="s">
        <v>1070</v>
      </c>
    </row>
    <row r="1166" spans="1:8" x14ac:dyDescent="0.25">
      <c r="A1166" s="93">
        <v>95</v>
      </c>
      <c r="B1166" s="90">
        <v>44696</v>
      </c>
      <c r="C1166" s="48">
        <v>1720</v>
      </c>
      <c r="D1166" s="48" t="s">
        <v>1105</v>
      </c>
      <c r="E1166" s="48">
        <v>14532</v>
      </c>
      <c r="F1166" s="48" t="s">
        <v>9</v>
      </c>
      <c r="G1166" s="48"/>
      <c r="H1166" s="49" t="s">
        <v>1070</v>
      </c>
    </row>
    <row r="1167" spans="1:8" x14ac:dyDescent="0.25">
      <c r="A1167" s="93">
        <v>96</v>
      </c>
      <c r="B1167" s="90">
        <v>44696</v>
      </c>
      <c r="C1167" s="48" t="s">
        <v>1107</v>
      </c>
      <c r="D1167" s="48" t="s">
        <v>1105</v>
      </c>
      <c r="E1167" s="48">
        <v>114996</v>
      </c>
      <c r="F1167" s="48" t="s">
        <v>9</v>
      </c>
      <c r="G1167" s="48"/>
      <c r="H1167" s="49" t="s">
        <v>1070</v>
      </c>
    </row>
    <row r="1168" spans="1:8" x14ac:dyDescent="0.25">
      <c r="A1168" s="93">
        <v>97</v>
      </c>
      <c r="B1168" s="90">
        <v>44722</v>
      </c>
      <c r="C1168" s="48" t="s">
        <v>1108</v>
      </c>
      <c r="D1168" s="48" t="s">
        <v>1105</v>
      </c>
      <c r="E1168" s="48">
        <v>14532</v>
      </c>
      <c r="F1168" s="48" t="s">
        <v>9</v>
      </c>
      <c r="G1168" s="48"/>
      <c r="H1168" s="49" t="s">
        <v>1070</v>
      </c>
    </row>
    <row r="1169" spans="1:8" x14ac:dyDescent="0.25">
      <c r="A1169" s="93">
        <v>98</v>
      </c>
      <c r="B1169" s="90">
        <v>44722</v>
      </c>
      <c r="C1169" s="48" t="s">
        <v>1109</v>
      </c>
      <c r="D1169" s="48" t="s">
        <v>1105</v>
      </c>
      <c r="E1169" s="48">
        <v>116550</v>
      </c>
      <c r="F1169" s="48" t="s">
        <v>9</v>
      </c>
      <c r="G1169" s="48"/>
      <c r="H1169" s="49" t="s">
        <v>1070</v>
      </c>
    </row>
    <row r="1170" spans="1:8" x14ac:dyDescent="0.25">
      <c r="A1170" s="93">
        <v>99</v>
      </c>
      <c r="B1170" s="90">
        <v>44725</v>
      </c>
      <c r="C1170" s="48">
        <v>50</v>
      </c>
      <c r="D1170" s="48" t="s">
        <v>713</v>
      </c>
      <c r="E1170" s="48">
        <v>36000</v>
      </c>
      <c r="F1170" s="48" t="s">
        <v>9</v>
      </c>
      <c r="G1170" s="48"/>
      <c r="H1170" s="49" t="s">
        <v>1070</v>
      </c>
    </row>
    <row r="1171" spans="1:8" x14ac:dyDescent="0.25">
      <c r="A1171" s="93">
        <v>100</v>
      </c>
      <c r="B1171" s="90">
        <v>44742</v>
      </c>
      <c r="C1171" s="48">
        <v>92</v>
      </c>
      <c r="D1171" s="48" t="s">
        <v>713</v>
      </c>
      <c r="E1171" s="48">
        <v>18500</v>
      </c>
      <c r="F1171" s="48" t="s">
        <v>9</v>
      </c>
      <c r="G1171" s="48"/>
      <c r="H1171" s="49" t="s">
        <v>1070</v>
      </c>
    </row>
    <row r="1172" spans="1:8" x14ac:dyDescent="0.25">
      <c r="A1172" s="93">
        <v>101</v>
      </c>
      <c r="B1172" s="90">
        <v>44770</v>
      </c>
      <c r="C1172" s="48">
        <v>55</v>
      </c>
      <c r="D1172" s="48" t="s">
        <v>1110</v>
      </c>
      <c r="E1172" s="48">
        <v>13674</v>
      </c>
      <c r="F1172" s="48" t="s">
        <v>9</v>
      </c>
      <c r="G1172" s="48"/>
      <c r="H1172" s="49" t="s">
        <v>1070</v>
      </c>
    </row>
    <row r="1173" spans="1:8" x14ac:dyDescent="0.25">
      <c r="A1173" s="93">
        <v>102</v>
      </c>
      <c r="B1173" s="90">
        <v>44773</v>
      </c>
      <c r="C1173" s="48" t="s">
        <v>1111</v>
      </c>
      <c r="D1173" s="48" t="s">
        <v>1105</v>
      </c>
      <c r="E1173" s="48">
        <v>112369</v>
      </c>
      <c r="F1173" s="48" t="s">
        <v>9</v>
      </c>
      <c r="G1173" s="48"/>
      <c r="H1173" s="49" t="s">
        <v>1070</v>
      </c>
    </row>
    <row r="1174" spans="1:8" x14ac:dyDescent="0.25">
      <c r="A1174" s="93">
        <v>103</v>
      </c>
      <c r="B1174" s="90">
        <v>44773</v>
      </c>
      <c r="C1174" s="48" t="s">
        <v>1112</v>
      </c>
      <c r="D1174" s="48" t="s">
        <v>1105</v>
      </c>
      <c r="E1174" s="48">
        <v>14532</v>
      </c>
      <c r="F1174" s="48" t="s">
        <v>9</v>
      </c>
      <c r="G1174" s="48"/>
      <c r="H1174" s="49" t="s">
        <v>1070</v>
      </c>
    </row>
    <row r="1175" spans="1:8" x14ac:dyDescent="0.25">
      <c r="A1175" s="93">
        <v>104</v>
      </c>
      <c r="B1175" s="90">
        <v>44773</v>
      </c>
      <c r="C1175" s="48" t="s">
        <v>1113</v>
      </c>
      <c r="D1175" s="48" t="s">
        <v>1105</v>
      </c>
      <c r="E1175" s="48">
        <v>15888</v>
      </c>
      <c r="F1175" s="48" t="s">
        <v>9</v>
      </c>
      <c r="G1175" s="48"/>
      <c r="H1175" s="49" t="s">
        <v>1070</v>
      </c>
    </row>
    <row r="1176" spans="1:8" x14ac:dyDescent="0.25">
      <c r="A1176" s="93">
        <v>105</v>
      </c>
      <c r="B1176" s="90">
        <v>44773</v>
      </c>
      <c r="C1176" s="48" t="s">
        <v>1114</v>
      </c>
      <c r="D1176" s="48" t="s">
        <v>1105</v>
      </c>
      <c r="E1176" s="48">
        <v>113368</v>
      </c>
      <c r="F1176" s="48" t="s">
        <v>9</v>
      </c>
      <c r="G1176" s="48"/>
      <c r="H1176" s="49" t="s">
        <v>1070</v>
      </c>
    </row>
    <row r="1177" spans="1:8" x14ac:dyDescent="0.25">
      <c r="A1177" s="93">
        <v>106</v>
      </c>
      <c r="B1177" s="90">
        <v>44829</v>
      </c>
      <c r="C1177" s="48">
        <v>106</v>
      </c>
      <c r="D1177" s="48" t="s">
        <v>713</v>
      </c>
      <c r="E1177" s="48">
        <v>19000</v>
      </c>
      <c r="F1177" s="48" t="s">
        <v>9</v>
      </c>
      <c r="G1177" s="48"/>
      <c r="H1177" s="49" t="s">
        <v>1070</v>
      </c>
    </row>
    <row r="1178" spans="1:8" x14ac:dyDescent="0.25">
      <c r="A1178" s="93">
        <v>107</v>
      </c>
      <c r="B1178" s="90">
        <v>44846</v>
      </c>
      <c r="C1178" s="48">
        <v>8</v>
      </c>
      <c r="D1178" s="48" t="s">
        <v>713</v>
      </c>
      <c r="E1178" s="48">
        <v>19000</v>
      </c>
      <c r="F1178" s="48" t="s">
        <v>9</v>
      </c>
      <c r="G1178" s="48"/>
      <c r="H1178" s="49" t="s">
        <v>1070</v>
      </c>
    </row>
    <row r="1179" spans="1:8" x14ac:dyDescent="0.25">
      <c r="A1179" s="93">
        <v>108</v>
      </c>
      <c r="B1179" s="90">
        <v>44849</v>
      </c>
      <c r="C1179" s="48" t="s">
        <v>1115</v>
      </c>
      <c r="D1179" s="48" t="s">
        <v>1105</v>
      </c>
      <c r="E1179" s="48">
        <v>114737</v>
      </c>
      <c r="F1179" s="48" t="s">
        <v>9</v>
      </c>
      <c r="G1179" s="48"/>
      <c r="H1179" s="49" t="s">
        <v>1070</v>
      </c>
    </row>
    <row r="1180" spans="1:8" x14ac:dyDescent="0.25">
      <c r="A1180" s="93">
        <v>109</v>
      </c>
      <c r="B1180" s="90">
        <v>44849</v>
      </c>
      <c r="C1180" s="48" t="s">
        <v>1116</v>
      </c>
      <c r="D1180" s="48" t="s">
        <v>1105</v>
      </c>
      <c r="E1180" s="48">
        <v>1355.94</v>
      </c>
      <c r="F1180" s="48" t="s">
        <v>9</v>
      </c>
      <c r="G1180" s="48"/>
      <c r="H1180" s="49" t="s">
        <v>1070</v>
      </c>
    </row>
    <row r="1181" spans="1:8" x14ac:dyDescent="0.25">
      <c r="A1181" s="93">
        <v>110</v>
      </c>
      <c r="B1181" s="90">
        <v>44853</v>
      </c>
      <c r="C1181" s="48">
        <v>17</v>
      </c>
      <c r="D1181" s="48" t="s">
        <v>713</v>
      </c>
      <c r="E1181" s="48">
        <v>19000</v>
      </c>
      <c r="F1181" s="48" t="s">
        <v>9</v>
      </c>
      <c r="G1181" s="48"/>
      <c r="H1181" s="49" t="s">
        <v>1070</v>
      </c>
    </row>
    <row r="1182" spans="1:8" x14ac:dyDescent="0.25">
      <c r="A1182" s="93">
        <v>111</v>
      </c>
      <c r="B1182" s="90">
        <v>44880</v>
      </c>
      <c r="C1182" s="48" t="s">
        <v>1117</v>
      </c>
      <c r="D1182" s="48" t="s">
        <v>1105</v>
      </c>
      <c r="E1182" s="48">
        <v>16608</v>
      </c>
      <c r="F1182" s="48" t="s">
        <v>9</v>
      </c>
      <c r="G1182" s="48"/>
      <c r="H1182" s="49" t="s">
        <v>1070</v>
      </c>
    </row>
    <row r="1183" spans="1:8" x14ac:dyDescent="0.25">
      <c r="A1183" s="93">
        <v>112</v>
      </c>
      <c r="B1183" s="90">
        <v>44880</v>
      </c>
      <c r="C1183" s="48" t="s">
        <v>1118</v>
      </c>
      <c r="D1183" s="48" t="s">
        <v>1105</v>
      </c>
      <c r="E1183" s="48">
        <v>133237</v>
      </c>
      <c r="F1183" s="48" t="s">
        <v>9</v>
      </c>
      <c r="G1183" s="48"/>
      <c r="H1183" s="49" t="s">
        <v>1070</v>
      </c>
    </row>
    <row r="1184" spans="1:8" x14ac:dyDescent="0.25">
      <c r="A1184" s="93">
        <v>113</v>
      </c>
      <c r="B1184" s="90">
        <v>44919</v>
      </c>
      <c r="C1184" s="48">
        <v>7</v>
      </c>
      <c r="D1184" s="48" t="s">
        <v>713</v>
      </c>
      <c r="E1184" s="48">
        <v>19000</v>
      </c>
      <c r="F1184" s="48" t="s">
        <v>9</v>
      </c>
      <c r="G1184" s="48"/>
      <c r="H1184" s="49" t="s">
        <v>1070</v>
      </c>
    </row>
    <row r="1185" spans="1:8" x14ac:dyDescent="0.25">
      <c r="A1185" s="93">
        <v>114</v>
      </c>
      <c r="B1185" s="90">
        <v>44926</v>
      </c>
      <c r="C1185" s="48" t="s">
        <v>1119</v>
      </c>
      <c r="D1185" s="48" t="s">
        <v>1105</v>
      </c>
      <c r="E1185" s="48">
        <v>6228</v>
      </c>
      <c r="F1185" s="48" t="s">
        <v>9</v>
      </c>
      <c r="G1185" s="48"/>
      <c r="H1185" s="49" t="s">
        <v>1070</v>
      </c>
    </row>
    <row r="1186" spans="1:8" x14ac:dyDescent="0.25">
      <c r="A1186" s="93">
        <v>115</v>
      </c>
      <c r="B1186" s="90">
        <v>44926</v>
      </c>
      <c r="C1186" s="48" t="s">
        <v>1120</v>
      </c>
      <c r="D1186" s="48" t="s">
        <v>1105</v>
      </c>
      <c r="E1186" s="48">
        <v>118400</v>
      </c>
      <c r="F1186" s="48" t="s">
        <v>9</v>
      </c>
      <c r="G1186" s="48"/>
      <c r="H1186" s="49" t="s">
        <v>1070</v>
      </c>
    </row>
    <row r="1187" spans="1:8" x14ac:dyDescent="0.25">
      <c r="A1187" s="93">
        <v>116</v>
      </c>
      <c r="B1187" s="90">
        <v>44942</v>
      </c>
      <c r="C1187" s="48" t="s">
        <v>1121</v>
      </c>
      <c r="D1187" s="48" t="s">
        <v>1105</v>
      </c>
      <c r="E1187" s="48">
        <v>131646</v>
      </c>
      <c r="F1187" s="48" t="s">
        <v>9</v>
      </c>
      <c r="G1187" s="48"/>
      <c r="H1187" s="49" t="s">
        <v>1070</v>
      </c>
    </row>
    <row r="1188" spans="1:8" x14ac:dyDescent="0.25">
      <c r="A1188" s="93">
        <v>117</v>
      </c>
      <c r="B1188" s="90">
        <v>44942</v>
      </c>
      <c r="C1188" s="48" t="s">
        <v>1122</v>
      </c>
      <c r="D1188" s="48" t="s">
        <v>1105</v>
      </c>
      <c r="E1188" s="48">
        <v>16608</v>
      </c>
      <c r="F1188" s="48" t="s">
        <v>9</v>
      </c>
      <c r="G1188" s="48"/>
      <c r="H1188" s="49" t="s">
        <v>1070</v>
      </c>
    </row>
    <row r="1189" spans="1:8" x14ac:dyDescent="0.25">
      <c r="A1189" s="93">
        <v>118</v>
      </c>
      <c r="B1189" s="90">
        <v>44943</v>
      </c>
      <c r="C1189" s="48">
        <v>9</v>
      </c>
      <c r="D1189" s="48" t="s">
        <v>713</v>
      </c>
      <c r="E1189" s="48">
        <v>19000</v>
      </c>
      <c r="F1189" s="48" t="s">
        <v>9</v>
      </c>
      <c r="G1189" s="48"/>
      <c r="H1189" s="49" t="s">
        <v>1070</v>
      </c>
    </row>
    <row r="1190" spans="1:8" x14ac:dyDescent="0.25">
      <c r="A1190" s="93">
        <v>119</v>
      </c>
      <c r="B1190" s="90">
        <v>44954</v>
      </c>
      <c r="C1190" s="48" t="s">
        <v>1123</v>
      </c>
      <c r="D1190" s="48" t="s">
        <v>1105</v>
      </c>
      <c r="E1190" s="48">
        <v>112776</v>
      </c>
      <c r="F1190" s="48" t="s">
        <v>9</v>
      </c>
      <c r="G1190" s="48"/>
      <c r="H1190" s="49" t="s">
        <v>1070</v>
      </c>
    </row>
    <row r="1191" spans="1:8" x14ac:dyDescent="0.25">
      <c r="A1191" s="93">
        <v>120</v>
      </c>
      <c r="B1191" s="90">
        <v>44693</v>
      </c>
      <c r="C1191" s="48">
        <v>1262100290</v>
      </c>
      <c r="D1191" s="48" t="s">
        <v>224</v>
      </c>
      <c r="E1191" s="48">
        <v>170000</v>
      </c>
      <c r="F1191" s="48" t="s">
        <v>9</v>
      </c>
      <c r="G1191" s="48"/>
      <c r="H1191" s="49" t="s">
        <v>1093</v>
      </c>
    </row>
    <row r="1192" spans="1:8" x14ac:dyDescent="0.25">
      <c r="A1192" s="93">
        <v>121</v>
      </c>
      <c r="B1192" s="90">
        <v>44819</v>
      </c>
      <c r="C1192" s="48">
        <v>1262101286</v>
      </c>
      <c r="D1192" s="48" t="s">
        <v>224</v>
      </c>
      <c r="E1192" s="48">
        <v>170000</v>
      </c>
      <c r="F1192" s="48" t="s">
        <v>9</v>
      </c>
      <c r="G1192" s="48"/>
      <c r="H1192" s="49" t="s">
        <v>1093</v>
      </c>
    </row>
    <row r="1193" spans="1:8" x14ac:dyDescent="0.25">
      <c r="A1193" s="93">
        <v>122</v>
      </c>
      <c r="B1193" s="90">
        <v>44865</v>
      </c>
      <c r="C1193" s="48">
        <v>4</v>
      </c>
      <c r="D1193" s="48" t="s">
        <v>1124</v>
      </c>
      <c r="E1193" s="48">
        <v>309862.83</v>
      </c>
      <c r="F1193" s="48" t="s">
        <v>9</v>
      </c>
      <c r="G1193" s="48"/>
      <c r="H1193" s="49" t="s">
        <v>1070</v>
      </c>
    </row>
    <row r="1194" spans="1:8" x14ac:dyDescent="0.25">
      <c r="A1194" s="93">
        <v>123</v>
      </c>
      <c r="B1194" s="90">
        <v>44895</v>
      </c>
      <c r="C1194" s="48">
        <v>1262101176</v>
      </c>
      <c r="D1194" s="48" t="s">
        <v>224</v>
      </c>
      <c r="E1194" s="48">
        <v>110710</v>
      </c>
      <c r="F1194" s="48" t="s">
        <v>9</v>
      </c>
      <c r="G1194" s="48"/>
      <c r="H1194" s="49" t="s">
        <v>1093</v>
      </c>
    </row>
    <row r="1195" spans="1:8" x14ac:dyDescent="0.25">
      <c r="A1195" s="93">
        <v>124</v>
      </c>
      <c r="B1195" s="90">
        <v>44895</v>
      </c>
      <c r="C1195" s="48" t="s">
        <v>1125</v>
      </c>
      <c r="D1195" s="48" t="s">
        <v>1126</v>
      </c>
      <c r="E1195" s="48">
        <v>341000</v>
      </c>
      <c r="F1195" s="48" t="s">
        <v>9</v>
      </c>
      <c r="G1195" s="48"/>
      <c r="H1195" s="49" t="s">
        <v>1127</v>
      </c>
    </row>
    <row r="1196" spans="1:8" x14ac:dyDescent="0.25">
      <c r="A1196" s="93">
        <v>125</v>
      </c>
      <c r="B1196" s="90">
        <v>44895</v>
      </c>
      <c r="C1196" s="48">
        <v>916</v>
      </c>
      <c r="D1196" s="48" t="s">
        <v>1128</v>
      </c>
      <c r="E1196" s="48">
        <v>1275457.6200000001</v>
      </c>
      <c r="F1196" s="48" t="s">
        <v>9</v>
      </c>
      <c r="G1196" s="48"/>
      <c r="H1196" s="49" t="s">
        <v>1070</v>
      </c>
    </row>
    <row r="1197" spans="1:8" x14ac:dyDescent="0.25">
      <c r="A1197" s="93">
        <v>126</v>
      </c>
      <c r="B1197" s="90">
        <v>44907</v>
      </c>
      <c r="C1197" s="48" t="s">
        <v>1129</v>
      </c>
      <c r="D1197" s="48" t="s">
        <v>1126</v>
      </c>
      <c r="E1197" s="48">
        <v>443124</v>
      </c>
      <c r="F1197" s="48" t="s">
        <v>9</v>
      </c>
      <c r="G1197" s="48"/>
      <c r="H1197" s="49" t="s">
        <v>1127</v>
      </c>
    </row>
    <row r="1198" spans="1:8" x14ac:dyDescent="0.25">
      <c r="A1198" s="93">
        <v>127</v>
      </c>
      <c r="B1198" s="90">
        <v>44954</v>
      </c>
      <c r="C1198" s="48" t="s">
        <v>1130</v>
      </c>
      <c r="D1198" s="48" t="s">
        <v>1126</v>
      </c>
      <c r="E1198" s="48">
        <v>349833.32</v>
      </c>
      <c r="F1198" s="48" t="s">
        <v>9</v>
      </c>
      <c r="G1198" s="48"/>
      <c r="H1198" s="49" t="s">
        <v>1127</v>
      </c>
    </row>
    <row r="1199" spans="1:8" x14ac:dyDescent="0.25">
      <c r="A1199" s="93">
        <v>128</v>
      </c>
      <c r="B1199" s="90">
        <v>45016</v>
      </c>
      <c r="C1199" s="48">
        <v>36</v>
      </c>
      <c r="D1199" s="48" t="s">
        <v>1126</v>
      </c>
      <c r="E1199" s="48">
        <v>32453</v>
      </c>
      <c r="F1199" s="48" t="s">
        <v>9</v>
      </c>
      <c r="G1199" s="48"/>
      <c r="H1199" s="49" t="s">
        <v>1127</v>
      </c>
    </row>
    <row r="1200" spans="1:8" x14ac:dyDescent="0.25">
      <c r="A1200" s="93">
        <v>129</v>
      </c>
      <c r="B1200" s="90">
        <v>45016</v>
      </c>
      <c r="C1200" s="48" t="s">
        <v>1131</v>
      </c>
      <c r="D1200" s="48" t="s">
        <v>1126</v>
      </c>
      <c r="E1200" s="48">
        <v>1282187</v>
      </c>
      <c r="F1200" s="48" t="s">
        <v>9</v>
      </c>
      <c r="G1200" s="48"/>
      <c r="H1200" s="49" t="s">
        <v>1127</v>
      </c>
    </row>
    <row r="1201" spans="1:8" x14ac:dyDescent="0.25">
      <c r="A1201" s="93">
        <v>130</v>
      </c>
      <c r="B1201" s="90">
        <v>45016</v>
      </c>
      <c r="C1201" s="48">
        <v>11</v>
      </c>
      <c r="D1201" s="48" t="s">
        <v>1067</v>
      </c>
      <c r="E1201" s="48">
        <v>84694</v>
      </c>
      <c r="F1201" s="48" t="s">
        <v>9</v>
      </c>
      <c r="G1201" s="48"/>
      <c r="H1201" s="49" t="s">
        <v>1070</v>
      </c>
    </row>
    <row r="1202" spans="1:8" x14ac:dyDescent="0.25">
      <c r="A1202" s="93">
        <v>131</v>
      </c>
      <c r="B1202" s="90">
        <v>45016</v>
      </c>
      <c r="C1202" s="48">
        <v>204</v>
      </c>
      <c r="D1202" s="48" t="s">
        <v>244</v>
      </c>
      <c r="E1202" s="48">
        <v>7079.6</v>
      </c>
      <c r="F1202" s="48" t="s">
        <v>9</v>
      </c>
      <c r="G1202" s="48"/>
      <c r="H1202" s="49" t="s">
        <v>1070</v>
      </c>
    </row>
    <row r="1203" spans="1:8" x14ac:dyDescent="0.25">
      <c r="A1203" s="93">
        <v>132</v>
      </c>
      <c r="B1203" s="90">
        <v>44789</v>
      </c>
      <c r="C1203" s="48">
        <v>10</v>
      </c>
      <c r="D1203" s="48" t="s">
        <v>72</v>
      </c>
      <c r="E1203" s="48">
        <v>4320594.92</v>
      </c>
      <c r="F1203" s="48" t="s">
        <v>9</v>
      </c>
      <c r="G1203" s="48"/>
      <c r="H1203" s="49" t="s">
        <v>1132</v>
      </c>
    </row>
    <row r="1204" spans="1:8" x14ac:dyDescent="0.25">
      <c r="A1204" s="93">
        <v>133</v>
      </c>
      <c r="B1204" s="90">
        <v>44895</v>
      </c>
      <c r="C1204" s="48">
        <v>16</v>
      </c>
      <c r="D1204" s="48" t="s">
        <v>72</v>
      </c>
      <c r="E1204" s="48">
        <v>4407765.25</v>
      </c>
      <c r="F1204" s="48" t="s">
        <v>9</v>
      </c>
      <c r="G1204" s="48"/>
      <c r="H1204" s="49" t="s">
        <v>1132</v>
      </c>
    </row>
    <row r="1205" spans="1:8" x14ac:dyDescent="0.25">
      <c r="A1205" s="93">
        <v>134</v>
      </c>
      <c r="B1205" s="90">
        <v>44895</v>
      </c>
      <c r="C1205" s="48">
        <v>17</v>
      </c>
      <c r="D1205" s="48" t="s">
        <v>72</v>
      </c>
      <c r="E1205" s="48">
        <v>2369839</v>
      </c>
      <c r="F1205" s="48" t="s">
        <v>9</v>
      </c>
      <c r="G1205" s="48"/>
      <c r="H1205" s="49" t="s">
        <v>1132</v>
      </c>
    </row>
    <row r="1206" spans="1:8" x14ac:dyDescent="0.25">
      <c r="A1206" s="93">
        <v>135</v>
      </c>
      <c r="B1206" s="90">
        <v>44935</v>
      </c>
      <c r="C1206" s="48">
        <v>20</v>
      </c>
      <c r="D1206" s="48" t="s">
        <v>72</v>
      </c>
      <c r="E1206" s="48">
        <v>2339771.19</v>
      </c>
      <c r="F1206" s="48" t="s">
        <v>9</v>
      </c>
      <c r="G1206" s="48"/>
      <c r="H1206" s="49" t="s">
        <v>1132</v>
      </c>
    </row>
    <row r="1207" spans="1:8" x14ac:dyDescent="0.25">
      <c r="A1207" s="93">
        <v>136</v>
      </c>
      <c r="B1207" s="90">
        <v>44926</v>
      </c>
      <c r="C1207" s="48" t="s">
        <v>1133</v>
      </c>
      <c r="D1207" s="48" t="s">
        <v>377</v>
      </c>
      <c r="E1207" s="48">
        <v>10252.540000000001</v>
      </c>
      <c r="F1207" s="48" t="s">
        <v>9</v>
      </c>
      <c r="G1207" s="48"/>
      <c r="H1207" s="49" t="s">
        <v>1087</v>
      </c>
    </row>
    <row r="1208" spans="1:8" x14ac:dyDescent="0.25">
      <c r="A1208" s="93">
        <v>137</v>
      </c>
      <c r="B1208" s="90">
        <v>44811</v>
      </c>
      <c r="C1208" s="48">
        <v>8260035790</v>
      </c>
      <c r="D1208" s="48" t="s">
        <v>1134</v>
      </c>
      <c r="E1208" s="48">
        <v>18466.080000000002</v>
      </c>
      <c r="F1208" s="48" t="s">
        <v>9</v>
      </c>
      <c r="G1208" s="48"/>
      <c r="H1208" s="49" t="s">
        <v>1070</v>
      </c>
    </row>
    <row r="1209" spans="1:8" x14ac:dyDescent="0.25">
      <c r="A1209" s="93">
        <v>138</v>
      </c>
      <c r="B1209" s="90">
        <v>44811</v>
      </c>
      <c r="C1209" s="48">
        <v>8260035789</v>
      </c>
      <c r="D1209" s="48" t="s">
        <v>1134</v>
      </c>
      <c r="E1209" s="48">
        <v>3177.14</v>
      </c>
      <c r="F1209" s="48" t="s">
        <v>9</v>
      </c>
      <c r="G1209" s="48"/>
      <c r="H1209" s="49" t="s">
        <v>1070</v>
      </c>
    </row>
    <row r="1210" spans="1:8" x14ac:dyDescent="0.25">
      <c r="A1210" s="93">
        <v>139</v>
      </c>
      <c r="B1210" s="90">
        <v>44811</v>
      </c>
      <c r="C1210" s="48">
        <v>8260035788</v>
      </c>
      <c r="D1210" s="48" t="s">
        <v>1134</v>
      </c>
      <c r="E1210" s="48">
        <v>27186.46</v>
      </c>
      <c r="F1210" s="48" t="s">
        <v>9</v>
      </c>
      <c r="G1210" s="48"/>
      <c r="H1210" s="49" t="s">
        <v>1070</v>
      </c>
    </row>
    <row r="1211" spans="1:8" x14ac:dyDescent="0.25">
      <c r="A1211" s="93">
        <v>140</v>
      </c>
      <c r="B1211" s="90">
        <v>44811</v>
      </c>
      <c r="C1211" s="48">
        <v>8260035787</v>
      </c>
      <c r="D1211" s="48" t="s">
        <v>1134</v>
      </c>
      <c r="E1211" s="48">
        <v>11150.34</v>
      </c>
      <c r="F1211" s="48" t="s">
        <v>9</v>
      </c>
      <c r="G1211" s="48"/>
      <c r="H1211" s="49" t="s">
        <v>1070</v>
      </c>
    </row>
    <row r="1212" spans="1:8" x14ac:dyDescent="0.25">
      <c r="A1212" s="93">
        <v>141</v>
      </c>
      <c r="B1212" s="90">
        <v>44811</v>
      </c>
      <c r="C1212" s="48">
        <v>8260035786</v>
      </c>
      <c r="D1212" s="48" t="s">
        <v>1134</v>
      </c>
      <c r="E1212" s="48">
        <v>17353.919999999998</v>
      </c>
      <c r="F1212" s="48" t="s">
        <v>9</v>
      </c>
      <c r="G1212" s="48"/>
      <c r="H1212" s="49" t="s">
        <v>1070</v>
      </c>
    </row>
    <row r="1213" spans="1:8" x14ac:dyDescent="0.25">
      <c r="A1213" s="93">
        <v>142</v>
      </c>
      <c r="B1213" s="90">
        <v>44811</v>
      </c>
      <c r="C1213" s="48">
        <v>8260035785</v>
      </c>
      <c r="D1213" s="48" t="s">
        <v>1134</v>
      </c>
      <c r="E1213" s="48">
        <v>110195.76</v>
      </c>
      <c r="F1213" s="48" t="s">
        <v>9</v>
      </c>
      <c r="G1213" s="48"/>
      <c r="H1213" s="49" t="s">
        <v>1070</v>
      </c>
    </row>
    <row r="1214" spans="1:8" x14ac:dyDescent="0.25">
      <c r="A1214" s="93">
        <v>143</v>
      </c>
      <c r="B1214" s="90">
        <v>44811</v>
      </c>
      <c r="C1214" s="48">
        <v>8260035784</v>
      </c>
      <c r="D1214" s="48" t="s">
        <v>1134</v>
      </c>
      <c r="E1214" s="48">
        <v>92131.36</v>
      </c>
      <c r="F1214" s="48" t="s">
        <v>9</v>
      </c>
      <c r="G1214" s="48"/>
      <c r="H1214" s="49" t="s">
        <v>1070</v>
      </c>
    </row>
    <row r="1215" spans="1:8" x14ac:dyDescent="0.25">
      <c r="A1215" s="93">
        <v>144</v>
      </c>
      <c r="B1215" s="90">
        <v>44883</v>
      </c>
      <c r="C1215" s="48">
        <v>8260036275</v>
      </c>
      <c r="D1215" s="48" t="s">
        <v>1134</v>
      </c>
      <c r="E1215" s="48">
        <v>247589.15</v>
      </c>
      <c r="F1215" s="48" t="s">
        <v>9</v>
      </c>
      <c r="G1215" s="48"/>
      <c r="H1215" s="49" t="s">
        <v>1070</v>
      </c>
    </row>
    <row r="1216" spans="1:8" x14ac:dyDescent="0.25">
      <c r="A1216" s="93">
        <v>145</v>
      </c>
      <c r="B1216" s="90">
        <v>44883</v>
      </c>
      <c r="C1216" s="48">
        <v>8260036759</v>
      </c>
      <c r="D1216" s="48" t="s">
        <v>1134</v>
      </c>
      <c r="E1216" s="48">
        <v>271508.47999999998</v>
      </c>
      <c r="F1216" s="48" t="s">
        <v>9</v>
      </c>
      <c r="G1216" s="48"/>
      <c r="H1216" s="49" t="s">
        <v>1070</v>
      </c>
    </row>
    <row r="1217" spans="1:8" x14ac:dyDescent="0.25">
      <c r="A1217" s="93">
        <v>146</v>
      </c>
      <c r="B1217" s="90">
        <v>44883</v>
      </c>
      <c r="C1217" s="48">
        <v>8260036766</v>
      </c>
      <c r="D1217" s="48" t="s">
        <v>1134</v>
      </c>
      <c r="E1217" s="48">
        <v>229758.3</v>
      </c>
      <c r="F1217" s="48" t="s">
        <v>9</v>
      </c>
      <c r="G1217" s="48"/>
      <c r="H1217" s="49" t="s">
        <v>1070</v>
      </c>
    </row>
    <row r="1218" spans="1:8" x14ac:dyDescent="0.25">
      <c r="A1218" s="93">
        <v>147</v>
      </c>
      <c r="B1218" s="90">
        <v>44883</v>
      </c>
      <c r="C1218" s="48">
        <v>8260036767</v>
      </c>
      <c r="D1218" s="48" t="s">
        <v>1134</v>
      </c>
      <c r="E1218" s="48">
        <v>240813.56</v>
      </c>
      <c r="F1218" s="48" t="s">
        <v>9</v>
      </c>
      <c r="G1218" s="48"/>
      <c r="H1218" s="49" t="s">
        <v>1070</v>
      </c>
    </row>
    <row r="1219" spans="1:8" x14ac:dyDescent="0.25">
      <c r="A1219" s="93">
        <v>148</v>
      </c>
      <c r="B1219" s="90">
        <v>44883</v>
      </c>
      <c r="C1219" s="48">
        <v>8260036768</v>
      </c>
      <c r="D1219" s="48" t="s">
        <v>1134</v>
      </c>
      <c r="E1219" s="48">
        <v>210422.04</v>
      </c>
      <c r="F1219" s="48" t="s">
        <v>9</v>
      </c>
      <c r="G1219" s="48"/>
      <c r="H1219" s="49" t="s">
        <v>1070</v>
      </c>
    </row>
    <row r="1220" spans="1:8" x14ac:dyDescent="0.25">
      <c r="A1220" s="93">
        <v>149</v>
      </c>
      <c r="B1220" s="90">
        <v>44895</v>
      </c>
      <c r="C1220" s="48">
        <v>8260036930</v>
      </c>
      <c r="D1220" s="48" t="s">
        <v>1134</v>
      </c>
      <c r="E1220" s="48">
        <v>631835.34</v>
      </c>
      <c r="F1220" s="48" t="s">
        <v>9</v>
      </c>
      <c r="G1220" s="48"/>
      <c r="H1220" s="49" t="s">
        <v>1070</v>
      </c>
    </row>
    <row r="1221" spans="1:8" x14ac:dyDescent="0.25">
      <c r="A1221" s="93">
        <v>150</v>
      </c>
      <c r="B1221" s="90">
        <v>44895</v>
      </c>
      <c r="C1221" s="48">
        <v>8260036931</v>
      </c>
      <c r="D1221" s="48" t="s">
        <v>1134</v>
      </c>
      <c r="E1221" s="48">
        <v>680870.17</v>
      </c>
      <c r="F1221" s="48" t="s">
        <v>9</v>
      </c>
      <c r="G1221" s="48"/>
      <c r="H1221" s="49" t="s">
        <v>1070</v>
      </c>
    </row>
    <row r="1222" spans="1:8" x14ac:dyDescent="0.25">
      <c r="A1222" s="93">
        <v>151</v>
      </c>
      <c r="B1222" s="90">
        <v>44895</v>
      </c>
      <c r="C1222" s="48">
        <v>8260036932</v>
      </c>
      <c r="D1222" s="48" t="s">
        <v>1134</v>
      </c>
      <c r="E1222" s="48">
        <v>662237.30000000005</v>
      </c>
      <c r="F1222" s="48" t="s">
        <v>9</v>
      </c>
      <c r="G1222" s="48"/>
      <c r="H1222" s="49" t="s">
        <v>1070</v>
      </c>
    </row>
    <row r="1223" spans="1:8" x14ac:dyDescent="0.25">
      <c r="A1223" s="93">
        <v>152</v>
      </c>
      <c r="B1223" s="90">
        <v>44895</v>
      </c>
      <c r="C1223" s="48">
        <v>8260036933</v>
      </c>
      <c r="D1223" s="48" t="s">
        <v>1134</v>
      </c>
      <c r="E1223" s="48">
        <v>578660.6</v>
      </c>
      <c r="F1223" s="48" t="s">
        <v>9</v>
      </c>
      <c r="G1223" s="48"/>
      <c r="H1223" s="49" t="s">
        <v>1070</v>
      </c>
    </row>
    <row r="1224" spans="1:8" x14ac:dyDescent="0.25">
      <c r="A1224" s="93">
        <v>153</v>
      </c>
      <c r="B1224" s="90">
        <v>44895</v>
      </c>
      <c r="C1224" s="48">
        <v>8260036934</v>
      </c>
      <c r="D1224" s="48" t="s">
        <v>1134</v>
      </c>
      <c r="E1224" s="48">
        <v>746648.31</v>
      </c>
      <c r="F1224" s="48" t="s">
        <v>9</v>
      </c>
      <c r="G1224" s="48"/>
      <c r="H1224" s="49" t="s">
        <v>1070</v>
      </c>
    </row>
    <row r="1225" spans="1:8" x14ac:dyDescent="0.25">
      <c r="A1225" s="93">
        <v>154</v>
      </c>
      <c r="B1225" s="90">
        <v>44895</v>
      </c>
      <c r="C1225" s="48">
        <v>8260036943</v>
      </c>
      <c r="D1225" s="48" t="s">
        <v>1134</v>
      </c>
      <c r="E1225" s="48">
        <v>1151807.21</v>
      </c>
      <c r="F1225" s="48" t="s">
        <v>9</v>
      </c>
      <c r="G1225" s="48"/>
      <c r="H1225" s="49" t="s">
        <v>1070</v>
      </c>
    </row>
    <row r="1226" spans="1:8" x14ac:dyDescent="0.25">
      <c r="A1226" s="93">
        <v>155</v>
      </c>
      <c r="B1226" s="90">
        <v>44895</v>
      </c>
      <c r="C1226" s="48">
        <v>8260036941</v>
      </c>
      <c r="D1226" s="48" t="s">
        <v>1134</v>
      </c>
      <c r="E1226" s="48">
        <v>418838.99</v>
      </c>
      <c r="F1226" s="48" t="s">
        <v>9</v>
      </c>
      <c r="G1226" s="48"/>
      <c r="H1226" s="49" t="s">
        <v>1070</v>
      </c>
    </row>
    <row r="1227" spans="1:8" x14ac:dyDescent="0.25">
      <c r="A1227" s="93">
        <v>156</v>
      </c>
      <c r="B1227" s="90">
        <v>44895</v>
      </c>
      <c r="C1227" s="48">
        <v>8260036942</v>
      </c>
      <c r="D1227" s="48" t="s">
        <v>1134</v>
      </c>
      <c r="E1227" s="48">
        <v>414967.8</v>
      </c>
      <c r="F1227" s="48" t="s">
        <v>9</v>
      </c>
      <c r="G1227" s="48"/>
      <c r="H1227" s="49" t="s">
        <v>1070</v>
      </c>
    </row>
    <row r="1228" spans="1:8" x14ac:dyDescent="0.25">
      <c r="A1228" s="93">
        <v>157</v>
      </c>
      <c r="B1228" s="90">
        <v>44895</v>
      </c>
      <c r="C1228" s="48">
        <v>8260036944</v>
      </c>
      <c r="D1228" s="48" t="s">
        <v>1134</v>
      </c>
      <c r="E1228" s="48">
        <v>1141161.44</v>
      </c>
      <c r="F1228" s="48" t="s">
        <v>9</v>
      </c>
      <c r="G1228" s="48"/>
      <c r="H1228" s="49" t="s">
        <v>1070</v>
      </c>
    </row>
    <row r="1229" spans="1:8" x14ac:dyDescent="0.25">
      <c r="A1229" s="93">
        <v>158</v>
      </c>
      <c r="B1229" s="90">
        <v>44807</v>
      </c>
      <c r="C1229" s="48" t="s">
        <v>1135</v>
      </c>
      <c r="D1229" s="48" t="s">
        <v>870</v>
      </c>
      <c r="E1229" s="48">
        <v>215222</v>
      </c>
      <c r="F1229" s="48" t="s">
        <v>9</v>
      </c>
      <c r="G1229" s="48"/>
      <c r="H1229" s="49" t="s">
        <v>173</v>
      </c>
    </row>
    <row r="1230" spans="1:8" x14ac:dyDescent="0.25">
      <c r="A1230" s="93">
        <v>159</v>
      </c>
      <c r="B1230" s="90">
        <v>44770</v>
      </c>
      <c r="C1230" s="48" t="s">
        <v>1136</v>
      </c>
      <c r="D1230" s="48" t="s">
        <v>1137</v>
      </c>
      <c r="E1230" s="48">
        <v>3800596.8</v>
      </c>
      <c r="F1230" s="48" t="s">
        <v>9</v>
      </c>
      <c r="G1230" s="48"/>
      <c r="H1230" s="49" t="s">
        <v>173</v>
      </c>
    </row>
    <row r="1231" spans="1:8" x14ac:dyDescent="0.25">
      <c r="A1231" s="93">
        <v>160</v>
      </c>
      <c r="B1231" s="90">
        <v>44770</v>
      </c>
      <c r="C1231" s="48" t="s">
        <v>1138</v>
      </c>
      <c r="D1231" s="48" t="s">
        <v>1137</v>
      </c>
      <c r="E1231" s="48">
        <v>299492.46000000002</v>
      </c>
      <c r="F1231" s="48" t="s">
        <v>9</v>
      </c>
      <c r="G1231" s="48"/>
      <c r="H1231" s="49" t="s">
        <v>173</v>
      </c>
    </row>
    <row r="1232" spans="1:8" x14ac:dyDescent="0.25">
      <c r="A1232" s="93">
        <v>161</v>
      </c>
      <c r="B1232" s="90">
        <v>44819</v>
      </c>
      <c r="C1232" s="48" t="s">
        <v>1139</v>
      </c>
      <c r="D1232" s="48" t="s">
        <v>1137</v>
      </c>
      <c r="E1232" s="48">
        <v>1451795</v>
      </c>
      <c r="F1232" s="48" t="s">
        <v>9</v>
      </c>
      <c r="G1232" s="48"/>
      <c r="H1232" s="49" t="s">
        <v>173</v>
      </c>
    </row>
    <row r="1233" spans="1:8" x14ac:dyDescent="0.25">
      <c r="A1233" s="93">
        <v>162</v>
      </c>
      <c r="B1233" s="90">
        <v>44820</v>
      </c>
      <c r="C1233" s="48" t="s">
        <v>1140</v>
      </c>
      <c r="D1233" s="48" t="s">
        <v>1137</v>
      </c>
      <c r="E1233" s="48">
        <v>137605</v>
      </c>
      <c r="F1233" s="48" t="s">
        <v>9</v>
      </c>
      <c r="G1233" s="48"/>
      <c r="H1233" s="49" t="s">
        <v>173</v>
      </c>
    </row>
    <row r="1234" spans="1:8" x14ac:dyDescent="0.25">
      <c r="A1234" s="93">
        <v>163</v>
      </c>
      <c r="B1234" s="90">
        <v>44840</v>
      </c>
      <c r="C1234" s="48" t="s">
        <v>1141</v>
      </c>
      <c r="D1234" s="48" t="s">
        <v>1137</v>
      </c>
      <c r="E1234" s="48">
        <v>888805.6</v>
      </c>
      <c r="F1234" s="48" t="s">
        <v>9</v>
      </c>
      <c r="G1234" s="48"/>
      <c r="H1234" s="49" t="s">
        <v>173</v>
      </c>
    </row>
    <row r="1235" spans="1:8" x14ac:dyDescent="0.25">
      <c r="A1235" s="93">
        <v>164</v>
      </c>
      <c r="B1235" s="90">
        <v>44847</v>
      </c>
      <c r="C1235" s="48" t="s">
        <v>1142</v>
      </c>
      <c r="D1235" s="48" t="s">
        <v>1137</v>
      </c>
      <c r="E1235" s="48">
        <v>613632.5</v>
      </c>
      <c r="F1235" s="48" t="s">
        <v>9</v>
      </c>
      <c r="G1235" s="48"/>
      <c r="H1235" s="49" t="s">
        <v>173</v>
      </c>
    </row>
    <row r="1236" spans="1:8" x14ac:dyDescent="0.25">
      <c r="A1236" s="93">
        <v>165</v>
      </c>
      <c r="B1236" s="90">
        <v>44861</v>
      </c>
      <c r="C1236" s="48" t="s">
        <v>1143</v>
      </c>
      <c r="D1236" s="48" t="s">
        <v>1137</v>
      </c>
      <c r="E1236" s="48">
        <v>128700</v>
      </c>
      <c r="F1236" s="48" t="s">
        <v>9</v>
      </c>
      <c r="G1236" s="48"/>
      <c r="H1236" s="49" t="s">
        <v>173</v>
      </c>
    </row>
    <row r="1237" spans="1:8" x14ac:dyDescent="0.25">
      <c r="A1237" s="93">
        <v>166</v>
      </c>
      <c r="B1237" s="90">
        <v>44890</v>
      </c>
      <c r="C1237" s="48" t="s">
        <v>1144</v>
      </c>
      <c r="D1237" s="48" t="s">
        <v>1137</v>
      </c>
      <c r="E1237" s="48">
        <v>612036.75</v>
      </c>
      <c r="F1237" s="48" t="s">
        <v>9</v>
      </c>
      <c r="G1237" s="48"/>
      <c r="H1237" s="49" t="s">
        <v>173</v>
      </c>
    </row>
    <row r="1238" spans="1:8" x14ac:dyDescent="0.25">
      <c r="A1238" s="93">
        <v>167</v>
      </c>
      <c r="B1238" s="90">
        <v>44965</v>
      </c>
      <c r="C1238" s="48" t="s">
        <v>1145</v>
      </c>
      <c r="D1238" s="48" t="s">
        <v>1137</v>
      </c>
      <c r="E1238" s="48">
        <v>246097</v>
      </c>
      <c r="F1238" s="48" t="s">
        <v>9</v>
      </c>
      <c r="G1238" s="48"/>
      <c r="H1238" s="49" t="s">
        <v>173</v>
      </c>
    </row>
    <row r="1239" spans="1:8" x14ac:dyDescent="0.25">
      <c r="A1239" s="93">
        <v>168</v>
      </c>
      <c r="B1239" s="90">
        <v>44965</v>
      </c>
      <c r="C1239" s="48" t="s">
        <v>1146</v>
      </c>
      <c r="D1239" s="48" t="s">
        <v>1137</v>
      </c>
      <c r="E1239" s="48">
        <v>578340</v>
      </c>
      <c r="F1239" s="48" t="s">
        <v>9</v>
      </c>
      <c r="G1239" s="48"/>
      <c r="H1239" s="49" t="s">
        <v>173</v>
      </c>
    </row>
    <row r="1240" spans="1:8" x14ac:dyDescent="0.25">
      <c r="A1240" s="93">
        <v>169</v>
      </c>
      <c r="B1240" s="90">
        <v>44965</v>
      </c>
      <c r="C1240" s="48" t="s">
        <v>1147</v>
      </c>
      <c r="D1240" s="48" t="s">
        <v>1137</v>
      </c>
      <c r="E1240" s="48">
        <v>1532500</v>
      </c>
      <c r="F1240" s="48" t="s">
        <v>9</v>
      </c>
      <c r="G1240" s="48"/>
      <c r="H1240" s="49" t="s">
        <v>173</v>
      </c>
    </row>
    <row r="1241" spans="1:8" x14ac:dyDescent="0.25">
      <c r="A1241" s="93">
        <v>170</v>
      </c>
      <c r="B1241" s="90">
        <v>44696</v>
      </c>
      <c r="C1241" s="48" t="s">
        <v>1148</v>
      </c>
      <c r="D1241" s="48" t="s">
        <v>1149</v>
      </c>
      <c r="E1241" s="48">
        <v>820500</v>
      </c>
      <c r="F1241" s="48" t="s">
        <v>9</v>
      </c>
      <c r="G1241" s="48"/>
      <c r="H1241" s="49" t="s">
        <v>1070</v>
      </c>
    </row>
    <row r="1242" spans="1:8" x14ac:dyDescent="0.25">
      <c r="A1242" s="93">
        <v>171</v>
      </c>
      <c r="B1242" s="90">
        <v>44696</v>
      </c>
      <c r="C1242" s="48" t="s">
        <v>1150</v>
      </c>
      <c r="D1242" s="48" t="s">
        <v>1149</v>
      </c>
      <c r="E1242" s="48">
        <v>723400</v>
      </c>
      <c r="F1242" s="48" t="s">
        <v>9</v>
      </c>
      <c r="G1242" s="48"/>
      <c r="H1242" s="49" t="s">
        <v>1070</v>
      </c>
    </row>
    <row r="1243" spans="1:8" x14ac:dyDescent="0.25">
      <c r="A1243" s="93">
        <v>172</v>
      </c>
      <c r="B1243" s="90">
        <v>44835</v>
      </c>
      <c r="C1243" s="48">
        <v>73</v>
      </c>
      <c r="D1243" s="48" t="s">
        <v>1149</v>
      </c>
      <c r="E1243" s="48">
        <v>319800.82</v>
      </c>
      <c r="F1243" s="48" t="s">
        <v>9</v>
      </c>
      <c r="G1243" s="48"/>
      <c r="H1243" s="49" t="s">
        <v>1070</v>
      </c>
    </row>
    <row r="1244" spans="1:8" x14ac:dyDescent="0.25">
      <c r="A1244" s="93">
        <v>173</v>
      </c>
      <c r="B1244" s="90">
        <v>44895</v>
      </c>
      <c r="C1244" s="48" t="s">
        <v>1151</v>
      </c>
      <c r="D1244" s="48" t="s">
        <v>1152</v>
      </c>
      <c r="E1244" s="48">
        <v>847700</v>
      </c>
      <c r="F1244" s="48" t="s">
        <v>9</v>
      </c>
      <c r="G1244" s="48"/>
      <c r="H1244" s="49" t="s">
        <v>1153</v>
      </c>
    </row>
    <row r="1245" spans="1:8" x14ac:dyDescent="0.25">
      <c r="A1245" s="93">
        <v>174</v>
      </c>
      <c r="B1245" s="90">
        <v>44895</v>
      </c>
      <c r="C1245" s="48" t="s">
        <v>1154</v>
      </c>
      <c r="D1245" s="48" t="s">
        <v>1152</v>
      </c>
      <c r="E1245" s="48">
        <v>2069500</v>
      </c>
      <c r="F1245" s="48" t="s">
        <v>9</v>
      </c>
      <c r="G1245" s="48"/>
      <c r="H1245" s="49" t="s">
        <v>1153</v>
      </c>
    </row>
    <row r="1246" spans="1:8" x14ac:dyDescent="0.25">
      <c r="A1246" s="93">
        <v>175</v>
      </c>
      <c r="B1246" s="90">
        <v>44895</v>
      </c>
      <c r="C1246" s="48">
        <v>240</v>
      </c>
      <c r="D1246" s="48" t="s">
        <v>1155</v>
      </c>
      <c r="E1246" s="48">
        <v>20212.5</v>
      </c>
      <c r="F1246" s="48" t="s">
        <v>23</v>
      </c>
      <c r="G1246" s="48" t="s">
        <v>138</v>
      </c>
      <c r="H1246" s="49" t="s">
        <v>1070</v>
      </c>
    </row>
    <row r="1247" spans="1:8" x14ac:dyDescent="0.25">
      <c r="A1247" s="93">
        <v>176</v>
      </c>
      <c r="B1247" s="90">
        <v>44895</v>
      </c>
      <c r="C1247" s="48">
        <v>1519</v>
      </c>
      <c r="D1247" s="48" t="s">
        <v>1156</v>
      </c>
      <c r="E1247" s="48">
        <v>57216</v>
      </c>
      <c r="F1247" s="48" t="s">
        <v>9</v>
      </c>
      <c r="G1247" s="48" t="s">
        <v>202</v>
      </c>
      <c r="H1247" s="49" t="s">
        <v>1070</v>
      </c>
    </row>
    <row r="1248" spans="1:8" x14ac:dyDescent="0.25">
      <c r="A1248" s="93">
        <v>177</v>
      </c>
      <c r="B1248" s="90">
        <v>44895</v>
      </c>
      <c r="C1248" s="48">
        <v>844</v>
      </c>
      <c r="D1248" s="48" t="s">
        <v>1157</v>
      </c>
      <c r="E1248" s="48">
        <v>39672.86</v>
      </c>
      <c r="F1248" s="48" t="s">
        <v>23</v>
      </c>
      <c r="G1248" s="48" t="s">
        <v>138</v>
      </c>
      <c r="H1248" s="49" t="s">
        <v>1158</v>
      </c>
    </row>
    <row r="1249" spans="1:8" x14ac:dyDescent="0.25">
      <c r="A1249" s="93">
        <v>178</v>
      </c>
      <c r="B1249" s="90">
        <v>44895</v>
      </c>
      <c r="C1249" s="48">
        <v>4132</v>
      </c>
      <c r="D1249" s="48" t="s">
        <v>211</v>
      </c>
      <c r="E1249" s="48">
        <v>922410</v>
      </c>
      <c r="F1249" s="48" t="s">
        <v>9</v>
      </c>
      <c r="G1249" s="48" t="s">
        <v>1159</v>
      </c>
      <c r="H1249" s="49" t="s">
        <v>1070</v>
      </c>
    </row>
    <row r="1250" spans="1:8" x14ac:dyDescent="0.25">
      <c r="A1250" s="93">
        <v>179</v>
      </c>
      <c r="B1250" s="90">
        <v>44895</v>
      </c>
      <c r="C1250" s="48" t="s">
        <v>1160</v>
      </c>
      <c r="D1250" s="48" t="s">
        <v>1161</v>
      </c>
      <c r="E1250" s="48">
        <v>2452947.87</v>
      </c>
      <c r="F1250" s="48" t="s">
        <v>23</v>
      </c>
      <c r="G1250" s="48" t="s">
        <v>138</v>
      </c>
      <c r="H1250" s="49" t="s">
        <v>1158</v>
      </c>
    </row>
    <row r="1251" spans="1:8" x14ac:dyDescent="0.25">
      <c r="A1251" s="93">
        <v>180</v>
      </c>
      <c r="B1251" s="90">
        <v>44919</v>
      </c>
      <c r="C1251" s="48" t="s">
        <v>1162</v>
      </c>
      <c r="D1251" s="48" t="s">
        <v>1163</v>
      </c>
      <c r="E1251" s="48">
        <v>45374.95</v>
      </c>
      <c r="F1251" s="48" t="s">
        <v>9</v>
      </c>
      <c r="G1251" s="48" t="s">
        <v>1159</v>
      </c>
      <c r="H1251" s="49" t="s">
        <v>1070</v>
      </c>
    </row>
    <row r="1252" spans="1:8" x14ac:dyDescent="0.25">
      <c r="A1252" s="93">
        <v>181</v>
      </c>
      <c r="B1252" s="90">
        <v>44919</v>
      </c>
      <c r="C1252" s="48">
        <v>238</v>
      </c>
      <c r="D1252" s="48" t="s">
        <v>1155</v>
      </c>
      <c r="E1252" s="48">
        <v>20212.5</v>
      </c>
      <c r="F1252" s="48" t="s">
        <v>23</v>
      </c>
      <c r="G1252" s="48" t="s">
        <v>138</v>
      </c>
      <c r="H1252" s="49" t="s">
        <v>1070</v>
      </c>
    </row>
    <row r="1253" spans="1:8" x14ac:dyDescent="0.25">
      <c r="A1253" s="93">
        <v>182</v>
      </c>
      <c r="B1253" s="90">
        <v>44919</v>
      </c>
      <c r="C1253" s="48">
        <v>1572</v>
      </c>
      <c r="D1253" s="48" t="s">
        <v>1156</v>
      </c>
      <c r="E1253" s="48">
        <v>28800</v>
      </c>
      <c r="F1253" s="48" t="s">
        <v>23</v>
      </c>
      <c r="G1253" s="48" t="s">
        <v>202</v>
      </c>
      <c r="H1253" s="49" t="s">
        <v>1158</v>
      </c>
    </row>
    <row r="1254" spans="1:8" x14ac:dyDescent="0.25">
      <c r="A1254" s="93">
        <v>183</v>
      </c>
      <c r="B1254" s="90">
        <v>44926</v>
      </c>
      <c r="C1254" s="48" t="s">
        <v>1164</v>
      </c>
      <c r="D1254" s="48" t="s">
        <v>1163</v>
      </c>
      <c r="E1254" s="48">
        <v>40886.46</v>
      </c>
      <c r="F1254" s="48" t="s">
        <v>9</v>
      </c>
      <c r="G1254" s="48" t="s">
        <v>1159</v>
      </c>
      <c r="H1254" s="49" t="s">
        <v>1070</v>
      </c>
    </row>
    <row r="1255" spans="1:8" x14ac:dyDescent="0.25">
      <c r="A1255" s="93">
        <v>184</v>
      </c>
      <c r="B1255" s="90">
        <v>44926</v>
      </c>
      <c r="C1255" s="48">
        <v>1709</v>
      </c>
      <c r="D1255" s="48" t="s">
        <v>1156</v>
      </c>
      <c r="E1255" s="48">
        <v>72000</v>
      </c>
      <c r="F1255" s="48" t="s">
        <v>9</v>
      </c>
      <c r="G1255" s="48" t="s">
        <v>202</v>
      </c>
      <c r="H1255" s="49" t="s">
        <v>1070</v>
      </c>
    </row>
    <row r="1256" spans="1:8" x14ac:dyDescent="0.25">
      <c r="A1256" s="93">
        <v>185</v>
      </c>
      <c r="B1256" s="90">
        <v>44661</v>
      </c>
      <c r="C1256" s="48" t="s">
        <v>1165</v>
      </c>
      <c r="D1256" s="48" t="s">
        <v>1166</v>
      </c>
      <c r="E1256" s="48">
        <v>11440.68</v>
      </c>
      <c r="F1256" s="48" t="s">
        <v>9</v>
      </c>
      <c r="G1256" s="48"/>
      <c r="H1256" s="49" t="s">
        <v>1070</v>
      </c>
    </row>
    <row r="1257" spans="1:8" x14ac:dyDescent="0.25">
      <c r="A1257" s="93">
        <v>186</v>
      </c>
      <c r="B1257" s="90">
        <v>44730</v>
      </c>
      <c r="C1257" s="48" t="s">
        <v>1167</v>
      </c>
      <c r="D1257" s="48" t="s">
        <v>1166</v>
      </c>
      <c r="E1257" s="48">
        <v>30800</v>
      </c>
      <c r="F1257" s="48" t="s">
        <v>9</v>
      </c>
      <c r="G1257" s="48"/>
      <c r="H1257" s="49" t="s">
        <v>1070</v>
      </c>
    </row>
    <row r="1258" spans="1:8" x14ac:dyDescent="0.25">
      <c r="A1258" s="93">
        <v>187</v>
      </c>
      <c r="B1258" s="90">
        <v>44925</v>
      </c>
      <c r="C1258" s="48">
        <v>269</v>
      </c>
      <c r="D1258" s="48" t="s">
        <v>1168</v>
      </c>
      <c r="E1258" s="48">
        <v>71550</v>
      </c>
      <c r="F1258" s="48" t="s">
        <v>9</v>
      </c>
      <c r="G1258" s="48"/>
      <c r="H1258" s="49" t="s">
        <v>1070</v>
      </c>
    </row>
    <row r="1259" spans="1:8" x14ac:dyDescent="0.25">
      <c r="A1259" s="93">
        <v>188</v>
      </c>
      <c r="B1259" s="90">
        <v>44932</v>
      </c>
      <c r="C1259" s="48">
        <v>3343</v>
      </c>
      <c r="D1259" s="48" t="s">
        <v>1166</v>
      </c>
      <c r="E1259" s="48">
        <v>17568.990000000002</v>
      </c>
      <c r="F1259" s="48" t="s">
        <v>9</v>
      </c>
      <c r="G1259" s="48"/>
      <c r="H1259" s="49" t="s">
        <v>1070</v>
      </c>
    </row>
    <row r="1260" spans="1:8" x14ac:dyDescent="0.25">
      <c r="A1260" s="93">
        <v>189</v>
      </c>
      <c r="B1260" s="90">
        <v>44942</v>
      </c>
      <c r="C1260" s="48">
        <v>4175</v>
      </c>
      <c r="D1260" s="48" t="s">
        <v>211</v>
      </c>
      <c r="E1260" s="48">
        <v>942590</v>
      </c>
      <c r="F1260" s="48" t="s">
        <v>23</v>
      </c>
      <c r="G1260" s="48"/>
      <c r="H1260" s="49" t="s">
        <v>1158</v>
      </c>
    </row>
    <row r="1261" spans="1:8" x14ac:dyDescent="0.25">
      <c r="A1261" s="93">
        <v>190</v>
      </c>
      <c r="B1261" s="90">
        <v>44942</v>
      </c>
      <c r="C1261" s="48">
        <v>381</v>
      </c>
      <c r="D1261" s="48" t="s">
        <v>16</v>
      </c>
      <c r="E1261" s="48">
        <v>195569.32</v>
      </c>
      <c r="F1261" s="48" t="s">
        <v>9</v>
      </c>
      <c r="G1261" s="48"/>
      <c r="H1261" s="49" t="s">
        <v>1070</v>
      </c>
    </row>
    <row r="1262" spans="1:8" x14ac:dyDescent="0.25">
      <c r="A1262" s="93">
        <v>191</v>
      </c>
      <c r="B1262" s="90">
        <v>44965</v>
      </c>
      <c r="C1262" s="48">
        <v>305</v>
      </c>
      <c r="D1262" s="48" t="s">
        <v>1155</v>
      </c>
      <c r="E1262" s="48">
        <v>21333.27</v>
      </c>
      <c r="F1262" s="48" t="s">
        <v>9</v>
      </c>
      <c r="G1262" s="48"/>
      <c r="H1262" s="49" t="s">
        <v>1070</v>
      </c>
    </row>
    <row r="1263" spans="1:8" x14ac:dyDescent="0.25">
      <c r="A1263" s="93">
        <v>192</v>
      </c>
      <c r="B1263" s="90">
        <v>44974</v>
      </c>
      <c r="C1263" s="48" t="s">
        <v>1169</v>
      </c>
      <c r="D1263" s="48" t="s">
        <v>1166</v>
      </c>
      <c r="E1263" s="48">
        <v>42681</v>
      </c>
      <c r="F1263" s="48" t="s">
        <v>9</v>
      </c>
      <c r="G1263" s="48"/>
      <c r="H1263" s="49" t="s">
        <v>1070</v>
      </c>
    </row>
    <row r="1264" spans="1:8" x14ac:dyDescent="0.25">
      <c r="A1264" s="93">
        <v>193</v>
      </c>
      <c r="B1264" s="90">
        <v>44974</v>
      </c>
      <c r="C1264" s="48" t="s">
        <v>1170</v>
      </c>
      <c r="D1264" s="48" t="s">
        <v>1171</v>
      </c>
      <c r="E1264" s="48">
        <v>31910</v>
      </c>
      <c r="F1264" s="48" t="s">
        <v>9</v>
      </c>
      <c r="G1264" s="48"/>
      <c r="H1264" s="49" t="s">
        <v>1070</v>
      </c>
    </row>
    <row r="1265" spans="1:8" x14ac:dyDescent="0.25">
      <c r="A1265" s="93">
        <v>194</v>
      </c>
      <c r="B1265" s="90">
        <v>44987</v>
      </c>
      <c r="C1265" s="48" t="s">
        <v>1172</v>
      </c>
      <c r="D1265" s="48" t="s">
        <v>1173</v>
      </c>
      <c r="E1265" s="48">
        <v>5802548.96</v>
      </c>
      <c r="F1265" s="48" t="s">
        <v>23</v>
      </c>
      <c r="G1265" s="48"/>
      <c r="H1265" s="49" t="s">
        <v>1158</v>
      </c>
    </row>
    <row r="1266" spans="1:8" x14ac:dyDescent="0.25">
      <c r="A1266" s="93">
        <v>195</v>
      </c>
      <c r="B1266" s="90">
        <v>44987</v>
      </c>
      <c r="C1266" s="48">
        <v>377</v>
      </c>
      <c r="D1266" s="48" t="s">
        <v>1155</v>
      </c>
      <c r="E1266" s="48">
        <v>37681.339999999997</v>
      </c>
      <c r="F1266" s="48" t="s">
        <v>9</v>
      </c>
      <c r="G1266" s="48"/>
      <c r="H1266" s="49" t="s">
        <v>1070</v>
      </c>
    </row>
    <row r="1267" spans="1:8" x14ac:dyDescent="0.25">
      <c r="A1267" s="93">
        <v>196</v>
      </c>
      <c r="B1267" s="90">
        <v>45016</v>
      </c>
      <c r="C1267" s="48">
        <v>396</v>
      </c>
      <c r="D1267" s="48" t="s">
        <v>1155</v>
      </c>
      <c r="E1267" s="48">
        <v>34091.75</v>
      </c>
      <c r="F1267" s="48" t="s">
        <v>9</v>
      </c>
      <c r="G1267" s="48"/>
      <c r="H1267" s="49" t="s">
        <v>1070</v>
      </c>
    </row>
    <row r="1268" spans="1:8" x14ac:dyDescent="0.25">
      <c r="A1268" s="93">
        <v>197</v>
      </c>
      <c r="B1268" s="90">
        <v>45016</v>
      </c>
      <c r="C1268" s="48">
        <v>12</v>
      </c>
      <c r="D1268" s="48" t="s">
        <v>1067</v>
      </c>
      <c r="E1268" s="48">
        <v>238398.24</v>
      </c>
      <c r="F1268" s="48" t="s">
        <v>9</v>
      </c>
      <c r="G1268" s="48"/>
      <c r="H1268" s="49" t="s">
        <v>1070</v>
      </c>
    </row>
    <row r="1269" spans="1:8" x14ac:dyDescent="0.25">
      <c r="A1269" s="93">
        <v>198</v>
      </c>
      <c r="B1269" s="90">
        <v>45016</v>
      </c>
      <c r="C1269" s="48">
        <v>19</v>
      </c>
      <c r="D1269" s="48" t="s">
        <v>1174</v>
      </c>
      <c r="E1269" s="48">
        <v>249375</v>
      </c>
      <c r="F1269" s="48" t="s">
        <v>9</v>
      </c>
      <c r="G1269" s="48"/>
      <c r="H1269" s="49" t="s">
        <v>1070</v>
      </c>
    </row>
    <row r="1270" spans="1:8" x14ac:dyDescent="0.25">
      <c r="A1270" s="93">
        <v>199</v>
      </c>
      <c r="B1270" s="90">
        <v>45016</v>
      </c>
      <c r="C1270" s="48">
        <v>20</v>
      </c>
      <c r="D1270" s="48" t="s">
        <v>1174</v>
      </c>
      <c r="E1270" s="48">
        <v>249375</v>
      </c>
      <c r="F1270" s="48" t="s">
        <v>9</v>
      </c>
      <c r="G1270" s="48"/>
      <c r="H1270" s="49" t="s">
        <v>1070</v>
      </c>
    </row>
    <row r="1271" spans="1:8" x14ac:dyDescent="0.25">
      <c r="A1271" s="93">
        <v>200</v>
      </c>
      <c r="B1271" s="90">
        <v>45016</v>
      </c>
      <c r="C1271" s="48">
        <v>11</v>
      </c>
      <c r="D1271" s="48" t="s">
        <v>1067</v>
      </c>
      <c r="E1271" s="48">
        <v>655065.62</v>
      </c>
      <c r="F1271" s="48" t="s">
        <v>9</v>
      </c>
      <c r="G1271" s="48"/>
      <c r="H1271" s="49" t="s">
        <v>1070</v>
      </c>
    </row>
    <row r="1272" spans="1:8" x14ac:dyDescent="0.25">
      <c r="A1272" s="93">
        <v>201</v>
      </c>
      <c r="B1272" s="90">
        <v>44712</v>
      </c>
      <c r="C1272" s="48">
        <v>1</v>
      </c>
      <c r="D1272" s="48" t="s">
        <v>407</v>
      </c>
      <c r="E1272" s="48">
        <v>52000</v>
      </c>
      <c r="F1272" s="48" t="s">
        <v>9</v>
      </c>
      <c r="G1272" s="48"/>
      <c r="H1272" s="49" t="s">
        <v>1070</v>
      </c>
    </row>
    <row r="1273" spans="1:8" x14ac:dyDescent="0.25">
      <c r="A1273" s="93">
        <v>202</v>
      </c>
      <c r="B1273" s="90">
        <v>44722</v>
      </c>
      <c r="C1273" s="50" t="s">
        <v>1175</v>
      </c>
      <c r="D1273" s="48" t="s">
        <v>1176</v>
      </c>
      <c r="E1273" s="48">
        <v>8436939.2699999996</v>
      </c>
      <c r="F1273" s="48" t="s">
        <v>9</v>
      </c>
      <c r="G1273" s="48"/>
      <c r="H1273" s="49" t="s">
        <v>1070</v>
      </c>
    </row>
    <row r="1274" spans="1:8" x14ac:dyDescent="0.25">
      <c r="A1274" s="93">
        <v>203</v>
      </c>
      <c r="B1274" s="90">
        <v>44819</v>
      </c>
      <c r="C1274" s="48" t="s">
        <v>1177</v>
      </c>
      <c r="D1274" s="48" t="s">
        <v>1176</v>
      </c>
      <c r="E1274" s="48">
        <v>1479472</v>
      </c>
      <c r="F1274" s="48" t="s">
        <v>9</v>
      </c>
      <c r="G1274" s="48"/>
      <c r="H1274" s="49" t="s">
        <v>1070</v>
      </c>
    </row>
    <row r="1275" spans="1:8" x14ac:dyDescent="0.25">
      <c r="A1275" s="93">
        <v>204</v>
      </c>
      <c r="B1275" s="90">
        <v>44820</v>
      </c>
      <c r="C1275" s="48">
        <v>36</v>
      </c>
      <c r="D1275" s="48" t="s">
        <v>1051</v>
      </c>
      <c r="E1275" s="48">
        <v>508480</v>
      </c>
      <c r="F1275" s="48" t="s">
        <v>9</v>
      </c>
      <c r="G1275" s="48"/>
      <c r="H1275" s="49" t="s">
        <v>1070</v>
      </c>
    </row>
    <row r="1276" spans="1:8" x14ac:dyDescent="0.25">
      <c r="A1276" s="93">
        <v>205</v>
      </c>
      <c r="B1276" s="90">
        <v>44845</v>
      </c>
      <c r="C1276" s="48" t="s">
        <v>1178</v>
      </c>
      <c r="D1276" s="48" t="s">
        <v>1176</v>
      </c>
      <c r="E1276" s="48">
        <v>2220658</v>
      </c>
      <c r="F1276" s="48" t="s">
        <v>9</v>
      </c>
      <c r="G1276" s="48"/>
      <c r="H1276" s="49" t="s">
        <v>1070</v>
      </c>
    </row>
    <row r="1277" spans="1:8" x14ac:dyDescent="0.25">
      <c r="A1277" s="93">
        <v>206</v>
      </c>
      <c r="B1277" s="90">
        <v>44845</v>
      </c>
      <c r="C1277" s="48" t="s">
        <v>1179</v>
      </c>
      <c r="D1277" s="48" t="s">
        <v>1176</v>
      </c>
      <c r="E1277" s="48">
        <v>1700862</v>
      </c>
      <c r="F1277" s="48" t="s">
        <v>9</v>
      </c>
      <c r="G1277" s="48"/>
      <c r="H1277" s="49" t="s">
        <v>1070</v>
      </c>
    </row>
    <row r="1278" spans="1:8" x14ac:dyDescent="0.25">
      <c r="A1278" s="93">
        <v>207</v>
      </c>
      <c r="B1278" s="90">
        <v>44861</v>
      </c>
      <c r="C1278" s="48" t="s">
        <v>1180</v>
      </c>
      <c r="D1278" s="48" t="s">
        <v>1176</v>
      </c>
      <c r="E1278" s="48">
        <v>5667240</v>
      </c>
      <c r="F1278" s="48" t="s">
        <v>9</v>
      </c>
      <c r="G1278" s="48"/>
      <c r="H1278" s="49" t="s">
        <v>1070</v>
      </c>
    </row>
    <row r="1279" spans="1:8" x14ac:dyDescent="0.25">
      <c r="A1279" s="93">
        <v>208</v>
      </c>
      <c r="B1279" s="90">
        <v>44865</v>
      </c>
      <c r="C1279" s="48" t="s">
        <v>1181</v>
      </c>
      <c r="D1279" s="48" t="s">
        <v>1176</v>
      </c>
      <c r="E1279" s="48">
        <v>4557208</v>
      </c>
      <c r="F1279" s="48" t="s">
        <v>9</v>
      </c>
      <c r="G1279" s="48"/>
      <c r="H1279" s="49" t="s">
        <v>1070</v>
      </c>
    </row>
    <row r="1280" spans="1:8" x14ac:dyDescent="0.25">
      <c r="A1280" s="93">
        <v>209</v>
      </c>
      <c r="B1280" s="90">
        <v>44875</v>
      </c>
      <c r="C1280" s="48">
        <v>46</v>
      </c>
      <c r="D1280" s="48" t="s">
        <v>1051</v>
      </c>
      <c r="E1280" s="48">
        <v>391840</v>
      </c>
      <c r="F1280" s="48" t="s">
        <v>9</v>
      </c>
      <c r="G1280" s="48"/>
      <c r="H1280" s="49" t="s">
        <v>1070</v>
      </c>
    </row>
    <row r="1281" spans="1:8" x14ac:dyDescent="0.25">
      <c r="A1281" s="93">
        <v>210</v>
      </c>
      <c r="B1281" s="90">
        <v>44875</v>
      </c>
      <c r="C1281" s="48">
        <v>47</v>
      </c>
      <c r="D1281" s="48" t="s">
        <v>1051</v>
      </c>
      <c r="E1281" s="48">
        <v>1360232</v>
      </c>
      <c r="F1281" s="48" t="s">
        <v>9</v>
      </c>
      <c r="G1281" s="48"/>
      <c r="H1281" s="49" t="s">
        <v>1070</v>
      </c>
    </row>
    <row r="1282" spans="1:8" x14ac:dyDescent="0.25">
      <c r="A1282" s="93">
        <v>211</v>
      </c>
      <c r="B1282" s="90">
        <v>44895</v>
      </c>
      <c r="C1282" s="48">
        <v>3</v>
      </c>
      <c r="D1282" s="48" t="s">
        <v>407</v>
      </c>
      <c r="E1282" s="48">
        <v>24703.39</v>
      </c>
      <c r="F1282" s="48" t="s">
        <v>9</v>
      </c>
      <c r="G1282" s="48"/>
      <c r="H1282" s="49" t="s">
        <v>1070</v>
      </c>
    </row>
    <row r="1283" spans="1:8" x14ac:dyDescent="0.25">
      <c r="A1283" s="93">
        <v>212</v>
      </c>
      <c r="B1283" s="90">
        <v>44895</v>
      </c>
      <c r="C1283" s="48">
        <v>2</v>
      </c>
      <c r="D1283" s="48" t="s">
        <v>407</v>
      </c>
      <c r="E1283" s="48">
        <v>228144</v>
      </c>
      <c r="F1283" s="48" t="s">
        <v>9</v>
      </c>
      <c r="G1283" s="48"/>
      <c r="H1283" s="49" t="s">
        <v>1070</v>
      </c>
    </row>
    <row r="1284" spans="1:8" x14ac:dyDescent="0.25">
      <c r="A1284" s="93">
        <v>213</v>
      </c>
      <c r="B1284" s="90">
        <v>44926</v>
      </c>
      <c r="C1284" s="48">
        <v>3077</v>
      </c>
      <c r="D1284" s="48" t="s">
        <v>1166</v>
      </c>
      <c r="E1284" s="48">
        <v>1694.9</v>
      </c>
      <c r="F1284" s="48" t="s">
        <v>9</v>
      </c>
      <c r="G1284" s="48"/>
      <c r="H1284" s="49" t="s">
        <v>1070</v>
      </c>
    </row>
    <row r="1285" spans="1:8" x14ac:dyDescent="0.25">
      <c r="A1285" s="93">
        <v>214</v>
      </c>
      <c r="B1285" s="90">
        <v>44926</v>
      </c>
      <c r="C1285" s="48">
        <v>3179</v>
      </c>
      <c r="D1285" s="48" t="s">
        <v>1166</v>
      </c>
      <c r="E1285" s="48">
        <v>5898.3</v>
      </c>
      <c r="F1285" s="48" t="s">
        <v>9</v>
      </c>
      <c r="G1285" s="48"/>
      <c r="H1285" s="49" t="s">
        <v>1070</v>
      </c>
    </row>
    <row r="1286" spans="1:8" x14ac:dyDescent="0.25">
      <c r="A1286" s="93">
        <v>215</v>
      </c>
      <c r="B1286" s="90">
        <v>44932</v>
      </c>
      <c r="C1286" s="48">
        <v>291</v>
      </c>
      <c r="D1286" s="48" t="s">
        <v>1155</v>
      </c>
      <c r="E1286" s="48">
        <v>20347</v>
      </c>
      <c r="F1286" s="48" t="s">
        <v>9</v>
      </c>
      <c r="G1286" s="48"/>
      <c r="H1286" s="49" t="s">
        <v>1070</v>
      </c>
    </row>
    <row r="1287" spans="1:8" x14ac:dyDescent="0.25">
      <c r="A1287" s="93">
        <v>216</v>
      </c>
      <c r="B1287" s="90">
        <v>44933</v>
      </c>
      <c r="C1287" s="48" t="s">
        <v>1182</v>
      </c>
      <c r="D1287" s="48" t="s">
        <v>1183</v>
      </c>
      <c r="E1287" s="48">
        <v>286625</v>
      </c>
      <c r="F1287" s="48" t="s">
        <v>9</v>
      </c>
      <c r="G1287" s="48"/>
      <c r="H1287" s="49" t="s">
        <v>1087</v>
      </c>
    </row>
    <row r="1288" spans="1:8" x14ac:dyDescent="0.25">
      <c r="A1288" s="93">
        <v>217</v>
      </c>
      <c r="B1288" s="90">
        <v>44933</v>
      </c>
      <c r="C1288" s="48" t="s">
        <v>1184</v>
      </c>
      <c r="D1288" s="48" t="s">
        <v>1168</v>
      </c>
      <c r="E1288" s="48">
        <v>124480</v>
      </c>
      <c r="F1288" s="48" t="s">
        <v>9</v>
      </c>
      <c r="G1288" s="48"/>
      <c r="H1288" s="49" t="s">
        <v>1070</v>
      </c>
    </row>
    <row r="1289" spans="1:8" x14ac:dyDescent="0.25">
      <c r="A1289" s="93">
        <v>218</v>
      </c>
      <c r="B1289" s="90">
        <v>44941</v>
      </c>
      <c r="C1289" s="48" t="s">
        <v>1185</v>
      </c>
      <c r="D1289" s="48" t="s">
        <v>1186</v>
      </c>
      <c r="E1289" s="48">
        <v>62711.86</v>
      </c>
      <c r="F1289" s="48" t="s">
        <v>9</v>
      </c>
      <c r="G1289" s="48"/>
      <c r="H1289" s="49" t="s">
        <v>1070</v>
      </c>
    </row>
    <row r="1290" spans="1:8" x14ac:dyDescent="0.25">
      <c r="A1290" s="93">
        <v>219</v>
      </c>
      <c r="B1290" s="90">
        <v>44941</v>
      </c>
      <c r="C1290" s="48" t="s">
        <v>1187</v>
      </c>
      <c r="D1290" s="48" t="s">
        <v>1186</v>
      </c>
      <c r="E1290" s="48">
        <v>62923.72</v>
      </c>
      <c r="F1290" s="48" t="s">
        <v>9</v>
      </c>
      <c r="G1290" s="48"/>
      <c r="H1290" s="49" t="s">
        <v>1070</v>
      </c>
    </row>
    <row r="1291" spans="1:8" x14ac:dyDescent="0.25">
      <c r="A1291" s="93">
        <v>220</v>
      </c>
      <c r="B1291" s="90">
        <v>44941</v>
      </c>
      <c r="C1291" s="48" t="s">
        <v>1188</v>
      </c>
      <c r="D1291" s="48" t="s">
        <v>1186</v>
      </c>
      <c r="E1291" s="48">
        <v>62711.86</v>
      </c>
      <c r="F1291" s="48" t="s">
        <v>9</v>
      </c>
      <c r="G1291" s="48"/>
      <c r="H1291" s="49" t="s">
        <v>1070</v>
      </c>
    </row>
    <row r="1292" spans="1:8" x14ac:dyDescent="0.25">
      <c r="A1292" s="93">
        <v>221</v>
      </c>
      <c r="B1292" s="90">
        <v>44941</v>
      </c>
      <c r="C1292" s="48" t="s">
        <v>1189</v>
      </c>
      <c r="D1292" s="48" t="s">
        <v>1186</v>
      </c>
      <c r="E1292" s="48">
        <v>62923.72</v>
      </c>
      <c r="F1292" s="48" t="s">
        <v>9</v>
      </c>
      <c r="G1292" s="48"/>
      <c r="H1292" s="49" t="s">
        <v>1070</v>
      </c>
    </row>
    <row r="1293" spans="1:8" x14ac:dyDescent="0.25">
      <c r="A1293" s="93">
        <v>222</v>
      </c>
      <c r="B1293" s="90">
        <v>44948</v>
      </c>
      <c r="C1293" s="48">
        <v>66</v>
      </c>
      <c r="D1293" s="48" t="s">
        <v>1051</v>
      </c>
      <c r="E1293" s="48">
        <v>1782552</v>
      </c>
      <c r="F1293" s="48" t="s">
        <v>9</v>
      </c>
      <c r="G1293" s="48"/>
      <c r="H1293" s="49" t="s">
        <v>1070</v>
      </c>
    </row>
    <row r="1294" spans="1:8" x14ac:dyDescent="0.25">
      <c r="A1294" s="93">
        <v>223</v>
      </c>
      <c r="B1294" s="90">
        <v>44948</v>
      </c>
      <c r="C1294" s="48">
        <v>64</v>
      </c>
      <c r="D1294" s="48" t="s">
        <v>1051</v>
      </c>
      <c r="E1294" s="48">
        <v>127118.75</v>
      </c>
      <c r="F1294" s="48" t="s">
        <v>9</v>
      </c>
      <c r="G1294" s="48"/>
      <c r="H1294" s="49" t="s">
        <v>1070</v>
      </c>
    </row>
    <row r="1295" spans="1:8" x14ac:dyDescent="0.25">
      <c r="A1295" s="93">
        <v>224</v>
      </c>
      <c r="B1295" s="90">
        <v>44948</v>
      </c>
      <c r="C1295" s="48">
        <v>23</v>
      </c>
      <c r="D1295" s="48" t="s">
        <v>1051</v>
      </c>
      <c r="E1295" s="48">
        <v>271062</v>
      </c>
      <c r="F1295" s="48" t="s">
        <v>9</v>
      </c>
      <c r="G1295" s="48"/>
      <c r="H1295" s="49" t="s">
        <v>1070</v>
      </c>
    </row>
    <row r="1296" spans="1:8" x14ac:dyDescent="0.25">
      <c r="A1296" s="93">
        <v>225</v>
      </c>
      <c r="B1296" s="90">
        <v>44948</v>
      </c>
      <c r="C1296" s="48">
        <v>13</v>
      </c>
      <c r="D1296" s="48" t="s">
        <v>1051</v>
      </c>
      <c r="E1296" s="48">
        <v>445577</v>
      </c>
      <c r="F1296" s="48" t="s">
        <v>9</v>
      </c>
      <c r="G1296" s="48"/>
      <c r="H1296" s="49" t="s">
        <v>1070</v>
      </c>
    </row>
    <row r="1297" spans="1:8" x14ac:dyDescent="0.25">
      <c r="A1297" s="93">
        <v>226</v>
      </c>
      <c r="B1297" s="90">
        <v>44948</v>
      </c>
      <c r="C1297" s="48">
        <v>15</v>
      </c>
      <c r="D1297" s="48" t="s">
        <v>1051</v>
      </c>
      <c r="E1297" s="48">
        <v>114442</v>
      </c>
      <c r="F1297" s="48" t="s">
        <v>9</v>
      </c>
      <c r="G1297" s="48"/>
      <c r="H1297" s="49" t="s">
        <v>1070</v>
      </c>
    </row>
    <row r="1298" spans="1:8" x14ac:dyDescent="0.25">
      <c r="A1298" s="93">
        <v>227</v>
      </c>
      <c r="B1298" s="90">
        <v>44948</v>
      </c>
      <c r="C1298" s="48">
        <v>16</v>
      </c>
      <c r="D1298" s="48" t="s">
        <v>1051</v>
      </c>
      <c r="E1298" s="48">
        <v>744950</v>
      </c>
      <c r="F1298" s="48" t="s">
        <v>9</v>
      </c>
      <c r="G1298" s="48"/>
      <c r="H1298" s="49" t="s">
        <v>1070</v>
      </c>
    </row>
    <row r="1299" spans="1:8" x14ac:dyDescent="0.25">
      <c r="A1299" s="93">
        <v>228</v>
      </c>
      <c r="B1299" s="90">
        <v>44951</v>
      </c>
      <c r="C1299" s="48">
        <v>60</v>
      </c>
      <c r="D1299" s="48" t="s">
        <v>1051</v>
      </c>
      <c r="E1299" s="48">
        <v>1694928</v>
      </c>
      <c r="F1299" s="48" t="s">
        <v>9</v>
      </c>
      <c r="G1299" s="48"/>
      <c r="H1299" s="49" t="s">
        <v>1070</v>
      </c>
    </row>
    <row r="1300" spans="1:8" x14ac:dyDescent="0.25">
      <c r="A1300" s="93">
        <v>229</v>
      </c>
      <c r="B1300" s="90">
        <v>44951</v>
      </c>
      <c r="C1300" s="48">
        <v>59</v>
      </c>
      <c r="D1300" s="48" t="s">
        <v>1051</v>
      </c>
      <c r="E1300" s="48">
        <v>678039</v>
      </c>
      <c r="F1300" s="48" t="s">
        <v>9</v>
      </c>
      <c r="G1300" s="48"/>
      <c r="H1300" s="49" t="s">
        <v>1070</v>
      </c>
    </row>
    <row r="1301" spans="1:8" x14ac:dyDescent="0.25">
      <c r="A1301" s="93">
        <v>230</v>
      </c>
      <c r="B1301" s="90">
        <v>44951</v>
      </c>
      <c r="C1301" s="48">
        <v>6</v>
      </c>
      <c r="D1301" s="48" t="s">
        <v>407</v>
      </c>
      <c r="E1301" s="48">
        <v>222380.51</v>
      </c>
      <c r="F1301" s="48" t="s">
        <v>9</v>
      </c>
      <c r="G1301" s="48"/>
      <c r="H1301" s="49" t="s">
        <v>1070</v>
      </c>
    </row>
    <row r="1302" spans="1:8" x14ac:dyDescent="0.25">
      <c r="A1302" s="93">
        <v>231</v>
      </c>
      <c r="B1302" s="90">
        <v>44954</v>
      </c>
      <c r="C1302" s="48">
        <v>5</v>
      </c>
      <c r="D1302" s="48" t="s">
        <v>1190</v>
      </c>
      <c r="E1302" s="48">
        <v>794339</v>
      </c>
      <c r="F1302" s="48" t="s">
        <v>9</v>
      </c>
      <c r="G1302" s="48"/>
      <c r="H1302" s="49" t="s">
        <v>1070</v>
      </c>
    </row>
    <row r="1303" spans="1:8" x14ac:dyDescent="0.25">
      <c r="A1303" s="93">
        <v>232</v>
      </c>
      <c r="B1303" s="90">
        <v>44959</v>
      </c>
      <c r="C1303" s="48">
        <v>8</v>
      </c>
      <c r="D1303" s="48" t="s">
        <v>407</v>
      </c>
      <c r="E1303" s="48">
        <v>588000</v>
      </c>
      <c r="F1303" s="48" t="s">
        <v>9</v>
      </c>
      <c r="G1303" s="48"/>
      <c r="H1303" s="49" t="s">
        <v>1070</v>
      </c>
    </row>
    <row r="1304" spans="1:8" x14ac:dyDescent="0.25">
      <c r="A1304" s="93">
        <v>233</v>
      </c>
      <c r="B1304" s="90">
        <v>45016</v>
      </c>
      <c r="C1304" s="48" t="s">
        <v>1191</v>
      </c>
      <c r="D1304" s="48" t="s">
        <v>1161</v>
      </c>
      <c r="E1304" s="48">
        <v>9924258</v>
      </c>
      <c r="F1304" s="48" t="s">
        <v>23</v>
      </c>
      <c r="G1304" s="48"/>
      <c r="H1304" s="49" t="s">
        <v>1158</v>
      </c>
    </row>
    <row r="1305" spans="1:8" x14ac:dyDescent="0.25">
      <c r="A1305" s="93">
        <v>234</v>
      </c>
      <c r="B1305" s="90">
        <v>45016</v>
      </c>
      <c r="C1305" s="48">
        <v>11</v>
      </c>
      <c r="D1305" s="48" t="s">
        <v>1067</v>
      </c>
      <c r="E1305" s="48">
        <v>6338427.9400000004</v>
      </c>
      <c r="F1305" s="48" t="s">
        <v>9</v>
      </c>
      <c r="G1305" s="48"/>
      <c r="H1305" s="49" t="s">
        <v>1070</v>
      </c>
    </row>
    <row r="1306" spans="1:8" x14ac:dyDescent="0.25">
      <c r="A1306" s="93">
        <v>235</v>
      </c>
      <c r="B1306" s="90">
        <v>45016</v>
      </c>
      <c r="C1306" s="48"/>
      <c r="D1306" s="48" t="s">
        <v>1192</v>
      </c>
      <c r="E1306" s="48">
        <v>93000</v>
      </c>
      <c r="F1306" s="48" t="s">
        <v>9</v>
      </c>
      <c r="G1306" s="48"/>
      <c r="H1306" s="49" t="s">
        <v>1093</v>
      </c>
    </row>
    <row r="1307" spans="1:8" x14ac:dyDescent="0.25">
      <c r="A1307" s="93">
        <v>236</v>
      </c>
      <c r="B1307" s="90">
        <v>45016</v>
      </c>
      <c r="C1307" s="48"/>
      <c r="D1307" s="48" t="s">
        <v>1193</v>
      </c>
      <c r="E1307" s="48">
        <v>26000</v>
      </c>
      <c r="F1307" s="48" t="s">
        <v>9</v>
      </c>
      <c r="G1307" s="48"/>
      <c r="H1307" s="49" t="s">
        <v>1093</v>
      </c>
    </row>
    <row r="1308" spans="1:8" x14ac:dyDescent="0.25">
      <c r="A1308" s="93">
        <v>237</v>
      </c>
      <c r="B1308" s="90">
        <v>44674</v>
      </c>
      <c r="C1308" s="48" t="s">
        <v>1194</v>
      </c>
      <c r="D1308" s="48" t="s">
        <v>1195</v>
      </c>
      <c r="E1308" s="48">
        <v>824469.5</v>
      </c>
      <c r="F1308" s="48" t="s">
        <v>9</v>
      </c>
      <c r="G1308" s="48"/>
      <c r="H1308" s="49" t="s">
        <v>1070</v>
      </c>
    </row>
    <row r="1309" spans="1:8" x14ac:dyDescent="0.25">
      <c r="A1309" s="93">
        <v>238</v>
      </c>
      <c r="B1309" s="90">
        <v>44713</v>
      </c>
      <c r="C1309" s="48">
        <v>1</v>
      </c>
      <c r="D1309" s="48" t="s">
        <v>1196</v>
      </c>
      <c r="E1309" s="48">
        <v>178000</v>
      </c>
      <c r="F1309" s="48" t="s">
        <v>9</v>
      </c>
      <c r="G1309" s="48"/>
      <c r="H1309" s="49" t="s">
        <v>1087</v>
      </c>
    </row>
    <row r="1310" spans="1:8" x14ac:dyDescent="0.25">
      <c r="A1310" s="93">
        <v>239</v>
      </c>
      <c r="B1310" s="90">
        <v>44754</v>
      </c>
      <c r="C1310" s="48" t="s">
        <v>1197</v>
      </c>
      <c r="D1310" s="48" t="s">
        <v>1198</v>
      </c>
      <c r="E1310" s="48">
        <v>129550.84</v>
      </c>
      <c r="F1310" s="48" t="s">
        <v>9</v>
      </c>
      <c r="G1310" s="48"/>
      <c r="H1310" s="49" t="s">
        <v>1070</v>
      </c>
    </row>
    <row r="1311" spans="1:8" x14ac:dyDescent="0.25">
      <c r="A1311" s="93">
        <v>240</v>
      </c>
      <c r="B1311" s="90">
        <v>44754</v>
      </c>
      <c r="C1311" s="48" t="s">
        <v>1199</v>
      </c>
      <c r="D1311" s="48" t="s">
        <v>1198</v>
      </c>
      <c r="E1311" s="48">
        <v>19044.88</v>
      </c>
      <c r="F1311" s="48" t="s">
        <v>9</v>
      </c>
      <c r="G1311" s="48"/>
      <c r="H1311" s="49" t="s">
        <v>1070</v>
      </c>
    </row>
    <row r="1312" spans="1:8" x14ac:dyDescent="0.25">
      <c r="A1312" s="93">
        <v>241</v>
      </c>
      <c r="B1312" s="90">
        <v>44754</v>
      </c>
      <c r="C1312" s="48" t="s">
        <v>1200</v>
      </c>
      <c r="D1312" s="48" t="s">
        <v>1198</v>
      </c>
      <c r="E1312" s="48">
        <v>533561.81999999995</v>
      </c>
      <c r="F1312" s="48" t="s">
        <v>9</v>
      </c>
      <c r="G1312" s="48"/>
      <c r="H1312" s="49" t="s">
        <v>1070</v>
      </c>
    </row>
    <row r="1313" spans="1:8" x14ac:dyDescent="0.25">
      <c r="A1313" s="93">
        <v>242</v>
      </c>
      <c r="B1313" s="90">
        <v>44770</v>
      </c>
      <c r="C1313" s="48" t="s">
        <v>1201</v>
      </c>
      <c r="D1313" s="48" t="s">
        <v>1195</v>
      </c>
      <c r="E1313" s="48">
        <v>344773.22</v>
      </c>
      <c r="F1313" s="48" t="s">
        <v>9</v>
      </c>
      <c r="G1313" s="48"/>
      <c r="H1313" s="49" t="s">
        <v>1070</v>
      </c>
    </row>
    <row r="1314" spans="1:8" x14ac:dyDescent="0.25">
      <c r="A1314" s="93">
        <v>243</v>
      </c>
      <c r="B1314" s="90">
        <v>44813</v>
      </c>
      <c r="C1314" s="48" t="s">
        <v>1202</v>
      </c>
      <c r="D1314" s="48" t="s">
        <v>1195</v>
      </c>
      <c r="E1314" s="48">
        <v>397436.94</v>
      </c>
      <c r="F1314" s="48" t="s">
        <v>9</v>
      </c>
      <c r="G1314" s="48"/>
      <c r="H1314" s="49" t="s">
        <v>1070</v>
      </c>
    </row>
    <row r="1315" spans="1:8" x14ac:dyDescent="0.25">
      <c r="A1315" s="93">
        <v>244</v>
      </c>
      <c r="B1315" s="90">
        <v>44824</v>
      </c>
      <c r="C1315" s="48" t="s">
        <v>1203</v>
      </c>
      <c r="D1315" s="48" t="s">
        <v>1198</v>
      </c>
      <c r="E1315" s="48">
        <v>285762.68</v>
      </c>
      <c r="F1315" s="48" t="s">
        <v>9</v>
      </c>
      <c r="G1315" s="48"/>
      <c r="H1315" s="49" t="s">
        <v>1070</v>
      </c>
    </row>
    <row r="1316" spans="1:8" x14ac:dyDescent="0.25">
      <c r="A1316" s="93">
        <v>245</v>
      </c>
      <c r="B1316" s="90">
        <v>44895</v>
      </c>
      <c r="C1316" s="48">
        <v>1547</v>
      </c>
      <c r="D1316" s="48" t="s">
        <v>1204</v>
      </c>
      <c r="E1316" s="48">
        <v>18652.52</v>
      </c>
      <c r="F1316" s="48" t="s">
        <v>9</v>
      </c>
      <c r="G1316" s="48"/>
      <c r="H1316" s="49" t="s">
        <v>1087</v>
      </c>
    </row>
    <row r="1317" spans="1:8" x14ac:dyDescent="0.25">
      <c r="A1317" s="93">
        <v>246</v>
      </c>
      <c r="B1317" s="90">
        <v>44909</v>
      </c>
      <c r="C1317" s="48" t="s">
        <v>1205</v>
      </c>
      <c r="D1317" s="48" t="s">
        <v>1195</v>
      </c>
      <c r="E1317" s="48">
        <v>300808.42</v>
      </c>
      <c r="F1317" s="48" t="s">
        <v>9</v>
      </c>
      <c r="G1317" s="48"/>
      <c r="H1317" s="49" t="s">
        <v>1070</v>
      </c>
    </row>
    <row r="1318" spans="1:8" x14ac:dyDescent="0.25">
      <c r="A1318" s="93">
        <v>247</v>
      </c>
      <c r="B1318" s="90">
        <v>44919</v>
      </c>
      <c r="C1318" s="48" t="s">
        <v>1206</v>
      </c>
      <c r="D1318" s="48" t="s">
        <v>1198</v>
      </c>
      <c r="E1318" s="48">
        <v>52938.92</v>
      </c>
      <c r="F1318" s="48" t="s">
        <v>9</v>
      </c>
      <c r="G1318" s="48"/>
      <c r="H1318" s="49" t="s">
        <v>1070</v>
      </c>
    </row>
    <row r="1319" spans="1:8" x14ac:dyDescent="0.25">
      <c r="A1319" s="93">
        <v>248</v>
      </c>
      <c r="B1319" s="90">
        <v>44919</v>
      </c>
      <c r="C1319" s="48">
        <v>569</v>
      </c>
      <c r="D1319" s="48" t="s">
        <v>1207</v>
      </c>
      <c r="E1319" s="48">
        <v>13304</v>
      </c>
      <c r="F1319" s="48" t="s">
        <v>9</v>
      </c>
      <c r="G1319" s="48"/>
      <c r="H1319" s="49" t="s">
        <v>1070</v>
      </c>
    </row>
    <row r="1320" spans="1:8" x14ac:dyDescent="0.25">
      <c r="A1320" s="93">
        <v>249</v>
      </c>
      <c r="B1320" s="90">
        <v>44954</v>
      </c>
      <c r="C1320" s="48" t="s">
        <v>1208</v>
      </c>
      <c r="D1320" s="48" t="s">
        <v>1198</v>
      </c>
      <c r="E1320" s="48">
        <v>16201</v>
      </c>
      <c r="F1320" s="48" t="s">
        <v>9</v>
      </c>
      <c r="G1320" s="48"/>
      <c r="H1320" s="49" t="s">
        <v>1070</v>
      </c>
    </row>
    <row r="1321" spans="1:8" x14ac:dyDescent="0.25">
      <c r="A1321" s="93">
        <v>250</v>
      </c>
      <c r="B1321" s="90">
        <v>45016</v>
      </c>
      <c r="C1321" s="48">
        <v>11</v>
      </c>
      <c r="D1321" s="48" t="s">
        <v>1067</v>
      </c>
      <c r="E1321" s="48">
        <v>63282</v>
      </c>
      <c r="F1321" s="48" t="s">
        <v>9</v>
      </c>
      <c r="G1321" s="48"/>
      <c r="H1321" s="49" t="s">
        <v>1070</v>
      </c>
    </row>
    <row r="1322" spans="1:8" x14ac:dyDescent="0.25">
      <c r="A1322" s="93">
        <v>251</v>
      </c>
      <c r="B1322" s="90">
        <v>44693</v>
      </c>
      <c r="C1322" s="48" t="s">
        <v>1209</v>
      </c>
      <c r="D1322" s="48" t="s">
        <v>1210</v>
      </c>
      <c r="E1322" s="48">
        <v>336654</v>
      </c>
      <c r="F1322" s="48" t="s">
        <v>9</v>
      </c>
      <c r="G1322" s="48"/>
      <c r="H1322" s="49" t="s">
        <v>1070</v>
      </c>
    </row>
    <row r="1323" spans="1:8" x14ac:dyDescent="0.25">
      <c r="A1323" s="93">
        <v>252</v>
      </c>
      <c r="B1323" s="90">
        <v>44795</v>
      </c>
      <c r="C1323" s="48" t="s">
        <v>1211</v>
      </c>
      <c r="D1323" s="48" t="s">
        <v>1173</v>
      </c>
      <c r="E1323" s="48">
        <v>2600500</v>
      </c>
      <c r="F1323" s="48" t="s">
        <v>23</v>
      </c>
      <c r="G1323" s="48"/>
      <c r="H1323" s="49" t="s">
        <v>1158</v>
      </c>
    </row>
    <row r="1324" spans="1:8" x14ac:dyDescent="0.25">
      <c r="A1324" s="93">
        <v>253</v>
      </c>
      <c r="B1324" s="90">
        <v>44840</v>
      </c>
      <c r="C1324" s="48">
        <v>209</v>
      </c>
      <c r="D1324" s="48" t="s">
        <v>1212</v>
      </c>
      <c r="E1324" s="48">
        <v>96209.600000000006</v>
      </c>
      <c r="F1324" s="48" t="s">
        <v>9</v>
      </c>
      <c r="G1324" s="48"/>
      <c r="H1324" s="49" t="s">
        <v>1087</v>
      </c>
    </row>
    <row r="1325" spans="1:8" x14ac:dyDescent="0.25">
      <c r="A1325" s="93">
        <v>254</v>
      </c>
      <c r="B1325" s="90">
        <v>44840</v>
      </c>
      <c r="C1325" s="48" t="s">
        <v>1213</v>
      </c>
      <c r="D1325" s="48" t="s">
        <v>1210</v>
      </c>
      <c r="E1325" s="48">
        <v>414604.3</v>
      </c>
      <c r="F1325" s="48" t="s">
        <v>9</v>
      </c>
      <c r="G1325" s="48"/>
      <c r="H1325" s="49" t="s">
        <v>1070</v>
      </c>
    </row>
    <row r="1326" spans="1:8" x14ac:dyDescent="0.25">
      <c r="A1326" s="93">
        <v>255</v>
      </c>
      <c r="B1326" s="90">
        <v>44895</v>
      </c>
      <c r="C1326" s="48">
        <v>103</v>
      </c>
      <c r="D1326" s="48" t="s">
        <v>1214</v>
      </c>
      <c r="E1326" s="48">
        <v>8060</v>
      </c>
      <c r="F1326" s="48" t="s">
        <v>9</v>
      </c>
      <c r="G1326" s="48"/>
      <c r="H1326" s="49" t="s">
        <v>1070</v>
      </c>
    </row>
    <row r="1327" spans="1:8" x14ac:dyDescent="0.25">
      <c r="A1327" s="93">
        <v>256</v>
      </c>
      <c r="B1327" s="90">
        <v>44895</v>
      </c>
      <c r="C1327" s="48" t="s">
        <v>1215</v>
      </c>
      <c r="D1327" s="48" t="s">
        <v>1210</v>
      </c>
      <c r="E1327" s="48">
        <v>1605663.1</v>
      </c>
      <c r="F1327" s="48" t="s">
        <v>9</v>
      </c>
      <c r="G1327" s="48"/>
      <c r="H1327" s="49" t="s">
        <v>1070</v>
      </c>
    </row>
    <row r="1328" spans="1:8" x14ac:dyDescent="0.25">
      <c r="A1328" s="93">
        <v>257</v>
      </c>
      <c r="B1328" s="90">
        <v>44907</v>
      </c>
      <c r="C1328" s="48" t="s">
        <v>1216</v>
      </c>
      <c r="D1328" s="48" t="s">
        <v>1210</v>
      </c>
      <c r="E1328" s="48">
        <v>2856397.1</v>
      </c>
      <c r="F1328" s="48" t="s">
        <v>9</v>
      </c>
      <c r="G1328" s="48"/>
      <c r="H1328" s="49" t="s">
        <v>1070</v>
      </c>
    </row>
    <row r="1329" spans="1:8" x14ac:dyDescent="0.25">
      <c r="A1329" s="93">
        <v>258</v>
      </c>
      <c r="B1329" s="90">
        <v>44954</v>
      </c>
      <c r="C1329" s="48">
        <v>320</v>
      </c>
      <c r="D1329" s="48" t="s">
        <v>1155</v>
      </c>
      <c r="E1329" s="48">
        <v>27354.25</v>
      </c>
      <c r="F1329" s="48" t="s">
        <v>9</v>
      </c>
      <c r="G1329" s="48"/>
      <c r="H1329" s="49" t="s">
        <v>1070</v>
      </c>
    </row>
    <row r="1330" spans="1:8" x14ac:dyDescent="0.25">
      <c r="A1330" s="93">
        <v>259</v>
      </c>
      <c r="B1330" s="90">
        <v>44954</v>
      </c>
      <c r="C1330" s="48">
        <v>319</v>
      </c>
      <c r="D1330" s="48" t="s">
        <v>1155</v>
      </c>
      <c r="E1330" s="48">
        <v>26950</v>
      </c>
      <c r="F1330" s="48" t="s">
        <v>9</v>
      </c>
      <c r="G1330" s="48"/>
      <c r="H1330" s="49" t="s">
        <v>1070</v>
      </c>
    </row>
    <row r="1331" spans="1:8" x14ac:dyDescent="0.25">
      <c r="A1331" s="93">
        <v>260</v>
      </c>
      <c r="B1331" s="90">
        <v>44959</v>
      </c>
      <c r="C1331" s="48" t="s">
        <v>1217</v>
      </c>
      <c r="D1331" s="48" t="s">
        <v>1210</v>
      </c>
      <c r="E1331" s="48">
        <v>25800</v>
      </c>
      <c r="F1331" s="48" t="s">
        <v>9</v>
      </c>
      <c r="G1331" s="48"/>
      <c r="H1331" s="49" t="s">
        <v>1070</v>
      </c>
    </row>
    <row r="1332" spans="1:8" x14ac:dyDescent="0.25">
      <c r="A1332" s="93">
        <v>261</v>
      </c>
      <c r="B1332" s="90">
        <v>45016</v>
      </c>
      <c r="C1332" s="48">
        <v>11</v>
      </c>
      <c r="D1332" s="48" t="s">
        <v>1067</v>
      </c>
      <c r="E1332" s="48">
        <v>1895861.94</v>
      </c>
      <c r="F1332" s="48" t="s">
        <v>9</v>
      </c>
      <c r="G1332" s="48"/>
      <c r="H1332" s="49" t="s">
        <v>1070</v>
      </c>
    </row>
    <row r="1333" spans="1:8" x14ac:dyDescent="0.25">
      <c r="A1333" s="93">
        <v>262</v>
      </c>
      <c r="B1333" s="90">
        <v>44652</v>
      </c>
      <c r="C1333" s="48" t="s">
        <v>1218</v>
      </c>
      <c r="D1333" s="48" t="s">
        <v>1219</v>
      </c>
      <c r="E1333" s="48">
        <v>3180189</v>
      </c>
      <c r="F1333" s="48" t="s">
        <v>9</v>
      </c>
      <c r="G1333" s="48"/>
      <c r="H1333" s="49" t="s">
        <v>1087</v>
      </c>
    </row>
    <row r="1334" spans="1:8" x14ac:dyDescent="0.25">
      <c r="A1334" s="93">
        <v>263</v>
      </c>
      <c r="B1334" s="90">
        <v>44674</v>
      </c>
      <c r="C1334" s="48" t="s">
        <v>1220</v>
      </c>
      <c r="D1334" s="48" t="s">
        <v>377</v>
      </c>
      <c r="E1334" s="48">
        <v>3711.86</v>
      </c>
      <c r="F1334" s="48" t="s">
        <v>9</v>
      </c>
      <c r="G1334" s="48"/>
      <c r="H1334" s="49" t="s">
        <v>1087</v>
      </c>
    </row>
    <row r="1335" spans="1:8" x14ac:dyDescent="0.25">
      <c r="A1335" s="93">
        <v>264</v>
      </c>
      <c r="B1335" s="90">
        <v>44679</v>
      </c>
      <c r="C1335" s="48" t="s">
        <v>1221</v>
      </c>
      <c r="D1335" s="48" t="s">
        <v>377</v>
      </c>
      <c r="E1335" s="48">
        <v>2264.9</v>
      </c>
      <c r="F1335" s="48" t="s">
        <v>9</v>
      </c>
      <c r="G1335" s="48"/>
      <c r="H1335" s="49" t="s">
        <v>1087</v>
      </c>
    </row>
    <row r="1336" spans="1:8" x14ac:dyDescent="0.25">
      <c r="A1336" s="93">
        <v>265</v>
      </c>
      <c r="B1336" s="90">
        <v>44679</v>
      </c>
      <c r="C1336" s="48" t="s">
        <v>1222</v>
      </c>
      <c r="D1336" s="48" t="s">
        <v>377</v>
      </c>
      <c r="E1336" s="48">
        <v>261018.73</v>
      </c>
      <c r="F1336" s="48" t="s">
        <v>9</v>
      </c>
      <c r="G1336" s="48"/>
      <c r="H1336" s="49" t="s">
        <v>1087</v>
      </c>
    </row>
    <row r="1337" spans="1:8" x14ac:dyDescent="0.25">
      <c r="A1337" s="93">
        <v>266</v>
      </c>
      <c r="B1337" s="90">
        <v>44679</v>
      </c>
      <c r="C1337" s="48" t="s">
        <v>1223</v>
      </c>
      <c r="D1337" s="48" t="s">
        <v>377</v>
      </c>
      <c r="E1337" s="48">
        <v>133495.07999999999</v>
      </c>
      <c r="F1337" s="48" t="s">
        <v>9</v>
      </c>
      <c r="G1337" s="48"/>
      <c r="H1337" s="49" t="s">
        <v>1087</v>
      </c>
    </row>
    <row r="1338" spans="1:8" x14ac:dyDescent="0.25">
      <c r="A1338" s="93">
        <v>267</v>
      </c>
      <c r="B1338" s="90">
        <v>44717</v>
      </c>
      <c r="C1338" s="48" t="s">
        <v>1224</v>
      </c>
      <c r="D1338" s="48" t="s">
        <v>1219</v>
      </c>
      <c r="E1338" s="48">
        <v>8230792.04</v>
      </c>
      <c r="F1338" s="48" t="s">
        <v>9</v>
      </c>
      <c r="G1338" s="48"/>
      <c r="H1338" s="49" t="s">
        <v>1087</v>
      </c>
    </row>
    <row r="1339" spans="1:8" x14ac:dyDescent="0.25">
      <c r="A1339" s="93">
        <v>268</v>
      </c>
      <c r="B1339" s="90">
        <v>44730</v>
      </c>
      <c r="C1339" s="48" t="s">
        <v>1225</v>
      </c>
      <c r="D1339" s="48" t="s">
        <v>1219</v>
      </c>
      <c r="E1339" s="48">
        <v>3963697.71</v>
      </c>
      <c r="F1339" s="48" t="s">
        <v>9</v>
      </c>
      <c r="G1339" s="48"/>
      <c r="H1339" s="49" t="s">
        <v>1087</v>
      </c>
    </row>
    <row r="1340" spans="1:8" x14ac:dyDescent="0.25">
      <c r="A1340" s="93">
        <v>269</v>
      </c>
      <c r="B1340" s="90">
        <v>44742</v>
      </c>
      <c r="C1340" s="48" t="s">
        <v>1226</v>
      </c>
      <c r="D1340" s="48" t="s">
        <v>377</v>
      </c>
      <c r="E1340" s="48">
        <v>24623.74</v>
      </c>
      <c r="F1340" s="48" t="s">
        <v>9</v>
      </c>
      <c r="G1340" s="48"/>
      <c r="H1340" s="49" t="s">
        <v>1087</v>
      </c>
    </row>
    <row r="1341" spans="1:8" x14ac:dyDescent="0.25">
      <c r="A1341" s="93">
        <v>270</v>
      </c>
      <c r="B1341" s="90">
        <v>44742</v>
      </c>
      <c r="C1341" s="48" t="s">
        <v>1227</v>
      </c>
      <c r="D1341" s="48" t="s">
        <v>377</v>
      </c>
      <c r="E1341" s="48">
        <v>145826</v>
      </c>
      <c r="F1341" s="48" t="s">
        <v>9</v>
      </c>
      <c r="G1341" s="48"/>
      <c r="H1341" s="49" t="s">
        <v>1087</v>
      </c>
    </row>
    <row r="1342" spans="1:8" x14ac:dyDescent="0.25">
      <c r="A1342" s="93">
        <v>271</v>
      </c>
      <c r="B1342" s="90">
        <v>44743</v>
      </c>
      <c r="C1342" s="48" t="s">
        <v>1228</v>
      </c>
      <c r="D1342" s="48" t="s">
        <v>1229</v>
      </c>
      <c r="E1342" s="48">
        <v>1292455.4099999999</v>
      </c>
      <c r="F1342" s="48" t="s">
        <v>9</v>
      </c>
      <c r="G1342" s="48"/>
      <c r="H1342" s="49" t="s">
        <v>1230</v>
      </c>
    </row>
    <row r="1343" spans="1:8" x14ac:dyDescent="0.25">
      <c r="A1343" s="93">
        <v>272</v>
      </c>
      <c r="B1343" s="90">
        <v>44743</v>
      </c>
      <c r="C1343" s="48" t="s">
        <v>1231</v>
      </c>
      <c r="D1343" s="48" t="s">
        <v>1232</v>
      </c>
      <c r="E1343" s="48">
        <v>74700</v>
      </c>
      <c r="F1343" s="48" t="s">
        <v>9</v>
      </c>
      <c r="G1343" s="48"/>
      <c r="H1343" s="49" t="s">
        <v>1233</v>
      </c>
    </row>
    <row r="1344" spans="1:8" x14ac:dyDescent="0.25">
      <c r="A1344" s="93">
        <v>273</v>
      </c>
      <c r="B1344" s="90">
        <v>44762</v>
      </c>
      <c r="C1344" s="48">
        <v>6007</v>
      </c>
      <c r="D1344" s="48" t="s">
        <v>1234</v>
      </c>
      <c r="E1344" s="48">
        <v>64000</v>
      </c>
      <c r="F1344" s="48" t="s">
        <v>9</v>
      </c>
      <c r="G1344" s="48"/>
      <c r="H1344" s="49" t="s">
        <v>1153</v>
      </c>
    </row>
    <row r="1345" spans="1:8" x14ac:dyDescent="0.25">
      <c r="A1345" s="93">
        <v>274</v>
      </c>
      <c r="B1345" s="90">
        <v>44762</v>
      </c>
      <c r="C1345" s="48">
        <v>5332</v>
      </c>
      <c r="D1345" s="48" t="s">
        <v>1234</v>
      </c>
      <c r="E1345" s="48">
        <v>181564.4</v>
      </c>
      <c r="F1345" s="48" t="s">
        <v>9</v>
      </c>
      <c r="G1345" s="48"/>
      <c r="H1345" s="49" t="s">
        <v>1153</v>
      </c>
    </row>
    <row r="1346" spans="1:8" x14ac:dyDescent="0.25">
      <c r="A1346" s="93">
        <v>275</v>
      </c>
      <c r="B1346" s="90">
        <v>44762</v>
      </c>
      <c r="C1346" s="48" t="s">
        <v>1235</v>
      </c>
      <c r="D1346" s="48" t="s">
        <v>377</v>
      </c>
      <c r="E1346" s="48">
        <v>17527.98</v>
      </c>
      <c r="F1346" s="48" t="s">
        <v>9</v>
      </c>
      <c r="G1346" s="48"/>
      <c r="H1346" s="49" t="s">
        <v>1087</v>
      </c>
    </row>
    <row r="1347" spans="1:8" x14ac:dyDescent="0.25">
      <c r="A1347" s="93">
        <v>276</v>
      </c>
      <c r="B1347" s="90">
        <v>44762</v>
      </c>
      <c r="C1347" s="48" t="s">
        <v>1236</v>
      </c>
      <c r="D1347" s="48" t="s">
        <v>377</v>
      </c>
      <c r="E1347" s="48">
        <v>3262.72</v>
      </c>
      <c r="F1347" s="48" t="s">
        <v>9</v>
      </c>
      <c r="G1347" s="48"/>
      <c r="H1347" s="49" t="s">
        <v>1087</v>
      </c>
    </row>
    <row r="1348" spans="1:8" x14ac:dyDescent="0.25">
      <c r="A1348" s="93">
        <v>277</v>
      </c>
      <c r="B1348" s="90">
        <v>44770</v>
      </c>
      <c r="C1348" s="48" t="s">
        <v>1237</v>
      </c>
      <c r="D1348" s="48" t="s">
        <v>377</v>
      </c>
      <c r="E1348" s="48">
        <v>3805.08</v>
      </c>
      <c r="F1348" s="48" t="s">
        <v>9</v>
      </c>
      <c r="G1348" s="48"/>
      <c r="H1348" s="49" t="s">
        <v>1087</v>
      </c>
    </row>
    <row r="1349" spans="1:8" x14ac:dyDescent="0.25">
      <c r="A1349" s="93">
        <v>278</v>
      </c>
      <c r="B1349" s="90">
        <v>44770</v>
      </c>
      <c r="C1349" s="48" t="s">
        <v>1238</v>
      </c>
      <c r="D1349" s="48" t="s">
        <v>1239</v>
      </c>
      <c r="E1349" s="48">
        <v>652915</v>
      </c>
      <c r="F1349" s="48" t="s">
        <v>9</v>
      </c>
      <c r="G1349" s="48"/>
      <c r="H1349" s="49" t="s">
        <v>1153</v>
      </c>
    </row>
    <row r="1350" spans="1:8" x14ac:dyDescent="0.25">
      <c r="A1350" s="93">
        <v>279</v>
      </c>
      <c r="B1350" s="90">
        <v>44770</v>
      </c>
      <c r="C1350" s="48" t="s">
        <v>1240</v>
      </c>
      <c r="D1350" s="48" t="s">
        <v>1239</v>
      </c>
      <c r="E1350" s="48">
        <v>1017163</v>
      </c>
      <c r="F1350" s="48" t="s">
        <v>9</v>
      </c>
      <c r="G1350" s="48"/>
      <c r="H1350" s="49" t="s">
        <v>1153</v>
      </c>
    </row>
    <row r="1351" spans="1:8" x14ac:dyDescent="0.25">
      <c r="A1351" s="93">
        <v>280</v>
      </c>
      <c r="B1351" s="90">
        <v>44772</v>
      </c>
      <c r="C1351" s="48">
        <v>281</v>
      </c>
      <c r="D1351" s="48" t="s">
        <v>1241</v>
      </c>
      <c r="E1351" s="48">
        <v>1448599</v>
      </c>
      <c r="F1351" s="48" t="s">
        <v>9</v>
      </c>
      <c r="G1351" s="48"/>
      <c r="H1351" s="49" t="s">
        <v>1242</v>
      </c>
    </row>
    <row r="1352" spans="1:8" x14ac:dyDescent="0.25">
      <c r="A1352" s="93">
        <v>281</v>
      </c>
      <c r="B1352" s="90">
        <v>44772</v>
      </c>
      <c r="C1352" s="48">
        <v>280</v>
      </c>
      <c r="D1352" s="48" t="s">
        <v>1241</v>
      </c>
      <c r="E1352" s="48">
        <v>1448599</v>
      </c>
      <c r="F1352" s="48" t="s">
        <v>9</v>
      </c>
      <c r="G1352" s="48"/>
      <c r="H1352" s="49" t="s">
        <v>1242</v>
      </c>
    </row>
    <row r="1353" spans="1:8" x14ac:dyDescent="0.25">
      <c r="A1353" s="93">
        <v>282</v>
      </c>
      <c r="B1353" s="90">
        <v>44772</v>
      </c>
      <c r="C1353" s="48">
        <v>867</v>
      </c>
      <c r="D1353" s="48" t="s">
        <v>1128</v>
      </c>
      <c r="E1353" s="48">
        <v>933898.3</v>
      </c>
      <c r="F1353" s="48" t="s">
        <v>9</v>
      </c>
      <c r="G1353" s="48"/>
      <c r="H1353" s="49" t="s">
        <v>1070</v>
      </c>
    </row>
    <row r="1354" spans="1:8" x14ac:dyDescent="0.25">
      <c r="A1354" s="93">
        <v>283</v>
      </c>
      <c r="B1354" s="90">
        <v>44773</v>
      </c>
      <c r="C1354" s="48">
        <v>179</v>
      </c>
      <c r="D1354" s="48" t="s">
        <v>1241</v>
      </c>
      <c r="E1354" s="48">
        <v>4322034</v>
      </c>
      <c r="F1354" s="48" t="s">
        <v>9</v>
      </c>
      <c r="G1354" s="48"/>
      <c r="H1354" s="49" t="s">
        <v>1242</v>
      </c>
    </row>
    <row r="1355" spans="1:8" x14ac:dyDescent="0.25">
      <c r="A1355" s="93">
        <v>284</v>
      </c>
      <c r="B1355" s="90">
        <v>44791</v>
      </c>
      <c r="C1355" s="48" t="s">
        <v>1243</v>
      </c>
      <c r="D1355" s="48" t="s">
        <v>1244</v>
      </c>
      <c r="E1355" s="48">
        <v>12255.02</v>
      </c>
      <c r="F1355" s="48" t="s">
        <v>9</v>
      </c>
      <c r="G1355" s="48"/>
      <c r="H1355" s="49" t="s">
        <v>1153</v>
      </c>
    </row>
    <row r="1356" spans="1:8" x14ac:dyDescent="0.25">
      <c r="A1356" s="93">
        <v>285</v>
      </c>
      <c r="B1356" s="90">
        <v>44791</v>
      </c>
      <c r="C1356" s="48" t="s">
        <v>1245</v>
      </c>
      <c r="D1356" s="48" t="s">
        <v>1186</v>
      </c>
      <c r="E1356" s="48">
        <v>103097.62</v>
      </c>
      <c r="F1356" s="48" t="s">
        <v>9</v>
      </c>
      <c r="G1356" s="48"/>
      <c r="H1356" s="49" t="s">
        <v>1070</v>
      </c>
    </row>
    <row r="1357" spans="1:8" x14ac:dyDescent="0.25">
      <c r="A1357" s="93">
        <v>286</v>
      </c>
      <c r="B1357" s="90">
        <v>44791</v>
      </c>
      <c r="C1357" s="48" t="s">
        <v>1246</v>
      </c>
      <c r="D1357" s="48" t="s">
        <v>1186</v>
      </c>
      <c r="E1357" s="48">
        <v>2076.2800000000002</v>
      </c>
      <c r="F1357" s="48" t="s">
        <v>9</v>
      </c>
      <c r="G1357" s="48"/>
      <c r="H1357" s="49" t="s">
        <v>1070</v>
      </c>
    </row>
    <row r="1358" spans="1:8" x14ac:dyDescent="0.25">
      <c r="A1358" s="93">
        <v>287</v>
      </c>
      <c r="B1358" s="90">
        <v>44795</v>
      </c>
      <c r="C1358" s="48" t="s">
        <v>1247</v>
      </c>
      <c r="D1358" s="48" t="s">
        <v>1186</v>
      </c>
      <c r="E1358" s="48">
        <v>99618.62</v>
      </c>
      <c r="F1358" s="48" t="s">
        <v>9</v>
      </c>
      <c r="G1358" s="48"/>
      <c r="H1358" s="49" t="s">
        <v>1070</v>
      </c>
    </row>
    <row r="1359" spans="1:8" x14ac:dyDescent="0.25">
      <c r="A1359" s="93">
        <v>288</v>
      </c>
      <c r="B1359" s="90">
        <v>44804</v>
      </c>
      <c r="C1359" s="48" t="s">
        <v>1248</v>
      </c>
      <c r="D1359" s="48" t="s">
        <v>1186</v>
      </c>
      <c r="E1359" s="48">
        <v>104916.9</v>
      </c>
      <c r="F1359" s="48" t="s">
        <v>9</v>
      </c>
      <c r="G1359" s="48"/>
      <c r="H1359" s="49" t="s">
        <v>1070</v>
      </c>
    </row>
    <row r="1360" spans="1:8" x14ac:dyDescent="0.25">
      <c r="A1360" s="93">
        <v>289</v>
      </c>
      <c r="B1360" s="90">
        <v>44804</v>
      </c>
      <c r="C1360" s="48" t="s">
        <v>1249</v>
      </c>
      <c r="D1360" s="48" t="s">
        <v>1186</v>
      </c>
      <c r="E1360" s="48">
        <v>325881.36</v>
      </c>
      <c r="F1360" s="48" t="s">
        <v>9</v>
      </c>
      <c r="G1360" s="48"/>
      <c r="H1360" s="49" t="s">
        <v>1070</v>
      </c>
    </row>
    <row r="1361" spans="1:8" x14ac:dyDescent="0.25">
      <c r="A1361" s="93">
        <v>290</v>
      </c>
      <c r="B1361" s="90">
        <v>44808</v>
      </c>
      <c r="C1361" s="48" t="s">
        <v>1250</v>
      </c>
      <c r="D1361" s="48" t="s">
        <v>1186</v>
      </c>
      <c r="E1361" s="48">
        <v>225466.66</v>
      </c>
      <c r="F1361" s="48" t="s">
        <v>9</v>
      </c>
      <c r="G1361" s="48"/>
      <c r="H1361" s="49" t="s">
        <v>1070</v>
      </c>
    </row>
    <row r="1362" spans="1:8" x14ac:dyDescent="0.25">
      <c r="A1362" s="93">
        <v>291</v>
      </c>
      <c r="B1362" s="90">
        <v>44820</v>
      </c>
      <c r="C1362" s="48" t="s">
        <v>1251</v>
      </c>
      <c r="D1362" s="48" t="s">
        <v>1137</v>
      </c>
      <c r="E1362" s="48">
        <v>2385732.2999999998</v>
      </c>
      <c r="F1362" s="48" t="s">
        <v>9</v>
      </c>
      <c r="G1362" s="48"/>
      <c r="H1362" s="49" t="s">
        <v>173</v>
      </c>
    </row>
    <row r="1363" spans="1:8" x14ac:dyDescent="0.25">
      <c r="A1363" s="93">
        <v>292</v>
      </c>
      <c r="B1363" s="90">
        <v>44820</v>
      </c>
      <c r="C1363" s="48" t="s">
        <v>1252</v>
      </c>
      <c r="D1363" s="48" t="s">
        <v>1137</v>
      </c>
      <c r="E1363" s="48">
        <v>2337868.1</v>
      </c>
      <c r="F1363" s="48" t="s">
        <v>9</v>
      </c>
      <c r="G1363" s="48"/>
      <c r="H1363" s="49" t="s">
        <v>173</v>
      </c>
    </row>
    <row r="1364" spans="1:8" x14ac:dyDescent="0.25">
      <c r="A1364" s="93">
        <v>293</v>
      </c>
      <c r="B1364" s="90">
        <v>44840</v>
      </c>
      <c r="C1364" s="48" t="s">
        <v>1253</v>
      </c>
      <c r="D1364" s="48" t="s">
        <v>1186</v>
      </c>
      <c r="E1364" s="48">
        <v>93452.96</v>
      </c>
      <c r="F1364" s="48" t="s">
        <v>9</v>
      </c>
      <c r="G1364" s="48"/>
      <c r="H1364" s="49" t="s">
        <v>1070</v>
      </c>
    </row>
    <row r="1365" spans="1:8" x14ac:dyDescent="0.25">
      <c r="A1365" s="93">
        <v>294</v>
      </c>
      <c r="B1365" s="90">
        <v>44840</v>
      </c>
      <c r="C1365" s="48" t="s">
        <v>1254</v>
      </c>
      <c r="D1365" s="48" t="s">
        <v>1186</v>
      </c>
      <c r="E1365" s="48">
        <v>6161.7</v>
      </c>
      <c r="F1365" s="48" t="s">
        <v>9</v>
      </c>
      <c r="G1365" s="48"/>
      <c r="H1365" s="49" t="s">
        <v>1070</v>
      </c>
    </row>
    <row r="1366" spans="1:8" x14ac:dyDescent="0.25">
      <c r="A1366" s="93">
        <v>295</v>
      </c>
      <c r="B1366" s="90">
        <v>44845</v>
      </c>
      <c r="C1366" s="48" t="s">
        <v>1255</v>
      </c>
      <c r="D1366" s="48" t="s">
        <v>1256</v>
      </c>
      <c r="E1366" s="48">
        <v>2296213</v>
      </c>
      <c r="F1366" s="48" t="s">
        <v>9</v>
      </c>
      <c r="G1366" s="48"/>
      <c r="H1366" s="49" t="s">
        <v>1153</v>
      </c>
    </row>
    <row r="1367" spans="1:8" x14ac:dyDescent="0.25">
      <c r="A1367" s="93">
        <v>296</v>
      </c>
      <c r="B1367" s="90">
        <v>44845</v>
      </c>
      <c r="C1367" s="48" t="s">
        <v>1257</v>
      </c>
      <c r="D1367" s="48" t="s">
        <v>1256</v>
      </c>
      <c r="E1367" s="48">
        <v>1700879</v>
      </c>
      <c r="F1367" s="48" t="s">
        <v>9</v>
      </c>
      <c r="G1367" s="48"/>
      <c r="H1367" s="49" t="s">
        <v>1153</v>
      </c>
    </row>
    <row r="1368" spans="1:8" x14ac:dyDescent="0.25">
      <c r="A1368" s="93">
        <v>297</v>
      </c>
      <c r="B1368" s="90">
        <v>44845</v>
      </c>
      <c r="C1368" s="48" t="s">
        <v>1258</v>
      </c>
      <c r="D1368" s="48" t="s">
        <v>1186</v>
      </c>
      <c r="E1368" s="48">
        <v>98951.76</v>
      </c>
      <c r="F1368" s="48" t="s">
        <v>9</v>
      </c>
      <c r="G1368" s="48"/>
      <c r="H1368" s="49" t="s">
        <v>1070</v>
      </c>
    </row>
    <row r="1369" spans="1:8" x14ac:dyDescent="0.25">
      <c r="A1369" s="93">
        <v>298</v>
      </c>
      <c r="B1369" s="90">
        <v>44845</v>
      </c>
      <c r="C1369" s="48" t="s">
        <v>1259</v>
      </c>
      <c r="D1369" s="48" t="s">
        <v>1186</v>
      </c>
      <c r="E1369" s="48">
        <v>526493.56000000006</v>
      </c>
      <c r="F1369" s="48" t="s">
        <v>9</v>
      </c>
      <c r="G1369" s="48"/>
      <c r="H1369" s="49" t="s">
        <v>1070</v>
      </c>
    </row>
    <row r="1370" spans="1:8" x14ac:dyDescent="0.25">
      <c r="A1370" s="93">
        <v>299</v>
      </c>
      <c r="B1370" s="90">
        <v>44845</v>
      </c>
      <c r="C1370" s="48" t="s">
        <v>1260</v>
      </c>
      <c r="D1370" s="48" t="s">
        <v>1186</v>
      </c>
      <c r="E1370" s="48">
        <v>512134.95</v>
      </c>
      <c r="F1370" s="48" t="s">
        <v>9</v>
      </c>
      <c r="G1370" s="48"/>
      <c r="H1370" s="49" t="s">
        <v>1070</v>
      </c>
    </row>
    <row r="1371" spans="1:8" x14ac:dyDescent="0.25">
      <c r="A1371" s="93">
        <v>300</v>
      </c>
      <c r="B1371" s="90">
        <v>44845</v>
      </c>
      <c r="C1371" s="48">
        <v>4418</v>
      </c>
      <c r="D1371" s="48" t="s">
        <v>514</v>
      </c>
      <c r="E1371" s="48">
        <v>8093.03</v>
      </c>
      <c r="F1371" s="48" t="s">
        <v>9</v>
      </c>
      <c r="G1371" s="48"/>
      <c r="H1371" s="49" t="s">
        <v>781</v>
      </c>
    </row>
    <row r="1372" spans="1:8" x14ac:dyDescent="0.25">
      <c r="A1372" s="93">
        <v>301</v>
      </c>
      <c r="B1372" s="90">
        <v>44845</v>
      </c>
      <c r="C1372" s="48">
        <v>4523</v>
      </c>
      <c r="D1372" s="48" t="s">
        <v>514</v>
      </c>
      <c r="E1372" s="48">
        <v>4474.5600000000004</v>
      </c>
      <c r="F1372" s="48" t="s">
        <v>9</v>
      </c>
      <c r="G1372" s="48"/>
      <c r="H1372" s="49" t="s">
        <v>781</v>
      </c>
    </row>
    <row r="1373" spans="1:8" x14ac:dyDescent="0.25">
      <c r="A1373" s="93">
        <v>302</v>
      </c>
      <c r="B1373" s="90">
        <v>44845</v>
      </c>
      <c r="C1373" s="48" t="s">
        <v>1261</v>
      </c>
      <c r="D1373" s="48" t="s">
        <v>514</v>
      </c>
      <c r="E1373" s="48">
        <v>13983.1</v>
      </c>
      <c r="F1373" s="48" t="s">
        <v>9</v>
      </c>
      <c r="G1373" s="48"/>
      <c r="H1373" s="49" t="s">
        <v>781</v>
      </c>
    </row>
    <row r="1374" spans="1:8" x14ac:dyDescent="0.25">
      <c r="A1374" s="93">
        <v>303</v>
      </c>
      <c r="B1374" s="90">
        <v>44845</v>
      </c>
      <c r="C1374" s="48">
        <v>4685</v>
      </c>
      <c r="D1374" s="48" t="s">
        <v>514</v>
      </c>
      <c r="E1374" s="48">
        <v>2033.88</v>
      </c>
      <c r="F1374" s="48" t="s">
        <v>9</v>
      </c>
      <c r="G1374" s="48"/>
      <c r="H1374" s="49" t="s">
        <v>781</v>
      </c>
    </row>
    <row r="1375" spans="1:8" x14ac:dyDescent="0.25">
      <c r="A1375" s="93">
        <v>304</v>
      </c>
      <c r="B1375" s="90">
        <v>44845</v>
      </c>
      <c r="C1375" s="48">
        <v>4889</v>
      </c>
      <c r="D1375" s="48" t="s">
        <v>514</v>
      </c>
      <c r="E1375" s="48">
        <v>7041.69</v>
      </c>
      <c r="F1375" s="48" t="s">
        <v>9</v>
      </c>
      <c r="G1375" s="48"/>
      <c r="H1375" s="49" t="s">
        <v>781</v>
      </c>
    </row>
    <row r="1376" spans="1:8" x14ac:dyDescent="0.25">
      <c r="A1376" s="93">
        <v>305</v>
      </c>
      <c r="B1376" s="90">
        <v>44847</v>
      </c>
      <c r="C1376" s="48" t="s">
        <v>1262</v>
      </c>
      <c r="D1376" s="48" t="s">
        <v>377</v>
      </c>
      <c r="E1376" s="48">
        <v>5254.24</v>
      </c>
      <c r="F1376" s="48" t="s">
        <v>9</v>
      </c>
      <c r="G1376" s="48"/>
      <c r="H1376" s="49" t="s">
        <v>1087</v>
      </c>
    </row>
    <row r="1377" spans="1:8" x14ac:dyDescent="0.25">
      <c r="A1377" s="93">
        <v>306</v>
      </c>
      <c r="B1377" s="90">
        <v>44847</v>
      </c>
      <c r="C1377" s="48" t="s">
        <v>1263</v>
      </c>
      <c r="D1377" s="48" t="s">
        <v>377</v>
      </c>
      <c r="E1377" s="48">
        <v>30255.919999999998</v>
      </c>
      <c r="F1377" s="48" t="s">
        <v>9</v>
      </c>
      <c r="G1377" s="48"/>
      <c r="H1377" s="49" t="s">
        <v>1087</v>
      </c>
    </row>
    <row r="1378" spans="1:8" x14ac:dyDescent="0.25">
      <c r="A1378" s="93">
        <v>307</v>
      </c>
      <c r="B1378" s="90">
        <v>44847</v>
      </c>
      <c r="C1378" s="48">
        <v>243</v>
      </c>
      <c r="D1378" s="48" t="s">
        <v>774</v>
      </c>
      <c r="E1378" s="48">
        <v>39907.35</v>
      </c>
      <c r="F1378" s="48" t="s">
        <v>9</v>
      </c>
      <c r="G1378" s="48"/>
      <c r="H1378" s="49" t="s">
        <v>15</v>
      </c>
    </row>
    <row r="1379" spans="1:8" x14ac:dyDescent="0.25">
      <c r="A1379" s="93">
        <v>308</v>
      </c>
      <c r="B1379" s="90">
        <v>44861</v>
      </c>
      <c r="C1379" s="48">
        <v>2</v>
      </c>
      <c r="D1379" s="48" t="s">
        <v>1264</v>
      </c>
      <c r="E1379" s="48">
        <v>340169</v>
      </c>
      <c r="F1379" s="48" t="s">
        <v>9</v>
      </c>
      <c r="G1379" s="48"/>
      <c r="H1379" s="49" t="s">
        <v>1265</v>
      </c>
    </row>
    <row r="1380" spans="1:8" x14ac:dyDescent="0.25">
      <c r="A1380" s="93">
        <v>309</v>
      </c>
      <c r="B1380" s="90">
        <v>44861</v>
      </c>
      <c r="C1380" s="48">
        <v>138</v>
      </c>
      <c r="D1380" s="48" t="s">
        <v>1266</v>
      </c>
      <c r="E1380" s="48">
        <v>83118</v>
      </c>
      <c r="F1380" s="48" t="s">
        <v>9</v>
      </c>
      <c r="G1380" s="48"/>
      <c r="H1380" s="49" t="s">
        <v>507</v>
      </c>
    </row>
    <row r="1381" spans="1:8" x14ac:dyDescent="0.25">
      <c r="A1381" s="93">
        <v>310</v>
      </c>
      <c r="B1381" s="90">
        <v>44875</v>
      </c>
      <c r="C1381" s="48">
        <v>511</v>
      </c>
      <c r="D1381" s="48" t="s">
        <v>1241</v>
      </c>
      <c r="E1381" s="48">
        <v>611226</v>
      </c>
      <c r="F1381" s="48" t="s">
        <v>9</v>
      </c>
      <c r="G1381" s="48"/>
      <c r="H1381" s="49" t="s">
        <v>1242</v>
      </c>
    </row>
    <row r="1382" spans="1:8" x14ac:dyDescent="0.25">
      <c r="A1382" s="93">
        <v>311</v>
      </c>
      <c r="B1382" s="90">
        <v>44890</v>
      </c>
      <c r="C1382" s="48" t="s">
        <v>1267</v>
      </c>
      <c r="D1382" s="48" t="s">
        <v>1137</v>
      </c>
      <c r="E1382" s="48">
        <v>215906.6</v>
      </c>
      <c r="F1382" s="48" t="s">
        <v>9</v>
      </c>
      <c r="G1382" s="48"/>
      <c r="H1382" s="49" t="s">
        <v>173</v>
      </c>
    </row>
    <row r="1383" spans="1:8" x14ac:dyDescent="0.25">
      <c r="A1383" s="93">
        <v>312</v>
      </c>
      <c r="B1383" s="90">
        <v>44891</v>
      </c>
      <c r="C1383" s="48" t="s">
        <v>1268</v>
      </c>
      <c r="D1383" s="48" t="s">
        <v>1186</v>
      </c>
      <c r="E1383" s="48">
        <v>5296.6</v>
      </c>
      <c r="F1383" s="48" t="s">
        <v>9</v>
      </c>
      <c r="G1383" s="48"/>
      <c r="H1383" s="49" t="s">
        <v>1070</v>
      </c>
    </row>
    <row r="1384" spans="1:8" x14ac:dyDescent="0.25">
      <c r="A1384" s="93">
        <v>313</v>
      </c>
      <c r="B1384" s="90">
        <v>44891</v>
      </c>
      <c r="C1384" s="48" t="s">
        <v>854</v>
      </c>
      <c r="D1384" s="48" t="s">
        <v>1186</v>
      </c>
      <c r="E1384" s="48">
        <v>46610.16</v>
      </c>
      <c r="F1384" s="48" t="s">
        <v>9</v>
      </c>
      <c r="G1384" s="48"/>
      <c r="H1384" s="49" t="s">
        <v>1070</v>
      </c>
    </row>
    <row r="1385" spans="1:8" x14ac:dyDescent="0.25">
      <c r="A1385" s="93">
        <v>314</v>
      </c>
      <c r="B1385" s="90">
        <v>44891</v>
      </c>
      <c r="C1385" s="48">
        <v>999</v>
      </c>
      <c r="D1385" s="48" t="s">
        <v>1186</v>
      </c>
      <c r="E1385" s="48">
        <v>46610.16</v>
      </c>
      <c r="F1385" s="48" t="s">
        <v>9</v>
      </c>
      <c r="G1385" s="48"/>
      <c r="H1385" s="49" t="s">
        <v>1070</v>
      </c>
    </row>
    <row r="1386" spans="1:8" x14ac:dyDescent="0.25">
      <c r="A1386" s="93">
        <v>315</v>
      </c>
      <c r="B1386" s="90">
        <v>44891</v>
      </c>
      <c r="C1386" s="48">
        <v>5083</v>
      </c>
      <c r="D1386" s="48" t="s">
        <v>514</v>
      </c>
      <c r="E1386" s="48">
        <v>9150.82</v>
      </c>
      <c r="F1386" s="48" t="s">
        <v>9</v>
      </c>
      <c r="G1386" s="48"/>
      <c r="H1386" s="49" t="s">
        <v>781</v>
      </c>
    </row>
    <row r="1387" spans="1:8" x14ac:dyDescent="0.25">
      <c r="A1387" s="93">
        <v>316</v>
      </c>
      <c r="B1387" s="90">
        <v>44891</v>
      </c>
      <c r="C1387" s="48" t="s">
        <v>1269</v>
      </c>
      <c r="D1387" s="48" t="s">
        <v>377</v>
      </c>
      <c r="E1387" s="48">
        <v>79451.7</v>
      </c>
      <c r="F1387" s="48" t="s">
        <v>9</v>
      </c>
      <c r="G1387" s="48"/>
      <c r="H1387" s="49" t="s">
        <v>1087</v>
      </c>
    </row>
    <row r="1388" spans="1:8" x14ac:dyDescent="0.25">
      <c r="A1388" s="93">
        <v>317</v>
      </c>
      <c r="B1388" s="90">
        <v>44895</v>
      </c>
      <c r="C1388" s="48">
        <v>4551</v>
      </c>
      <c r="D1388" s="48" t="s">
        <v>50</v>
      </c>
      <c r="E1388" s="48">
        <v>19045</v>
      </c>
      <c r="F1388" s="48" t="s">
        <v>9</v>
      </c>
      <c r="G1388" s="48"/>
      <c r="H1388" s="49" t="s">
        <v>1153</v>
      </c>
    </row>
    <row r="1389" spans="1:8" x14ac:dyDescent="0.25">
      <c r="A1389" s="93">
        <v>318</v>
      </c>
      <c r="B1389" s="90">
        <v>44895</v>
      </c>
      <c r="C1389" s="48" t="s">
        <v>1270</v>
      </c>
      <c r="D1389" s="48" t="s">
        <v>377</v>
      </c>
      <c r="E1389" s="48">
        <v>42330.5</v>
      </c>
      <c r="F1389" s="48" t="s">
        <v>9</v>
      </c>
      <c r="G1389" s="48"/>
      <c r="H1389" s="49" t="s">
        <v>1087</v>
      </c>
    </row>
    <row r="1390" spans="1:8" x14ac:dyDescent="0.25">
      <c r="A1390" s="93">
        <v>319</v>
      </c>
      <c r="B1390" s="90">
        <v>44895</v>
      </c>
      <c r="C1390" s="48" t="s">
        <v>1271</v>
      </c>
      <c r="D1390" s="48" t="s">
        <v>1186</v>
      </c>
      <c r="E1390" s="48">
        <v>60127.14</v>
      </c>
      <c r="F1390" s="48" t="s">
        <v>9</v>
      </c>
      <c r="G1390" s="48"/>
      <c r="H1390" s="49" t="s">
        <v>1070</v>
      </c>
    </row>
    <row r="1391" spans="1:8" x14ac:dyDescent="0.25">
      <c r="A1391" s="93">
        <v>320</v>
      </c>
      <c r="B1391" s="90">
        <v>44895</v>
      </c>
      <c r="C1391" s="48" t="s">
        <v>1272</v>
      </c>
      <c r="D1391" s="48" t="s">
        <v>1186</v>
      </c>
      <c r="E1391" s="48">
        <v>60127.14</v>
      </c>
      <c r="F1391" s="48" t="s">
        <v>9</v>
      </c>
      <c r="G1391" s="48"/>
      <c r="H1391" s="49" t="s">
        <v>1070</v>
      </c>
    </row>
    <row r="1392" spans="1:8" x14ac:dyDescent="0.25">
      <c r="A1392" s="93">
        <v>321</v>
      </c>
      <c r="B1392" s="90">
        <v>44895</v>
      </c>
      <c r="C1392" s="48" t="s">
        <v>1273</v>
      </c>
      <c r="D1392" s="48" t="s">
        <v>1186</v>
      </c>
      <c r="E1392" s="48">
        <v>7603.74</v>
      </c>
      <c r="F1392" s="48" t="s">
        <v>9</v>
      </c>
      <c r="G1392" s="48"/>
      <c r="H1392" s="49" t="s">
        <v>1070</v>
      </c>
    </row>
    <row r="1393" spans="1:8" x14ac:dyDescent="0.25">
      <c r="A1393" s="93">
        <v>322</v>
      </c>
      <c r="B1393" s="90">
        <v>44895</v>
      </c>
      <c r="C1393" s="48" t="s">
        <v>1274</v>
      </c>
      <c r="D1393" s="48" t="s">
        <v>1186</v>
      </c>
      <c r="E1393" s="48">
        <v>49788.14</v>
      </c>
      <c r="F1393" s="48" t="s">
        <v>9</v>
      </c>
      <c r="G1393" s="48"/>
      <c r="H1393" s="49" t="s">
        <v>1070</v>
      </c>
    </row>
    <row r="1394" spans="1:8" x14ac:dyDescent="0.25">
      <c r="A1394" s="93">
        <v>323</v>
      </c>
      <c r="B1394" s="90">
        <v>44895</v>
      </c>
      <c r="C1394" s="48" t="s">
        <v>1275</v>
      </c>
      <c r="D1394" s="48" t="s">
        <v>1186</v>
      </c>
      <c r="E1394" s="48">
        <v>49788.14</v>
      </c>
      <c r="F1394" s="48" t="s">
        <v>9</v>
      </c>
      <c r="G1394" s="48"/>
      <c r="H1394" s="49" t="s">
        <v>1070</v>
      </c>
    </row>
    <row r="1395" spans="1:8" x14ac:dyDescent="0.25">
      <c r="A1395" s="93">
        <v>324</v>
      </c>
      <c r="B1395" s="90">
        <v>44895</v>
      </c>
      <c r="C1395" s="48">
        <v>300</v>
      </c>
      <c r="D1395" s="48" t="s">
        <v>774</v>
      </c>
      <c r="E1395" s="48">
        <v>6570.11</v>
      </c>
      <c r="F1395" s="48" t="s">
        <v>9</v>
      </c>
      <c r="G1395" s="48"/>
      <c r="H1395" s="49" t="s">
        <v>15</v>
      </c>
    </row>
    <row r="1396" spans="1:8" x14ac:dyDescent="0.25">
      <c r="A1396" s="93">
        <v>325</v>
      </c>
      <c r="B1396" s="90">
        <v>44895</v>
      </c>
      <c r="C1396" s="48">
        <v>5504</v>
      </c>
      <c r="D1396" s="48" t="s">
        <v>514</v>
      </c>
      <c r="E1396" s="48">
        <v>6271.18</v>
      </c>
      <c r="F1396" s="48" t="s">
        <v>9</v>
      </c>
      <c r="G1396" s="48"/>
      <c r="H1396" s="49" t="s">
        <v>781</v>
      </c>
    </row>
    <row r="1397" spans="1:8" x14ac:dyDescent="0.25">
      <c r="A1397" s="93">
        <v>326</v>
      </c>
      <c r="B1397" s="90">
        <v>44895</v>
      </c>
      <c r="C1397" s="48">
        <v>5497</v>
      </c>
      <c r="D1397" s="48" t="s">
        <v>514</v>
      </c>
      <c r="E1397" s="48">
        <v>10635.56</v>
      </c>
      <c r="F1397" s="48" t="s">
        <v>9</v>
      </c>
      <c r="G1397" s="48"/>
      <c r="H1397" s="49" t="s">
        <v>781</v>
      </c>
    </row>
    <row r="1398" spans="1:8" x14ac:dyDescent="0.25">
      <c r="A1398" s="93">
        <v>327</v>
      </c>
      <c r="B1398" s="90">
        <v>44895</v>
      </c>
      <c r="C1398" s="48" t="s">
        <v>1276</v>
      </c>
      <c r="D1398" s="48" t="s">
        <v>1166</v>
      </c>
      <c r="E1398" s="48">
        <v>3467</v>
      </c>
      <c r="F1398" s="48" t="s">
        <v>9</v>
      </c>
      <c r="G1398" s="48"/>
      <c r="H1398" s="49" t="s">
        <v>1070</v>
      </c>
    </row>
    <row r="1399" spans="1:8" x14ac:dyDescent="0.25">
      <c r="A1399" s="93">
        <v>328</v>
      </c>
      <c r="B1399" s="90">
        <v>44895</v>
      </c>
      <c r="C1399" s="48">
        <v>3469</v>
      </c>
      <c r="D1399" s="48" t="s">
        <v>1277</v>
      </c>
      <c r="E1399" s="48">
        <v>15837.26</v>
      </c>
      <c r="F1399" s="48" t="s">
        <v>9</v>
      </c>
      <c r="G1399" s="48"/>
      <c r="H1399" s="49" t="s">
        <v>1278</v>
      </c>
    </row>
    <row r="1400" spans="1:8" x14ac:dyDescent="0.25">
      <c r="A1400" s="93">
        <v>329</v>
      </c>
      <c r="B1400" s="90">
        <v>44895</v>
      </c>
      <c r="C1400" s="48">
        <v>12</v>
      </c>
      <c r="D1400" s="48" t="s">
        <v>1279</v>
      </c>
      <c r="E1400" s="48">
        <v>340900</v>
      </c>
      <c r="F1400" s="48" t="s">
        <v>9</v>
      </c>
      <c r="G1400" s="48"/>
      <c r="H1400" s="49" t="s">
        <v>1087</v>
      </c>
    </row>
    <row r="1401" spans="1:8" x14ac:dyDescent="0.25">
      <c r="A1401" s="93">
        <v>330</v>
      </c>
      <c r="B1401" s="90">
        <v>44895</v>
      </c>
      <c r="C1401" s="48" t="s">
        <v>1280</v>
      </c>
      <c r="D1401" s="48" t="s">
        <v>1232</v>
      </c>
      <c r="E1401" s="48">
        <v>52200</v>
      </c>
      <c r="F1401" s="48" t="s">
        <v>9</v>
      </c>
      <c r="G1401" s="48"/>
      <c r="H1401" s="49" t="s">
        <v>1233</v>
      </c>
    </row>
    <row r="1402" spans="1:8" x14ac:dyDescent="0.25">
      <c r="A1402" s="93">
        <v>331</v>
      </c>
      <c r="B1402" s="90">
        <v>44895</v>
      </c>
      <c r="C1402" s="48" t="s">
        <v>1281</v>
      </c>
      <c r="D1402" s="48" t="s">
        <v>1219</v>
      </c>
      <c r="E1402" s="48">
        <v>1271186.44</v>
      </c>
      <c r="F1402" s="48" t="s">
        <v>9</v>
      </c>
      <c r="G1402" s="48"/>
      <c r="H1402" s="49" t="s">
        <v>1087</v>
      </c>
    </row>
    <row r="1403" spans="1:8" x14ac:dyDescent="0.25">
      <c r="A1403" s="93">
        <v>332</v>
      </c>
      <c r="B1403" s="90">
        <v>44895</v>
      </c>
      <c r="C1403" s="48" t="s">
        <v>1282</v>
      </c>
      <c r="D1403" s="48" t="s">
        <v>1219</v>
      </c>
      <c r="E1403" s="48">
        <v>2841823</v>
      </c>
      <c r="F1403" s="48" t="s">
        <v>9</v>
      </c>
      <c r="G1403" s="48"/>
      <c r="H1403" s="49" t="s">
        <v>1087</v>
      </c>
    </row>
    <row r="1404" spans="1:8" x14ac:dyDescent="0.25">
      <c r="A1404" s="93">
        <v>333</v>
      </c>
      <c r="B1404" s="90">
        <v>44895</v>
      </c>
      <c r="C1404" s="48" t="s">
        <v>1283</v>
      </c>
      <c r="D1404" s="48" t="s">
        <v>1219</v>
      </c>
      <c r="E1404" s="48">
        <v>3970121.93</v>
      </c>
      <c r="F1404" s="48" t="s">
        <v>9</v>
      </c>
      <c r="G1404" s="48"/>
      <c r="H1404" s="49" t="s">
        <v>1087</v>
      </c>
    </row>
    <row r="1405" spans="1:8" x14ac:dyDescent="0.25">
      <c r="A1405" s="93">
        <v>334</v>
      </c>
      <c r="B1405" s="90">
        <v>44895</v>
      </c>
      <c r="C1405" s="48">
        <v>60</v>
      </c>
      <c r="D1405" s="48" t="s">
        <v>1284</v>
      </c>
      <c r="E1405" s="48">
        <v>1695000</v>
      </c>
      <c r="F1405" s="48" t="s">
        <v>9</v>
      </c>
      <c r="G1405" s="48"/>
      <c r="H1405" s="49" t="s">
        <v>1087</v>
      </c>
    </row>
    <row r="1406" spans="1:8" x14ac:dyDescent="0.25">
      <c r="A1406" s="93">
        <v>335</v>
      </c>
      <c r="B1406" s="90">
        <v>44895</v>
      </c>
      <c r="C1406" s="48">
        <v>13</v>
      </c>
      <c r="D1406" s="48" t="s">
        <v>1279</v>
      </c>
      <c r="E1406" s="48">
        <v>306600</v>
      </c>
      <c r="F1406" s="48" t="s">
        <v>9</v>
      </c>
      <c r="G1406" s="48"/>
      <c r="H1406" s="49" t="s">
        <v>1087</v>
      </c>
    </row>
    <row r="1407" spans="1:8" x14ac:dyDescent="0.25">
      <c r="A1407" s="93">
        <v>336</v>
      </c>
      <c r="B1407" s="90">
        <v>44907</v>
      </c>
      <c r="C1407" s="48" t="s">
        <v>1285</v>
      </c>
      <c r="D1407" s="48" t="s">
        <v>1137</v>
      </c>
      <c r="E1407" s="48">
        <v>2754450</v>
      </c>
      <c r="F1407" s="48" t="s">
        <v>9</v>
      </c>
      <c r="G1407" s="48"/>
      <c r="H1407" s="49" t="s">
        <v>173</v>
      </c>
    </row>
    <row r="1408" spans="1:8" x14ac:dyDescent="0.25">
      <c r="A1408" s="93">
        <v>337</v>
      </c>
      <c r="B1408" s="90">
        <v>44907</v>
      </c>
      <c r="C1408" s="48" t="s">
        <v>1286</v>
      </c>
      <c r="D1408" s="48" t="s">
        <v>1137</v>
      </c>
      <c r="E1408" s="48">
        <v>1094689</v>
      </c>
      <c r="F1408" s="48" t="s">
        <v>9</v>
      </c>
      <c r="G1408" s="48"/>
      <c r="H1408" s="49" t="s">
        <v>173</v>
      </c>
    </row>
    <row r="1409" spans="1:8" x14ac:dyDescent="0.25">
      <c r="A1409" s="93">
        <v>338</v>
      </c>
      <c r="B1409" s="90">
        <v>44907</v>
      </c>
      <c r="C1409" s="48" t="s">
        <v>1287</v>
      </c>
      <c r="D1409" s="48" t="s">
        <v>1186</v>
      </c>
      <c r="E1409" s="48">
        <v>277423.71999999997</v>
      </c>
      <c r="F1409" s="48" t="s">
        <v>9</v>
      </c>
      <c r="G1409" s="48"/>
      <c r="H1409" s="49" t="s">
        <v>1070</v>
      </c>
    </row>
    <row r="1410" spans="1:8" x14ac:dyDescent="0.25">
      <c r="A1410" s="93">
        <v>339</v>
      </c>
      <c r="B1410" s="90">
        <v>44907</v>
      </c>
      <c r="C1410" s="48" t="s">
        <v>1288</v>
      </c>
      <c r="D1410" s="48" t="s">
        <v>1186</v>
      </c>
      <c r="E1410" s="48">
        <v>33659.9</v>
      </c>
      <c r="F1410" s="48" t="s">
        <v>9</v>
      </c>
      <c r="G1410" s="48"/>
      <c r="H1410" s="49" t="s">
        <v>1070</v>
      </c>
    </row>
    <row r="1411" spans="1:8" x14ac:dyDescent="0.25">
      <c r="A1411" s="93">
        <v>340</v>
      </c>
      <c r="B1411" s="90">
        <v>44907</v>
      </c>
      <c r="C1411" s="48" t="s">
        <v>1289</v>
      </c>
      <c r="D1411" s="48" t="s">
        <v>1186</v>
      </c>
      <c r="E1411" s="48">
        <v>32067.119999999999</v>
      </c>
      <c r="F1411" s="48" t="s">
        <v>9</v>
      </c>
      <c r="G1411" s="48"/>
      <c r="H1411" s="49" t="s">
        <v>1070</v>
      </c>
    </row>
    <row r="1412" spans="1:8" x14ac:dyDescent="0.25">
      <c r="A1412" s="93">
        <v>341</v>
      </c>
      <c r="B1412" s="90">
        <v>44907</v>
      </c>
      <c r="C1412" s="48" t="s">
        <v>1290</v>
      </c>
      <c r="D1412" s="48" t="s">
        <v>1186</v>
      </c>
      <c r="E1412" s="48">
        <v>13640.5</v>
      </c>
      <c r="F1412" s="48" t="s">
        <v>9</v>
      </c>
      <c r="G1412" s="48"/>
      <c r="H1412" s="49" t="s">
        <v>1070</v>
      </c>
    </row>
    <row r="1413" spans="1:8" x14ac:dyDescent="0.25">
      <c r="A1413" s="93">
        <v>342</v>
      </c>
      <c r="B1413" s="90">
        <v>44907</v>
      </c>
      <c r="C1413" s="48">
        <v>916</v>
      </c>
      <c r="D1413" s="48" t="s">
        <v>30</v>
      </c>
      <c r="E1413" s="48">
        <v>193005.44</v>
      </c>
      <c r="F1413" s="48" t="s">
        <v>9</v>
      </c>
      <c r="G1413" s="48"/>
      <c r="H1413" s="49" t="s">
        <v>1153</v>
      </c>
    </row>
    <row r="1414" spans="1:8" x14ac:dyDescent="0.25">
      <c r="A1414" s="93">
        <v>343</v>
      </c>
      <c r="B1414" s="90">
        <v>44907</v>
      </c>
      <c r="C1414" s="48">
        <v>5357</v>
      </c>
      <c r="D1414" s="48" t="s">
        <v>50</v>
      </c>
      <c r="E1414" s="48">
        <v>6100</v>
      </c>
      <c r="F1414" s="48" t="s">
        <v>9</v>
      </c>
      <c r="G1414" s="48"/>
      <c r="H1414" s="49" t="s">
        <v>1153</v>
      </c>
    </row>
    <row r="1415" spans="1:8" x14ac:dyDescent="0.25">
      <c r="A1415" s="93">
        <v>344</v>
      </c>
      <c r="B1415" s="90">
        <v>44907</v>
      </c>
      <c r="C1415" s="48">
        <v>165</v>
      </c>
      <c r="D1415" s="48" t="s">
        <v>1266</v>
      </c>
      <c r="E1415" s="48">
        <v>42000</v>
      </c>
      <c r="F1415" s="48" t="s">
        <v>9</v>
      </c>
      <c r="G1415" s="48"/>
      <c r="H1415" s="49" t="s">
        <v>507</v>
      </c>
    </row>
    <row r="1416" spans="1:8" x14ac:dyDescent="0.25">
      <c r="A1416" s="93">
        <v>345</v>
      </c>
      <c r="B1416" s="90">
        <v>44907</v>
      </c>
      <c r="C1416" s="48" t="s">
        <v>1291</v>
      </c>
      <c r="D1416" s="48" t="s">
        <v>30</v>
      </c>
      <c r="E1416" s="48">
        <v>7838</v>
      </c>
      <c r="F1416" s="48" t="s">
        <v>9</v>
      </c>
      <c r="G1416" s="48"/>
      <c r="H1416" s="49" t="s">
        <v>1153</v>
      </c>
    </row>
    <row r="1417" spans="1:8" x14ac:dyDescent="0.25">
      <c r="A1417" s="93">
        <v>346</v>
      </c>
      <c r="B1417" s="90">
        <v>44919</v>
      </c>
      <c r="C1417" s="48" t="s">
        <v>1292</v>
      </c>
      <c r="D1417" s="48" t="s">
        <v>1186</v>
      </c>
      <c r="E1417" s="48">
        <v>152831.85999999999</v>
      </c>
      <c r="F1417" s="48" t="s">
        <v>9</v>
      </c>
      <c r="G1417" s="48"/>
      <c r="H1417" s="49" t="s">
        <v>1070</v>
      </c>
    </row>
    <row r="1418" spans="1:8" x14ac:dyDescent="0.25">
      <c r="A1418" s="93">
        <v>347</v>
      </c>
      <c r="B1418" s="90">
        <v>44919</v>
      </c>
      <c r="C1418" s="48">
        <v>15</v>
      </c>
      <c r="D1418" s="48" t="s">
        <v>1279</v>
      </c>
      <c r="E1418" s="48">
        <v>234246</v>
      </c>
      <c r="F1418" s="48" t="s">
        <v>9</v>
      </c>
      <c r="G1418" s="48"/>
      <c r="H1418" s="49" t="s">
        <v>1087</v>
      </c>
    </row>
    <row r="1419" spans="1:8" x14ac:dyDescent="0.25">
      <c r="A1419" s="93">
        <v>348</v>
      </c>
      <c r="B1419" s="90">
        <v>44919</v>
      </c>
      <c r="C1419" s="48">
        <v>580</v>
      </c>
      <c r="D1419" s="48" t="s">
        <v>1241</v>
      </c>
      <c r="E1419" s="48">
        <v>1803883</v>
      </c>
      <c r="F1419" s="48" t="s">
        <v>9</v>
      </c>
      <c r="G1419" s="48"/>
      <c r="H1419" s="49" t="s">
        <v>1242</v>
      </c>
    </row>
    <row r="1420" spans="1:8" x14ac:dyDescent="0.25">
      <c r="A1420" s="93">
        <v>349</v>
      </c>
      <c r="B1420" s="90">
        <v>44919</v>
      </c>
      <c r="C1420" s="48" t="s">
        <v>1293</v>
      </c>
      <c r="D1420" s="48" t="s">
        <v>377</v>
      </c>
      <c r="E1420" s="48">
        <v>13111.18</v>
      </c>
      <c r="F1420" s="48" t="s">
        <v>9</v>
      </c>
      <c r="G1420" s="48"/>
      <c r="H1420" s="49" t="s">
        <v>1087</v>
      </c>
    </row>
    <row r="1421" spans="1:8" x14ac:dyDescent="0.25">
      <c r="A1421" s="93">
        <v>350</v>
      </c>
      <c r="B1421" s="90">
        <v>44919</v>
      </c>
      <c r="C1421" s="48" t="s">
        <v>1294</v>
      </c>
      <c r="D1421" s="48" t="s">
        <v>377</v>
      </c>
      <c r="E1421" s="48">
        <v>16101.7</v>
      </c>
      <c r="F1421" s="48" t="s">
        <v>9</v>
      </c>
      <c r="G1421" s="48"/>
      <c r="H1421" s="49" t="s">
        <v>1087</v>
      </c>
    </row>
    <row r="1422" spans="1:8" x14ac:dyDescent="0.25">
      <c r="A1422" s="93">
        <v>351</v>
      </c>
      <c r="B1422" s="90">
        <v>44919</v>
      </c>
      <c r="C1422" s="48" t="s">
        <v>1295</v>
      </c>
      <c r="D1422" s="48" t="s">
        <v>377</v>
      </c>
      <c r="E1422" s="48">
        <v>28983.06</v>
      </c>
      <c r="F1422" s="48" t="s">
        <v>9</v>
      </c>
      <c r="G1422" s="48"/>
      <c r="H1422" s="49" t="s">
        <v>1087</v>
      </c>
    </row>
    <row r="1423" spans="1:8" x14ac:dyDescent="0.25">
      <c r="A1423" s="93">
        <v>352</v>
      </c>
      <c r="B1423" s="90">
        <v>44919</v>
      </c>
      <c r="C1423" s="48" t="s">
        <v>1296</v>
      </c>
      <c r="D1423" s="48" t="s">
        <v>377</v>
      </c>
      <c r="E1423" s="48">
        <v>3220.34</v>
      </c>
      <c r="F1423" s="48" t="s">
        <v>9</v>
      </c>
      <c r="G1423" s="48"/>
      <c r="H1423" s="49" t="s">
        <v>1087</v>
      </c>
    </row>
    <row r="1424" spans="1:8" x14ac:dyDescent="0.25">
      <c r="A1424" s="93">
        <v>353</v>
      </c>
      <c r="B1424" s="90">
        <v>44919</v>
      </c>
      <c r="C1424" s="48" t="s">
        <v>1297</v>
      </c>
      <c r="D1424" s="48" t="s">
        <v>1166</v>
      </c>
      <c r="E1424" s="48">
        <v>4152.54</v>
      </c>
      <c r="F1424" s="48" t="s">
        <v>9</v>
      </c>
      <c r="G1424" s="48"/>
      <c r="H1424" s="49" t="s">
        <v>1070</v>
      </c>
    </row>
    <row r="1425" spans="1:8" x14ac:dyDescent="0.25">
      <c r="A1425" s="93">
        <v>354</v>
      </c>
      <c r="B1425" s="90">
        <v>44919</v>
      </c>
      <c r="C1425" s="48" t="s">
        <v>1298</v>
      </c>
      <c r="D1425" s="48" t="s">
        <v>1166</v>
      </c>
      <c r="E1425" s="48">
        <v>4915.12</v>
      </c>
      <c r="F1425" s="48" t="s">
        <v>9</v>
      </c>
      <c r="G1425" s="48"/>
      <c r="H1425" s="49" t="s">
        <v>1070</v>
      </c>
    </row>
    <row r="1426" spans="1:8" x14ac:dyDescent="0.25">
      <c r="A1426" s="93">
        <v>355</v>
      </c>
      <c r="B1426" s="90">
        <v>44919</v>
      </c>
      <c r="C1426" s="48" t="s">
        <v>1299</v>
      </c>
      <c r="D1426" s="48" t="s">
        <v>1166</v>
      </c>
      <c r="E1426" s="48">
        <v>5898.36</v>
      </c>
      <c r="F1426" s="48" t="s">
        <v>9</v>
      </c>
      <c r="G1426" s="48"/>
      <c r="H1426" s="49" t="s">
        <v>1070</v>
      </c>
    </row>
    <row r="1427" spans="1:8" x14ac:dyDescent="0.25">
      <c r="A1427" s="93">
        <v>356</v>
      </c>
      <c r="B1427" s="90">
        <v>44919</v>
      </c>
      <c r="C1427" s="48" t="s">
        <v>1300</v>
      </c>
      <c r="D1427" s="48" t="s">
        <v>1166</v>
      </c>
      <c r="E1427" s="48">
        <v>2033</v>
      </c>
      <c r="F1427" s="48" t="s">
        <v>9</v>
      </c>
      <c r="G1427" s="48"/>
      <c r="H1427" s="49" t="s">
        <v>1070</v>
      </c>
    </row>
    <row r="1428" spans="1:8" x14ac:dyDescent="0.25">
      <c r="A1428" s="93">
        <v>357</v>
      </c>
      <c r="B1428" s="90">
        <v>44919</v>
      </c>
      <c r="C1428" s="48" t="s">
        <v>1301</v>
      </c>
      <c r="D1428" s="48" t="s">
        <v>1166</v>
      </c>
      <c r="E1428" s="48">
        <v>9533.9</v>
      </c>
      <c r="F1428" s="48" t="s">
        <v>9</v>
      </c>
      <c r="G1428" s="48"/>
      <c r="H1428" s="49" t="s">
        <v>1070</v>
      </c>
    </row>
    <row r="1429" spans="1:8" x14ac:dyDescent="0.25">
      <c r="A1429" s="93">
        <v>358</v>
      </c>
      <c r="B1429" s="90">
        <v>44919</v>
      </c>
      <c r="C1429" s="48" t="s">
        <v>1302</v>
      </c>
      <c r="D1429" s="48" t="s">
        <v>377</v>
      </c>
      <c r="E1429" s="48">
        <v>5080.5</v>
      </c>
      <c r="F1429" s="48" t="s">
        <v>9</v>
      </c>
      <c r="G1429" s="48"/>
      <c r="H1429" s="49" t="s">
        <v>1087</v>
      </c>
    </row>
    <row r="1430" spans="1:8" x14ac:dyDescent="0.25">
      <c r="A1430" s="93">
        <v>359</v>
      </c>
      <c r="B1430" s="90">
        <v>44919</v>
      </c>
      <c r="C1430" s="48" t="s">
        <v>1303</v>
      </c>
      <c r="D1430" s="48" t="s">
        <v>377</v>
      </c>
      <c r="E1430" s="48">
        <v>13432.2</v>
      </c>
      <c r="F1430" s="48" t="s">
        <v>9</v>
      </c>
      <c r="G1430" s="48"/>
      <c r="H1430" s="49" t="s">
        <v>1087</v>
      </c>
    </row>
    <row r="1431" spans="1:8" x14ac:dyDescent="0.25">
      <c r="A1431" s="93">
        <v>360</v>
      </c>
      <c r="B1431" s="90">
        <v>44926</v>
      </c>
      <c r="C1431" s="48" t="s">
        <v>1304</v>
      </c>
      <c r="D1431" s="48" t="s">
        <v>1186</v>
      </c>
      <c r="E1431" s="48">
        <v>32881.360000000001</v>
      </c>
      <c r="F1431" s="48" t="s">
        <v>9</v>
      </c>
      <c r="G1431" s="48"/>
      <c r="H1431" s="49" t="s">
        <v>1070</v>
      </c>
    </row>
    <row r="1432" spans="1:8" x14ac:dyDescent="0.25">
      <c r="A1432" s="93">
        <v>361</v>
      </c>
      <c r="B1432" s="90">
        <v>44926</v>
      </c>
      <c r="C1432" s="48" t="s">
        <v>1305</v>
      </c>
      <c r="D1432" s="48" t="s">
        <v>1186</v>
      </c>
      <c r="E1432" s="48">
        <v>28940.68</v>
      </c>
      <c r="F1432" s="48" t="s">
        <v>9</v>
      </c>
      <c r="G1432" s="48"/>
      <c r="H1432" s="49" t="s">
        <v>1070</v>
      </c>
    </row>
    <row r="1433" spans="1:8" x14ac:dyDescent="0.25">
      <c r="A1433" s="93">
        <v>362</v>
      </c>
      <c r="B1433" s="90">
        <v>44926</v>
      </c>
      <c r="C1433" s="48" t="s">
        <v>1306</v>
      </c>
      <c r="D1433" s="48" t="s">
        <v>1186</v>
      </c>
      <c r="E1433" s="48">
        <v>387849.56</v>
      </c>
      <c r="F1433" s="48" t="s">
        <v>9</v>
      </c>
      <c r="G1433" s="48"/>
      <c r="H1433" s="49" t="s">
        <v>1070</v>
      </c>
    </row>
    <row r="1434" spans="1:8" x14ac:dyDescent="0.25">
      <c r="A1434" s="93">
        <v>363</v>
      </c>
      <c r="B1434" s="90">
        <v>44926</v>
      </c>
      <c r="C1434" s="48">
        <v>22230132</v>
      </c>
      <c r="D1434" s="48" t="s">
        <v>1307</v>
      </c>
      <c r="E1434" s="48">
        <v>22000</v>
      </c>
      <c r="F1434" s="48" t="s">
        <v>9</v>
      </c>
      <c r="G1434" s="48"/>
      <c r="H1434" s="49" t="s">
        <v>1153</v>
      </c>
    </row>
    <row r="1435" spans="1:8" x14ac:dyDescent="0.25">
      <c r="A1435" s="93">
        <v>364</v>
      </c>
      <c r="B1435" s="90">
        <v>44926</v>
      </c>
      <c r="C1435" s="48" t="s">
        <v>1308</v>
      </c>
      <c r="D1435" s="48" t="s">
        <v>30</v>
      </c>
      <c r="E1435" s="48">
        <v>15547.8</v>
      </c>
      <c r="F1435" s="48" t="s">
        <v>9</v>
      </c>
      <c r="G1435" s="48"/>
      <c r="H1435" s="49" t="s">
        <v>1153</v>
      </c>
    </row>
    <row r="1436" spans="1:8" x14ac:dyDescent="0.25">
      <c r="A1436" s="93">
        <v>365</v>
      </c>
      <c r="B1436" s="90">
        <v>44932</v>
      </c>
      <c r="C1436" s="48" t="s">
        <v>1309</v>
      </c>
      <c r="D1436" s="48" t="s">
        <v>1186</v>
      </c>
      <c r="E1436" s="48">
        <v>141779.68</v>
      </c>
      <c r="F1436" s="48" t="s">
        <v>9</v>
      </c>
      <c r="G1436" s="48"/>
      <c r="H1436" s="49" t="s">
        <v>1070</v>
      </c>
    </row>
    <row r="1437" spans="1:8" x14ac:dyDescent="0.25">
      <c r="A1437" s="93">
        <v>366</v>
      </c>
      <c r="B1437" s="90">
        <v>44932</v>
      </c>
      <c r="C1437" s="48" t="s">
        <v>1310</v>
      </c>
      <c r="D1437" s="48" t="s">
        <v>1186</v>
      </c>
      <c r="E1437" s="48">
        <v>73728.820000000007</v>
      </c>
      <c r="F1437" s="48" t="s">
        <v>9</v>
      </c>
      <c r="G1437" s="48"/>
      <c r="H1437" s="49" t="s">
        <v>1070</v>
      </c>
    </row>
    <row r="1438" spans="1:8" x14ac:dyDescent="0.25">
      <c r="A1438" s="93">
        <v>367</v>
      </c>
      <c r="B1438" s="90">
        <v>44932</v>
      </c>
      <c r="C1438" s="48" t="s">
        <v>1311</v>
      </c>
      <c r="D1438" s="48" t="s">
        <v>1186</v>
      </c>
      <c r="E1438" s="48">
        <v>135630.51999999999</v>
      </c>
      <c r="F1438" s="48" t="s">
        <v>9</v>
      </c>
      <c r="G1438" s="48"/>
      <c r="H1438" s="49" t="s">
        <v>1070</v>
      </c>
    </row>
    <row r="1439" spans="1:8" x14ac:dyDescent="0.25">
      <c r="A1439" s="93">
        <v>368</v>
      </c>
      <c r="B1439" s="90">
        <v>44932</v>
      </c>
      <c r="C1439" s="48">
        <v>676</v>
      </c>
      <c r="D1439" s="48" t="s">
        <v>1241</v>
      </c>
      <c r="E1439" s="48">
        <v>508133</v>
      </c>
      <c r="F1439" s="48" t="s">
        <v>9</v>
      </c>
      <c r="G1439" s="48"/>
      <c r="H1439" s="49" t="s">
        <v>1242</v>
      </c>
    </row>
    <row r="1440" spans="1:8" x14ac:dyDescent="0.25">
      <c r="A1440" s="93">
        <v>369</v>
      </c>
      <c r="B1440" s="90">
        <v>44932</v>
      </c>
      <c r="C1440" s="48" t="s">
        <v>1312</v>
      </c>
      <c r="D1440" s="48" t="s">
        <v>1137</v>
      </c>
      <c r="E1440" s="48">
        <v>544635</v>
      </c>
      <c r="F1440" s="48" t="s">
        <v>9</v>
      </c>
      <c r="G1440" s="48"/>
      <c r="H1440" s="49" t="s">
        <v>173</v>
      </c>
    </row>
    <row r="1441" spans="1:8" x14ac:dyDescent="0.25">
      <c r="A1441" s="93">
        <v>370</v>
      </c>
      <c r="B1441" s="90">
        <v>44932</v>
      </c>
      <c r="C1441" s="48">
        <v>18</v>
      </c>
      <c r="D1441" s="48" t="s">
        <v>1279</v>
      </c>
      <c r="E1441" s="48">
        <v>30000</v>
      </c>
      <c r="F1441" s="48" t="s">
        <v>9</v>
      </c>
      <c r="G1441" s="48"/>
      <c r="H1441" s="49" t="s">
        <v>1087</v>
      </c>
    </row>
    <row r="1442" spans="1:8" x14ac:dyDescent="0.25">
      <c r="A1442" s="93">
        <v>371</v>
      </c>
      <c r="B1442" s="90">
        <v>44932</v>
      </c>
      <c r="C1442" s="48">
        <v>13294</v>
      </c>
      <c r="D1442" s="48" t="s">
        <v>1234</v>
      </c>
      <c r="E1442" s="48">
        <v>23548</v>
      </c>
      <c r="F1442" s="48" t="s">
        <v>9</v>
      </c>
      <c r="G1442" s="48"/>
      <c r="H1442" s="49" t="s">
        <v>1153</v>
      </c>
    </row>
    <row r="1443" spans="1:8" x14ac:dyDescent="0.25">
      <c r="A1443" s="93">
        <v>372</v>
      </c>
      <c r="B1443" s="90">
        <v>44933</v>
      </c>
      <c r="C1443" s="48" t="s">
        <v>1313</v>
      </c>
      <c r="D1443" s="48" t="s">
        <v>1186</v>
      </c>
      <c r="E1443" s="48">
        <v>261795</v>
      </c>
      <c r="F1443" s="48" t="s">
        <v>9</v>
      </c>
      <c r="G1443" s="48"/>
      <c r="H1443" s="49" t="s">
        <v>1070</v>
      </c>
    </row>
    <row r="1444" spans="1:8" x14ac:dyDescent="0.25">
      <c r="A1444" s="93">
        <v>373</v>
      </c>
      <c r="B1444" s="90">
        <v>44933</v>
      </c>
      <c r="C1444" s="48" t="s">
        <v>1314</v>
      </c>
      <c r="D1444" s="48" t="s">
        <v>1186</v>
      </c>
      <c r="E1444" s="48">
        <v>242211.44</v>
      </c>
      <c r="F1444" s="48" t="s">
        <v>9</v>
      </c>
      <c r="G1444" s="48"/>
      <c r="H1444" s="49" t="s">
        <v>1070</v>
      </c>
    </row>
    <row r="1445" spans="1:8" x14ac:dyDescent="0.25">
      <c r="A1445" s="93">
        <v>374</v>
      </c>
      <c r="B1445" s="90">
        <v>44933</v>
      </c>
      <c r="C1445" s="48">
        <v>22231978</v>
      </c>
      <c r="D1445" s="48" t="s">
        <v>1315</v>
      </c>
      <c r="E1445" s="48">
        <v>4593501.62</v>
      </c>
      <c r="F1445" s="48" t="s">
        <v>9</v>
      </c>
      <c r="G1445" s="48"/>
      <c r="H1445" s="49" t="s">
        <v>308</v>
      </c>
    </row>
    <row r="1446" spans="1:8" x14ac:dyDescent="0.25">
      <c r="A1446" s="93">
        <v>375</v>
      </c>
      <c r="B1446" s="90">
        <v>44933</v>
      </c>
      <c r="C1446" s="48">
        <v>22231979</v>
      </c>
      <c r="D1446" s="48" t="s">
        <v>1315</v>
      </c>
      <c r="E1446" s="48">
        <v>431815</v>
      </c>
      <c r="F1446" s="48" t="s">
        <v>9</v>
      </c>
      <c r="G1446" s="48"/>
      <c r="H1446" s="49" t="s">
        <v>308</v>
      </c>
    </row>
    <row r="1447" spans="1:8" x14ac:dyDescent="0.25">
      <c r="A1447" s="93">
        <v>376</v>
      </c>
      <c r="B1447" s="90">
        <v>44933</v>
      </c>
      <c r="C1447" s="48">
        <v>222314996</v>
      </c>
      <c r="D1447" s="48" t="s">
        <v>1315</v>
      </c>
      <c r="E1447" s="48">
        <v>1008658</v>
      </c>
      <c r="F1447" s="48" t="s">
        <v>9</v>
      </c>
      <c r="G1447" s="48"/>
      <c r="H1447" s="49" t="s">
        <v>308</v>
      </c>
    </row>
    <row r="1448" spans="1:8" x14ac:dyDescent="0.25">
      <c r="A1448" s="93">
        <v>377</v>
      </c>
      <c r="B1448" s="90">
        <v>44941</v>
      </c>
      <c r="C1448" s="48" t="s">
        <v>1316</v>
      </c>
      <c r="D1448" s="48" t="s">
        <v>1186</v>
      </c>
      <c r="E1448" s="48">
        <v>74517.2</v>
      </c>
      <c r="F1448" s="48" t="s">
        <v>9</v>
      </c>
      <c r="G1448" s="48"/>
      <c r="H1448" s="49" t="s">
        <v>1070</v>
      </c>
    </row>
    <row r="1449" spans="1:8" x14ac:dyDescent="0.25">
      <c r="A1449" s="93">
        <v>378</v>
      </c>
      <c r="B1449" s="90">
        <v>44942</v>
      </c>
      <c r="C1449" s="48">
        <v>1347</v>
      </c>
      <c r="D1449" s="48" t="s">
        <v>1317</v>
      </c>
      <c r="E1449" s="48">
        <v>1734515.1</v>
      </c>
      <c r="F1449" s="48" t="s">
        <v>9</v>
      </c>
      <c r="G1449" s="48"/>
      <c r="H1449" s="49" t="s">
        <v>781</v>
      </c>
    </row>
    <row r="1450" spans="1:8" x14ac:dyDescent="0.25">
      <c r="A1450" s="93">
        <v>379</v>
      </c>
      <c r="B1450" s="90">
        <v>44942</v>
      </c>
      <c r="C1450" s="48">
        <v>1303</v>
      </c>
      <c r="D1450" s="48" t="s">
        <v>1317</v>
      </c>
      <c r="E1450" s="48">
        <v>74703.5</v>
      </c>
      <c r="F1450" s="48" t="s">
        <v>9</v>
      </c>
      <c r="G1450" s="48"/>
      <c r="H1450" s="49" t="s">
        <v>781</v>
      </c>
    </row>
    <row r="1451" spans="1:8" x14ac:dyDescent="0.25">
      <c r="A1451" s="93">
        <v>380</v>
      </c>
      <c r="B1451" s="90">
        <v>44942</v>
      </c>
      <c r="C1451" s="48" t="s">
        <v>1318</v>
      </c>
      <c r="D1451" s="48" t="s">
        <v>1186</v>
      </c>
      <c r="E1451" s="48">
        <v>188575</v>
      </c>
      <c r="F1451" s="48" t="s">
        <v>9</v>
      </c>
      <c r="G1451" s="48"/>
      <c r="H1451" s="49" t="s">
        <v>1070</v>
      </c>
    </row>
    <row r="1452" spans="1:8" x14ac:dyDescent="0.25">
      <c r="A1452" s="93">
        <v>381</v>
      </c>
      <c r="B1452" s="90">
        <v>44954</v>
      </c>
      <c r="C1452" s="48" t="s">
        <v>1319</v>
      </c>
      <c r="D1452" s="48" t="s">
        <v>1320</v>
      </c>
      <c r="E1452" s="48">
        <v>375448</v>
      </c>
      <c r="F1452" s="48" t="s">
        <v>9</v>
      </c>
      <c r="G1452" s="48"/>
      <c r="H1452" s="49" t="s">
        <v>459</v>
      </c>
    </row>
    <row r="1453" spans="1:8" x14ac:dyDescent="0.25">
      <c r="A1453" s="93">
        <v>382</v>
      </c>
      <c r="B1453" s="90">
        <v>44954</v>
      </c>
      <c r="C1453" s="48" t="s">
        <v>1321</v>
      </c>
      <c r="D1453" s="48" t="s">
        <v>377</v>
      </c>
      <c r="E1453" s="48">
        <v>86877.46</v>
      </c>
      <c r="F1453" s="48" t="s">
        <v>9</v>
      </c>
      <c r="G1453" s="48"/>
      <c r="H1453" s="49" t="s">
        <v>1087</v>
      </c>
    </row>
    <row r="1454" spans="1:8" x14ac:dyDescent="0.25">
      <c r="A1454" s="93">
        <v>383</v>
      </c>
      <c r="B1454" s="90">
        <v>44954</v>
      </c>
      <c r="C1454" s="48" t="s">
        <v>1322</v>
      </c>
      <c r="D1454" s="48" t="s">
        <v>377</v>
      </c>
      <c r="E1454" s="48">
        <v>17372.88</v>
      </c>
      <c r="F1454" s="48" t="s">
        <v>9</v>
      </c>
      <c r="G1454" s="48"/>
      <c r="H1454" s="49" t="s">
        <v>1087</v>
      </c>
    </row>
    <row r="1455" spans="1:8" x14ac:dyDescent="0.25">
      <c r="A1455" s="93">
        <v>384</v>
      </c>
      <c r="B1455" s="90">
        <v>44954</v>
      </c>
      <c r="C1455" s="48">
        <v>13997</v>
      </c>
      <c r="D1455" s="48" t="s">
        <v>1234</v>
      </c>
      <c r="E1455" s="48">
        <v>370989.45</v>
      </c>
      <c r="F1455" s="48" t="s">
        <v>9</v>
      </c>
      <c r="G1455" s="48"/>
      <c r="H1455" s="49" t="s">
        <v>1153</v>
      </c>
    </row>
    <row r="1456" spans="1:8" x14ac:dyDescent="0.25">
      <c r="A1456" s="93">
        <v>385</v>
      </c>
      <c r="B1456" s="90">
        <v>44965</v>
      </c>
      <c r="C1456" s="48">
        <v>35</v>
      </c>
      <c r="D1456" s="48" t="s">
        <v>1137</v>
      </c>
      <c r="E1456" s="48">
        <v>112481</v>
      </c>
      <c r="F1456" s="48" t="s">
        <v>9</v>
      </c>
      <c r="G1456" s="48"/>
      <c r="H1456" s="49" t="s">
        <v>173</v>
      </c>
    </row>
    <row r="1457" spans="1:8" x14ac:dyDescent="0.25">
      <c r="A1457" s="93">
        <v>386</v>
      </c>
      <c r="B1457" s="90">
        <v>44965</v>
      </c>
      <c r="C1457" s="48">
        <v>42</v>
      </c>
      <c r="D1457" s="48" t="s">
        <v>1137</v>
      </c>
      <c r="E1457" s="48">
        <v>264550</v>
      </c>
      <c r="F1457" s="48" t="s">
        <v>9</v>
      </c>
      <c r="G1457" s="48"/>
      <c r="H1457" s="49" t="s">
        <v>173</v>
      </c>
    </row>
    <row r="1458" spans="1:8" x14ac:dyDescent="0.25">
      <c r="A1458" s="93">
        <v>387</v>
      </c>
      <c r="B1458" s="90">
        <v>44972</v>
      </c>
      <c r="C1458" s="48" t="s">
        <v>1323</v>
      </c>
      <c r="D1458" s="48" t="s">
        <v>1186</v>
      </c>
      <c r="E1458" s="48">
        <v>151311.35999999999</v>
      </c>
      <c r="F1458" s="48" t="s">
        <v>9</v>
      </c>
      <c r="G1458" s="48"/>
      <c r="H1458" s="49" t="s">
        <v>1070</v>
      </c>
    </row>
    <row r="1459" spans="1:8" x14ac:dyDescent="0.25">
      <c r="A1459" s="93">
        <v>388</v>
      </c>
      <c r="B1459" s="90">
        <v>44974</v>
      </c>
      <c r="C1459" s="48">
        <v>14149</v>
      </c>
      <c r="D1459" s="48" t="s">
        <v>1234</v>
      </c>
      <c r="E1459" s="48">
        <v>22938.53</v>
      </c>
      <c r="F1459" s="48" t="s">
        <v>9</v>
      </c>
      <c r="G1459" s="48"/>
      <c r="H1459" s="49" t="s">
        <v>1153</v>
      </c>
    </row>
    <row r="1460" spans="1:8" x14ac:dyDescent="0.25">
      <c r="A1460" s="93">
        <v>389</v>
      </c>
      <c r="B1460" s="90">
        <v>44974</v>
      </c>
      <c r="C1460" s="48" t="s">
        <v>1324</v>
      </c>
      <c r="D1460" s="48" t="s">
        <v>377</v>
      </c>
      <c r="E1460" s="48">
        <v>10088</v>
      </c>
      <c r="F1460" s="48" t="s">
        <v>9</v>
      </c>
      <c r="G1460" s="48"/>
      <c r="H1460" s="49" t="s">
        <v>1087</v>
      </c>
    </row>
    <row r="1461" spans="1:8" x14ac:dyDescent="0.25">
      <c r="A1461" s="93">
        <v>390</v>
      </c>
      <c r="B1461" s="90">
        <v>44974</v>
      </c>
      <c r="C1461" s="48">
        <v>760</v>
      </c>
      <c r="D1461" s="48" t="s">
        <v>1241</v>
      </c>
      <c r="E1461" s="48">
        <v>1120033</v>
      </c>
      <c r="F1461" s="48" t="s">
        <v>9</v>
      </c>
      <c r="G1461" s="48"/>
      <c r="H1461" s="49" t="s">
        <v>1242</v>
      </c>
    </row>
    <row r="1462" spans="1:8" x14ac:dyDescent="0.25">
      <c r="A1462" s="93">
        <v>391</v>
      </c>
      <c r="B1462" s="90">
        <v>44974</v>
      </c>
      <c r="C1462" s="48">
        <v>761</v>
      </c>
      <c r="D1462" s="48" t="s">
        <v>377</v>
      </c>
      <c r="E1462" s="48">
        <v>27830</v>
      </c>
      <c r="F1462" s="48" t="s">
        <v>9</v>
      </c>
      <c r="G1462" s="48"/>
      <c r="H1462" s="49" t="s">
        <v>1087</v>
      </c>
    </row>
    <row r="1463" spans="1:8" x14ac:dyDescent="0.25">
      <c r="A1463" s="93">
        <v>392</v>
      </c>
      <c r="B1463" s="90">
        <v>44974</v>
      </c>
      <c r="C1463" s="48" t="s">
        <v>1325</v>
      </c>
      <c r="D1463" s="48" t="s">
        <v>377</v>
      </c>
      <c r="E1463" s="48">
        <v>30508</v>
      </c>
      <c r="F1463" s="48" t="s">
        <v>9</v>
      </c>
      <c r="G1463" s="48"/>
      <c r="H1463" s="49" t="s">
        <v>1087</v>
      </c>
    </row>
    <row r="1464" spans="1:8" x14ac:dyDescent="0.25">
      <c r="A1464" s="93">
        <v>393</v>
      </c>
      <c r="B1464" s="90">
        <v>44974</v>
      </c>
      <c r="C1464" s="48" t="s">
        <v>1326</v>
      </c>
      <c r="D1464" s="48" t="s">
        <v>377</v>
      </c>
      <c r="E1464" s="48">
        <v>5338</v>
      </c>
      <c r="F1464" s="48" t="s">
        <v>9</v>
      </c>
      <c r="G1464" s="48"/>
      <c r="H1464" s="49" t="s">
        <v>1087</v>
      </c>
    </row>
    <row r="1465" spans="1:8" x14ac:dyDescent="0.25">
      <c r="A1465" s="93">
        <v>394</v>
      </c>
      <c r="B1465" s="90">
        <v>44974</v>
      </c>
      <c r="C1465" s="48">
        <v>193</v>
      </c>
      <c r="D1465" s="48" t="s">
        <v>1327</v>
      </c>
      <c r="E1465" s="48">
        <v>7200</v>
      </c>
      <c r="F1465" s="48" t="s">
        <v>9</v>
      </c>
      <c r="G1465" s="48"/>
      <c r="H1465" s="49" t="s">
        <v>781</v>
      </c>
    </row>
    <row r="1466" spans="1:8" x14ac:dyDescent="0.25">
      <c r="A1466" s="93">
        <v>395</v>
      </c>
      <c r="B1466" s="90">
        <v>44986</v>
      </c>
      <c r="C1466" s="48" t="s">
        <v>1328</v>
      </c>
      <c r="D1466" s="48" t="s">
        <v>1137</v>
      </c>
      <c r="E1466" s="48">
        <v>88816</v>
      </c>
      <c r="F1466" s="48" t="s">
        <v>9</v>
      </c>
      <c r="G1466" s="48"/>
      <c r="H1466" s="49" t="s">
        <v>173</v>
      </c>
    </row>
    <row r="1467" spans="1:8" x14ac:dyDescent="0.25">
      <c r="A1467" s="93">
        <v>396</v>
      </c>
      <c r="B1467" s="90">
        <v>44986</v>
      </c>
      <c r="C1467" s="48" t="s">
        <v>1329</v>
      </c>
      <c r="D1467" s="48" t="s">
        <v>1137</v>
      </c>
      <c r="E1467" s="48">
        <v>323161</v>
      </c>
      <c r="F1467" s="48" t="s">
        <v>9</v>
      </c>
      <c r="G1467" s="48"/>
      <c r="H1467" s="49" t="s">
        <v>173</v>
      </c>
    </row>
    <row r="1468" spans="1:8" x14ac:dyDescent="0.25">
      <c r="A1468" s="93">
        <v>397</v>
      </c>
      <c r="B1468" s="90">
        <v>44986</v>
      </c>
      <c r="C1468" s="48" t="s">
        <v>1330</v>
      </c>
      <c r="D1468" s="48" t="s">
        <v>1137</v>
      </c>
      <c r="E1468" s="48">
        <v>202661</v>
      </c>
      <c r="F1468" s="48" t="s">
        <v>9</v>
      </c>
      <c r="G1468" s="48"/>
      <c r="H1468" s="49" t="s">
        <v>173</v>
      </c>
    </row>
    <row r="1469" spans="1:8" x14ac:dyDescent="0.25">
      <c r="A1469" s="93">
        <v>398</v>
      </c>
      <c r="B1469" s="90">
        <v>44986</v>
      </c>
      <c r="C1469" s="48" t="s">
        <v>1331</v>
      </c>
      <c r="D1469" s="48" t="s">
        <v>1332</v>
      </c>
      <c r="E1469" s="48">
        <v>270616</v>
      </c>
      <c r="F1469" s="48" t="s">
        <v>9</v>
      </c>
      <c r="G1469" s="48"/>
      <c r="H1469" s="49" t="s">
        <v>781</v>
      </c>
    </row>
    <row r="1470" spans="1:8" x14ac:dyDescent="0.25">
      <c r="A1470" s="93">
        <v>399</v>
      </c>
      <c r="B1470" s="90">
        <v>44987</v>
      </c>
      <c r="C1470" s="48">
        <v>855</v>
      </c>
      <c r="D1470" s="48" t="s">
        <v>1241</v>
      </c>
      <c r="E1470" s="48">
        <v>566551</v>
      </c>
      <c r="F1470" s="48" t="s">
        <v>9</v>
      </c>
      <c r="G1470" s="48"/>
      <c r="H1470" s="49" t="s">
        <v>1242</v>
      </c>
    </row>
    <row r="1471" spans="1:8" x14ac:dyDescent="0.25">
      <c r="A1471" s="93">
        <v>400</v>
      </c>
      <c r="B1471" s="90">
        <v>44987</v>
      </c>
      <c r="C1471" s="48" t="s">
        <v>1333</v>
      </c>
      <c r="D1471" s="48" t="s">
        <v>1152</v>
      </c>
      <c r="E1471" s="48">
        <v>55500</v>
      </c>
      <c r="F1471" s="48" t="s">
        <v>9</v>
      </c>
      <c r="G1471" s="48"/>
      <c r="H1471" s="49" t="s">
        <v>1153</v>
      </c>
    </row>
    <row r="1472" spans="1:8" x14ac:dyDescent="0.25">
      <c r="A1472" s="93">
        <v>401</v>
      </c>
      <c r="B1472" s="90">
        <v>44987</v>
      </c>
      <c r="C1472" s="48">
        <v>1415</v>
      </c>
      <c r="D1472" s="48" t="s">
        <v>1317</v>
      </c>
      <c r="E1472" s="48">
        <v>2630814</v>
      </c>
      <c r="F1472" s="48" t="s">
        <v>9</v>
      </c>
      <c r="G1472" s="48"/>
      <c r="H1472" s="49" t="s">
        <v>781</v>
      </c>
    </row>
    <row r="1473" spans="1:8" x14ac:dyDescent="0.25">
      <c r="A1473" s="93">
        <v>402</v>
      </c>
      <c r="B1473" s="90">
        <v>44987</v>
      </c>
      <c r="C1473" s="48">
        <v>1472</v>
      </c>
      <c r="D1473" s="48" t="s">
        <v>1317</v>
      </c>
      <c r="E1473" s="48">
        <v>3627641.6</v>
      </c>
      <c r="F1473" s="48" t="s">
        <v>9</v>
      </c>
      <c r="G1473" s="48"/>
      <c r="H1473" s="49" t="s">
        <v>781</v>
      </c>
    </row>
    <row r="1474" spans="1:8" x14ac:dyDescent="0.25">
      <c r="A1474" s="93">
        <v>403</v>
      </c>
      <c r="B1474" s="90">
        <v>44987</v>
      </c>
      <c r="C1474" s="48" t="s">
        <v>1334</v>
      </c>
      <c r="D1474" s="48" t="s">
        <v>1332</v>
      </c>
      <c r="E1474" s="48">
        <v>454731</v>
      </c>
      <c r="F1474" s="48" t="s">
        <v>9</v>
      </c>
      <c r="G1474" s="48"/>
      <c r="H1474" s="49" t="s">
        <v>781</v>
      </c>
    </row>
    <row r="1475" spans="1:8" x14ac:dyDescent="0.25">
      <c r="A1475" s="93">
        <v>404</v>
      </c>
      <c r="B1475" s="90">
        <v>45016</v>
      </c>
      <c r="C1475" s="48">
        <v>43</v>
      </c>
      <c r="D1475" s="48" t="s">
        <v>1335</v>
      </c>
      <c r="E1475" s="48">
        <v>198980</v>
      </c>
      <c r="F1475" s="48" t="s">
        <v>9</v>
      </c>
      <c r="G1475" s="48"/>
      <c r="H1475" s="49" t="s">
        <v>1087</v>
      </c>
    </row>
    <row r="1476" spans="1:8" x14ac:dyDescent="0.25">
      <c r="A1476" s="93">
        <v>405</v>
      </c>
      <c r="B1476" s="90">
        <v>45016</v>
      </c>
      <c r="C1476" s="48" t="s">
        <v>1336</v>
      </c>
      <c r="D1476" s="48" t="s">
        <v>1137</v>
      </c>
      <c r="E1476" s="48">
        <v>2915263</v>
      </c>
      <c r="F1476" s="48" t="s">
        <v>9</v>
      </c>
      <c r="G1476" s="48"/>
      <c r="H1476" s="49" t="s">
        <v>173</v>
      </c>
    </row>
    <row r="1477" spans="1:8" x14ac:dyDescent="0.25">
      <c r="A1477" s="93">
        <v>406</v>
      </c>
      <c r="B1477" s="90">
        <v>45016</v>
      </c>
      <c r="C1477" s="48">
        <v>16494</v>
      </c>
      <c r="D1477" s="48" t="s">
        <v>377</v>
      </c>
      <c r="E1477" s="48">
        <v>24935.84</v>
      </c>
      <c r="F1477" s="48" t="s">
        <v>9</v>
      </c>
      <c r="G1477" s="48"/>
      <c r="H1477" s="49" t="s">
        <v>1087</v>
      </c>
    </row>
    <row r="1478" spans="1:8" x14ac:dyDescent="0.25">
      <c r="A1478" s="93">
        <v>407</v>
      </c>
      <c r="B1478" s="90">
        <v>45016</v>
      </c>
      <c r="C1478" s="48">
        <v>16095</v>
      </c>
      <c r="D1478" s="48" t="s">
        <v>377</v>
      </c>
      <c r="E1478" s="48">
        <v>100228.04</v>
      </c>
      <c r="F1478" s="48" t="s">
        <v>9</v>
      </c>
      <c r="G1478" s="48"/>
      <c r="H1478" s="49" t="s">
        <v>1087</v>
      </c>
    </row>
    <row r="1479" spans="1:8" x14ac:dyDescent="0.25">
      <c r="A1479" s="93">
        <v>408</v>
      </c>
      <c r="B1479" s="90">
        <v>45016</v>
      </c>
      <c r="C1479" s="48">
        <v>124</v>
      </c>
      <c r="D1479" s="48" t="s">
        <v>1337</v>
      </c>
      <c r="E1479" s="48">
        <v>2679269</v>
      </c>
      <c r="F1479" s="48" t="s">
        <v>9</v>
      </c>
      <c r="G1479" s="48"/>
      <c r="H1479" s="49" t="s">
        <v>1132</v>
      </c>
    </row>
    <row r="1480" spans="1:8" x14ac:dyDescent="0.25">
      <c r="A1480" s="93">
        <v>409</v>
      </c>
      <c r="B1480" s="90">
        <v>45016</v>
      </c>
      <c r="C1480" s="48" t="s">
        <v>1338</v>
      </c>
      <c r="D1480" s="48" t="s">
        <v>1266</v>
      </c>
      <c r="E1480" s="48">
        <v>638261.65</v>
      </c>
      <c r="F1480" s="48" t="s">
        <v>9</v>
      </c>
      <c r="G1480" s="48"/>
      <c r="H1480" s="49" t="s">
        <v>507</v>
      </c>
    </row>
    <row r="1481" spans="1:8" x14ac:dyDescent="0.25">
      <c r="A1481" s="93">
        <v>410</v>
      </c>
      <c r="B1481" s="90">
        <v>45016</v>
      </c>
      <c r="C1481" s="48">
        <v>12</v>
      </c>
      <c r="D1481" s="48" t="s">
        <v>1067</v>
      </c>
      <c r="E1481" s="48">
        <v>247584.2</v>
      </c>
      <c r="F1481" s="48" t="s">
        <v>9</v>
      </c>
      <c r="G1481" s="48"/>
      <c r="H1481" s="49" t="s">
        <v>1070</v>
      </c>
    </row>
    <row r="1482" spans="1:8" x14ac:dyDescent="0.25">
      <c r="A1482" s="93">
        <v>411</v>
      </c>
      <c r="B1482" s="90">
        <v>45016</v>
      </c>
      <c r="C1482" s="48">
        <v>7</v>
      </c>
      <c r="D1482" s="48" t="s">
        <v>1264</v>
      </c>
      <c r="E1482" s="48">
        <v>1469062.5</v>
      </c>
      <c r="F1482" s="48" t="s">
        <v>9</v>
      </c>
      <c r="G1482" s="48"/>
      <c r="H1482" s="49" t="s">
        <v>1265</v>
      </c>
    </row>
    <row r="1483" spans="1:8" x14ac:dyDescent="0.25">
      <c r="A1483" s="93">
        <v>412</v>
      </c>
      <c r="B1483" s="90">
        <v>45016</v>
      </c>
      <c r="C1483" s="48">
        <v>7722</v>
      </c>
      <c r="D1483" s="48" t="s">
        <v>1339</v>
      </c>
      <c r="E1483" s="48">
        <v>81487.5</v>
      </c>
      <c r="F1483" s="48" t="s">
        <v>9</v>
      </c>
      <c r="G1483" s="48"/>
      <c r="H1483" s="49" t="s">
        <v>1087</v>
      </c>
    </row>
    <row r="1484" spans="1:8" x14ac:dyDescent="0.25">
      <c r="A1484" s="93">
        <v>413</v>
      </c>
      <c r="B1484" s="90">
        <v>45016</v>
      </c>
      <c r="C1484" s="48">
        <v>11</v>
      </c>
      <c r="D1484" s="48" t="s">
        <v>1067</v>
      </c>
      <c r="E1484" s="48">
        <v>2242064.94</v>
      </c>
      <c r="F1484" s="48" t="s">
        <v>9</v>
      </c>
      <c r="G1484" s="48"/>
      <c r="H1484" s="49" t="s">
        <v>1070</v>
      </c>
    </row>
    <row r="1485" spans="1:8" x14ac:dyDescent="0.25">
      <c r="A1485" s="93">
        <v>414</v>
      </c>
      <c r="B1485" s="90">
        <v>45016</v>
      </c>
      <c r="C1485" s="48">
        <v>4018</v>
      </c>
      <c r="D1485" s="48" t="s">
        <v>1166</v>
      </c>
      <c r="E1485" s="48">
        <v>1130</v>
      </c>
      <c r="F1485" s="48" t="s">
        <v>9</v>
      </c>
      <c r="G1485" s="48"/>
      <c r="H1485" s="49" t="s">
        <v>1070</v>
      </c>
    </row>
    <row r="1486" spans="1:8" x14ac:dyDescent="0.25">
      <c r="A1486" s="93">
        <v>415</v>
      </c>
      <c r="B1486" s="90">
        <v>45016</v>
      </c>
      <c r="C1486" s="48"/>
      <c r="D1486" s="48" t="s">
        <v>1340</v>
      </c>
      <c r="E1486" s="48">
        <v>85000</v>
      </c>
      <c r="F1486" s="48" t="s">
        <v>9</v>
      </c>
      <c r="G1486" s="48"/>
      <c r="H1486" s="49" t="s">
        <v>1093</v>
      </c>
    </row>
    <row r="1487" spans="1:8" x14ac:dyDescent="0.25">
      <c r="A1487" s="93">
        <v>416</v>
      </c>
      <c r="B1487" s="90">
        <v>45016</v>
      </c>
      <c r="C1487" s="48"/>
      <c r="D1487" s="48" t="s">
        <v>576</v>
      </c>
      <c r="E1487" s="48">
        <v>60939</v>
      </c>
      <c r="F1487" s="48" t="s">
        <v>9</v>
      </c>
      <c r="G1487" s="48"/>
      <c r="H1487" s="49" t="s">
        <v>1093</v>
      </c>
    </row>
    <row r="1488" spans="1:8" x14ac:dyDescent="0.25">
      <c r="A1488" s="93">
        <v>417</v>
      </c>
      <c r="B1488" s="90">
        <v>44754</v>
      </c>
      <c r="C1488" s="48" t="s">
        <v>1341</v>
      </c>
      <c r="D1488" s="48" t="s">
        <v>19</v>
      </c>
      <c r="E1488" s="48">
        <v>145818.1</v>
      </c>
      <c r="F1488" s="48" t="s">
        <v>9</v>
      </c>
      <c r="G1488" s="48"/>
      <c r="H1488" s="49" t="s">
        <v>1070</v>
      </c>
    </row>
    <row r="1489" spans="1:8" x14ac:dyDescent="0.25">
      <c r="A1489" s="93">
        <v>418</v>
      </c>
      <c r="B1489" s="90">
        <v>44813</v>
      </c>
      <c r="C1489" s="48" t="s">
        <v>1342</v>
      </c>
      <c r="D1489" s="48" t="s">
        <v>19</v>
      </c>
      <c r="E1489" s="48">
        <v>26131.72</v>
      </c>
      <c r="F1489" s="48" t="s">
        <v>9</v>
      </c>
      <c r="G1489" s="48"/>
      <c r="H1489" s="49" t="s">
        <v>1070</v>
      </c>
    </row>
    <row r="1490" spans="1:8" x14ac:dyDescent="0.25">
      <c r="A1490" s="93">
        <v>419</v>
      </c>
      <c r="B1490" s="90">
        <v>44819</v>
      </c>
      <c r="C1490" s="48">
        <v>96</v>
      </c>
      <c r="D1490" s="48" t="s">
        <v>1343</v>
      </c>
      <c r="E1490" s="48">
        <v>12472.94</v>
      </c>
      <c r="F1490" s="48" t="s">
        <v>9</v>
      </c>
      <c r="G1490" s="48"/>
      <c r="H1490" s="49" t="s">
        <v>1070</v>
      </c>
    </row>
    <row r="1491" spans="1:8" x14ac:dyDescent="0.25">
      <c r="A1491" s="93">
        <v>420</v>
      </c>
      <c r="B1491" s="90">
        <v>44840</v>
      </c>
      <c r="C1491" s="48">
        <v>8439</v>
      </c>
      <c r="D1491" s="48" t="s">
        <v>1234</v>
      </c>
      <c r="E1491" s="48">
        <v>3403.92</v>
      </c>
      <c r="F1491" s="48" t="s">
        <v>9</v>
      </c>
      <c r="G1491" s="48"/>
      <c r="H1491" s="49" t="s">
        <v>1153</v>
      </c>
    </row>
    <row r="1492" spans="1:8" x14ac:dyDescent="0.25">
      <c r="A1492" s="93">
        <v>421</v>
      </c>
      <c r="B1492" s="90">
        <v>44840</v>
      </c>
      <c r="C1492" s="48">
        <v>9518</v>
      </c>
      <c r="D1492" s="48" t="s">
        <v>1234</v>
      </c>
      <c r="E1492" s="48">
        <v>19556.16</v>
      </c>
      <c r="F1492" s="48" t="s">
        <v>9</v>
      </c>
      <c r="G1492" s="48"/>
      <c r="H1492" s="49" t="s">
        <v>1153</v>
      </c>
    </row>
    <row r="1493" spans="1:8" x14ac:dyDescent="0.25">
      <c r="A1493" s="93">
        <v>422</v>
      </c>
      <c r="B1493" s="90">
        <v>44840</v>
      </c>
      <c r="C1493" s="48">
        <v>8338</v>
      </c>
      <c r="D1493" s="48" t="s">
        <v>1234</v>
      </c>
      <c r="E1493" s="48">
        <v>10905</v>
      </c>
      <c r="F1493" s="48" t="s">
        <v>9</v>
      </c>
      <c r="G1493" s="48"/>
      <c r="H1493" s="49" t="s">
        <v>1153</v>
      </c>
    </row>
    <row r="1494" spans="1:8" x14ac:dyDescent="0.25">
      <c r="A1494" s="93">
        <v>423</v>
      </c>
      <c r="B1494" s="90">
        <v>44840</v>
      </c>
      <c r="C1494" s="48">
        <v>8114</v>
      </c>
      <c r="D1494" s="48" t="s">
        <v>1234</v>
      </c>
      <c r="E1494" s="48">
        <v>880809.88</v>
      </c>
      <c r="F1494" s="48" t="s">
        <v>9</v>
      </c>
      <c r="G1494" s="48"/>
      <c r="H1494" s="49" t="s">
        <v>1153</v>
      </c>
    </row>
    <row r="1495" spans="1:8" x14ac:dyDescent="0.25">
      <c r="A1495" s="93">
        <v>424</v>
      </c>
      <c r="B1495" s="90">
        <v>44842</v>
      </c>
      <c r="C1495" s="48" t="s">
        <v>1344</v>
      </c>
      <c r="D1495" s="48" t="s">
        <v>19</v>
      </c>
      <c r="E1495" s="48">
        <v>64710.27</v>
      </c>
      <c r="F1495" s="48" t="s">
        <v>9</v>
      </c>
      <c r="G1495" s="48"/>
      <c r="H1495" s="49" t="s">
        <v>1070</v>
      </c>
    </row>
    <row r="1496" spans="1:8" x14ac:dyDescent="0.25">
      <c r="A1496" s="93">
        <v>425</v>
      </c>
      <c r="B1496" s="90">
        <v>44845</v>
      </c>
      <c r="C1496" s="48">
        <v>9143</v>
      </c>
      <c r="D1496" s="48" t="s">
        <v>1234</v>
      </c>
      <c r="E1496" s="48">
        <v>3550.56</v>
      </c>
      <c r="F1496" s="48" t="s">
        <v>9</v>
      </c>
      <c r="G1496" s="48"/>
      <c r="H1496" s="49" t="s">
        <v>1153</v>
      </c>
    </row>
    <row r="1497" spans="1:8" x14ac:dyDescent="0.25">
      <c r="A1497" s="93">
        <v>426</v>
      </c>
      <c r="B1497" s="90">
        <v>44891</v>
      </c>
      <c r="C1497" s="48">
        <v>11628</v>
      </c>
      <c r="D1497" s="48" t="s">
        <v>1234</v>
      </c>
      <c r="E1497" s="48">
        <v>9360</v>
      </c>
      <c r="F1497" s="48" t="s">
        <v>9</v>
      </c>
      <c r="G1497" s="48"/>
      <c r="H1497" s="49" t="s">
        <v>1153</v>
      </c>
    </row>
    <row r="1498" spans="1:8" x14ac:dyDescent="0.25">
      <c r="A1498" s="93">
        <v>427</v>
      </c>
      <c r="B1498" s="90">
        <v>44919</v>
      </c>
      <c r="C1498" s="48" t="s">
        <v>1345</v>
      </c>
      <c r="D1498" s="48" t="s">
        <v>19</v>
      </c>
      <c r="E1498" s="48">
        <v>6271.19</v>
      </c>
      <c r="F1498" s="48" t="s">
        <v>9</v>
      </c>
      <c r="G1498" s="48"/>
      <c r="H1498" s="49" t="s">
        <v>1070</v>
      </c>
    </row>
    <row r="1499" spans="1:8" x14ac:dyDescent="0.25">
      <c r="A1499" s="93">
        <v>428</v>
      </c>
      <c r="B1499" s="90">
        <v>44919</v>
      </c>
      <c r="C1499" s="48" t="s">
        <v>1346</v>
      </c>
      <c r="D1499" s="48" t="s">
        <v>19</v>
      </c>
      <c r="E1499" s="48">
        <v>85101.8</v>
      </c>
      <c r="F1499" s="48" t="s">
        <v>9</v>
      </c>
      <c r="G1499" s="48"/>
      <c r="H1499" s="49" t="s">
        <v>1070</v>
      </c>
    </row>
    <row r="1500" spans="1:8" x14ac:dyDescent="0.25">
      <c r="A1500" s="93">
        <v>429</v>
      </c>
      <c r="B1500" s="90">
        <v>44919</v>
      </c>
      <c r="C1500" s="48" t="s">
        <v>1345</v>
      </c>
      <c r="D1500" s="48" t="s">
        <v>19</v>
      </c>
      <c r="E1500" s="48">
        <v>31757.62</v>
      </c>
      <c r="F1500" s="48" t="s">
        <v>9</v>
      </c>
      <c r="G1500" s="48"/>
      <c r="H1500" s="49" t="s">
        <v>1070</v>
      </c>
    </row>
    <row r="1501" spans="1:8" x14ac:dyDescent="0.25">
      <c r="A1501" s="93">
        <v>430</v>
      </c>
      <c r="B1501" s="90">
        <v>44727</v>
      </c>
      <c r="C1501" s="48">
        <v>21</v>
      </c>
      <c r="D1501" s="48" t="s">
        <v>1347</v>
      </c>
      <c r="E1501" s="48">
        <v>419225</v>
      </c>
      <c r="F1501" s="48" t="s">
        <v>9</v>
      </c>
      <c r="G1501" s="48"/>
      <c r="H1501" s="49" t="s">
        <v>1153</v>
      </c>
    </row>
    <row r="1502" spans="1:8" x14ac:dyDescent="0.25">
      <c r="A1502" s="93">
        <v>431</v>
      </c>
      <c r="B1502" s="90">
        <v>44772</v>
      </c>
      <c r="C1502" s="48">
        <v>52</v>
      </c>
      <c r="D1502" s="48" t="s">
        <v>1347</v>
      </c>
      <c r="E1502" s="48">
        <v>161459.22</v>
      </c>
      <c r="F1502" s="48" t="s">
        <v>9</v>
      </c>
      <c r="G1502" s="48"/>
      <c r="H1502" s="49" t="s">
        <v>1153</v>
      </c>
    </row>
    <row r="1503" spans="1:8" x14ac:dyDescent="0.25">
      <c r="A1503" s="93">
        <v>432</v>
      </c>
      <c r="B1503" s="90">
        <v>44791</v>
      </c>
      <c r="C1503" s="48">
        <v>5</v>
      </c>
      <c r="D1503" s="48" t="s">
        <v>1347</v>
      </c>
      <c r="E1503" s="48">
        <v>335311</v>
      </c>
      <c r="F1503" s="48" t="s">
        <v>9</v>
      </c>
      <c r="G1503" s="48"/>
      <c r="H1503" s="49" t="s">
        <v>1153</v>
      </c>
    </row>
    <row r="1504" spans="1:8" x14ac:dyDescent="0.25">
      <c r="A1504" s="93">
        <v>433</v>
      </c>
      <c r="B1504" s="90">
        <v>44816</v>
      </c>
      <c r="C1504" s="48">
        <v>4</v>
      </c>
      <c r="D1504" s="48" t="s">
        <v>1347</v>
      </c>
      <c r="E1504" s="48">
        <v>72560</v>
      </c>
      <c r="F1504" s="48" t="s">
        <v>9</v>
      </c>
      <c r="G1504" s="48"/>
      <c r="H1504" s="49" t="s">
        <v>1153</v>
      </c>
    </row>
    <row r="1505" spans="1:8" x14ac:dyDescent="0.25">
      <c r="A1505" s="93">
        <v>434</v>
      </c>
      <c r="B1505" s="90">
        <v>44816</v>
      </c>
      <c r="C1505" s="48">
        <v>3</v>
      </c>
      <c r="D1505" s="48" t="s">
        <v>1347</v>
      </c>
      <c r="E1505" s="48">
        <v>37725</v>
      </c>
      <c r="F1505" s="48" t="s">
        <v>9</v>
      </c>
      <c r="G1505" s="48"/>
      <c r="H1505" s="49" t="s">
        <v>1153</v>
      </c>
    </row>
    <row r="1506" spans="1:8" x14ac:dyDescent="0.25">
      <c r="A1506" s="93">
        <v>435</v>
      </c>
      <c r="B1506" s="90">
        <v>44820</v>
      </c>
      <c r="C1506" s="48">
        <v>6</v>
      </c>
      <c r="D1506" s="48" t="s">
        <v>1347</v>
      </c>
      <c r="E1506" s="48">
        <v>537449</v>
      </c>
      <c r="F1506" s="48" t="s">
        <v>9</v>
      </c>
      <c r="G1506" s="48"/>
      <c r="H1506" s="49" t="s">
        <v>1153</v>
      </c>
    </row>
    <row r="1507" spans="1:8" x14ac:dyDescent="0.25">
      <c r="A1507" s="93">
        <v>436</v>
      </c>
      <c r="B1507" s="90">
        <v>44875</v>
      </c>
      <c r="C1507" s="48">
        <v>7</v>
      </c>
      <c r="D1507" s="48" t="s">
        <v>1347</v>
      </c>
      <c r="E1507" s="48">
        <v>66650</v>
      </c>
      <c r="F1507" s="48" t="s">
        <v>9</v>
      </c>
      <c r="G1507" s="48"/>
      <c r="H1507" s="49" t="s">
        <v>1153</v>
      </c>
    </row>
    <row r="1508" spans="1:8" x14ac:dyDescent="0.25">
      <c r="A1508" s="93">
        <v>437</v>
      </c>
      <c r="B1508" s="90">
        <v>44890</v>
      </c>
      <c r="C1508" s="48">
        <v>9</v>
      </c>
      <c r="D1508" s="48" t="s">
        <v>1347</v>
      </c>
      <c r="E1508" s="48">
        <v>86700</v>
      </c>
      <c r="F1508" s="48" t="s">
        <v>9</v>
      </c>
      <c r="G1508" s="48"/>
      <c r="H1508" s="49" t="s">
        <v>1153</v>
      </c>
    </row>
    <row r="1509" spans="1:8" x14ac:dyDescent="0.25">
      <c r="A1509" s="93">
        <v>438</v>
      </c>
      <c r="B1509" s="90">
        <v>44890</v>
      </c>
      <c r="C1509" s="48">
        <v>10</v>
      </c>
      <c r="D1509" s="48" t="s">
        <v>1347</v>
      </c>
      <c r="E1509" s="48">
        <v>253150</v>
      </c>
      <c r="F1509" s="48" t="s">
        <v>9</v>
      </c>
      <c r="G1509" s="48"/>
      <c r="H1509" s="49" t="s">
        <v>1153</v>
      </c>
    </row>
    <row r="1510" spans="1:8" x14ac:dyDescent="0.25">
      <c r="A1510" s="93">
        <v>439</v>
      </c>
      <c r="B1510" s="90">
        <v>44895</v>
      </c>
      <c r="C1510" s="48">
        <v>8</v>
      </c>
      <c r="D1510" s="48" t="s">
        <v>1347</v>
      </c>
      <c r="E1510" s="48">
        <v>22750</v>
      </c>
      <c r="F1510" s="48" t="s">
        <v>9</v>
      </c>
      <c r="G1510" s="48"/>
      <c r="H1510" s="49" t="s">
        <v>1153</v>
      </c>
    </row>
    <row r="1511" spans="1:8" x14ac:dyDescent="0.25">
      <c r="A1511" s="93">
        <v>440</v>
      </c>
      <c r="B1511" s="90">
        <v>44902</v>
      </c>
      <c r="C1511" s="48">
        <v>12</v>
      </c>
      <c r="D1511" s="48" t="s">
        <v>1347</v>
      </c>
      <c r="E1511" s="48">
        <v>300000</v>
      </c>
      <c r="F1511" s="48" t="s">
        <v>9</v>
      </c>
      <c r="G1511" s="48"/>
      <c r="H1511" s="49" t="s">
        <v>1153</v>
      </c>
    </row>
    <row r="1512" spans="1:8" x14ac:dyDescent="0.25">
      <c r="A1512" s="93">
        <v>441</v>
      </c>
      <c r="B1512" s="90">
        <v>44919</v>
      </c>
      <c r="C1512" s="48">
        <v>14</v>
      </c>
      <c r="D1512" s="48" t="s">
        <v>1347</v>
      </c>
      <c r="E1512" s="48">
        <v>100000</v>
      </c>
      <c r="F1512" s="48" t="s">
        <v>9</v>
      </c>
      <c r="G1512" s="48"/>
      <c r="H1512" s="49" t="s">
        <v>1153</v>
      </c>
    </row>
    <row r="1513" spans="1:8" x14ac:dyDescent="0.25">
      <c r="A1513" s="93">
        <v>442</v>
      </c>
      <c r="B1513" s="90">
        <v>44919</v>
      </c>
      <c r="C1513" s="48">
        <v>13</v>
      </c>
      <c r="D1513" s="48" t="s">
        <v>1347</v>
      </c>
      <c r="E1513" s="48">
        <v>156000</v>
      </c>
      <c r="F1513" s="48" t="s">
        <v>9</v>
      </c>
      <c r="G1513" s="48"/>
      <c r="H1513" s="49" t="s">
        <v>1153</v>
      </c>
    </row>
    <row r="1514" spans="1:8" x14ac:dyDescent="0.25">
      <c r="A1514" s="93">
        <v>443</v>
      </c>
      <c r="B1514" s="90">
        <v>44935</v>
      </c>
      <c r="C1514" s="48">
        <v>15</v>
      </c>
      <c r="D1514" s="48" t="s">
        <v>1347</v>
      </c>
      <c r="E1514" s="48">
        <v>26250</v>
      </c>
      <c r="F1514" s="48" t="s">
        <v>9</v>
      </c>
      <c r="G1514" s="48"/>
      <c r="H1514" s="49" t="s">
        <v>1153</v>
      </c>
    </row>
    <row r="1515" spans="1:8" x14ac:dyDescent="0.25">
      <c r="A1515" s="93">
        <v>444</v>
      </c>
      <c r="B1515" s="90">
        <v>44938</v>
      </c>
      <c r="C1515" s="48">
        <v>16</v>
      </c>
      <c r="D1515" s="48" t="s">
        <v>1347</v>
      </c>
      <c r="E1515" s="48">
        <v>400000</v>
      </c>
      <c r="F1515" s="48" t="s">
        <v>9</v>
      </c>
      <c r="G1515" s="48"/>
      <c r="H1515" s="49" t="s">
        <v>1153</v>
      </c>
    </row>
    <row r="1516" spans="1:8" x14ac:dyDescent="0.25">
      <c r="A1516" s="93">
        <v>445</v>
      </c>
      <c r="B1516" s="90">
        <v>44959</v>
      </c>
      <c r="C1516" s="48">
        <v>20</v>
      </c>
      <c r="D1516" s="48" t="s">
        <v>1347</v>
      </c>
      <c r="E1516" s="48">
        <v>310000</v>
      </c>
      <c r="F1516" s="48" t="s">
        <v>9</v>
      </c>
      <c r="G1516" s="48"/>
      <c r="H1516" s="49" t="s">
        <v>1153</v>
      </c>
    </row>
    <row r="1517" spans="1:8" x14ac:dyDescent="0.25">
      <c r="A1517" s="93">
        <v>446</v>
      </c>
      <c r="B1517" s="90">
        <v>44986</v>
      </c>
      <c r="C1517" s="48">
        <v>21</v>
      </c>
      <c r="D1517" s="48" t="s">
        <v>1347</v>
      </c>
      <c r="E1517" s="48">
        <v>13888</v>
      </c>
      <c r="F1517" s="48" t="s">
        <v>9</v>
      </c>
      <c r="G1517" s="48"/>
      <c r="H1517" s="49" t="s">
        <v>1153</v>
      </c>
    </row>
    <row r="1518" spans="1:8" x14ac:dyDescent="0.25">
      <c r="A1518" s="93">
        <v>447</v>
      </c>
      <c r="B1518" s="90">
        <v>45016</v>
      </c>
      <c r="C1518" s="48">
        <v>11</v>
      </c>
      <c r="D1518" s="48" t="s">
        <v>1067</v>
      </c>
      <c r="E1518" s="48">
        <v>164426.14000000001</v>
      </c>
      <c r="F1518" s="48" t="s">
        <v>9</v>
      </c>
      <c r="G1518" s="48"/>
      <c r="H1518" s="49" t="s">
        <v>1070</v>
      </c>
    </row>
    <row r="1519" spans="1:8" x14ac:dyDescent="0.25">
      <c r="A1519" s="93">
        <v>448</v>
      </c>
      <c r="B1519" s="90">
        <v>44654</v>
      </c>
      <c r="C1519" s="48"/>
      <c r="D1519" s="48" t="s">
        <v>713</v>
      </c>
      <c r="E1519" s="48">
        <v>3800</v>
      </c>
      <c r="F1519" s="48" t="s">
        <v>9</v>
      </c>
      <c r="G1519" s="48"/>
      <c r="H1519" s="49" t="s">
        <v>1070</v>
      </c>
    </row>
    <row r="1520" spans="1:8" x14ac:dyDescent="0.25">
      <c r="A1520" s="93">
        <v>449</v>
      </c>
      <c r="B1520" s="90">
        <v>44654</v>
      </c>
      <c r="C1520" s="48"/>
      <c r="D1520" s="48" t="s">
        <v>713</v>
      </c>
      <c r="E1520" s="48">
        <v>8800</v>
      </c>
      <c r="F1520" s="48" t="s">
        <v>9</v>
      </c>
      <c r="G1520" s="48"/>
      <c r="H1520" s="49" t="s">
        <v>1070</v>
      </c>
    </row>
    <row r="1521" spans="1:8" x14ac:dyDescent="0.25">
      <c r="A1521" s="93">
        <v>450</v>
      </c>
      <c r="B1521" s="90">
        <v>44681</v>
      </c>
      <c r="C1521" s="48">
        <v>43</v>
      </c>
      <c r="D1521" s="48" t="s">
        <v>713</v>
      </c>
      <c r="E1521" s="48">
        <v>5880</v>
      </c>
      <c r="F1521" s="48" t="s">
        <v>9</v>
      </c>
      <c r="G1521" s="48"/>
      <c r="H1521" s="49" t="s">
        <v>1070</v>
      </c>
    </row>
    <row r="1522" spans="1:8" x14ac:dyDescent="0.25">
      <c r="A1522" s="93">
        <v>451</v>
      </c>
      <c r="B1522" s="90">
        <v>44681</v>
      </c>
      <c r="C1522" s="48">
        <v>42</v>
      </c>
      <c r="D1522" s="48" t="s">
        <v>713</v>
      </c>
      <c r="E1522" s="48">
        <v>2100</v>
      </c>
      <c r="F1522" s="48" t="s">
        <v>9</v>
      </c>
      <c r="G1522" s="48"/>
      <c r="H1522" s="49" t="s">
        <v>1070</v>
      </c>
    </row>
    <row r="1523" spans="1:8" x14ac:dyDescent="0.25">
      <c r="A1523" s="93">
        <v>452</v>
      </c>
      <c r="B1523" s="90">
        <v>44681</v>
      </c>
      <c r="C1523" s="48">
        <v>39</v>
      </c>
      <c r="D1523" s="48" t="s">
        <v>713</v>
      </c>
      <c r="E1523" s="48">
        <v>3000</v>
      </c>
      <c r="F1523" s="48" t="s">
        <v>9</v>
      </c>
      <c r="G1523" s="48"/>
      <c r="H1523" s="49" t="s">
        <v>1070</v>
      </c>
    </row>
    <row r="1524" spans="1:8" x14ac:dyDescent="0.25">
      <c r="A1524" s="93">
        <v>453</v>
      </c>
      <c r="B1524" s="90">
        <v>44681</v>
      </c>
      <c r="C1524" s="48">
        <v>38</v>
      </c>
      <c r="D1524" s="48" t="s">
        <v>713</v>
      </c>
      <c r="E1524" s="48">
        <v>8500</v>
      </c>
      <c r="F1524" s="48" t="s">
        <v>9</v>
      </c>
      <c r="G1524" s="48"/>
      <c r="H1524" s="49" t="s">
        <v>1070</v>
      </c>
    </row>
    <row r="1525" spans="1:8" x14ac:dyDescent="0.25">
      <c r="A1525" s="93">
        <v>454</v>
      </c>
      <c r="B1525" s="90">
        <v>44681</v>
      </c>
      <c r="C1525" s="48">
        <v>40</v>
      </c>
      <c r="D1525" s="48" t="s">
        <v>713</v>
      </c>
      <c r="E1525" s="48">
        <v>2100</v>
      </c>
      <c r="F1525" s="48" t="s">
        <v>9</v>
      </c>
      <c r="G1525" s="48"/>
      <c r="H1525" s="49" t="s">
        <v>1070</v>
      </c>
    </row>
    <row r="1526" spans="1:8" x14ac:dyDescent="0.25">
      <c r="A1526" s="93">
        <v>455</v>
      </c>
      <c r="B1526" s="90">
        <v>44681</v>
      </c>
      <c r="C1526" s="48">
        <v>41</v>
      </c>
      <c r="D1526" s="48" t="s">
        <v>713</v>
      </c>
      <c r="E1526" s="48">
        <v>2100</v>
      </c>
      <c r="F1526" s="48" t="s">
        <v>9</v>
      </c>
      <c r="G1526" s="48"/>
      <c r="H1526" s="49" t="s">
        <v>1070</v>
      </c>
    </row>
    <row r="1527" spans="1:8" x14ac:dyDescent="0.25">
      <c r="A1527" s="93">
        <v>456</v>
      </c>
      <c r="B1527" s="90">
        <v>44718</v>
      </c>
      <c r="C1527" s="48">
        <v>48</v>
      </c>
      <c r="D1527" s="48" t="s">
        <v>713</v>
      </c>
      <c r="E1527" s="48">
        <v>9200</v>
      </c>
      <c r="F1527" s="48" t="s">
        <v>9</v>
      </c>
      <c r="G1527" s="48"/>
      <c r="H1527" s="49" t="s">
        <v>1070</v>
      </c>
    </row>
    <row r="1528" spans="1:8" x14ac:dyDescent="0.25">
      <c r="A1528" s="93">
        <v>457</v>
      </c>
      <c r="B1528" s="90">
        <v>44725</v>
      </c>
      <c r="C1528" s="48">
        <v>46</v>
      </c>
      <c r="D1528" s="48" t="s">
        <v>713</v>
      </c>
      <c r="E1528" s="48">
        <v>6160</v>
      </c>
      <c r="F1528" s="48" t="s">
        <v>9</v>
      </c>
      <c r="G1528" s="48"/>
      <c r="H1528" s="49" t="s">
        <v>1070</v>
      </c>
    </row>
    <row r="1529" spans="1:8" x14ac:dyDescent="0.25">
      <c r="A1529" s="93">
        <v>458</v>
      </c>
      <c r="B1529" s="90">
        <v>44770</v>
      </c>
      <c r="C1529" s="48">
        <v>192</v>
      </c>
      <c r="D1529" s="48" t="s">
        <v>713</v>
      </c>
      <c r="E1529" s="48">
        <v>16800</v>
      </c>
      <c r="F1529" s="48" t="s">
        <v>9</v>
      </c>
      <c r="G1529" s="48"/>
      <c r="H1529" s="49" t="s">
        <v>1070</v>
      </c>
    </row>
    <row r="1530" spans="1:8" x14ac:dyDescent="0.25">
      <c r="A1530" s="93">
        <v>459</v>
      </c>
      <c r="B1530" s="90">
        <v>44770</v>
      </c>
      <c r="C1530" s="48">
        <v>191</v>
      </c>
      <c r="D1530" s="48" t="s">
        <v>713</v>
      </c>
      <c r="E1530" s="48">
        <v>10200</v>
      </c>
      <c r="F1530" s="48" t="s">
        <v>9</v>
      </c>
      <c r="G1530" s="48"/>
      <c r="H1530" s="49" t="s">
        <v>1070</v>
      </c>
    </row>
    <row r="1531" spans="1:8" x14ac:dyDescent="0.25">
      <c r="A1531" s="93">
        <v>460</v>
      </c>
      <c r="B1531" s="90">
        <v>44770</v>
      </c>
      <c r="C1531" s="48">
        <v>105</v>
      </c>
      <c r="D1531" s="48" t="s">
        <v>713</v>
      </c>
      <c r="E1531" s="48">
        <v>9800</v>
      </c>
      <c r="F1531" s="48" t="s">
        <v>9</v>
      </c>
      <c r="G1531" s="48"/>
      <c r="H1531" s="49" t="s">
        <v>1070</v>
      </c>
    </row>
    <row r="1532" spans="1:8" x14ac:dyDescent="0.25">
      <c r="A1532" s="93">
        <v>461</v>
      </c>
      <c r="B1532" s="90">
        <v>44783</v>
      </c>
      <c r="C1532" s="48">
        <v>162</v>
      </c>
      <c r="D1532" s="48" t="s">
        <v>713</v>
      </c>
      <c r="E1532" s="48">
        <v>9500</v>
      </c>
      <c r="F1532" s="48" t="s">
        <v>9</v>
      </c>
      <c r="G1532" s="48"/>
      <c r="H1532" s="49" t="s">
        <v>1070</v>
      </c>
    </row>
    <row r="1533" spans="1:8" x14ac:dyDescent="0.25">
      <c r="A1533" s="93">
        <v>462</v>
      </c>
      <c r="B1533" s="90">
        <v>44791</v>
      </c>
      <c r="C1533" s="48">
        <v>51</v>
      </c>
      <c r="D1533" s="48" t="s">
        <v>713</v>
      </c>
      <c r="E1533" s="48">
        <v>8800</v>
      </c>
      <c r="F1533" s="48" t="s">
        <v>9</v>
      </c>
      <c r="G1533" s="48"/>
      <c r="H1533" s="49" t="s">
        <v>1070</v>
      </c>
    </row>
    <row r="1534" spans="1:8" x14ac:dyDescent="0.25">
      <c r="A1534" s="93">
        <v>463</v>
      </c>
      <c r="B1534" s="90">
        <v>44791</v>
      </c>
      <c r="C1534" s="48">
        <v>53</v>
      </c>
      <c r="D1534" s="48" t="s">
        <v>713</v>
      </c>
      <c r="E1534" s="48">
        <v>3500</v>
      </c>
      <c r="F1534" s="48" t="s">
        <v>9</v>
      </c>
      <c r="G1534" s="48"/>
      <c r="H1534" s="49" t="s">
        <v>1070</v>
      </c>
    </row>
    <row r="1535" spans="1:8" x14ac:dyDescent="0.25">
      <c r="A1535" s="93">
        <v>464</v>
      </c>
      <c r="B1535" s="90">
        <v>44808</v>
      </c>
      <c r="C1535" s="48" t="s">
        <v>1348</v>
      </c>
      <c r="D1535" s="48" t="s">
        <v>713</v>
      </c>
      <c r="E1535" s="48">
        <v>12400</v>
      </c>
      <c r="F1535" s="48" t="s">
        <v>9</v>
      </c>
      <c r="G1535" s="48"/>
      <c r="H1535" s="49" t="s">
        <v>1070</v>
      </c>
    </row>
    <row r="1536" spans="1:8" x14ac:dyDescent="0.25">
      <c r="A1536" s="93">
        <v>465</v>
      </c>
      <c r="B1536" s="90">
        <v>44811</v>
      </c>
      <c r="C1536" s="48">
        <v>67</v>
      </c>
      <c r="D1536" s="48" t="s">
        <v>713</v>
      </c>
      <c r="E1536" s="48">
        <v>15800</v>
      </c>
      <c r="F1536" s="48" t="s">
        <v>9</v>
      </c>
      <c r="G1536" s="48"/>
      <c r="H1536" s="49" t="s">
        <v>1070</v>
      </c>
    </row>
    <row r="1537" spans="1:8" x14ac:dyDescent="0.25">
      <c r="A1537" s="93">
        <v>466</v>
      </c>
      <c r="B1537" s="90">
        <v>44829</v>
      </c>
      <c r="C1537" s="51">
        <v>106107</v>
      </c>
      <c r="D1537" s="48" t="s">
        <v>713</v>
      </c>
      <c r="E1537" s="48">
        <v>8500</v>
      </c>
      <c r="F1537" s="48" t="s">
        <v>9</v>
      </c>
      <c r="G1537" s="48"/>
      <c r="H1537" s="49" t="s">
        <v>1070</v>
      </c>
    </row>
    <row r="1538" spans="1:8" x14ac:dyDescent="0.25">
      <c r="A1538" s="93">
        <v>467</v>
      </c>
      <c r="B1538" s="90">
        <v>44840</v>
      </c>
      <c r="C1538" s="48"/>
      <c r="D1538" s="48" t="s">
        <v>713</v>
      </c>
      <c r="E1538" s="48">
        <v>19100</v>
      </c>
      <c r="F1538" s="48" t="s">
        <v>9</v>
      </c>
      <c r="G1538" s="48"/>
      <c r="H1538" s="49" t="s">
        <v>1070</v>
      </c>
    </row>
    <row r="1539" spans="1:8" x14ac:dyDescent="0.25">
      <c r="A1539" s="93">
        <v>468</v>
      </c>
      <c r="B1539" s="90">
        <v>44853</v>
      </c>
      <c r="C1539" s="48">
        <v>18</v>
      </c>
      <c r="D1539" s="48" t="s">
        <v>713</v>
      </c>
      <c r="E1539" s="48">
        <v>17000</v>
      </c>
      <c r="F1539" s="48" t="s">
        <v>9</v>
      </c>
      <c r="G1539" s="48"/>
      <c r="H1539" s="49" t="s">
        <v>1070</v>
      </c>
    </row>
    <row r="1540" spans="1:8" x14ac:dyDescent="0.25">
      <c r="A1540" s="93">
        <v>469</v>
      </c>
      <c r="B1540" s="90">
        <v>44867</v>
      </c>
      <c r="C1540" s="48" t="s">
        <v>1349</v>
      </c>
      <c r="D1540" s="48" t="s">
        <v>713</v>
      </c>
      <c r="E1540" s="48">
        <v>24830</v>
      </c>
      <c r="F1540" s="48" t="s">
        <v>9</v>
      </c>
      <c r="G1540" s="48"/>
      <c r="H1540" s="49" t="s">
        <v>1070</v>
      </c>
    </row>
    <row r="1541" spans="1:8" x14ac:dyDescent="0.25">
      <c r="A1541" s="93">
        <v>470</v>
      </c>
      <c r="B1541" s="90">
        <v>44867</v>
      </c>
      <c r="C1541" s="48" t="s">
        <v>1350</v>
      </c>
      <c r="D1541" s="48" t="s">
        <v>713</v>
      </c>
      <c r="E1541" s="48">
        <v>28100</v>
      </c>
      <c r="F1541" s="48" t="s">
        <v>9</v>
      </c>
      <c r="G1541" s="48"/>
      <c r="H1541" s="49" t="s">
        <v>1070</v>
      </c>
    </row>
    <row r="1542" spans="1:8" x14ac:dyDescent="0.25">
      <c r="A1542" s="93">
        <v>471</v>
      </c>
      <c r="B1542" s="90">
        <v>44874</v>
      </c>
      <c r="C1542" s="48"/>
      <c r="D1542" s="48" t="s">
        <v>713</v>
      </c>
      <c r="E1542" s="48">
        <v>8500</v>
      </c>
      <c r="F1542" s="48" t="s">
        <v>9</v>
      </c>
      <c r="G1542" s="48"/>
      <c r="H1542" s="49" t="s">
        <v>1070</v>
      </c>
    </row>
    <row r="1543" spans="1:8" x14ac:dyDescent="0.25">
      <c r="A1543" s="93">
        <v>472</v>
      </c>
      <c r="B1543" s="90">
        <v>44895</v>
      </c>
      <c r="C1543" s="48">
        <v>91</v>
      </c>
      <c r="D1543" s="48" t="s">
        <v>713</v>
      </c>
      <c r="E1543" s="48">
        <v>8500</v>
      </c>
      <c r="F1543" s="48" t="s">
        <v>9</v>
      </c>
      <c r="G1543" s="48"/>
      <c r="H1543" s="49" t="s">
        <v>1070</v>
      </c>
    </row>
    <row r="1544" spans="1:8" x14ac:dyDescent="0.25">
      <c r="A1544" s="93">
        <v>473</v>
      </c>
      <c r="B1544" s="90">
        <v>44919</v>
      </c>
      <c r="C1544" s="48">
        <v>99</v>
      </c>
      <c r="D1544" s="48" t="s">
        <v>713</v>
      </c>
      <c r="E1544" s="48">
        <v>3600</v>
      </c>
      <c r="F1544" s="48" t="s">
        <v>9</v>
      </c>
      <c r="G1544" s="48"/>
      <c r="H1544" s="49" t="s">
        <v>1070</v>
      </c>
    </row>
    <row r="1545" spans="1:8" x14ac:dyDescent="0.25">
      <c r="A1545" s="93">
        <v>474</v>
      </c>
      <c r="B1545" s="90">
        <v>44919</v>
      </c>
      <c r="C1545" s="48" t="s">
        <v>1351</v>
      </c>
      <c r="D1545" s="48" t="s">
        <v>713</v>
      </c>
      <c r="E1545" s="48">
        <v>39140</v>
      </c>
      <c r="F1545" s="48" t="s">
        <v>9</v>
      </c>
      <c r="G1545" s="48"/>
      <c r="H1545" s="49" t="s">
        <v>1070</v>
      </c>
    </row>
    <row r="1546" spans="1:8" x14ac:dyDescent="0.25">
      <c r="A1546" s="93">
        <v>475</v>
      </c>
      <c r="B1546" s="90">
        <v>44919</v>
      </c>
      <c r="C1546" s="48">
        <v>28</v>
      </c>
      <c r="D1546" s="48" t="s">
        <v>713</v>
      </c>
      <c r="E1546" s="48">
        <v>9000</v>
      </c>
      <c r="F1546" s="48" t="s">
        <v>9</v>
      </c>
      <c r="G1546" s="48"/>
      <c r="H1546" s="49" t="s">
        <v>1070</v>
      </c>
    </row>
    <row r="1547" spans="1:8" x14ac:dyDescent="0.25">
      <c r="A1547" s="93">
        <v>476</v>
      </c>
      <c r="B1547" s="90">
        <v>44932</v>
      </c>
      <c r="C1547" s="48">
        <v>30</v>
      </c>
      <c r="D1547" s="48" t="s">
        <v>713</v>
      </c>
      <c r="E1547" s="48">
        <v>6300</v>
      </c>
      <c r="F1547" s="48" t="s">
        <v>9</v>
      </c>
      <c r="G1547" s="48"/>
      <c r="H1547" s="49" t="s">
        <v>1070</v>
      </c>
    </row>
    <row r="1548" spans="1:8" x14ac:dyDescent="0.25">
      <c r="A1548" s="93">
        <v>477</v>
      </c>
      <c r="B1548" s="90">
        <v>44943</v>
      </c>
      <c r="C1548" s="48" t="s">
        <v>1352</v>
      </c>
      <c r="D1548" s="48" t="s">
        <v>713</v>
      </c>
      <c r="E1548" s="48">
        <v>18690</v>
      </c>
      <c r="F1548" s="48" t="s">
        <v>9</v>
      </c>
      <c r="G1548" s="48"/>
      <c r="H1548" s="49" t="s">
        <v>1070</v>
      </c>
    </row>
    <row r="1549" spans="1:8" x14ac:dyDescent="0.25">
      <c r="A1549" s="93">
        <v>478</v>
      </c>
      <c r="B1549" s="90">
        <v>44954</v>
      </c>
      <c r="C1549" s="48" t="s">
        <v>1353</v>
      </c>
      <c r="D1549" s="48" t="s">
        <v>713</v>
      </c>
      <c r="E1549" s="48">
        <v>16250</v>
      </c>
      <c r="F1549" s="48" t="s">
        <v>9</v>
      </c>
      <c r="G1549" s="48"/>
      <c r="H1549" s="49" t="s">
        <v>1070</v>
      </c>
    </row>
    <row r="1550" spans="1:8" x14ac:dyDescent="0.25">
      <c r="A1550" s="93">
        <v>479</v>
      </c>
      <c r="B1550" s="90">
        <v>44652</v>
      </c>
      <c r="C1550" s="48">
        <v>430530642</v>
      </c>
      <c r="D1550" s="48" t="s">
        <v>1354</v>
      </c>
      <c r="E1550" s="48">
        <v>1836</v>
      </c>
      <c r="F1550" s="48" t="s">
        <v>9</v>
      </c>
      <c r="G1550" s="48"/>
      <c r="H1550" s="49" t="s">
        <v>1070</v>
      </c>
    </row>
    <row r="1551" spans="1:8" x14ac:dyDescent="0.25">
      <c r="A1551" s="93">
        <v>480</v>
      </c>
      <c r="B1551" s="90">
        <v>44655</v>
      </c>
      <c r="C1551" s="48" t="s">
        <v>1356</v>
      </c>
      <c r="D1551" s="48" t="s">
        <v>1357</v>
      </c>
      <c r="E1551" s="48">
        <v>24232</v>
      </c>
      <c r="F1551" s="48" t="s">
        <v>9</v>
      </c>
      <c r="G1551" s="48"/>
      <c r="H1551" s="49" t="s">
        <v>781</v>
      </c>
    </row>
    <row r="1552" spans="1:8" x14ac:dyDescent="0.25">
      <c r="A1552" s="93">
        <v>481</v>
      </c>
      <c r="B1552" s="90">
        <v>44674</v>
      </c>
      <c r="C1552" s="48">
        <v>430530560</v>
      </c>
      <c r="D1552" s="48" t="s">
        <v>1354</v>
      </c>
      <c r="E1552" s="48">
        <v>10564</v>
      </c>
      <c r="F1552" s="48" t="s">
        <v>9</v>
      </c>
      <c r="G1552" s="48"/>
      <c r="H1552" s="49" t="s">
        <v>1070</v>
      </c>
    </row>
    <row r="1553" spans="1:8" x14ac:dyDescent="0.25">
      <c r="A1553" s="93">
        <v>482</v>
      </c>
      <c r="B1553" s="90">
        <v>44674</v>
      </c>
      <c r="C1553" s="48" t="s">
        <v>1358</v>
      </c>
      <c r="D1553" s="48" t="s">
        <v>19</v>
      </c>
      <c r="E1553" s="48">
        <v>47105.07</v>
      </c>
      <c r="F1553" s="48" t="s">
        <v>9</v>
      </c>
      <c r="G1553" s="48"/>
      <c r="H1553" s="49" t="s">
        <v>1070</v>
      </c>
    </row>
    <row r="1554" spans="1:8" x14ac:dyDescent="0.25">
      <c r="A1554" s="93">
        <v>483</v>
      </c>
      <c r="B1554" s="90">
        <v>44674</v>
      </c>
      <c r="C1554" s="48" t="s">
        <v>1359</v>
      </c>
      <c r="D1554" s="48" t="s">
        <v>1186</v>
      </c>
      <c r="E1554" s="48">
        <v>32767.84</v>
      </c>
      <c r="F1554" s="48" t="s">
        <v>9</v>
      </c>
      <c r="G1554" s="48"/>
      <c r="H1554" s="49" t="s">
        <v>1070</v>
      </c>
    </row>
    <row r="1555" spans="1:8" x14ac:dyDescent="0.25">
      <c r="A1555" s="93">
        <v>484</v>
      </c>
      <c r="B1555" s="90">
        <v>44674</v>
      </c>
      <c r="C1555" s="48" t="s">
        <v>1360</v>
      </c>
      <c r="D1555" s="48" t="s">
        <v>1186</v>
      </c>
      <c r="E1555" s="48">
        <v>70655.92</v>
      </c>
      <c r="F1555" s="48" t="s">
        <v>9</v>
      </c>
      <c r="G1555" s="48"/>
      <c r="H1555" s="49" t="s">
        <v>1070</v>
      </c>
    </row>
    <row r="1556" spans="1:8" x14ac:dyDescent="0.25">
      <c r="A1556" s="93">
        <v>485</v>
      </c>
      <c r="B1556" s="90">
        <v>44674</v>
      </c>
      <c r="C1556" s="48" t="s">
        <v>1361</v>
      </c>
      <c r="D1556" s="48" t="s">
        <v>1186</v>
      </c>
      <c r="E1556" s="48">
        <v>70655.92</v>
      </c>
      <c r="F1556" s="48" t="s">
        <v>9</v>
      </c>
      <c r="G1556" s="48"/>
      <c r="H1556" s="49" t="s">
        <v>1070</v>
      </c>
    </row>
    <row r="1557" spans="1:8" x14ac:dyDescent="0.25">
      <c r="A1557" s="93">
        <v>486</v>
      </c>
      <c r="B1557" s="90">
        <v>44679</v>
      </c>
      <c r="C1557" s="48">
        <v>430529077</v>
      </c>
      <c r="D1557" s="48" t="s">
        <v>1354</v>
      </c>
      <c r="E1557" s="48">
        <v>15642</v>
      </c>
      <c r="F1557" s="48" t="s">
        <v>9</v>
      </c>
      <c r="G1557" s="48"/>
      <c r="H1557" s="49" t="s">
        <v>1070</v>
      </c>
    </row>
    <row r="1558" spans="1:8" x14ac:dyDescent="0.25">
      <c r="A1558" s="93">
        <v>487</v>
      </c>
      <c r="B1558" s="90">
        <v>44679</v>
      </c>
      <c r="C1558" s="48">
        <v>2</v>
      </c>
      <c r="D1558" s="48" t="s">
        <v>16</v>
      </c>
      <c r="E1558" s="48">
        <v>45831.18</v>
      </c>
      <c r="F1558" s="48" t="s">
        <v>9</v>
      </c>
      <c r="G1558" s="48"/>
      <c r="H1558" s="49" t="s">
        <v>1070</v>
      </c>
    </row>
    <row r="1559" spans="1:8" x14ac:dyDescent="0.25">
      <c r="A1559" s="93">
        <v>488</v>
      </c>
      <c r="B1559" s="90">
        <v>44679</v>
      </c>
      <c r="C1559" s="48" t="s">
        <v>1362</v>
      </c>
      <c r="D1559" s="48" t="s">
        <v>30</v>
      </c>
      <c r="E1559" s="48">
        <v>134692.07999999999</v>
      </c>
      <c r="F1559" s="48" t="s">
        <v>9</v>
      </c>
      <c r="G1559" s="48"/>
      <c r="H1559" s="49" t="s">
        <v>1153</v>
      </c>
    </row>
    <row r="1560" spans="1:8" x14ac:dyDescent="0.25">
      <c r="A1560" s="93">
        <v>489</v>
      </c>
      <c r="B1560" s="90">
        <v>44681</v>
      </c>
      <c r="C1560" s="48" t="s">
        <v>1363</v>
      </c>
      <c r="D1560" s="48" t="s">
        <v>1186</v>
      </c>
      <c r="E1560" s="48">
        <v>70655.92</v>
      </c>
      <c r="F1560" s="48" t="s">
        <v>9</v>
      </c>
      <c r="G1560" s="48"/>
      <c r="H1560" s="49" t="s">
        <v>1070</v>
      </c>
    </row>
    <row r="1561" spans="1:8" x14ac:dyDescent="0.25">
      <c r="A1561" s="93">
        <v>490</v>
      </c>
      <c r="B1561" s="90">
        <v>44681</v>
      </c>
      <c r="C1561" s="48">
        <v>2218200728</v>
      </c>
      <c r="D1561" s="48" t="s">
        <v>1364</v>
      </c>
      <c r="E1561" s="48">
        <v>868455.35</v>
      </c>
      <c r="F1561" s="48" t="s">
        <v>9</v>
      </c>
      <c r="G1561" s="48"/>
      <c r="H1561" s="49" t="s">
        <v>1070</v>
      </c>
    </row>
    <row r="1562" spans="1:8" x14ac:dyDescent="0.25">
      <c r="A1562" s="93">
        <v>491</v>
      </c>
      <c r="B1562" s="90">
        <v>44682</v>
      </c>
      <c r="C1562" s="48">
        <v>430529231</v>
      </c>
      <c r="D1562" s="48" t="s">
        <v>1354</v>
      </c>
      <c r="E1562" s="48">
        <v>265857</v>
      </c>
      <c r="F1562" s="48" t="s">
        <v>9</v>
      </c>
      <c r="G1562" s="48"/>
      <c r="H1562" s="49" t="s">
        <v>1070</v>
      </c>
    </row>
    <row r="1563" spans="1:8" x14ac:dyDescent="0.25">
      <c r="A1563" s="93">
        <v>492</v>
      </c>
      <c r="B1563" s="90">
        <v>44682</v>
      </c>
      <c r="C1563" s="48">
        <v>368</v>
      </c>
      <c r="D1563" s="48" t="s">
        <v>1354</v>
      </c>
      <c r="E1563" s="48">
        <v>175872</v>
      </c>
      <c r="F1563" s="48" t="s">
        <v>9</v>
      </c>
      <c r="G1563" s="48"/>
      <c r="H1563" s="49" t="s">
        <v>1070</v>
      </c>
    </row>
    <row r="1564" spans="1:8" x14ac:dyDescent="0.25">
      <c r="A1564" s="93">
        <v>493</v>
      </c>
      <c r="B1564" s="90">
        <v>44683</v>
      </c>
      <c r="C1564" s="48">
        <v>2218200875</v>
      </c>
      <c r="D1564" s="48" t="s">
        <v>1364</v>
      </c>
      <c r="E1564" s="48">
        <v>618607.43999999994</v>
      </c>
      <c r="F1564" s="48" t="s">
        <v>9</v>
      </c>
      <c r="G1564" s="48"/>
      <c r="H1564" s="49" t="s">
        <v>1070</v>
      </c>
    </row>
    <row r="1565" spans="1:8" x14ac:dyDescent="0.25">
      <c r="A1565" s="93">
        <v>494</v>
      </c>
      <c r="B1565" s="90">
        <v>44696</v>
      </c>
      <c r="C1565" s="48" t="s">
        <v>1365</v>
      </c>
      <c r="D1565" s="48" t="s">
        <v>1186</v>
      </c>
      <c r="E1565" s="48">
        <v>60118.66</v>
      </c>
      <c r="F1565" s="48" t="s">
        <v>9</v>
      </c>
      <c r="G1565" s="48"/>
      <c r="H1565" s="49" t="s">
        <v>1070</v>
      </c>
    </row>
    <row r="1566" spans="1:8" x14ac:dyDescent="0.25">
      <c r="A1566" s="93">
        <v>495</v>
      </c>
      <c r="B1566" s="90">
        <v>44696</v>
      </c>
      <c r="C1566" s="48" t="s">
        <v>1366</v>
      </c>
      <c r="D1566" s="48" t="s">
        <v>1186</v>
      </c>
      <c r="E1566" s="48">
        <v>27201.7</v>
      </c>
      <c r="F1566" s="48" t="s">
        <v>9</v>
      </c>
      <c r="G1566" s="48"/>
      <c r="H1566" s="49" t="s">
        <v>1070</v>
      </c>
    </row>
    <row r="1567" spans="1:8" x14ac:dyDescent="0.25">
      <c r="A1567" s="93">
        <v>496</v>
      </c>
      <c r="B1567" s="90">
        <v>44696</v>
      </c>
      <c r="C1567" s="48">
        <v>28</v>
      </c>
      <c r="D1567" s="48" t="s">
        <v>16</v>
      </c>
      <c r="E1567" s="48">
        <v>168592.94</v>
      </c>
      <c r="F1567" s="48" t="s">
        <v>9</v>
      </c>
      <c r="G1567" s="48"/>
      <c r="H1567" s="49" t="s">
        <v>1070</v>
      </c>
    </row>
    <row r="1568" spans="1:8" x14ac:dyDescent="0.25">
      <c r="A1568" s="93">
        <v>497</v>
      </c>
      <c r="B1568" s="90">
        <v>44706</v>
      </c>
      <c r="C1568" s="48" t="s">
        <v>1367</v>
      </c>
      <c r="D1568" s="48" t="s">
        <v>30</v>
      </c>
      <c r="E1568" s="48">
        <v>389476</v>
      </c>
      <c r="F1568" s="48" t="s">
        <v>9</v>
      </c>
      <c r="G1568" s="48"/>
      <c r="H1568" s="49" t="s">
        <v>1153</v>
      </c>
    </row>
    <row r="1569" spans="1:8" x14ac:dyDescent="0.25">
      <c r="A1569" s="93">
        <v>498</v>
      </c>
      <c r="B1569" s="90">
        <v>44707</v>
      </c>
      <c r="C1569" s="48">
        <v>12</v>
      </c>
      <c r="D1569" s="48" t="s">
        <v>1368</v>
      </c>
      <c r="E1569" s="48">
        <v>17815</v>
      </c>
      <c r="F1569" s="48" t="s">
        <v>9</v>
      </c>
      <c r="G1569" s="48"/>
      <c r="H1569" s="49" t="s">
        <v>1153</v>
      </c>
    </row>
    <row r="1570" spans="1:8" x14ac:dyDescent="0.25">
      <c r="A1570" s="93">
        <v>499</v>
      </c>
      <c r="B1570" s="90">
        <v>44707</v>
      </c>
      <c r="C1570" s="48">
        <v>11</v>
      </c>
      <c r="D1570" s="48" t="s">
        <v>1368</v>
      </c>
      <c r="E1570" s="48">
        <v>448356.21</v>
      </c>
      <c r="F1570" s="48" t="s">
        <v>9</v>
      </c>
      <c r="G1570" s="48"/>
      <c r="H1570" s="49" t="s">
        <v>1153</v>
      </c>
    </row>
    <row r="1571" spans="1:8" x14ac:dyDescent="0.25">
      <c r="A1571" s="93">
        <v>500</v>
      </c>
      <c r="B1571" s="90">
        <v>44712</v>
      </c>
      <c r="C1571" s="48" t="s">
        <v>1369</v>
      </c>
      <c r="D1571" s="48" t="s">
        <v>1370</v>
      </c>
      <c r="E1571" s="48">
        <v>479160</v>
      </c>
      <c r="F1571" s="48" t="s">
        <v>9</v>
      </c>
      <c r="G1571" s="48"/>
      <c r="H1571" s="49" t="s">
        <v>1093</v>
      </c>
    </row>
    <row r="1572" spans="1:8" x14ac:dyDescent="0.25">
      <c r="A1572" s="93">
        <v>501</v>
      </c>
      <c r="B1572" s="90">
        <v>44725</v>
      </c>
      <c r="C1572" s="48">
        <v>15</v>
      </c>
      <c r="D1572" s="48" t="s">
        <v>1368</v>
      </c>
      <c r="E1572" s="48">
        <v>168926.6</v>
      </c>
      <c r="F1572" s="48" t="s">
        <v>9</v>
      </c>
      <c r="G1572" s="48"/>
      <c r="H1572" s="49" t="s">
        <v>1153</v>
      </c>
    </row>
    <row r="1573" spans="1:8" x14ac:dyDescent="0.25">
      <c r="A1573" s="93">
        <v>502</v>
      </c>
      <c r="B1573" s="90">
        <v>44726</v>
      </c>
      <c r="C1573" s="48" t="s">
        <v>1371</v>
      </c>
      <c r="D1573" s="48" t="s">
        <v>1372</v>
      </c>
      <c r="E1573" s="48">
        <v>650000</v>
      </c>
      <c r="F1573" s="48" t="s">
        <v>9</v>
      </c>
      <c r="G1573" s="48"/>
      <c r="H1573" s="49" t="s">
        <v>1070</v>
      </c>
    </row>
    <row r="1574" spans="1:8" x14ac:dyDescent="0.25">
      <c r="A1574" s="93">
        <v>503</v>
      </c>
      <c r="B1574" s="90">
        <v>44727</v>
      </c>
      <c r="C1574" s="48" t="s">
        <v>1373</v>
      </c>
      <c r="D1574" s="48" t="s">
        <v>19</v>
      </c>
      <c r="E1574" s="48">
        <v>110747.74</v>
      </c>
      <c r="F1574" s="48" t="s">
        <v>9</v>
      </c>
      <c r="G1574" s="48"/>
      <c r="H1574" s="49" t="s">
        <v>1070</v>
      </c>
    </row>
    <row r="1575" spans="1:8" x14ac:dyDescent="0.25">
      <c r="A1575" s="93">
        <v>504</v>
      </c>
      <c r="B1575" s="90">
        <v>44728</v>
      </c>
      <c r="C1575" s="48">
        <v>43</v>
      </c>
      <c r="D1575" s="48" t="s">
        <v>1266</v>
      </c>
      <c r="E1575" s="48">
        <v>254936</v>
      </c>
      <c r="F1575" s="48" t="s">
        <v>9</v>
      </c>
      <c r="G1575" s="48"/>
      <c r="H1575" s="49" t="s">
        <v>507</v>
      </c>
    </row>
    <row r="1576" spans="1:8" x14ac:dyDescent="0.25">
      <c r="A1576" s="93">
        <v>505</v>
      </c>
      <c r="B1576" s="90">
        <v>44730</v>
      </c>
      <c r="C1576" s="48" t="s">
        <v>1374</v>
      </c>
      <c r="D1576" s="48" t="s">
        <v>1186</v>
      </c>
      <c r="E1576" s="48">
        <v>27648.3</v>
      </c>
      <c r="F1576" s="48" t="s">
        <v>9</v>
      </c>
      <c r="G1576" s="48"/>
      <c r="H1576" s="49" t="s">
        <v>1070</v>
      </c>
    </row>
    <row r="1577" spans="1:8" x14ac:dyDescent="0.25">
      <c r="A1577" s="93">
        <v>506</v>
      </c>
      <c r="B1577" s="90">
        <v>44742</v>
      </c>
      <c r="C1577" s="48" t="s">
        <v>1375</v>
      </c>
      <c r="D1577" s="48" t="s">
        <v>19</v>
      </c>
      <c r="E1577" s="48">
        <v>3334.9</v>
      </c>
      <c r="F1577" s="48" t="s">
        <v>9</v>
      </c>
      <c r="G1577" s="48"/>
      <c r="H1577" s="49" t="s">
        <v>1070</v>
      </c>
    </row>
    <row r="1578" spans="1:8" x14ac:dyDescent="0.25">
      <c r="A1578" s="93">
        <v>507</v>
      </c>
      <c r="B1578" s="90">
        <v>44742</v>
      </c>
      <c r="C1578" s="48">
        <v>2606</v>
      </c>
      <c r="D1578" s="48" t="s">
        <v>514</v>
      </c>
      <c r="E1578" s="48">
        <v>40068.92</v>
      </c>
      <c r="F1578" s="48" t="s">
        <v>9</v>
      </c>
      <c r="G1578" s="48"/>
      <c r="H1578" s="49" t="s">
        <v>781</v>
      </c>
    </row>
    <row r="1579" spans="1:8" x14ac:dyDescent="0.25">
      <c r="A1579" s="93">
        <v>508</v>
      </c>
      <c r="B1579" s="90">
        <v>44742</v>
      </c>
      <c r="C1579" s="48">
        <v>2517</v>
      </c>
      <c r="D1579" s="48" t="s">
        <v>514</v>
      </c>
      <c r="E1579" s="48">
        <v>111478.08</v>
      </c>
      <c r="F1579" s="48" t="s">
        <v>9</v>
      </c>
      <c r="G1579" s="48"/>
      <c r="H1579" s="49" t="s">
        <v>781</v>
      </c>
    </row>
    <row r="1580" spans="1:8" x14ac:dyDescent="0.25">
      <c r="A1580" s="93">
        <v>509</v>
      </c>
      <c r="B1580" s="90">
        <v>44742</v>
      </c>
      <c r="C1580" s="48">
        <v>2627</v>
      </c>
      <c r="D1580" s="48" t="s">
        <v>514</v>
      </c>
      <c r="E1580" s="48">
        <v>9730.64</v>
      </c>
      <c r="F1580" s="48" t="s">
        <v>9</v>
      </c>
      <c r="G1580" s="48"/>
      <c r="H1580" s="49" t="s">
        <v>781</v>
      </c>
    </row>
    <row r="1581" spans="1:8" x14ac:dyDescent="0.25">
      <c r="A1581" s="93">
        <v>510</v>
      </c>
      <c r="B1581" s="90">
        <v>44743</v>
      </c>
      <c r="C1581" s="48">
        <v>1261102213</v>
      </c>
      <c r="D1581" s="48" t="s">
        <v>224</v>
      </c>
      <c r="E1581" s="48">
        <v>4721</v>
      </c>
      <c r="F1581" s="48" t="s">
        <v>9</v>
      </c>
      <c r="G1581" s="48"/>
      <c r="H1581" s="49" t="s">
        <v>1093</v>
      </c>
    </row>
    <row r="1582" spans="1:8" x14ac:dyDescent="0.25">
      <c r="A1582" s="93">
        <v>511</v>
      </c>
      <c r="B1582" s="90">
        <v>44762</v>
      </c>
      <c r="C1582" s="48" t="s">
        <v>1376</v>
      </c>
      <c r="D1582" s="48" t="s">
        <v>1186</v>
      </c>
      <c r="E1582" s="48">
        <v>111343.56</v>
      </c>
      <c r="F1582" s="48" t="s">
        <v>9</v>
      </c>
      <c r="G1582" s="48"/>
      <c r="H1582" s="49" t="s">
        <v>1070</v>
      </c>
    </row>
    <row r="1583" spans="1:8" x14ac:dyDescent="0.25">
      <c r="A1583" s="93">
        <v>512</v>
      </c>
      <c r="B1583" s="90">
        <v>44762</v>
      </c>
      <c r="C1583" s="48" t="s">
        <v>1377</v>
      </c>
      <c r="D1583" s="48" t="s">
        <v>1186</v>
      </c>
      <c r="E1583" s="48">
        <v>77126.960000000006</v>
      </c>
      <c r="F1583" s="48" t="s">
        <v>9</v>
      </c>
      <c r="G1583" s="48"/>
      <c r="H1583" s="49" t="s">
        <v>1070</v>
      </c>
    </row>
    <row r="1584" spans="1:8" x14ac:dyDescent="0.25">
      <c r="A1584" s="93">
        <v>513</v>
      </c>
      <c r="B1584" s="90">
        <v>44762</v>
      </c>
      <c r="C1584" s="48" t="s">
        <v>1378</v>
      </c>
      <c r="D1584" s="48" t="s">
        <v>1186</v>
      </c>
      <c r="E1584" s="48">
        <v>18683.060000000001</v>
      </c>
      <c r="F1584" s="48" t="s">
        <v>9</v>
      </c>
      <c r="G1584" s="48"/>
      <c r="H1584" s="49" t="s">
        <v>1070</v>
      </c>
    </row>
    <row r="1585" spans="1:8" x14ac:dyDescent="0.25">
      <c r="A1585" s="93">
        <v>514</v>
      </c>
      <c r="B1585" s="90">
        <v>44762</v>
      </c>
      <c r="C1585" s="48" t="s">
        <v>1379</v>
      </c>
      <c r="D1585" s="48" t="s">
        <v>1186</v>
      </c>
      <c r="E1585" s="48">
        <v>18767.8</v>
      </c>
      <c r="F1585" s="48" t="s">
        <v>9</v>
      </c>
      <c r="G1585" s="48"/>
      <c r="H1585" s="49" t="s">
        <v>1070</v>
      </c>
    </row>
    <row r="1586" spans="1:8" x14ac:dyDescent="0.25">
      <c r="A1586" s="93">
        <v>515</v>
      </c>
      <c r="B1586" s="90">
        <v>44772</v>
      </c>
      <c r="C1586" s="48">
        <v>2114211233</v>
      </c>
      <c r="D1586" s="48" t="s">
        <v>1364</v>
      </c>
      <c r="E1586" s="48">
        <v>868455.35</v>
      </c>
      <c r="F1586" s="48" t="s">
        <v>9</v>
      </c>
      <c r="G1586" s="48"/>
      <c r="H1586" s="49" t="s">
        <v>1070</v>
      </c>
    </row>
    <row r="1587" spans="1:8" x14ac:dyDescent="0.25">
      <c r="A1587" s="93">
        <v>516</v>
      </c>
      <c r="B1587" s="90">
        <v>44772</v>
      </c>
      <c r="C1587" s="48">
        <v>21</v>
      </c>
      <c r="D1587" s="48" t="s">
        <v>1380</v>
      </c>
      <c r="E1587" s="48">
        <v>177618</v>
      </c>
      <c r="F1587" s="48" t="s">
        <v>9</v>
      </c>
      <c r="G1587" s="48"/>
      <c r="H1587" s="49" t="s">
        <v>1070</v>
      </c>
    </row>
    <row r="1588" spans="1:8" x14ac:dyDescent="0.25">
      <c r="A1588" s="93">
        <v>517</v>
      </c>
      <c r="B1588" s="90">
        <v>44789</v>
      </c>
      <c r="C1588" s="48" t="s">
        <v>1381</v>
      </c>
      <c r="D1588" s="48" t="s">
        <v>110</v>
      </c>
      <c r="E1588" s="48">
        <v>34725</v>
      </c>
      <c r="F1588" s="48" t="s">
        <v>9</v>
      </c>
      <c r="G1588" s="48"/>
      <c r="H1588" s="49" t="s">
        <v>1070</v>
      </c>
    </row>
    <row r="1589" spans="1:8" x14ac:dyDescent="0.25">
      <c r="A1589" s="93">
        <v>518</v>
      </c>
      <c r="B1589" s="90">
        <v>44791</v>
      </c>
      <c r="C1589" s="48" t="s">
        <v>1382</v>
      </c>
      <c r="D1589" s="48" t="s">
        <v>1163</v>
      </c>
      <c r="E1589" s="48">
        <v>435668</v>
      </c>
      <c r="F1589" s="48" t="s">
        <v>9</v>
      </c>
      <c r="G1589" s="48"/>
      <c r="H1589" s="49" t="s">
        <v>1070</v>
      </c>
    </row>
    <row r="1590" spans="1:8" x14ac:dyDescent="0.25">
      <c r="A1590" s="93">
        <v>519</v>
      </c>
      <c r="B1590" s="90">
        <v>44804</v>
      </c>
      <c r="C1590" s="48">
        <v>322</v>
      </c>
      <c r="D1590" s="48" t="s">
        <v>1207</v>
      </c>
      <c r="E1590" s="48">
        <v>196708</v>
      </c>
      <c r="F1590" s="48" t="s">
        <v>9</v>
      </c>
      <c r="G1590" s="48"/>
      <c r="H1590" s="49" t="s">
        <v>1070</v>
      </c>
    </row>
    <row r="1591" spans="1:8" x14ac:dyDescent="0.25">
      <c r="A1591" s="93">
        <v>520</v>
      </c>
      <c r="B1591" s="90">
        <v>44804</v>
      </c>
      <c r="C1591" s="48">
        <v>320</v>
      </c>
      <c r="D1591" s="48" t="s">
        <v>1207</v>
      </c>
      <c r="E1591" s="48">
        <v>336104.36</v>
      </c>
      <c r="F1591" s="48" t="s">
        <v>9</v>
      </c>
      <c r="G1591" s="48"/>
      <c r="H1591" s="49" t="s">
        <v>1070</v>
      </c>
    </row>
    <row r="1592" spans="1:8" x14ac:dyDescent="0.25">
      <c r="A1592" s="93">
        <v>521</v>
      </c>
      <c r="B1592" s="90">
        <v>44814</v>
      </c>
      <c r="C1592" s="48" t="s">
        <v>1383</v>
      </c>
      <c r="D1592" s="48" t="s">
        <v>1357</v>
      </c>
      <c r="E1592" s="48">
        <v>160003.46</v>
      </c>
      <c r="F1592" s="48" t="s">
        <v>9</v>
      </c>
      <c r="G1592" s="48"/>
      <c r="H1592" s="49" t="s">
        <v>781</v>
      </c>
    </row>
    <row r="1593" spans="1:8" x14ac:dyDescent="0.25">
      <c r="A1593" s="93">
        <v>522</v>
      </c>
      <c r="B1593" s="90">
        <v>44814</v>
      </c>
      <c r="C1593" s="48" t="s">
        <v>1384</v>
      </c>
      <c r="D1593" s="52" t="s">
        <v>1385</v>
      </c>
      <c r="E1593" s="48">
        <v>27000</v>
      </c>
      <c r="F1593" s="48" t="s">
        <v>9</v>
      </c>
      <c r="G1593" s="48"/>
      <c r="H1593" s="49" t="s">
        <v>1070</v>
      </c>
    </row>
    <row r="1594" spans="1:8" x14ac:dyDescent="0.25">
      <c r="A1594" s="93">
        <v>523</v>
      </c>
      <c r="B1594" s="90">
        <v>44814</v>
      </c>
      <c r="C1594" s="48">
        <v>340</v>
      </c>
      <c r="D1594" s="48" t="s">
        <v>1207</v>
      </c>
      <c r="E1594" s="48">
        <v>292770.5</v>
      </c>
      <c r="F1594" s="48" t="s">
        <v>9</v>
      </c>
      <c r="G1594" s="48"/>
      <c r="H1594" s="49" t="s">
        <v>1070</v>
      </c>
    </row>
    <row r="1595" spans="1:8" x14ac:dyDescent="0.25">
      <c r="A1595" s="93">
        <v>524</v>
      </c>
      <c r="B1595" s="90">
        <v>44814</v>
      </c>
      <c r="C1595" s="48">
        <v>354</v>
      </c>
      <c r="D1595" s="48" t="s">
        <v>1241</v>
      </c>
      <c r="E1595" s="48">
        <v>1805745.72</v>
      </c>
      <c r="F1595" s="48" t="s">
        <v>9</v>
      </c>
      <c r="G1595" s="48"/>
      <c r="H1595" s="49" t="s">
        <v>1242</v>
      </c>
    </row>
    <row r="1596" spans="1:8" x14ac:dyDescent="0.25">
      <c r="A1596" s="93">
        <v>525</v>
      </c>
      <c r="B1596" s="90">
        <v>44814</v>
      </c>
      <c r="C1596" s="48">
        <v>422</v>
      </c>
      <c r="D1596" s="48" t="s">
        <v>1241</v>
      </c>
      <c r="E1596" s="48">
        <v>1632466</v>
      </c>
      <c r="F1596" s="48" t="s">
        <v>9</v>
      </c>
      <c r="G1596" s="48"/>
      <c r="H1596" s="49" t="s">
        <v>1242</v>
      </c>
    </row>
    <row r="1597" spans="1:8" x14ac:dyDescent="0.25">
      <c r="A1597" s="93">
        <v>526</v>
      </c>
      <c r="B1597" s="90">
        <v>44840</v>
      </c>
      <c r="C1597" s="48" t="s">
        <v>1386</v>
      </c>
      <c r="D1597" s="48" t="s">
        <v>1387</v>
      </c>
      <c r="E1597" s="48">
        <v>132300</v>
      </c>
      <c r="F1597" s="48" t="s">
        <v>9</v>
      </c>
      <c r="G1597" s="48"/>
      <c r="H1597" s="49" t="s">
        <v>1242</v>
      </c>
    </row>
    <row r="1598" spans="1:8" x14ac:dyDescent="0.25">
      <c r="A1598" s="93">
        <v>527</v>
      </c>
      <c r="B1598" s="90">
        <v>44840</v>
      </c>
      <c r="C1598" s="48">
        <v>442</v>
      </c>
      <c r="D1598" s="48" t="s">
        <v>1241</v>
      </c>
      <c r="E1598" s="48">
        <v>1649121</v>
      </c>
      <c r="F1598" s="48" t="s">
        <v>9</v>
      </c>
      <c r="G1598" s="48"/>
      <c r="H1598" s="49" t="s">
        <v>1242</v>
      </c>
    </row>
    <row r="1599" spans="1:8" x14ac:dyDescent="0.25">
      <c r="A1599" s="93">
        <v>528</v>
      </c>
      <c r="B1599" s="90">
        <v>44895</v>
      </c>
      <c r="C1599" s="48">
        <v>770</v>
      </c>
      <c r="D1599" s="48" t="s">
        <v>463</v>
      </c>
      <c r="E1599" s="48">
        <v>77000</v>
      </c>
      <c r="F1599" s="48" t="s">
        <v>9</v>
      </c>
      <c r="G1599" s="48"/>
      <c r="H1599" s="49" t="s">
        <v>1230</v>
      </c>
    </row>
    <row r="1600" spans="1:8" x14ac:dyDescent="0.25">
      <c r="A1600" s="93">
        <v>529</v>
      </c>
      <c r="B1600" s="90">
        <v>44895</v>
      </c>
      <c r="C1600" s="48">
        <v>485</v>
      </c>
      <c r="D1600" s="48" t="s">
        <v>1207</v>
      </c>
      <c r="E1600" s="48">
        <v>68499.199999999997</v>
      </c>
      <c r="F1600" s="48" t="s">
        <v>9</v>
      </c>
      <c r="G1600" s="48"/>
      <c r="H1600" s="49" t="s">
        <v>1070</v>
      </c>
    </row>
    <row r="1601" spans="1:8" x14ac:dyDescent="0.25">
      <c r="A1601" s="93">
        <v>530</v>
      </c>
      <c r="B1601" s="90">
        <v>44895</v>
      </c>
      <c r="C1601" s="48">
        <v>430607744</v>
      </c>
      <c r="D1601" s="48" t="s">
        <v>1354</v>
      </c>
      <c r="E1601" s="48">
        <v>2736182</v>
      </c>
      <c r="F1601" s="48" t="s">
        <v>9</v>
      </c>
      <c r="G1601" s="48"/>
      <c r="H1601" s="49" t="s">
        <v>1070</v>
      </c>
    </row>
    <row r="1602" spans="1:8" x14ac:dyDescent="0.25">
      <c r="A1602" s="93">
        <v>531</v>
      </c>
      <c r="B1602" s="90">
        <v>44895</v>
      </c>
      <c r="C1602" s="48">
        <v>4</v>
      </c>
      <c r="D1602" s="48" t="s">
        <v>1354</v>
      </c>
      <c r="E1602" s="48">
        <v>650000</v>
      </c>
      <c r="F1602" s="48" t="s">
        <v>9</v>
      </c>
      <c r="G1602" s="48"/>
      <c r="H1602" s="49" t="s">
        <v>1070</v>
      </c>
    </row>
    <row r="1603" spans="1:8" x14ac:dyDescent="0.25">
      <c r="A1603" s="93">
        <v>532</v>
      </c>
      <c r="B1603" s="90">
        <v>44926</v>
      </c>
      <c r="C1603" s="48" t="s">
        <v>1388</v>
      </c>
      <c r="D1603" s="48" t="s">
        <v>30</v>
      </c>
      <c r="E1603" s="48">
        <v>8580.51</v>
      </c>
      <c r="F1603" s="48" t="s">
        <v>9</v>
      </c>
      <c r="G1603" s="48"/>
      <c r="H1603" s="49" t="s">
        <v>1153</v>
      </c>
    </row>
    <row r="1604" spans="1:8" x14ac:dyDescent="0.25">
      <c r="A1604" s="93">
        <v>533</v>
      </c>
      <c r="B1604" s="90">
        <v>44942</v>
      </c>
      <c r="C1604" s="48">
        <v>2079</v>
      </c>
      <c r="D1604" s="48" t="s">
        <v>1163</v>
      </c>
      <c r="E1604" s="48">
        <v>67574</v>
      </c>
      <c r="F1604" s="48" t="s">
        <v>9</v>
      </c>
      <c r="G1604" s="48"/>
      <c r="H1604" s="49" t="s">
        <v>1070</v>
      </c>
    </row>
    <row r="1605" spans="1:8" x14ac:dyDescent="0.25">
      <c r="A1605" s="93">
        <v>534</v>
      </c>
      <c r="B1605" s="90">
        <v>44954</v>
      </c>
      <c r="C1605" s="48" t="s">
        <v>1389</v>
      </c>
      <c r="D1605" s="48" t="s">
        <v>30</v>
      </c>
      <c r="E1605" s="48">
        <v>8580.5</v>
      </c>
      <c r="F1605" s="48" t="s">
        <v>9</v>
      </c>
      <c r="G1605" s="48"/>
      <c r="H1605" s="49" t="s">
        <v>1153</v>
      </c>
    </row>
    <row r="1606" spans="1:8" x14ac:dyDescent="0.25">
      <c r="A1606" s="93">
        <v>535</v>
      </c>
      <c r="B1606" s="90">
        <v>44974</v>
      </c>
      <c r="C1606" s="48" t="s">
        <v>1390</v>
      </c>
      <c r="D1606" s="48" t="s">
        <v>1163</v>
      </c>
      <c r="E1606" s="48">
        <v>57825</v>
      </c>
      <c r="F1606" s="48" t="s">
        <v>9</v>
      </c>
      <c r="G1606" s="48"/>
      <c r="H1606" s="49" t="s">
        <v>1070</v>
      </c>
    </row>
    <row r="1607" spans="1:8" x14ac:dyDescent="0.25">
      <c r="A1607" s="93">
        <v>536</v>
      </c>
      <c r="B1607" s="90">
        <v>45008</v>
      </c>
      <c r="C1607" s="48" t="s">
        <v>1391</v>
      </c>
      <c r="D1607" s="48" t="s">
        <v>1163</v>
      </c>
      <c r="E1607" s="48">
        <v>8993.24</v>
      </c>
      <c r="F1607" s="48" t="s">
        <v>9</v>
      </c>
      <c r="G1607" s="48"/>
      <c r="H1607" s="49" t="s">
        <v>1070</v>
      </c>
    </row>
    <row r="1608" spans="1:8" x14ac:dyDescent="0.25">
      <c r="A1608" s="93">
        <v>537</v>
      </c>
      <c r="B1608" s="90">
        <v>45016</v>
      </c>
      <c r="C1608" s="48">
        <v>1275</v>
      </c>
      <c r="D1608" s="48" t="s">
        <v>30</v>
      </c>
      <c r="E1608" s="48">
        <v>29491.52</v>
      </c>
      <c r="F1608" s="48" t="s">
        <v>9</v>
      </c>
      <c r="G1608" s="48"/>
      <c r="H1608" s="49" t="s">
        <v>1153</v>
      </c>
    </row>
    <row r="1609" spans="1:8" x14ac:dyDescent="0.25">
      <c r="A1609" s="93">
        <v>538</v>
      </c>
      <c r="B1609" s="90">
        <v>45016</v>
      </c>
      <c r="C1609" s="48">
        <v>1274</v>
      </c>
      <c r="D1609" s="48" t="s">
        <v>30</v>
      </c>
      <c r="E1609" s="48">
        <v>234660.25</v>
      </c>
      <c r="F1609" s="48" t="s">
        <v>9</v>
      </c>
      <c r="G1609" s="48"/>
      <c r="H1609" s="49" t="s">
        <v>1153</v>
      </c>
    </row>
    <row r="1610" spans="1:8" x14ac:dyDescent="0.25">
      <c r="A1610" s="93">
        <v>539</v>
      </c>
      <c r="B1610" s="90">
        <v>45016</v>
      </c>
      <c r="C1610" s="48">
        <v>930</v>
      </c>
      <c r="D1610" s="48" t="s">
        <v>30</v>
      </c>
      <c r="E1610" s="48">
        <v>515645.29</v>
      </c>
      <c r="F1610" s="48" t="s">
        <v>9</v>
      </c>
      <c r="G1610" s="48"/>
      <c r="H1610" s="49" t="s">
        <v>1153</v>
      </c>
    </row>
    <row r="1611" spans="1:8" x14ac:dyDescent="0.25">
      <c r="A1611" s="93">
        <v>540</v>
      </c>
      <c r="B1611" s="90">
        <v>45016</v>
      </c>
      <c r="C1611" s="48">
        <v>928</v>
      </c>
      <c r="D1611" s="48" t="s">
        <v>30</v>
      </c>
      <c r="E1611" s="48">
        <v>364930.52</v>
      </c>
      <c r="F1611" s="48" t="s">
        <v>9</v>
      </c>
      <c r="G1611" s="48"/>
      <c r="H1611" s="49" t="s">
        <v>1153</v>
      </c>
    </row>
    <row r="1612" spans="1:8" x14ac:dyDescent="0.25">
      <c r="A1612" s="93">
        <v>541</v>
      </c>
      <c r="B1612" s="90">
        <v>45016</v>
      </c>
      <c r="C1612" s="48">
        <v>918</v>
      </c>
      <c r="D1612" s="48" t="s">
        <v>30</v>
      </c>
      <c r="E1612" s="48">
        <v>6655.36</v>
      </c>
      <c r="F1612" s="48" t="s">
        <v>9</v>
      </c>
      <c r="G1612" s="48"/>
      <c r="H1612" s="49" t="s">
        <v>1153</v>
      </c>
    </row>
    <row r="1613" spans="1:8" x14ac:dyDescent="0.25">
      <c r="A1613" s="93">
        <v>542</v>
      </c>
      <c r="B1613" s="90">
        <v>45016</v>
      </c>
      <c r="C1613" s="48">
        <v>917</v>
      </c>
      <c r="D1613" s="48" t="s">
        <v>30</v>
      </c>
      <c r="E1613" s="48">
        <v>39932.160000000003</v>
      </c>
      <c r="F1613" s="48" t="s">
        <v>9</v>
      </c>
      <c r="G1613" s="48"/>
      <c r="H1613" s="49" t="s">
        <v>1153</v>
      </c>
    </row>
    <row r="1614" spans="1:8" x14ac:dyDescent="0.25">
      <c r="A1614" s="93">
        <v>543</v>
      </c>
      <c r="B1614" s="90">
        <v>45016</v>
      </c>
      <c r="C1614" s="48">
        <v>595</v>
      </c>
      <c r="D1614" s="48" t="s">
        <v>30</v>
      </c>
      <c r="E1614" s="48">
        <v>24025.41</v>
      </c>
      <c r="F1614" s="48" t="s">
        <v>9</v>
      </c>
      <c r="G1614" s="48"/>
      <c r="H1614" s="49" t="s">
        <v>1153</v>
      </c>
    </row>
    <row r="1615" spans="1:8" x14ac:dyDescent="0.25">
      <c r="A1615" s="93">
        <v>544</v>
      </c>
      <c r="B1615" s="90">
        <v>45016</v>
      </c>
      <c r="C1615" s="48">
        <v>207</v>
      </c>
      <c r="D1615" s="48" t="s">
        <v>30</v>
      </c>
      <c r="E1615" s="48">
        <v>8392.3799999999992</v>
      </c>
      <c r="F1615" s="48" t="s">
        <v>9</v>
      </c>
      <c r="G1615" s="48"/>
      <c r="H1615" s="49" t="s">
        <v>1153</v>
      </c>
    </row>
    <row r="1616" spans="1:8" x14ac:dyDescent="0.25">
      <c r="A1616" s="93">
        <v>545</v>
      </c>
      <c r="B1616" s="90">
        <v>44895</v>
      </c>
      <c r="C1616" s="48" t="s">
        <v>1392</v>
      </c>
      <c r="D1616" s="48" t="s">
        <v>1229</v>
      </c>
      <c r="E1616" s="48">
        <v>2598000</v>
      </c>
      <c r="F1616" s="48" t="s">
        <v>9</v>
      </c>
      <c r="G1616" s="48"/>
      <c r="H1616" s="49" t="s">
        <v>1230</v>
      </c>
    </row>
    <row r="1617" spans="1:8" x14ac:dyDescent="0.25">
      <c r="A1617" s="93">
        <v>546</v>
      </c>
      <c r="B1617" s="90">
        <v>44654</v>
      </c>
      <c r="C1617" s="48">
        <v>48</v>
      </c>
      <c r="D1617" s="52" t="s">
        <v>713</v>
      </c>
      <c r="E1617" s="48">
        <v>8800</v>
      </c>
      <c r="F1617" s="48" t="s">
        <v>9</v>
      </c>
      <c r="G1617" s="48"/>
      <c r="H1617" s="49" t="s">
        <v>1070</v>
      </c>
    </row>
    <row r="1618" spans="1:8" x14ac:dyDescent="0.25">
      <c r="A1618" s="93">
        <v>547</v>
      </c>
      <c r="B1618" s="90">
        <v>44681</v>
      </c>
      <c r="C1618" s="48">
        <v>44</v>
      </c>
      <c r="D1618" s="52" t="s">
        <v>713</v>
      </c>
      <c r="E1618" s="48">
        <v>6580</v>
      </c>
      <c r="F1618" s="48" t="s">
        <v>9</v>
      </c>
      <c r="G1618" s="48"/>
      <c r="H1618" s="49" t="s">
        <v>1070</v>
      </c>
    </row>
    <row r="1619" spans="1:8" x14ac:dyDescent="0.25">
      <c r="A1619" s="93">
        <v>548</v>
      </c>
      <c r="B1619" s="90">
        <v>44681</v>
      </c>
      <c r="C1619" s="48">
        <v>37</v>
      </c>
      <c r="D1619" s="52" t="s">
        <v>713</v>
      </c>
      <c r="E1619" s="48">
        <v>9400</v>
      </c>
      <c r="F1619" s="48" t="s">
        <v>9</v>
      </c>
      <c r="G1619" s="48"/>
      <c r="H1619" s="49" t="s">
        <v>1070</v>
      </c>
    </row>
    <row r="1620" spans="1:8" x14ac:dyDescent="0.25">
      <c r="A1620" s="93">
        <v>549</v>
      </c>
      <c r="B1620" s="90">
        <v>44718</v>
      </c>
      <c r="C1620" s="48">
        <v>49</v>
      </c>
      <c r="D1620" s="52" t="s">
        <v>713</v>
      </c>
      <c r="E1620" s="48">
        <v>9500</v>
      </c>
      <c r="F1620" s="48" t="s">
        <v>9</v>
      </c>
      <c r="G1620" s="48"/>
      <c r="H1620" s="49" t="s">
        <v>1070</v>
      </c>
    </row>
    <row r="1621" spans="1:8" x14ac:dyDescent="0.25">
      <c r="A1621" s="93">
        <v>550</v>
      </c>
      <c r="B1621" s="90">
        <v>44725</v>
      </c>
      <c r="C1621" s="48">
        <v>51</v>
      </c>
      <c r="D1621" s="52" t="s">
        <v>713</v>
      </c>
      <c r="E1621" s="48">
        <v>10200</v>
      </c>
      <c r="F1621" s="48" t="s">
        <v>9</v>
      </c>
      <c r="G1621" s="48"/>
      <c r="H1621" s="49" t="s">
        <v>1070</v>
      </c>
    </row>
    <row r="1622" spans="1:8" x14ac:dyDescent="0.25">
      <c r="A1622" s="93">
        <v>551</v>
      </c>
      <c r="B1622" s="90">
        <v>44725</v>
      </c>
      <c r="C1622" s="48">
        <v>47</v>
      </c>
      <c r="D1622" s="52" t="s">
        <v>713</v>
      </c>
      <c r="E1622" s="48">
        <v>9500</v>
      </c>
      <c r="F1622" s="48" t="s">
        <v>9</v>
      </c>
      <c r="G1622" s="48"/>
      <c r="H1622" s="49" t="s">
        <v>1070</v>
      </c>
    </row>
    <row r="1623" spans="1:8" x14ac:dyDescent="0.25">
      <c r="A1623" s="93">
        <v>552</v>
      </c>
      <c r="B1623" s="90">
        <v>44742</v>
      </c>
      <c r="C1623" s="48">
        <v>91</v>
      </c>
      <c r="D1623" s="52" t="s">
        <v>713</v>
      </c>
      <c r="E1623" s="48">
        <v>10500</v>
      </c>
      <c r="F1623" s="48" t="s">
        <v>9</v>
      </c>
      <c r="G1623" s="48"/>
      <c r="H1623" s="49" t="s">
        <v>1070</v>
      </c>
    </row>
    <row r="1624" spans="1:8" x14ac:dyDescent="0.25">
      <c r="A1624" s="93">
        <v>553</v>
      </c>
      <c r="B1624" s="90">
        <v>44770</v>
      </c>
      <c r="C1624" s="51">
        <v>105104</v>
      </c>
      <c r="D1624" s="52" t="s">
        <v>713</v>
      </c>
      <c r="E1624" s="48">
        <v>10200</v>
      </c>
      <c r="F1624" s="48" t="s">
        <v>9</v>
      </c>
      <c r="G1624" s="48"/>
      <c r="H1624" s="49" t="s">
        <v>1070</v>
      </c>
    </row>
    <row r="1625" spans="1:8" x14ac:dyDescent="0.25">
      <c r="A1625" s="93">
        <v>554</v>
      </c>
      <c r="B1625" s="90">
        <v>44791</v>
      </c>
      <c r="C1625" s="48">
        <v>52</v>
      </c>
      <c r="D1625" s="52" t="s">
        <v>713</v>
      </c>
      <c r="E1625" s="48">
        <v>9200</v>
      </c>
      <c r="F1625" s="48" t="s">
        <v>9</v>
      </c>
      <c r="G1625" s="48"/>
      <c r="H1625" s="49" t="s">
        <v>1070</v>
      </c>
    </row>
    <row r="1626" spans="1:8" x14ac:dyDescent="0.25">
      <c r="A1626" s="93">
        <v>555</v>
      </c>
      <c r="B1626" s="90">
        <v>44791</v>
      </c>
      <c r="C1626" s="48">
        <v>54</v>
      </c>
      <c r="D1626" s="52" t="s">
        <v>713</v>
      </c>
      <c r="E1626" s="48">
        <v>8000</v>
      </c>
      <c r="F1626" s="48" t="s">
        <v>9</v>
      </c>
      <c r="G1626" s="48"/>
      <c r="H1626" s="49" t="s">
        <v>1070</v>
      </c>
    </row>
    <row r="1627" spans="1:8" x14ac:dyDescent="0.25">
      <c r="A1627" s="93">
        <v>556</v>
      </c>
      <c r="B1627" s="90">
        <v>44819</v>
      </c>
      <c r="C1627" s="48">
        <v>98</v>
      </c>
      <c r="D1627" s="52" t="s">
        <v>713</v>
      </c>
      <c r="E1627" s="48">
        <v>9000</v>
      </c>
      <c r="F1627" s="48" t="s">
        <v>9</v>
      </c>
      <c r="G1627" s="48"/>
      <c r="H1627" s="49" t="s">
        <v>1070</v>
      </c>
    </row>
    <row r="1628" spans="1:8" x14ac:dyDescent="0.25">
      <c r="A1628" s="93">
        <v>557</v>
      </c>
      <c r="B1628" s="90">
        <v>44867</v>
      </c>
      <c r="C1628" s="48" t="s">
        <v>1393</v>
      </c>
      <c r="D1628" s="52" t="s">
        <v>713</v>
      </c>
      <c r="E1628" s="48">
        <v>9000</v>
      </c>
      <c r="F1628" s="48" t="s">
        <v>9</v>
      </c>
      <c r="G1628" s="48"/>
      <c r="H1628" s="49" t="s">
        <v>1070</v>
      </c>
    </row>
    <row r="1629" spans="1:8" x14ac:dyDescent="0.25">
      <c r="A1629" s="93">
        <v>558</v>
      </c>
      <c r="B1629" s="90">
        <v>44867</v>
      </c>
      <c r="C1629" s="48" t="s">
        <v>1350</v>
      </c>
      <c r="D1629" s="52" t="s">
        <v>713</v>
      </c>
      <c r="E1629" s="48">
        <v>14180</v>
      </c>
      <c r="F1629" s="48" t="s">
        <v>9</v>
      </c>
      <c r="G1629" s="48"/>
      <c r="H1629" s="49" t="s">
        <v>1070</v>
      </c>
    </row>
    <row r="1630" spans="1:8" x14ac:dyDescent="0.25">
      <c r="A1630" s="93">
        <v>559</v>
      </c>
      <c r="B1630" s="90">
        <v>44895</v>
      </c>
      <c r="C1630" s="48">
        <v>11</v>
      </c>
      <c r="D1630" s="52" t="s">
        <v>713</v>
      </c>
      <c r="E1630" s="48">
        <v>18400</v>
      </c>
      <c r="F1630" s="48" t="s">
        <v>9</v>
      </c>
      <c r="G1630" s="48"/>
      <c r="H1630" s="49" t="s">
        <v>1070</v>
      </c>
    </row>
    <row r="1631" spans="1:8" x14ac:dyDescent="0.25">
      <c r="A1631" s="93">
        <v>560</v>
      </c>
      <c r="B1631" s="90">
        <v>44932</v>
      </c>
      <c r="C1631" s="48">
        <v>31</v>
      </c>
      <c r="D1631" s="52" t="s">
        <v>713</v>
      </c>
      <c r="E1631" s="48">
        <v>6300</v>
      </c>
      <c r="F1631" s="48" t="s">
        <v>9</v>
      </c>
      <c r="G1631" s="48"/>
      <c r="H1631" s="49" t="s">
        <v>1070</v>
      </c>
    </row>
    <row r="1632" spans="1:8" x14ac:dyDescent="0.25">
      <c r="A1632" s="93">
        <v>561</v>
      </c>
      <c r="B1632" s="90">
        <v>44938</v>
      </c>
      <c r="C1632" s="48">
        <v>23</v>
      </c>
      <c r="D1632" s="52" t="s">
        <v>713</v>
      </c>
      <c r="E1632" s="48">
        <v>5110</v>
      </c>
      <c r="F1632" s="48" t="s">
        <v>9</v>
      </c>
      <c r="G1632" s="48"/>
      <c r="H1632" s="49" t="s">
        <v>1070</v>
      </c>
    </row>
    <row r="1633" spans="1:8" x14ac:dyDescent="0.25">
      <c r="A1633" s="93">
        <v>562</v>
      </c>
      <c r="B1633" s="90">
        <v>44943</v>
      </c>
      <c r="C1633" s="48" t="s">
        <v>1394</v>
      </c>
      <c r="D1633" s="52" t="s">
        <v>713</v>
      </c>
      <c r="E1633" s="48">
        <v>6300</v>
      </c>
      <c r="F1633" s="48" t="s">
        <v>9</v>
      </c>
      <c r="G1633" s="48"/>
      <c r="H1633" s="49" t="s">
        <v>1070</v>
      </c>
    </row>
    <row r="1634" spans="1:8" x14ac:dyDescent="0.25">
      <c r="A1634" s="93">
        <v>563</v>
      </c>
      <c r="B1634" s="90">
        <v>44754</v>
      </c>
      <c r="C1634" s="48" t="s">
        <v>1395</v>
      </c>
      <c r="D1634" s="48" t="s">
        <v>1396</v>
      </c>
      <c r="E1634" s="48">
        <v>10683000</v>
      </c>
      <c r="F1634" s="48" t="s">
        <v>9</v>
      </c>
      <c r="G1634" s="48"/>
      <c r="H1634" s="49" t="s">
        <v>781</v>
      </c>
    </row>
    <row r="1635" spans="1:8" x14ac:dyDescent="0.25">
      <c r="A1635" s="93">
        <v>564</v>
      </c>
      <c r="B1635" s="90">
        <v>44895</v>
      </c>
      <c r="C1635" s="48">
        <v>13003</v>
      </c>
      <c r="D1635" s="52" t="s">
        <v>1397</v>
      </c>
      <c r="E1635" s="48">
        <v>15262</v>
      </c>
      <c r="F1635" s="48" t="s">
        <v>9</v>
      </c>
      <c r="G1635" s="48"/>
      <c r="H1635" s="49" t="s">
        <v>1070</v>
      </c>
    </row>
    <row r="1636" spans="1:8" x14ac:dyDescent="0.25">
      <c r="A1636" s="93">
        <v>565</v>
      </c>
      <c r="B1636" s="90">
        <v>44895</v>
      </c>
      <c r="C1636" s="48" t="s">
        <v>1398</v>
      </c>
      <c r="D1636" s="52" t="s">
        <v>1399</v>
      </c>
      <c r="E1636" s="48">
        <v>184542</v>
      </c>
      <c r="F1636" s="48" t="s">
        <v>9</v>
      </c>
      <c r="G1636" s="48"/>
      <c r="H1636" s="49" t="s">
        <v>1070</v>
      </c>
    </row>
    <row r="1637" spans="1:8" x14ac:dyDescent="0.25">
      <c r="A1637" s="93">
        <v>566</v>
      </c>
      <c r="B1637" s="90">
        <v>44762</v>
      </c>
      <c r="C1637" s="48">
        <v>5332</v>
      </c>
      <c r="D1637" s="48" t="s">
        <v>1234</v>
      </c>
      <c r="E1637" s="48">
        <v>8000</v>
      </c>
      <c r="F1637" s="48" t="s">
        <v>9</v>
      </c>
      <c r="G1637" s="48"/>
      <c r="H1637" s="49" t="s">
        <v>1153</v>
      </c>
    </row>
    <row r="1638" spans="1:8" x14ac:dyDescent="0.25">
      <c r="A1638" s="93">
        <v>567</v>
      </c>
      <c r="B1638" s="90">
        <v>44861</v>
      </c>
      <c r="C1638" s="48">
        <v>187</v>
      </c>
      <c r="D1638" s="52" t="s">
        <v>1400</v>
      </c>
      <c r="E1638" s="48">
        <v>29000</v>
      </c>
      <c r="F1638" s="48" t="s">
        <v>23</v>
      </c>
      <c r="G1638" s="48" t="s">
        <v>772</v>
      </c>
      <c r="H1638" s="49" t="s">
        <v>1401</v>
      </c>
    </row>
    <row r="1639" spans="1:8" x14ac:dyDescent="0.25">
      <c r="A1639" s="93">
        <v>568</v>
      </c>
      <c r="B1639" s="90">
        <v>45016</v>
      </c>
      <c r="C1639" s="48"/>
      <c r="D1639" s="52" t="s">
        <v>1402</v>
      </c>
      <c r="E1639" s="48">
        <v>70000</v>
      </c>
      <c r="F1639" s="48" t="s">
        <v>9</v>
      </c>
      <c r="G1639" s="48"/>
      <c r="H1639" s="49" t="s">
        <v>1401</v>
      </c>
    </row>
    <row r="1640" spans="1:8" x14ac:dyDescent="0.25">
      <c r="A1640" s="93">
        <v>569</v>
      </c>
      <c r="B1640" s="90">
        <v>45016</v>
      </c>
      <c r="C1640" s="48"/>
      <c r="D1640" s="52" t="s">
        <v>1403</v>
      </c>
      <c r="E1640" s="48">
        <v>48135</v>
      </c>
      <c r="F1640" s="48" t="s">
        <v>9</v>
      </c>
      <c r="G1640" s="48"/>
      <c r="H1640" s="49" t="s">
        <v>1070</v>
      </c>
    </row>
    <row r="1641" spans="1:8" x14ac:dyDescent="0.25">
      <c r="A1641" s="93">
        <v>570</v>
      </c>
      <c r="B1641" s="90">
        <v>44791</v>
      </c>
      <c r="C1641" s="48">
        <v>36</v>
      </c>
      <c r="D1641" s="52" t="s">
        <v>417</v>
      </c>
      <c r="E1641" s="48">
        <v>291550</v>
      </c>
      <c r="F1641" s="48" t="s">
        <v>9</v>
      </c>
      <c r="G1641" s="48"/>
      <c r="H1641" s="49" t="s">
        <v>1278</v>
      </c>
    </row>
    <row r="1642" spans="1:8" x14ac:dyDescent="0.25">
      <c r="A1642" s="93">
        <v>571</v>
      </c>
      <c r="B1642" s="90">
        <v>44791</v>
      </c>
      <c r="C1642" s="48">
        <v>37</v>
      </c>
      <c r="D1642" s="52" t="s">
        <v>417</v>
      </c>
      <c r="E1642" s="48">
        <v>98640</v>
      </c>
      <c r="F1642" s="48" t="s">
        <v>9</v>
      </c>
      <c r="G1642" s="48"/>
      <c r="H1642" s="49" t="s">
        <v>1278</v>
      </c>
    </row>
    <row r="1643" spans="1:8" x14ac:dyDescent="0.25">
      <c r="A1643" s="93">
        <v>572</v>
      </c>
      <c r="B1643" s="90">
        <v>44791</v>
      </c>
      <c r="C1643" s="48">
        <v>38</v>
      </c>
      <c r="D1643" s="52" t="s">
        <v>417</v>
      </c>
      <c r="E1643" s="48">
        <v>151400</v>
      </c>
      <c r="F1643" s="48" t="s">
        <v>9</v>
      </c>
      <c r="G1643" s="48"/>
      <c r="H1643" s="49" t="s">
        <v>1278</v>
      </c>
    </row>
    <row r="1644" spans="1:8" x14ac:dyDescent="0.25">
      <c r="A1644" s="93">
        <v>573</v>
      </c>
      <c r="B1644" s="90">
        <v>44696</v>
      </c>
      <c r="C1644" s="48" t="s">
        <v>1404</v>
      </c>
      <c r="D1644" s="52" t="s">
        <v>1405</v>
      </c>
      <c r="E1644" s="48">
        <v>764654</v>
      </c>
      <c r="F1644" s="48" t="s">
        <v>9</v>
      </c>
      <c r="G1644" s="48"/>
      <c r="H1644" s="49" t="s">
        <v>1153</v>
      </c>
    </row>
    <row r="1645" spans="1:8" x14ac:dyDescent="0.25">
      <c r="A1645" s="93">
        <v>574</v>
      </c>
      <c r="B1645" s="90">
        <v>44707</v>
      </c>
      <c r="C1645" s="48">
        <v>22230020</v>
      </c>
      <c r="D1645" s="53" t="s">
        <v>1307</v>
      </c>
      <c r="E1645" s="48">
        <v>1243500</v>
      </c>
      <c r="F1645" s="48" t="s">
        <v>9</v>
      </c>
      <c r="G1645" s="48"/>
      <c r="H1645" s="49" t="s">
        <v>1153</v>
      </c>
    </row>
    <row r="1646" spans="1:8" x14ac:dyDescent="0.25">
      <c r="A1646" s="93">
        <v>575</v>
      </c>
      <c r="B1646" s="90">
        <v>44835</v>
      </c>
      <c r="C1646" s="48">
        <v>107</v>
      </c>
      <c r="D1646" s="52" t="s">
        <v>1405</v>
      </c>
      <c r="E1646" s="48">
        <v>143422.48000000001</v>
      </c>
      <c r="F1646" s="48" t="s">
        <v>9</v>
      </c>
      <c r="G1646" s="48"/>
      <c r="H1646" s="49" t="s">
        <v>1153</v>
      </c>
    </row>
    <row r="1647" spans="1:8" x14ac:dyDescent="0.25">
      <c r="A1647" s="93">
        <v>576</v>
      </c>
      <c r="B1647" s="90">
        <v>44762</v>
      </c>
      <c r="C1647" s="48">
        <v>450</v>
      </c>
      <c r="D1647" s="52" t="s">
        <v>1406</v>
      </c>
      <c r="E1647" s="48">
        <v>366102.84</v>
      </c>
      <c r="F1647" s="48" t="s">
        <v>9</v>
      </c>
      <c r="G1647" s="48"/>
      <c r="H1647" s="49" t="s">
        <v>1070</v>
      </c>
    </row>
    <row r="1648" spans="1:8" x14ac:dyDescent="0.25">
      <c r="A1648" s="93">
        <v>577</v>
      </c>
      <c r="B1648" s="90">
        <v>44762</v>
      </c>
      <c r="C1648" s="48">
        <v>433</v>
      </c>
      <c r="D1648" s="52" t="s">
        <v>1406</v>
      </c>
      <c r="E1648" s="48">
        <v>530848.41</v>
      </c>
      <c r="F1648" s="48" t="s">
        <v>9</v>
      </c>
      <c r="G1648" s="48"/>
      <c r="H1648" s="49" t="s">
        <v>1070</v>
      </c>
    </row>
    <row r="1649" spans="1:8" x14ac:dyDescent="0.25">
      <c r="A1649" s="93">
        <v>578</v>
      </c>
      <c r="B1649" s="90">
        <v>44814</v>
      </c>
      <c r="C1649" s="48">
        <v>566</v>
      </c>
      <c r="D1649" s="52" t="s">
        <v>1406</v>
      </c>
      <c r="E1649" s="48">
        <v>9830</v>
      </c>
      <c r="F1649" s="48" t="s">
        <v>9</v>
      </c>
      <c r="G1649" s="48"/>
      <c r="H1649" s="49" t="s">
        <v>1070</v>
      </c>
    </row>
    <row r="1650" spans="1:8" x14ac:dyDescent="0.25">
      <c r="A1650" s="93">
        <v>579</v>
      </c>
      <c r="B1650" s="90">
        <v>44819</v>
      </c>
      <c r="C1650" s="48">
        <v>611</v>
      </c>
      <c r="D1650" s="52" t="s">
        <v>1406</v>
      </c>
      <c r="E1650" s="48">
        <v>14745.76</v>
      </c>
      <c r="F1650" s="48" t="s">
        <v>9</v>
      </c>
      <c r="G1650" s="48"/>
      <c r="H1650" s="49" t="s">
        <v>1070</v>
      </c>
    </row>
    <row r="1651" spans="1:8" x14ac:dyDescent="0.25">
      <c r="A1651" s="93">
        <v>580</v>
      </c>
      <c r="B1651" s="90">
        <v>44895</v>
      </c>
      <c r="C1651" s="48">
        <v>730</v>
      </c>
      <c r="D1651" s="52" t="s">
        <v>1406</v>
      </c>
      <c r="E1651" s="48">
        <v>40466</v>
      </c>
      <c r="F1651" s="48" t="s">
        <v>9</v>
      </c>
      <c r="G1651" s="48"/>
      <c r="H1651" s="49" t="s">
        <v>1070</v>
      </c>
    </row>
    <row r="1652" spans="1:8" x14ac:dyDescent="0.25">
      <c r="A1652" s="93">
        <v>581</v>
      </c>
      <c r="B1652" s="90">
        <v>44895</v>
      </c>
      <c r="C1652" s="48">
        <v>758</v>
      </c>
      <c r="D1652" s="52" t="s">
        <v>1406</v>
      </c>
      <c r="E1652" s="48">
        <v>24576</v>
      </c>
      <c r="F1652" s="48" t="s">
        <v>9</v>
      </c>
      <c r="G1652" s="48"/>
      <c r="H1652" s="49" t="s">
        <v>1070</v>
      </c>
    </row>
    <row r="1653" spans="1:8" x14ac:dyDescent="0.25">
      <c r="A1653" s="93">
        <v>582</v>
      </c>
      <c r="B1653" s="90">
        <v>44895</v>
      </c>
      <c r="C1653" s="48">
        <v>723</v>
      </c>
      <c r="D1653" s="52" t="s">
        <v>1406</v>
      </c>
      <c r="E1653" s="48">
        <v>14745.75</v>
      </c>
      <c r="F1653" s="48" t="s">
        <v>9</v>
      </c>
      <c r="G1653" s="48"/>
      <c r="H1653" s="49" t="s">
        <v>1070</v>
      </c>
    </row>
    <row r="1654" spans="1:8" x14ac:dyDescent="0.25">
      <c r="A1654" s="93">
        <v>583</v>
      </c>
      <c r="B1654" s="90">
        <v>44919</v>
      </c>
      <c r="C1654" s="48" t="s">
        <v>1407</v>
      </c>
      <c r="D1654" s="52" t="s">
        <v>1408</v>
      </c>
      <c r="E1654" s="48">
        <v>4550800</v>
      </c>
      <c r="F1654" s="48" t="s">
        <v>9</v>
      </c>
      <c r="G1654" s="48"/>
      <c r="H1654" s="49" t="s">
        <v>1070</v>
      </c>
    </row>
    <row r="1655" spans="1:8" x14ac:dyDescent="0.25">
      <c r="A1655" s="93">
        <v>584</v>
      </c>
      <c r="B1655" s="90">
        <v>45016</v>
      </c>
      <c r="C1655" s="48">
        <v>909</v>
      </c>
      <c r="D1655" s="52" t="s">
        <v>1406</v>
      </c>
      <c r="E1655" s="48">
        <v>2542.4</v>
      </c>
      <c r="F1655" s="48" t="s">
        <v>9</v>
      </c>
      <c r="G1655" s="48"/>
      <c r="H1655" s="49" t="s">
        <v>1070</v>
      </c>
    </row>
    <row r="1656" spans="1:8" x14ac:dyDescent="0.25">
      <c r="A1656" s="93"/>
      <c r="B1656" s="90">
        <v>45016</v>
      </c>
      <c r="C1656" s="48"/>
      <c r="D1656" s="52" t="s">
        <v>1863</v>
      </c>
      <c r="E1656" s="48">
        <v>74222</v>
      </c>
      <c r="F1656" s="48" t="s">
        <v>23</v>
      </c>
      <c r="G1656" s="48" t="s">
        <v>1865</v>
      </c>
      <c r="H1656" s="49"/>
    </row>
    <row r="1657" spans="1:8" x14ac:dyDescent="0.25">
      <c r="A1657" s="93"/>
      <c r="B1657" s="90">
        <v>45016</v>
      </c>
      <c r="C1657" s="48"/>
      <c r="D1657" s="52" t="s">
        <v>1864</v>
      </c>
      <c r="E1657" s="48">
        <v>9541724</v>
      </c>
      <c r="F1657" s="48" t="s">
        <v>9</v>
      </c>
      <c r="G1657" s="48" t="s">
        <v>1865</v>
      </c>
      <c r="H1657" s="49"/>
    </row>
    <row r="1658" spans="1:8" x14ac:dyDescent="0.25">
      <c r="A1658" s="93"/>
      <c r="B1658" s="90">
        <v>45016</v>
      </c>
      <c r="C1658" s="48"/>
      <c r="D1658" s="52" t="s">
        <v>25</v>
      </c>
      <c r="E1658" s="48">
        <v>43500</v>
      </c>
      <c r="F1658" s="48" t="s">
        <v>23</v>
      </c>
      <c r="G1658" s="48" t="s">
        <v>1865</v>
      </c>
      <c r="H1658" s="49"/>
    </row>
    <row r="1659" spans="1:8" x14ac:dyDescent="0.25">
      <c r="A1659" s="93"/>
      <c r="B1659" s="90">
        <v>45016</v>
      </c>
      <c r="C1659" s="48"/>
      <c r="D1659" s="52" t="s">
        <v>1866</v>
      </c>
      <c r="E1659" s="48">
        <v>336000</v>
      </c>
      <c r="F1659" s="48" t="s">
        <v>23</v>
      </c>
      <c r="G1659" s="48" t="s">
        <v>1865</v>
      </c>
      <c r="H1659" s="49"/>
    </row>
    <row r="1660" spans="1:8" x14ac:dyDescent="0.25">
      <c r="A1660" s="93"/>
      <c r="B1660" s="90">
        <v>45016</v>
      </c>
      <c r="C1660" s="48"/>
      <c r="D1660" s="52" t="s">
        <v>1866</v>
      </c>
      <c r="E1660" s="48">
        <v>2625</v>
      </c>
      <c r="F1660" s="48" t="s">
        <v>23</v>
      </c>
      <c r="G1660" s="48" t="s">
        <v>1865</v>
      </c>
      <c r="H1660" s="49"/>
    </row>
    <row r="1661" spans="1:8" x14ac:dyDescent="0.25">
      <c r="A1661" s="93"/>
      <c r="B1661" s="90">
        <v>45016</v>
      </c>
      <c r="C1661" s="48"/>
      <c r="D1661" s="52" t="s">
        <v>1866</v>
      </c>
      <c r="E1661" s="48">
        <v>233956</v>
      </c>
      <c r="F1661" s="48" t="s">
        <v>23</v>
      </c>
      <c r="G1661" s="48" t="s">
        <v>1865</v>
      </c>
      <c r="H1661" s="49"/>
    </row>
    <row r="1662" spans="1:8" x14ac:dyDescent="0.25">
      <c r="A1662" s="93"/>
      <c r="B1662" s="90">
        <v>45016</v>
      </c>
      <c r="C1662" s="48"/>
      <c r="D1662" s="52" t="s">
        <v>1867</v>
      </c>
      <c r="E1662" s="48">
        <v>16746034.199999999</v>
      </c>
      <c r="F1662" s="48" t="s">
        <v>23</v>
      </c>
      <c r="G1662" s="48" t="s">
        <v>1865</v>
      </c>
      <c r="H1662" s="49"/>
    </row>
    <row r="1663" spans="1:8" x14ac:dyDescent="0.25">
      <c r="A1663" s="93"/>
      <c r="B1663" s="90">
        <v>45016</v>
      </c>
      <c r="C1663" s="48"/>
      <c r="D1663" s="52" t="s">
        <v>1868</v>
      </c>
      <c r="E1663" s="48">
        <v>23323657.579999998</v>
      </c>
      <c r="F1663" s="48" t="s">
        <v>23</v>
      </c>
      <c r="G1663" s="48" t="s">
        <v>1865</v>
      </c>
      <c r="H1663" s="49"/>
    </row>
    <row r="1664" spans="1:8" x14ac:dyDescent="0.25">
      <c r="A1664" s="93"/>
      <c r="B1664" s="90">
        <v>45016</v>
      </c>
      <c r="C1664" s="48"/>
      <c r="D1664" s="52" t="s">
        <v>1869</v>
      </c>
      <c r="E1664" s="48">
        <v>4449705</v>
      </c>
      <c r="F1664" s="48" t="s">
        <v>9</v>
      </c>
      <c r="G1664" s="48" t="s">
        <v>1865</v>
      </c>
      <c r="H1664" s="49"/>
    </row>
    <row r="1665" spans="1:8" x14ac:dyDescent="0.25">
      <c r="A1665" s="93"/>
      <c r="B1665" s="90">
        <v>45016</v>
      </c>
      <c r="C1665" s="48"/>
      <c r="D1665" s="52" t="s">
        <v>1870</v>
      </c>
      <c r="E1665" s="48">
        <v>3101044</v>
      </c>
      <c r="F1665" s="48" t="s">
        <v>23</v>
      </c>
      <c r="G1665" s="48" t="s">
        <v>1865</v>
      </c>
      <c r="H1665" s="49"/>
    </row>
    <row r="1666" spans="1:8" x14ac:dyDescent="0.25">
      <c r="A1666" s="93"/>
      <c r="B1666" s="90">
        <v>45016</v>
      </c>
      <c r="C1666" s="48"/>
      <c r="D1666" s="52" t="s">
        <v>1870</v>
      </c>
      <c r="E1666" s="48">
        <v>663700</v>
      </c>
      <c r="F1666" s="48" t="s">
        <v>23</v>
      </c>
      <c r="G1666" s="48" t="s">
        <v>1865</v>
      </c>
      <c r="H1666" s="49"/>
    </row>
    <row r="1667" spans="1:8" x14ac:dyDescent="0.25">
      <c r="A1667" s="93"/>
      <c r="B1667" s="90">
        <v>45016</v>
      </c>
      <c r="C1667" s="48"/>
      <c r="D1667" s="52" t="s">
        <v>1871</v>
      </c>
      <c r="E1667" s="48">
        <v>2620271</v>
      </c>
      <c r="F1667" s="48" t="s">
        <v>9</v>
      </c>
      <c r="G1667" s="48" t="s">
        <v>1865</v>
      </c>
      <c r="H1667" s="49"/>
    </row>
    <row r="1668" spans="1:8" x14ac:dyDescent="0.25">
      <c r="A1668" s="94">
        <v>1</v>
      </c>
      <c r="B1668" s="91">
        <v>45031</v>
      </c>
      <c r="C1668" s="59" t="s">
        <v>1426</v>
      </c>
      <c r="D1668" s="60" t="s">
        <v>462</v>
      </c>
      <c r="E1668" s="61">
        <v>138000</v>
      </c>
      <c r="F1668" s="61" t="s">
        <v>23</v>
      </c>
      <c r="G1668" s="61" t="s">
        <v>25</v>
      </c>
      <c r="H1668" s="68" t="s">
        <v>456</v>
      </c>
    </row>
    <row r="1669" spans="1:8" x14ac:dyDescent="0.25">
      <c r="A1669" s="94">
        <v>2</v>
      </c>
      <c r="B1669" s="91">
        <v>45033</v>
      </c>
      <c r="C1669" s="59" t="s">
        <v>1427</v>
      </c>
      <c r="D1669" s="60" t="s">
        <v>1428</v>
      </c>
      <c r="E1669" s="61">
        <v>325000</v>
      </c>
      <c r="F1669" s="61" t="s">
        <v>23</v>
      </c>
      <c r="G1669" s="61" t="s">
        <v>1429</v>
      </c>
      <c r="H1669" s="68" t="s">
        <v>456</v>
      </c>
    </row>
    <row r="1670" spans="1:8" x14ac:dyDescent="0.25">
      <c r="A1670" s="94">
        <v>3</v>
      </c>
      <c r="B1670" s="91">
        <v>45077</v>
      </c>
      <c r="C1670" s="59">
        <v>35</v>
      </c>
      <c r="D1670" s="60" t="s">
        <v>420</v>
      </c>
      <c r="E1670" s="61">
        <v>4000</v>
      </c>
      <c r="F1670" s="61" t="s">
        <v>23</v>
      </c>
      <c r="G1670" s="61" t="s">
        <v>25</v>
      </c>
      <c r="H1670" s="68" t="s">
        <v>456</v>
      </c>
    </row>
    <row r="1671" spans="1:8" x14ac:dyDescent="0.25">
      <c r="A1671" s="94">
        <v>4</v>
      </c>
      <c r="B1671" s="91">
        <v>45077</v>
      </c>
      <c r="C1671" s="59" t="s">
        <v>1430</v>
      </c>
      <c r="D1671" s="60" t="s">
        <v>1066</v>
      </c>
      <c r="E1671" s="61">
        <v>12500</v>
      </c>
      <c r="F1671" s="61" t="s">
        <v>23</v>
      </c>
      <c r="G1671" s="61" t="s">
        <v>25</v>
      </c>
      <c r="H1671" s="68" t="s">
        <v>456</v>
      </c>
    </row>
    <row r="1672" spans="1:8" x14ac:dyDescent="0.25">
      <c r="A1672" s="94">
        <v>5</v>
      </c>
      <c r="B1672" s="91">
        <v>45089</v>
      </c>
      <c r="C1672" s="59" t="s">
        <v>1431</v>
      </c>
      <c r="D1672" s="60" t="s">
        <v>1066</v>
      </c>
      <c r="E1672" s="61">
        <v>25000</v>
      </c>
      <c r="F1672" s="61" t="s">
        <v>23</v>
      </c>
      <c r="G1672" s="61" t="s">
        <v>25</v>
      </c>
      <c r="H1672" s="68" t="s">
        <v>456</v>
      </c>
    </row>
    <row r="1673" spans="1:8" x14ac:dyDescent="0.25">
      <c r="A1673" s="94">
        <v>6</v>
      </c>
      <c r="B1673" s="91">
        <v>45118</v>
      </c>
      <c r="C1673" s="59" t="s">
        <v>1432</v>
      </c>
      <c r="D1673" s="60" t="s">
        <v>1066</v>
      </c>
      <c r="E1673" s="61">
        <v>12000</v>
      </c>
      <c r="F1673" s="61" t="s">
        <v>23</v>
      </c>
      <c r="G1673" s="61" t="s">
        <v>25</v>
      </c>
      <c r="H1673" s="68" t="s">
        <v>456</v>
      </c>
    </row>
    <row r="1674" spans="1:8" x14ac:dyDescent="0.25">
      <c r="A1674" s="94">
        <v>7</v>
      </c>
      <c r="B1674" s="91">
        <v>45119</v>
      </c>
      <c r="C1674" s="59">
        <v>125</v>
      </c>
      <c r="D1674" s="60" t="s">
        <v>462</v>
      </c>
      <c r="E1674" s="61">
        <v>18000</v>
      </c>
      <c r="F1674" s="61" t="s">
        <v>23</v>
      </c>
      <c r="G1674" s="61" t="s">
        <v>25</v>
      </c>
      <c r="H1674" s="68" t="s">
        <v>456</v>
      </c>
    </row>
    <row r="1675" spans="1:8" x14ac:dyDescent="0.25">
      <c r="A1675" s="94">
        <v>8</v>
      </c>
      <c r="B1675" s="91">
        <v>45138</v>
      </c>
      <c r="C1675" s="62">
        <v>6000</v>
      </c>
      <c r="D1675" s="60" t="s">
        <v>1433</v>
      </c>
      <c r="E1675" s="61">
        <v>502350.14</v>
      </c>
      <c r="F1675" s="61" t="s">
        <v>9</v>
      </c>
      <c r="G1675" s="61" t="s">
        <v>1434</v>
      </c>
      <c r="H1675" s="68" t="s">
        <v>289</v>
      </c>
    </row>
    <row r="1676" spans="1:8" x14ac:dyDescent="0.25">
      <c r="A1676" s="94">
        <v>9</v>
      </c>
      <c r="B1676" s="91">
        <v>45141</v>
      </c>
      <c r="C1676" s="59">
        <v>127</v>
      </c>
      <c r="D1676" s="60" t="s">
        <v>420</v>
      </c>
      <c r="E1676" s="61">
        <v>2000</v>
      </c>
      <c r="F1676" s="61" t="s">
        <v>23</v>
      </c>
      <c r="G1676" s="61" t="s">
        <v>25</v>
      </c>
      <c r="H1676" s="68" t="s">
        <v>456</v>
      </c>
    </row>
    <row r="1677" spans="1:8" x14ac:dyDescent="0.25">
      <c r="A1677" s="94">
        <v>10</v>
      </c>
      <c r="B1677" s="91">
        <v>45156</v>
      </c>
      <c r="C1677" s="59">
        <v>133</v>
      </c>
      <c r="D1677" s="60" t="s">
        <v>420</v>
      </c>
      <c r="E1677" s="61">
        <v>2000</v>
      </c>
      <c r="F1677" s="61" t="s">
        <v>23</v>
      </c>
      <c r="G1677" s="61" t="s">
        <v>25</v>
      </c>
      <c r="H1677" s="68" t="s">
        <v>456</v>
      </c>
    </row>
    <row r="1678" spans="1:8" x14ac:dyDescent="0.25">
      <c r="A1678" s="94">
        <v>11</v>
      </c>
      <c r="B1678" s="91">
        <v>45176</v>
      </c>
      <c r="C1678" s="59" t="s">
        <v>1435</v>
      </c>
      <c r="D1678" s="60" t="s">
        <v>83</v>
      </c>
      <c r="E1678" s="61">
        <v>60000</v>
      </c>
      <c r="F1678" s="61" t="s">
        <v>23</v>
      </c>
      <c r="G1678" s="61" t="s">
        <v>25</v>
      </c>
      <c r="H1678" s="68" t="s">
        <v>456</v>
      </c>
    </row>
    <row r="1679" spans="1:8" x14ac:dyDescent="0.25">
      <c r="A1679" s="94">
        <v>12</v>
      </c>
      <c r="B1679" s="91">
        <v>45183</v>
      </c>
      <c r="C1679" s="59">
        <v>23240709008</v>
      </c>
      <c r="D1679" s="60" t="s">
        <v>1436</v>
      </c>
      <c r="E1679" s="61">
        <v>55000</v>
      </c>
      <c r="F1679" s="61" t="s">
        <v>23</v>
      </c>
      <c r="G1679" s="61" t="s">
        <v>25</v>
      </c>
      <c r="H1679" s="68" t="s">
        <v>456</v>
      </c>
    </row>
    <row r="1680" spans="1:8" x14ac:dyDescent="0.25">
      <c r="A1680" s="94">
        <v>13</v>
      </c>
      <c r="B1680" s="91">
        <v>45186</v>
      </c>
      <c r="C1680" s="59">
        <v>140</v>
      </c>
      <c r="D1680" s="60" t="s">
        <v>420</v>
      </c>
      <c r="E1680" s="61">
        <v>2500</v>
      </c>
      <c r="F1680" s="61" t="s">
        <v>23</v>
      </c>
      <c r="G1680" s="61" t="s">
        <v>25</v>
      </c>
      <c r="H1680" s="68" t="s">
        <v>456</v>
      </c>
    </row>
    <row r="1681" spans="1:8" x14ac:dyDescent="0.25">
      <c r="A1681" s="94">
        <v>14</v>
      </c>
      <c r="B1681" s="91">
        <v>45186</v>
      </c>
      <c r="C1681" s="59">
        <v>1</v>
      </c>
      <c r="D1681" s="60" t="s">
        <v>1437</v>
      </c>
      <c r="E1681" s="61">
        <v>65000</v>
      </c>
      <c r="F1681" s="61" t="s">
        <v>23</v>
      </c>
      <c r="G1681" s="61" t="s">
        <v>25</v>
      </c>
      <c r="H1681" s="68" t="s">
        <v>456</v>
      </c>
    </row>
    <row r="1682" spans="1:8" x14ac:dyDescent="0.25">
      <c r="A1682" s="94">
        <v>15</v>
      </c>
      <c r="B1682" s="91">
        <v>45214</v>
      </c>
      <c r="C1682" s="59">
        <v>228</v>
      </c>
      <c r="D1682" s="60" t="s">
        <v>462</v>
      </c>
      <c r="E1682" s="61">
        <v>18000</v>
      </c>
      <c r="F1682" s="61" t="s">
        <v>23</v>
      </c>
      <c r="G1682" s="61" t="s">
        <v>25</v>
      </c>
      <c r="H1682" s="68" t="s">
        <v>456</v>
      </c>
    </row>
    <row r="1683" spans="1:8" x14ac:dyDescent="0.25">
      <c r="A1683" s="94">
        <v>16</v>
      </c>
      <c r="B1683" s="91">
        <v>45214</v>
      </c>
      <c r="C1683" s="59">
        <v>244</v>
      </c>
      <c r="D1683" s="60" t="s">
        <v>462</v>
      </c>
      <c r="E1683" s="61">
        <v>40000</v>
      </c>
      <c r="F1683" s="61" t="s">
        <v>23</v>
      </c>
      <c r="G1683" s="61" t="s">
        <v>25</v>
      </c>
      <c r="H1683" s="68" t="s">
        <v>456</v>
      </c>
    </row>
    <row r="1684" spans="1:8" x14ac:dyDescent="0.25">
      <c r="A1684" s="94">
        <v>17</v>
      </c>
      <c r="B1684" s="91">
        <v>45223</v>
      </c>
      <c r="C1684" s="59">
        <v>193</v>
      </c>
      <c r="D1684" s="60" t="s">
        <v>420</v>
      </c>
      <c r="E1684" s="61">
        <v>8000</v>
      </c>
      <c r="F1684" s="61" t="s">
        <v>23</v>
      </c>
      <c r="G1684" s="61" t="s">
        <v>25</v>
      </c>
      <c r="H1684" s="68" t="s">
        <v>456</v>
      </c>
    </row>
    <row r="1685" spans="1:8" x14ac:dyDescent="0.25">
      <c r="A1685" s="94">
        <v>18</v>
      </c>
      <c r="B1685" s="91">
        <v>45250</v>
      </c>
      <c r="C1685" s="59">
        <v>53</v>
      </c>
      <c r="D1685" s="60" t="s">
        <v>1438</v>
      </c>
      <c r="E1685" s="61">
        <v>40000</v>
      </c>
      <c r="F1685" s="61" t="s">
        <v>9</v>
      </c>
      <c r="G1685" s="61" t="s">
        <v>1417</v>
      </c>
      <c r="H1685" s="68" t="s">
        <v>456</v>
      </c>
    </row>
    <row r="1686" spans="1:8" x14ac:dyDescent="0.25">
      <c r="A1686" s="94">
        <v>19</v>
      </c>
      <c r="B1686" s="91">
        <v>45250</v>
      </c>
      <c r="C1686" s="59">
        <v>2</v>
      </c>
      <c r="D1686" s="60" t="s">
        <v>1439</v>
      </c>
      <c r="E1686" s="61">
        <v>72700</v>
      </c>
      <c r="F1686" s="61" t="s">
        <v>23</v>
      </c>
      <c r="G1686" s="61" t="s">
        <v>25</v>
      </c>
      <c r="H1686" s="68" t="s">
        <v>456</v>
      </c>
    </row>
    <row r="1687" spans="1:8" x14ac:dyDescent="0.25">
      <c r="A1687" s="94">
        <v>20</v>
      </c>
      <c r="B1687" s="91">
        <v>45291</v>
      </c>
      <c r="C1687" s="59" t="s">
        <v>1440</v>
      </c>
      <c r="D1687" s="60" t="s">
        <v>1441</v>
      </c>
      <c r="E1687" s="61">
        <v>29500</v>
      </c>
      <c r="F1687" s="61" t="s">
        <v>23</v>
      </c>
      <c r="G1687" s="61" t="s">
        <v>25</v>
      </c>
      <c r="H1687" s="68" t="s">
        <v>456</v>
      </c>
    </row>
    <row r="1688" spans="1:8" x14ac:dyDescent="0.25">
      <c r="A1688" s="94">
        <v>21</v>
      </c>
      <c r="B1688" s="91">
        <v>45033</v>
      </c>
      <c r="C1688" s="59">
        <v>273</v>
      </c>
      <c r="D1688" s="60" t="s">
        <v>350</v>
      </c>
      <c r="E1688" s="61">
        <v>45195</v>
      </c>
      <c r="F1688" s="61" t="s">
        <v>9</v>
      </c>
      <c r="G1688" s="61" t="s">
        <v>1076</v>
      </c>
      <c r="H1688" s="68" t="s">
        <v>1070</v>
      </c>
    </row>
    <row r="1689" spans="1:8" x14ac:dyDescent="0.25">
      <c r="A1689" s="94">
        <v>22</v>
      </c>
      <c r="B1689" s="91">
        <v>45064</v>
      </c>
      <c r="C1689" s="62" t="s">
        <v>1442</v>
      </c>
      <c r="D1689" s="60" t="s">
        <v>1410</v>
      </c>
      <c r="E1689" s="61">
        <v>162364</v>
      </c>
      <c r="F1689" s="61" t="s">
        <v>9</v>
      </c>
      <c r="G1689" s="61" t="s">
        <v>1411</v>
      </c>
      <c r="H1689" s="68" t="s">
        <v>1070</v>
      </c>
    </row>
    <row r="1690" spans="1:8" x14ac:dyDescent="0.25">
      <c r="A1690" s="94">
        <v>23</v>
      </c>
      <c r="B1690" s="91">
        <v>45077</v>
      </c>
      <c r="C1690" s="62" t="s">
        <v>1443</v>
      </c>
      <c r="D1690" s="60" t="s">
        <v>1410</v>
      </c>
      <c r="E1690" s="61">
        <v>159213</v>
      </c>
      <c r="F1690" s="61" t="s">
        <v>9</v>
      </c>
      <c r="G1690" s="61" t="s">
        <v>1411</v>
      </c>
      <c r="H1690" s="68" t="s">
        <v>1070</v>
      </c>
    </row>
    <row r="1691" spans="1:8" x14ac:dyDescent="0.25">
      <c r="A1691" s="94">
        <v>24</v>
      </c>
      <c r="B1691" s="91">
        <v>45077</v>
      </c>
      <c r="C1691" s="59">
        <v>82</v>
      </c>
      <c r="D1691" s="60" t="s">
        <v>350</v>
      </c>
      <c r="E1691" s="61">
        <v>18122</v>
      </c>
      <c r="F1691" s="61" t="s">
        <v>9</v>
      </c>
      <c r="G1691" s="61" t="s">
        <v>1076</v>
      </c>
      <c r="H1691" s="68" t="s">
        <v>1444</v>
      </c>
    </row>
    <row r="1692" spans="1:8" x14ac:dyDescent="0.25">
      <c r="A1692" s="94">
        <v>25</v>
      </c>
      <c r="B1692" s="91">
        <v>45094</v>
      </c>
      <c r="C1692" s="59">
        <v>931</v>
      </c>
      <c r="D1692" s="60" t="s">
        <v>350</v>
      </c>
      <c r="E1692" s="61">
        <v>25370</v>
      </c>
      <c r="F1692" s="61" t="s">
        <v>9</v>
      </c>
      <c r="G1692" s="61" t="s">
        <v>1076</v>
      </c>
      <c r="H1692" s="68" t="s">
        <v>1444</v>
      </c>
    </row>
    <row r="1693" spans="1:8" x14ac:dyDescent="0.25">
      <c r="A1693" s="94">
        <v>26</v>
      </c>
      <c r="B1693" s="91">
        <v>45094</v>
      </c>
      <c r="C1693" s="59">
        <v>904</v>
      </c>
      <c r="D1693" s="60" t="s">
        <v>350</v>
      </c>
      <c r="E1693" s="61">
        <v>18122</v>
      </c>
      <c r="F1693" s="61" t="s">
        <v>9</v>
      </c>
      <c r="G1693" s="61" t="s">
        <v>1076</v>
      </c>
      <c r="H1693" s="68" t="s">
        <v>1444</v>
      </c>
    </row>
    <row r="1694" spans="1:8" x14ac:dyDescent="0.25">
      <c r="A1694" s="94">
        <v>27</v>
      </c>
      <c r="B1694" s="91">
        <v>45094</v>
      </c>
      <c r="C1694" s="62" t="s">
        <v>1445</v>
      </c>
      <c r="D1694" s="60" t="s">
        <v>1410</v>
      </c>
      <c r="E1694" s="61">
        <v>162074</v>
      </c>
      <c r="F1694" s="61" t="s">
        <v>9</v>
      </c>
      <c r="G1694" s="61" t="s">
        <v>1411</v>
      </c>
      <c r="H1694" s="68" t="s">
        <v>1070</v>
      </c>
    </row>
    <row r="1695" spans="1:8" x14ac:dyDescent="0.25">
      <c r="A1695" s="94">
        <v>28</v>
      </c>
      <c r="B1695" s="91">
        <v>45118</v>
      </c>
      <c r="C1695" s="59">
        <v>1066</v>
      </c>
      <c r="D1695" s="60" t="s">
        <v>350</v>
      </c>
      <c r="E1695" s="61">
        <v>47906</v>
      </c>
      <c r="F1695" s="61" t="s">
        <v>9</v>
      </c>
      <c r="G1695" s="61" t="s">
        <v>1076</v>
      </c>
      <c r="H1695" s="68" t="s">
        <v>1070</v>
      </c>
    </row>
    <row r="1696" spans="1:8" x14ac:dyDescent="0.25">
      <c r="A1696" s="94">
        <v>29</v>
      </c>
      <c r="B1696" s="91">
        <v>45118</v>
      </c>
      <c r="C1696" s="62" t="s">
        <v>1446</v>
      </c>
      <c r="D1696" s="60" t="s">
        <v>1410</v>
      </c>
      <c r="E1696" s="61">
        <v>16787</v>
      </c>
      <c r="F1696" s="61" t="s">
        <v>9</v>
      </c>
      <c r="G1696" s="61" t="s">
        <v>1411</v>
      </c>
      <c r="H1696" s="68" t="s">
        <v>1070</v>
      </c>
    </row>
    <row r="1697" spans="1:8" x14ac:dyDescent="0.25">
      <c r="A1697" s="94">
        <v>30</v>
      </c>
      <c r="B1697" s="91">
        <v>45119</v>
      </c>
      <c r="C1697" s="59">
        <v>1126</v>
      </c>
      <c r="D1697" s="60" t="s">
        <v>350</v>
      </c>
      <c r="E1697" s="61">
        <v>45195</v>
      </c>
      <c r="F1697" s="61" t="s">
        <v>9</v>
      </c>
      <c r="G1697" s="61" t="s">
        <v>1076</v>
      </c>
      <c r="H1697" s="68" t="s">
        <v>1070</v>
      </c>
    </row>
    <row r="1698" spans="1:8" x14ac:dyDescent="0.25">
      <c r="A1698" s="94">
        <v>31</v>
      </c>
      <c r="B1698" s="91">
        <v>45124</v>
      </c>
      <c r="C1698" s="59">
        <v>1197</v>
      </c>
      <c r="D1698" s="60" t="s">
        <v>350</v>
      </c>
      <c r="E1698" s="61">
        <v>117507</v>
      </c>
      <c r="F1698" s="61" t="s">
        <v>9</v>
      </c>
      <c r="G1698" s="61" t="s">
        <v>1076</v>
      </c>
      <c r="H1698" s="68" t="s">
        <v>1070</v>
      </c>
    </row>
    <row r="1699" spans="1:8" x14ac:dyDescent="0.25">
      <c r="A1699" s="94">
        <v>32</v>
      </c>
      <c r="B1699" s="91">
        <v>45137</v>
      </c>
      <c r="C1699" s="62" t="s">
        <v>1447</v>
      </c>
      <c r="D1699" s="60" t="s">
        <v>350</v>
      </c>
      <c r="E1699" s="61">
        <v>127938</v>
      </c>
      <c r="F1699" s="61" t="s">
        <v>9</v>
      </c>
      <c r="G1699" s="61" t="s">
        <v>1076</v>
      </c>
      <c r="H1699" s="68" t="s">
        <v>1070</v>
      </c>
    </row>
    <row r="1700" spans="1:8" x14ac:dyDescent="0.25">
      <c r="A1700" s="94">
        <v>33</v>
      </c>
      <c r="B1700" s="91">
        <v>45141</v>
      </c>
      <c r="C1700" s="59">
        <v>228</v>
      </c>
      <c r="D1700" s="60" t="s">
        <v>1448</v>
      </c>
      <c r="E1700" s="61">
        <v>74258</v>
      </c>
      <c r="F1700" s="61" t="s">
        <v>9</v>
      </c>
      <c r="G1700" s="61" t="s">
        <v>1076</v>
      </c>
      <c r="H1700" s="68" t="s">
        <v>1070</v>
      </c>
    </row>
    <row r="1701" spans="1:8" x14ac:dyDescent="0.25">
      <c r="A1701" s="94">
        <v>34</v>
      </c>
      <c r="B1701" s="91">
        <v>45141</v>
      </c>
      <c r="C1701" s="59">
        <v>229</v>
      </c>
      <c r="D1701" s="60" t="s">
        <v>1448</v>
      </c>
      <c r="E1701" s="61">
        <v>44104</v>
      </c>
      <c r="F1701" s="61" t="s">
        <v>9</v>
      </c>
      <c r="G1701" s="61" t="s">
        <v>1076</v>
      </c>
      <c r="H1701" s="68" t="s">
        <v>1070</v>
      </c>
    </row>
    <row r="1702" spans="1:8" x14ac:dyDescent="0.25">
      <c r="A1702" s="94">
        <v>35</v>
      </c>
      <c r="B1702" s="91">
        <v>45141</v>
      </c>
      <c r="C1702" s="62">
        <v>1383</v>
      </c>
      <c r="D1702" s="60" t="s">
        <v>350</v>
      </c>
      <c r="E1702" s="61">
        <v>43387</v>
      </c>
      <c r="F1702" s="61" t="s">
        <v>9</v>
      </c>
      <c r="G1702" s="61" t="s">
        <v>1076</v>
      </c>
      <c r="H1702" s="68" t="s">
        <v>1070</v>
      </c>
    </row>
    <row r="1703" spans="1:8" x14ac:dyDescent="0.25">
      <c r="A1703" s="94">
        <v>36</v>
      </c>
      <c r="B1703" s="91">
        <v>45144</v>
      </c>
      <c r="C1703" s="62">
        <v>1429</v>
      </c>
      <c r="D1703" s="60" t="s">
        <v>350</v>
      </c>
      <c r="E1703" s="61">
        <v>45195</v>
      </c>
      <c r="F1703" s="61" t="s">
        <v>9</v>
      </c>
      <c r="G1703" s="61" t="s">
        <v>1076</v>
      </c>
      <c r="H1703" s="68" t="s">
        <v>1070</v>
      </c>
    </row>
    <row r="1704" spans="1:8" x14ac:dyDescent="0.25">
      <c r="A1704" s="94">
        <v>37</v>
      </c>
      <c r="B1704" s="91">
        <v>45151</v>
      </c>
      <c r="C1704" s="59">
        <v>1515</v>
      </c>
      <c r="D1704" s="60" t="s">
        <v>350</v>
      </c>
      <c r="E1704" s="61">
        <v>112083</v>
      </c>
      <c r="F1704" s="61" t="s">
        <v>9</v>
      </c>
      <c r="G1704" s="61" t="s">
        <v>1076</v>
      </c>
      <c r="H1704" s="68" t="s">
        <v>1070</v>
      </c>
    </row>
    <row r="1705" spans="1:8" x14ac:dyDescent="0.25">
      <c r="A1705" s="94">
        <v>38</v>
      </c>
      <c r="B1705" s="91">
        <v>45151</v>
      </c>
      <c r="C1705" s="62" t="s">
        <v>1449</v>
      </c>
      <c r="D1705" s="60" t="s">
        <v>1410</v>
      </c>
      <c r="E1705" s="61">
        <v>191826</v>
      </c>
      <c r="F1705" s="61" t="s">
        <v>9</v>
      </c>
      <c r="G1705" s="61" t="s">
        <v>1411</v>
      </c>
      <c r="H1705" s="68" t="s">
        <v>1070</v>
      </c>
    </row>
    <row r="1706" spans="1:8" x14ac:dyDescent="0.25">
      <c r="A1706" s="94">
        <v>39</v>
      </c>
      <c r="B1706" s="91">
        <v>45156</v>
      </c>
      <c r="C1706" s="62">
        <v>292</v>
      </c>
      <c r="D1706" s="60" t="s">
        <v>1448</v>
      </c>
      <c r="E1706" s="61">
        <v>20395</v>
      </c>
      <c r="F1706" s="61" t="s">
        <v>9</v>
      </c>
      <c r="G1706" s="61" t="s">
        <v>1076</v>
      </c>
      <c r="H1706" s="68" t="s">
        <v>1070</v>
      </c>
    </row>
    <row r="1707" spans="1:8" x14ac:dyDescent="0.25">
      <c r="A1707" s="94">
        <v>40</v>
      </c>
      <c r="B1707" s="91">
        <v>45159</v>
      </c>
      <c r="C1707" s="62">
        <v>1725</v>
      </c>
      <c r="D1707" s="60" t="s">
        <v>350</v>
      </c>
      <c r="E1707" s="61">
        <v>324157</v>
      </c>
      <c r="F1707" s="61" t="s">
        <v>9</v>
      </c>
      <c r="G1707" s="61" t="s">
        <v>1076</v>
      </c>
      <c r="H1707" s="68" t="s">
        <v>1070</v>
      </c>
    </row>
    <row r="1708" spans="1:8" x14ac:dyDescent="0.25">
      <c r="A1708" s="94">
        <v>41</v>
      </c>
      <c r="B1708" s="91">
        <v>45164</v>
      </c>
      <c r="C1708" s="59">
        <v>1459</v>
      </c>
      <c r="D1708" s="60" t="s">
        <v>350</v>
      </c>
      <c r="E1708" s="61">
        <v>263625</v>
      </c>
      <c r="F1708" s="61" t="s">
        <v>9</v>
      </c>
      <c r="G1708" s="61" t="s">
        <v>1076</v>
      </c>
      <c r="H1708" s="68" t="s">
        <v>1070</v>
      </c>
    </row>
    <row r="1709" spans="1:8" x14ac:dyDescent="0.25">
      <c r="A1709" s="94">
        <v>42</v>
      </c>
      <c r="B1709" s="91">
        <v>45173</v>
      </c>
      <c r="C1709" s="59">
        <v>1783</v>
      </c>
      <c r="D1709" s="60" t="s">
        <v>350</v>
      </c>
      <c r="E1709" s="61">
        <v>514351.99</v>
      </c>
      <c r="F1709" s="61" t="s">
        <v>9</v>
      </c>
      <c r="G1709" s="61" t="s">
        <v>1076</v>
      </c>
      <c r="H1709" s="68" t="s">
        <v>1070</v>
      </c>
    </row>
    <row r="1710" spans="1:8" x14ac:dyDescent="0.25">
      <c r="A1710" s="94">
        <v>43</v>
      </c>
      <c r="B1710" s="91">
        <v>45179</v>
      </c>
      <c r="C1710" s="59">
        <v>1820</v>
      </c>
      <c r="D1710" s="60" t="s">
        <v>350</v>
      </c>
      <c r="E1710" s="61">
        <v>297536</v>
      </c>
      <c r="F1710" s="61" t="s">
        <v>9</v>
      </c>
      <c r="G1710" s="61" t="s">
        <v>1076</v>
      </c>
      <c r="H1710" s="68" t="s">
        <v>1070</v>
      </c>
    </row>
    <row r="1711" spans="1:8" x14ac:dyDescent="0.25">
      <c r="A1711" s="94">
        <v>44</v>
      </c>
      <c r="B1711" s="91">
        <v>45183</v>
      </c>
      <c r="C1711" s="62" t="s">
        <v>1409</v>
      </c>
      <c r="D1711" s="60" t="s">
        <v>1410</v>
      </c>
      <c r="E1711" s="61">
        <v>239247</v>
      </c>
      <c r="F1711" s="61" t="s">
        <v>9</v>
      </c>
      <c r="G1711" s="61" t="s">
        <v>1411</v>
      </c>
      <c r="H1711" s="68" t="s">
        <v>1070</v>
      </c>
    </row>
    <row r="1712" spans="1:8" x14ac:dyDescent="0.25">
      <c r="A1712" s="94">
        <v>45</v>
      </c>
      <c r="B1712" s="91">
        <v>45183</v>
      </c>
      <c r="C1712" s="62">
        <v>1834</v>
      </c>
      <c r="D1712" s="60" t="s">
        <v>350</v>
      </c>
      <c r="E1712" s="61">
        <v>51227</v>
      </c>
      <c r="F1712" s="61" t="s">
        <v>9</v>
      </c>
      <c r="G1712" s="61" t="s">
        <v>1076</v>
      </c>
      <c r="H1712" s="68" t="s">
        <v>1070</v>
      </c>
    </row>
    <row r="1713" spans="1:8" x14ac:dyDescent="0.25">
      <c r="A1713" s="94">
        <v>46</v>
      </c>
      <c r="B1713" s="91">
        <v>45186</v>
      </c>
      <c r="C1713" s="59">
        <v>9583</v>
      </c>
      <c r="D1713" s="60" t="s">
        <v>1410</v>
      </c>
      <c r="E1713" s="61">
        <v>239247</v>
      </c>
      <c r="F1713" s="61" t="s">
        <v>9</v>
      </c>
      <c r="G1713" s="61" t="s">
        <v>1411</v>
      </c>
      <c r="H1713" s="68" t="s">
        <v>1070</v>
      </c>
    </row>
    <row r="1714" spans="1:8" x14ac:dyDescent="0.25">
      <c r="A1714" s="94">
        <v>47</v>
      </c>
      <c r="B1714" s="91">
        <v>45186</v>
      </c>
      <c r="C1714" s="59">
        <v>1823</v>
      </c>
      <c r="D1714" s="60" t="s">
        <v>350</v>
      </c>
      <c r="E1714" s="61">
        <v>134563</v>
      </c>
      <c r="F1714" s="61" t="s">
        <v>9</v>
      </c>
      <c r="G1714" s="61" t="s">
        <v>1076</v>
      </c>
      <c r="H1714" s="68" t="s">
        <v>1070</v>
      </c>
    </row>
    <row r="1715" spans="1:8" x14ac:dyDescent="0.25">
      <c r="A1715" s="94">
        <v>48</v>
      </c>
      <c r="B1715" s="91">
        <v>45199</v>
      </c>
      <c r="C1715" s="59" t="s">
        <v>1412</v>
      </c>
      <c r="D1715" s="60" t="s">
        <v>1410</v>
      </c>
      <c r="E1715" s="61">
        <v>915978</v>
      </c>
      <c r="F1715" s="61" t="s">
        <v>9</v>
      </c>
      <c r="G1715" s="61" t="s">
        <v>1411</v>
      </c>
      <c r="H1715" s="68" t="s">
        <v>1070</v>
      </c>
    </row>
    <row r="1716" spans="1:8" x14ac:dyDescent="0.25">
      <c r="A1716" s="94">
        <v>49</v>
      </c>
      <c r="B1716" s="91">
        <v>45218</v>
      </c>
      <c r="C1716" s="59">
        <v>70000049901</v>
      </c>
      <c r="D1716" s="60" t="s">
        <v>1414</v>
      </c>
      <c r="E1716" s="61">
        <v>67996</v>
      </c>
      <c r="F1716" s="61" t="s">
        <v>9</v>
      </c>
      <c r="G1716" s="61" t="s">
        <v>1416</v>
      </c>
      <c r="H1716" s="68" t="s">
        <v>1070</v>
      </c>
    </row>
    <row r="1717" spans="1:8" x14ac:dyDescent="0.25">
      <c r="A1717" s="94">
        <v>50</v>
      </c>
      <c r="B1717" s="91">
        <v>45218</v>
      </c>
      <c r="C1717" s="59">
        <v>1980</v>
      </c>
      <c r="D1717" s="60" t="s">
        <v>350</v>
      </c>
      <c r="E1717" s="61">
        <v>5700</v>
      </c>
      <c r="F1717" s="61" t="s">
        <v>9</v>
      </c>
      <c r="G1717" s="61" t="s">
        <v>1076</v>
      </c>
      <c r="H1717" s="68" t="s">
        <v>1070</v>
      </c>
    </row>
    <row r="1718" spans="1:8" x14ac:dyDescent="0.25">
      <c r="A1718" s="94">
        <v>51</v>
      </c>
      <c r="B1718" s="91">
        <v>45219</v>
      </c>
      <c r="C1718" s="59">
        <v>2017</v>
      </c>
      <c r="D1718" s="60" t="s">
        <v>350</v>
      </c>
      <c r="E1718" s="61">
        <v>29943</v>
      </c>
      <c r="F1718" s="61" t="s">
        <v>9</v>
      </c>
      <c r="G1718" s="61" t="s">
        <v>1076</v>
      </c>
      <c r="H1718" s="68" t="s">
        <v>1070</v>
      </c>
    </row>
    <row r="1719" spans="1:8" x14ac:dyDescent="0.25">
      <c r="A1719" s="94">
        <v>52</v>
      </c>
      <c r="B1719" s="91">
        <v>45219</v>
      </c>
      <c r="C1719" s="59">
        <v>9617</v>
      </c>
      <c r="D1719" s="60" t="s">
        <v>1410</v>
      </c>
      <c r="E1719" s="61">
        <v>111834</v>
      </c>
      <c r="F1719" s="61" t="s">
        <v>9</v>
      </c>
      <c r="G1719" s="61" t="s">
        <v>1411</v>
      </c>
      <c r="H1719" s="68" t="s">
        <v>1070</v>
      </c>
    </row>
    <row r="1720" spans="1:8" x14ac:dyDescent="0.25">
      <c r="A1720" s="94">
        <v>53</v>
      </c>
      <c r="B1720" s="91">
        <v>45223</v>
      </c>
      <c r="C1720" s="59" t="s">
        <v>1412</v>
      </c>
      <c r="D1720" s="60" t="s">
        <v>1410</v>
      </c>
      <c r="E1720" s="61">
        <v>1386028</v>
      </c>
      <c r="F1720" s="61" t="s">
        <v>9</v>
      </c>
      <c r="G1720" s="61" t="s">
        <v>1411</v>
      </c>
      <c r="H1720" s="68" t="s">
        <v>1070</v>
      </c>
    </row>
    <row r="1721" spans="1:8" x14ac:dyDescent="0.25">
      <c r="A1721" s="94">
        <v>54</v>
      </c>
      <c r="B1721" s="91">
        <v>45238</v>
      </c>
      <c r="C1721" s="59">
        <v>2152</v>
      </c>
      <c r="D1721" s="60" t="s">
        <v>350</v>
      </c>
      <c r="E1721" s="61">
        <v>33370</v>
      </c>
      <c r="F1721" s="61" t="s">
        <v>9</v>
      </c>
      <c r="G1721" s="61" t="s">
        <v>1076</v>
      </c>
      <c r="H1721" s="68" t="s">
        <v>1070</v>
      </c>
    </row>
    <row r="1722" spans="1:8" x14ac:dyDescent="0.25">
      <c r="A1722" s="94">
        <v>55</v>
      </c>
      <c r="B1722" s="91">
        <v>45239</v>
      </c>
      <c r="C1722" s="59"/>
      <c r="D1722" s="60" t="s">
        <v>1410</v>
      </c>
      <c r="E1722" s="61">
        <v>133636</v>
      </c>
      <c r="F1722" s="61" t="s">
        <v>9</v>
      </c>
      <c r="G1722" s="61" t="s">
        <v>1411</v>
      </c>
      <c r="H1722" s="68" t="s">
        <v>1070</v>
      </c>
    </row>
    <row r="1723" spans="1:8" x14ac:dyDescent="0.25">
      <c r="A1723" s="94">
        <v>56</v>
      </c>
      <c r="B1723" s="91">
        <v>45246</v>
      </c>
      <c r="C1723" s="62" t="s">
        <v>1413</v>
      </c>
      <c r="D1723" s="60" t="s">
        <v>1414</v>
      </c>
      <c r="E1723" s="61">
        <v>67424.5</v>
      </c>
      <c r="F1723" s="61" t="s">
        <v>9</v>
      </c>
      <c r="G1723" s="61" t="s">
        <v>1416</v>
      </c>
      <c r="H1723" s="68" t="s">
        <v>1070</v>
      </c>
    </row>
    <row r="1724" spans="1:8" x14ac:dyDescent="0.25">
      <c r="A1724" s="94">
        <v>57</v>
      </c>
      <c r="B1724" s="91">
        <v>45246</v>
      </c>
      <c r="C1724" s="62" t="s">
        <v>1415</v>
      </c>
      <c r="D1724" s="60" t="s">
        <v>1414</v>
      </c>
      <c r="E1724" s="61">
        <v>31010.92</v>
      </c>
      <c r="F1724" s="61" t="s">
        <v>9</v>
      </c>
      <c r="G1724" s="61" t="s">
        <v>1416</v>
      </c>
      <c r="H1724" s="68" t="s">
        <v>1070</v>
      </c>
    </row>
    <row r="1725" spans="1:8" x14ac:dyDescent="0.25">
      <c r="A1725" s="94">
        <v>58</v>
      </c>
      <c r="B1725" s="91">
        <v>45291</v>
      </c>
      <c r="C1725" s="59">
        <v>2334</v>
      </c>
      <c r="D1725" s="60" t="s">
        <v>350</v>
      </c>
      <c r="E1725" s="61">
        <v>23629</v>
      </c>
      <c r="F1725" s="61" t="s">
        <v>9</v>
      </c>
      <c r="G1725" s="61" t="s">
        <v>1076</v>
      </c>
      <c r="H1725" s="68" t="s">
        <v>1070</v>
      </c>
    </row>
    <row r="1726" spans="1:8" x14ac:dyDescent="0.25">
      <c r="A1726" s="94">
        <v>59</v>
      </c>
      <c r="B1726" s="91">
        <v>45291</v>
      </c>
      <c r="C1726" s="59">
        <v>2285</v>
      </c>
      <c r="D1726" s="60" t="s">
        <v>350</v>
      </c>
      <c r="E1726" s="61">
        <v>24988</v>
      </c>
      <c r="F1726" s="61" t="s">
        <v>9</v>
      </c>
      <c r="G1726" s="61" t="s">
        <v>1076</v>
      </c>
      <c r="H1726" s="68" t="s">
        <v>1070</v>
      </c>
    </row>
    <row r="1727" spans="1:8" x14ac:dyDescent="0.25">
      <c r="A1727" s="94">
        <v>60</v>
      </c>
      <c r="B1727" s="91">
        <v>45238</v>
      </c>
      <c r="C1727" s="62" t="s">
        <v>1450</v>
      </c>
      <c r="D1727" s="60" t="s">
        <v>1451</v>
      </c>
      <c r="E1727" s="61">
        <v>804996</v>
      </c>
      <c r="F1727" s="61" t="s">
        <v>23</v>
      </c>
      <c r="G1727" s="61" t="s">
        <v>983</v>
      </c>
      <c r="H1727" s="68" t="s">
        <v>680</v>
      </c>
    </row>
    <row r="1728" spans="1:8" x14ac:dyDescent="0.25">
      <c r="A1728" s="94">
        <v>61</v>
      </c>
      <c r="B1728" s="91">
        <v>45270</v>
      </c>
      <c r="C1728" s="59">
        <v>11</v>
      </c>
      <c r="D1728" s="60" t="s">
        <v>1452</v>
      </c>
      <c r="E1728" s="61">
        <v>155947</v>
      </c>
      <c r="F1728" s="61" t="s">
        <v>23</v>
      </c>
      <c r="G1728" s="61" t="s">
        <v>983</v>
      </c>
      <c r="H1728" s="68" t="s">
        <v>1453</v>
      </c>
    </row>
    <row r="1729" spans="1:8" x14ac:dyDescent="0.25">
      <c r="A1729" s="94">
        <v>62</v>
      </c>
      <c r="B1729" s="91">
        <v>45287</v>
      </c>
      <c r="C1729" s="62" t="s">
        <v>1454</v>
      </c>
      <c r="D1729" s="60" t="s">
        <v>1451</v>
      </c>
      <c r="E1729" s="61">
        <v>847</v>
      </c>
      <c r="F1729" s="61" t="s">
        <v>23</v>
      </c>
      <c r="G1729" s="61" t="s">
        <v>983</v>
      </c>
      <c r="H1729" s="68" t="s">
        <v>680</v>
      </c>
    </row>
    <row r="1730" spans="1:8" x14ac:dyDescent="0.25">
      <c r="A1730" s="94">
        <v>63</v>
      </c>
      <c r="B1730" s="91">
        <v>45287</v>
      </c>
      <c r="C1730" s="62" t="s">
        <v>1455</v>
      </c>
      <c r="D1730" s="60" t="s">
        <v>1451</v>
      </c>
      <c r="E1730" s="61">
        <v>847</v>
      </c>
      <c r="F1730" s="61" t="s">
        <v>23</v>
      </c>
      <c r="G1730" s="61" t="s">
        <v>983</v>
      </c>
      <c r="H1730" s="68" t="s">
        <v>680</v>
      </c>
    </row>
    <row r="1731" spans="1:8" x14ac:dyDescent="0.25">
      <c r="A1731" s="94">
        <v>64</v>
      </c>
      <c r="B1731" s="91">
        <v>45186</v>
      </c>
      <c r="C1731" s="59" t="s">
        <v>1456</v>
      </c>
      <c r="D1731" s="60" t="s">
        <v>1457</v>
      </c>
      <c r="E1731" s="61">
        <v>25000</v>
      </c>
      <c r="F1731" s="61" t="s">
        <v>23</v>
      </c>
      <c r="G1731" s="61" t="s">
        <v>1458</v>
      </c>
      <c r="H1731" s="68" t="s">
        <v>680</v>
      </c>
    </row>
    <row r="1732" spans="1:8" x14ac:dyDescent="0.25">
      <c r="A1732" s="94">
        <v>65</v>
      </c>
      <c r="B1732" s="91">
        <v>45287</v>
      </c>
      <c r="C1732" s="59" t="s">
        <v>1459</v>
      </c>
      <c r="D1732" s="60" t="s">
        <v>1457</v>
      </c>
      <c r="E1732" s="61">
        <v>29000</v>
      </c>
      <c r="F1732" s="61" t="s">
        <v>23</v>
      </c>
      <c r="G1732" s="61" t="s">
        <v>1458</v>
      </c>
      <c r="H1732" s="68" t="s">
        <v>680</v>
      </c>
    </row>
    <row r="1733" spans="1:8" x14ac:dyDescent="0.25">
      <c r="A1733" s="94">
        <v>66</v>
      </c>
      <c r="B1733" s="91">
        <v>45287</v>
      </c>
      <c r="C1733" s="59" t="s">
        <v>1460</v>
      </c>
      <c r="D1733" s="60" t="s">
        <v>1457</v>
      </c>
      <c r="E1733" s="61">
        <v>21000</v>
      </c>
      <c r="F1733" s="61" t="s">
        <v>23</v>
      </c>
      <c r="G1733" s="61" t="s">
        <v>1458</v>
      </c>
      <c r="H1733" s="68" t="s">
        <v>680</v>
      </c>
    </row>
    <row r="1734" spans="1:8" x14ac:dyDescent="0.25">
      <c r="A1734" s="94">
        <v>67</v>
      </c>
      <c r="B1734" s="91">
        <v>45287</v>
      </c>
      <c r="C1734" s="59" t="s">
        <v>1461</v>
      </c>
      <c r="D1734" s="60" t="s">
        <v>1462</v>
      </c>
      <c r="E1734" s="61">
        <v>433164</v>
      </c>
      <c r="F1734" s="61" t="s">
        <v>9</v>
      </c>
      <c r="G1734" s="61"/>
      <c r="H1734" s="68" t="s">
        <v>1444</v>
      </c>
    </row>
    <row r="1735" spans="1:8" x14ac:dyDescent="0.25">
      <c r="A1735" s="94">
        <v>68</v>
      </c>
      <c r="B1735" s="91">
        <v>45287</v>
      </c>
      <c r="C1735" s="59">
        <v>1804097319</v>
      </c>
      <c r="D1735" s="60" t="s">
        <v>1463</v>
      </c>
      <c r="E1735" s="61">
        <v>80000</v>
      </c>
      <c r="F1735" s="61" t="s">
        <v>9</v>
      </c>
      <c r="G1735" s="61"/>
      <c r="H1735" s="68" t="s">
        <v>1444</v>
      </c>
    </row>
    <row r="1736" spans="1:8" x14ac:dyDescent="0.25">
      <c r="A1736" s="94">
        <v>69</v>
      </c>
      <c r="B1736" s="91">
        <v>45287</v>
      </c>
      <c r="C1736" s="59" t="s">
        <v>1464</v>
      </c>
      <c r="D1736" s="60" t="s">
        <v>1465</v>
      </c>
      <c r="E1736" s="61">
        <v>165000</v>
      </c>
      <c r="F1736" s="61" t="s">
        <v>9</v>
      </c>
      <c r="G1736" s="61"/>
      <c r="H1736" s="68" t="s">
        <v>1444</v>
      </c>
    </row>
    <row r="1737" spans="1:8" x14ac:dyDescent="0.25">
      <c r="A1737" s="94">
        <v>70</v>
      </c>
      <c r="B1737" s="91">
        <v>45287</v>
      </c>
      <c r="C1737" s="59">
        <v>638</v>
      </c>
      <c r="D1737" s="60" t="s">
        <v>1466</v>
      </c>
      <c r="E1737" s="61">
        <v>165000</v>
      </c>
      <c r="F1737" s="61" t="s">
        <v>9</v>
      </c>
      <c r="G1737" s="61"/>
      <c r="H1737" s="68" t="s">
        <v>1444</v>
      </c>
    </row>
    <row r="1738" spans="1:8" x14ac:dyDescent="0.25">
      <c r="A1738" s="94">
        <v>71</v>
      </c>
      <c r="B1738" s="91">
        <v>45287</v>
      </c>
      <c r="C1738" s="59">
        <v>33</v>
      </c>
      <c r="D1738" s="60" t="s">
        <v>1467</v>
      </c>
      <c r="E1738" s="61">
        <v>20000</v>
      </c>
      <c r="F1738" s="61" t="s">
        <v>23</v>
      </c>
      <c r="G1738" s="61"/>
      <c r="H1738" s="68" t="s">
        <v>1468</v>
      </c>
    </row>
    <row r="1739" spans="1:8" x14ac:dyDescent="0.25">
      <c r="A1739" s="94">
        <v>72</v>
      </c>
      <c r="B1739" s="91">
        <v>45287</v>
      </c>
      <c r="C1739" s="59">
        <v>264</v>
      </c>
      <c r="D1739" s="60" t="s">
        <v>1469</v>
      </c>
      <c r="E1739" s="61">
        <v>23000</v>
      </c>
      <c r="F1739" s="61" t="s">
        <v>9</v>
      </c>
      <c r="G1739" s="61"/>
      <c r="H1739" s="68" t="s">
        <v>1444</v>
      </c>
    </row>
    <row r="1740" spans="1:8" x14ac:dyDescent="0.25">
      <c r="A1740" s="94">
        <v>73</v>
      </c>
      <c r="B1740" s="91">
        <v>45291</v>
      </c>
      <c r="C1740" s="59">
        <v>580</v>
      </c>
      <c r="D1740" s="60" t="s">
        <v>1466</v>
      </c>
      <c r="E1740" s="61">
        <v>165000</v>
      </c>
      <c r="F1740" s="61" t="s">
        <v>9</v>
      </c>
      <c r="G1740" s="61"/>
      <c r="H1740" s="68" t="s">
        <v>1444</v>
      </c>
    </row>
    <row r="1741" spans="1:8" x14ac:dyDescent="0.25">
      <c r="A1741" s="94">
        <v>74</v>
      </c>
      <c r="B1741" s="91">
        <v>45270</v>
      </c>
      <c r="C1741" s="59">
        <v>212</v>
      </c>
      <c r="D1741" s="60" t="s">
        <v>16</v>
      </c>
      <c r="E1741" s="61">
        <v>469268.8</v>
      </c>
      <c r="F1741" s="61" t="s">
        <v>9</v>
      </c>
      <c r="G1741" s="61"/>
      <c r="H1741" s="68" t="s">
        <v>1070</v>
      </c>
    </row>
    <row r="1742" spans="1:8" x14ac:dyDescent="0.25">
      <c r="A1742" s="94">
        <v>75</v>
      </c>
      <c r="B1742" s="91">
        <v>45270</v>
      </c>
      <c r="C1742" s="59">
        <v>94</v>
      </c>
      <c r="D1742" s="60" t="s">
        <v>16</v>
      </c>
      <c r="E1742" s="61">
        <v>153898.25</v>
      </c>
      <c r="F1742" s="61" t="s">
        <v>9</v>
      </c>
      <c r="G1742" s="61"/>
      <c r="H1742" s="68" t="s">
        <v>1070</v>
      </c>
    </row>
    <row r="1743" spans="1:8" x14ac:dyDescent="0.25">
      <c r="A1743" s="94">
        <v>76</v>
      </c>
      <c r="B1743" s="91">
        <v>45270</v>
      </c>
      <c r="C1743" s="59">
        <v>454</v>
      </c>
      <c r="D1743" s="60" t="s">
        <v>16</v>
      </c>
      <c r="E1743" s="61">
        <v>32953.040000000001</v>
      </c>
      <c r="F1743" s="61" t="s">
        <v>9</v>
      </c>
      <c r="G1743" s="61"/>
      <c r="H1743" s="68" t="s">
        <v>1070</v>
      </c>
    </row>
    <row r="1744" spans="1:8" x14ac:dyDescent="0.25">
      <c r="A1744" s="94">
        <v>77</v>
      </c>
      <c r="B1744" s="91">
        <v>45291</v>
      </c>
      <c r="C1744" s="59">
        <v>513</v>
      </c>
      <c r="D1744" s="60" t="s">
        <v>1470</v>
      </c>
      <c r="E1744" s="61">
        <v>32488.77</v>
      </c>
      <c r="F1744" s="61" t="s">
        <v>9</v>
      </c>
      <c r="G1744" s="61"/>
      <c r="H1744" s="68" t="s">
        <v>1070</v>
      </c>
    </row>
    <row r="1745" spans="1:8" x14ac:dyDescent="0.25">
      <c r="A1745" s="94">
        <v>78</v>
      </c>
      <c r="B1745" s="91">
        <v>45078</v>
      </c>
      <c r="C1745" s="59" t="s">
        <v>1471</v>
      </c>
      <c r="D1745" s="60" t="s">
        <v>1438</v>
      </c>
      <c r="E1745" s="61">
        <v>40000</v>
      </c>
      <c r="F1745" s="61" t="s">
        <v>9</v>
      </c>
      <c r="G1745" s="61" t="s">
        <v>1417</v>
      </c>
      <c r="H1745" s="68" t="s">
        <v>456</v>
      </c>
    </row>
    <row r="1746" spans="1:8" x14ac:dyDescent="0.25">
      <c r="A1746" s="94">
        <v>79</v>
      </c>
      <c r="B1746" s="91">
        <v>45078</v>
      </c>
      <c r="C1746" s="59" t="s">
        <v>1472</v>
      </c>
      <c r="D1746" s="60" t="s">
        <v>1438</v>
      </c>
      <c r="E1746" s="61">
        <v>40000</v>
      </c>
      <c r="F1746" s="61" t="s">
        <v>9</v>
      </c>
      <c r="G1746" s="61" t="s">
        <v>1417</v>
      </c>
      <c r="H1746" s="68" t="s">
        <v>456</v>
      </c>
    </row>
    <row r="1747" spans="1:8" x14ac:dyDescent="0.25">
      <c r="A1747" s="94">
        <v>80</v>
      </c>
      <c r="B1747" s="91">
        <v>45089</v>
      </c>
      <c r="C1747" s="59" t="s">
        <v>1473</v>
      </c>
      <c r="D1747" s="60" t="s">
        <v>1438</v>
      </c>
      <c r="E1747" s="61">
        <v>40000</v>
      </c>
      <c r="F1747" s="61" t="s">
        <v>9</v>
      </c>
      <c r="G1747" s="61" t="s">
        <v>1417</v>
      </c>
      <c r="H1747" s="68" t="s">
        <v>456</v>
      </c>
    </row>
    <row r="1748" spans="1:8" x14ac:dyDescent="0.25">
      <c r="A1748" s="94">
        <v>81</v>
      </c>
      <c r="B1748" s="91">
        <v>45138</v>
      </c>
      <c r="C1748" s="59" t="s">
        <v>1474</v>
      </c>
      <c r="D1748" s="60" t="s">
        <v>1438</v>
      </c>
      <c r="E1748" s="61">
        <v>40000</v>
      </c>
      <c r="F1748" s="61" t="s">
        <v>9</v>
      </c>
      <c r="G1748" s="61" t="s">
        <v>1417</v>
      </c>
      <c r="H1748" s="68" t="s">
        <v>456</v>
      </c>
    </row>
    <row r="1749" spans="1:8" x14ac:dyDescent="0.25">
      <c r="A1749" s="94">
        <v>82</v>
      </c>
      <c r="B1749" s="91">
        <v>45143</v>
      </c>
      <c r="C1749" s="59"/>
      <c r="D1749" s="60" t="s">
        <v>1092</v>
      </c>
      <c r="E1749" s="61">
        <v>3251040.04</v>
      </c>
      <c r="F1749" s="61" t="s">
        <v>1068</v>
      </c>
      <c r="G1749" s="61" t="s">
        <v>1417</v>
      </c>
      <c r="H1749" s="68" t="s">
        <v>193</v>
      </c>
    </row>
    <row r="1750" spans="1:8" x14ac:dyDescent="0.25">
      <c r="A1750" s="94">
        <v>83</v>
      </c>
      <c r="B1750" s="91">
        <v>45192</v>
      </c>
      <c r="C1750" s="59">
        <v>46</v>
      </c>
      <c r="D1750" s="60" t="s">
        <v>1438</v>
      </c>
      <c r="E1750" s="61">
        <v>40000</v>
      </c>
      <c r="F1750" s="61" t="s">
        <v>9</v>
      </c>
      <c r="G1750" s="61" t="s">
        <v>1417</v>
      </c>
      <c r="H1750" s="68" t="s">
        <v>456</v>
      </c>
    </row>
    <row r="1751" spans="1:8" x14ac:dyDescent="0.25">
      <c r="A1751" s="94">
        <v>84</v>
      </c>
      <c r="B1751" s="91">
        <v>45192</v>
      </c>
      <c r="C1751" s="59">
        <v>39</v>
      </c>
      <c r="D1751" s="60" t="s">
        <v>1438</v>
      </c>
      <c r="E1751" s="61">
        <v>40000</v>
      </c>
      <c r="F1751" s="61" t="s">
        <v>9</v>
      </c>
      <c r="G1751" s="61" t="s">
        <v>1417</v>
      </c>
      <c r="H1751" s="68" t="s">
        <v>456</v>
      </c>
    </row>
    <row r="1752" spans="1:8" x14ac:dyDescent="0.25">
      <c r="A1752" s="94">
        <v>85</v>
      </c>
      <c r="B1752" s="91">
        <v>45276</v>
      </c>
      <c r="C1752" s="59"/>
      <c r="D1752" s="60" t="s">
        <v>1092</v>
      </c>
      <c r="E1752" s="61">
        <v>1680654</v>
      </c>
      <c r="F1752" s="61" t="s">
        <v>9</v>
      </c>
      <c r="G1752" s="61" t="s">
        <v>1417</v>
      </c>
      <c r="H1752" s="68" t="s">
        <v>193</v>
      </c>
    </row>
    <row r="1753" spans="1:8" x14ac:dyDescent="0.25">
      <c r="A1753" s="94">
        <v>86</v>
      </c>
      <c r="B1753" s="91">
        <v>45033</v>
      </c>
      <c r="C1753" s="59">
        <v>18</v>
      </c>
      <c r="D1753" s="60" t="s">
        <v>713</v>
      </c>
      <c r="E1753" s="61">
        <v>19500</v>
      </c>
      <c r="F1753" s="61" t="s">
        <v>9</v>
      </c>
      <c r="G1753" s="61"/>
      <c r="H1753" s="68" t="s">
        <v>1070</v>
      </c>
    </row>
    <row r="1754" spans="1:8" x14ac:dyDescent="0.25">
      <c r="A1754" s="94">
        <v>87</v>
      </c>
      <c r="B1754" s="91">
        <v>45077</v>
      </c>
      <c r="C1754" s="59">
        <v>16</v>
      </c>
      <c r="D1754" s="60" t="s">
        <v>713</v>
      </c>
      <c r="E1754" s="61">
        <v>19000</v>
      </c>
      <c r="F1754" s="61" t="s">
        <v>9</v>
      </c>
      <c r="G1754" s="61"/>
      <c r="H1754" s="68" t="s">
        <v>1070</v>
      </c>
    </row>
    <row r="1755" spans="1:8" x14ac:dyDescent="0.25">
      <c r="A1755" s="94">
        <v>88</v>
      </c>
      <c r="B1755" s="91">
        <v>45144</v>
      </c>
      <c r="C1755" s="59">
        <v>58</v>
      </c>
      <c r="D1755" s="60" t="s">
        <v>713</v>
      </c>
      <c r="E1755" s="61">
        <v>19000</v>
      </c>
      <c r="F1755" s="61" t="s">
        <v>9</v>
      </c>
      <c r="G1755" s="61"/>
      <c r="H1755" s="68" t="s">
        <v>1070</v>
      </c>
    </row>
    <row r="1756" spans="1:8" x14ac:dyDescent="0.25">
      <c r="A1756" s="94">
        <v>89</v>
      </c>
      <c r="B1756" s="91">
        <v>45151</v>
      </c>
      <c r="C1756" s="59">
        <v>138</v>
      </c>
      <c r="D1756" s="60" t="s">
        <v>713</v>
      </c>
      <c r="E1756" s="61">
        <v>4200</v>
      </c>
      <c r="F1756" s="61" t="s">
        <v>9</v>
      </c>
      <c r="G1756" s="61"/>
      <c r="H1756" s="68" t="s">
        <v>1070</v>
      </c>
    </row>
    <row r="1757" spans="1:8" x14ac:dyDescent="0.25">
      <c r="A1757" s="94">
        <v>90</v>
      </c>
      <c r="B1757" s="91">
        <v>45033</v>
      </c>
      <c r="C1757" s="59">
        <v>248</v>
      </c>
      <c r="D1757" s="60" t="s">
        <v>1475</v>
      </c>
      <c r="E1757" s="61">
        <v>3901</v>
      </c>
      <c r="F1757" s="61" t="s">
        <v>9</v>
      </c>
      <c r="G1757" s="61"/>
      <c r="H1757" s="68" t="s">
        <v>1153</v>
      </c>
    </row>
    <row r="1758" spans="1:8" x14ac:dyDescent="0.25">
      <c r="A1758" s="94">
        <v>91</v>
      </c>
      <c r="B1758" s="91">
        <v>45094</v>
      </c>
      <c r="C1758" s="59">
        <v>8</v>
      </c>
      <c r="D1758" s="60" t="s">
        <v>713</v>
      </c>
      <c r="E1758" s="61">
        <v>6860</v>
      </c>
      <c r="F1758" s="61" t="s">
        <v>9</v>
      </c>
      <c r="G1758" s="61"/>
      <c r="H1758" s="68" t="s">
        <v>1070</v>
      </c>
    </row>
    <row r="1759" spans="1:8" x14ac:dyDescent="0.25">
      <c r="A1759" s="94">
        <v>92</v>
      </c>
      <c r="B1759" s="91">
        <v>45196</v>
      </c>
      <c r="C1759" s="59">
        <v>710</v>
      </c>
      <c r="D1759" s="60" t="s">
        <v>1476</v>
      </c>
      <c r="E1759" s="61">
        <v>21186.400000000001</v>
      </c>
      <c r="F1759" s="61" t="s">
        <v>9</v>
      </c>
      <c r="G1759" s="61"/>
      <c r="H1759" s="68" t="s">
        <v>1070</v>
      </c>
    </row>
    <row r="1760" spans="1:8" x14ac:dyDescent="0.25">
      <c r="A1760" s="94">
        <v>93</v>
      </c>
      <c r="B1760" s="91">
        <v>45246</v>
      </c>
      <c r="C1760" s="59">
        <v>173</v>
      </c>
      <c r="D1760" s="60" t="s">
        <v>1477</v>
      </c>
      <c r="E1760" s="61">
        <v>15100</v>
      </c>
      <c r="F1760" s="61" t="s">
        <v>9</v>
      </c>
      <c r="G1760" s="61"/>
      <c r="H1760" s="68" t="s">
        <v>1070</v>
      </c>
    </row>
    <row r="1761" spans="1:8" x14ac:dyDescent="0.25">
      <c r="A1761" s="94">
        <v>94</v>
      </c>
      <c r="B1761" s="91">
        <v>45261</v>
      </c>
      <c r="C1761" s="59">
        <v>1049</v>
      </c>
      <c r="D1761" s="60" t="s">
        <v>1128</v>
      </c>
      <c r="E1761" s="61">
        <v>847457.62</v>
      </c>
      <c r="F1761" s="61" t="s">
        <v>9</v>
      </c>
      <c r="G1761" s="61"/>
      <c r="H1761" s="68" t="s">
        <v>1070</v>
      </c>
    </row>
    <row r="1762" spans="1:8" x14ac:dyDescent="0.25">
      <c r="A1762" s="94">
        <v>95</v>
      </c>
      <c r="B1762" s="91">
        <v>45291</v>
      </c>
      <c r="C1762" s="59">
        <v>5585</v>
      </c>
      <c r="D1762" s="60" t="s">
        <v>1475</v>
      </c>
      <c r="E1762" s="61">
        <v>3483.8</v>
      </c>
      <c r="F1762" s="61" t="s">
        <v>9</v>
      </c>
      <c r="G1762" s="61"/>
      <c r="H1762" s="68" t="s">
        <v>1153</v>
      </c>
    </row>
    <row r="1763" spans="1:8" x14ac:dyDescent="0.25">
      <c r="A1763" s="94">
        <v>96</v>
      </c>
      <c r="B1763" s="91">
        <v>45124</v>
      </c>
      <c r="C1763" s="59">
        <v>8260041943</v>
      </c>
      <c r="D1763" s="60" t="s">
        <v>1134</v>
      </c>
      <c r="E1763" s="61">
        <v>141234.29</v>
      </c>
      <c r="F1763" s="61" t="s">
        <v>9</v>
      </c>
      <c r="G1763" s="61"/>
      <c r="H1763" s="68" t="s">
        <v>1070</v>
      </c>
    </row>
    <row r="1764" spans="1:8" x14ac:dyDescent="0.25">
      <c r="A1764" s="94">
        <v>97</v>
      </c>
      <c r="B1764" s="91">
        <v>45291</v>
      </c>
      <c r="C1764" s="59">
        <v>8260046152</v>
      </c>
      <c r="D1764" s="60" t="s">
        <v>1134</v>
      </c>
      <c r="E1764" s="61">
        <v>23644.880000000001</v>
      </c>
      <c r="F1764" s="61" t="s">
        <v>9</v>
      </c>
      <c r="G1764" s="61"/>
      <c r="H1764" s="68" t="s">
        <v>1070</v>
      </c>
    </row>
    <row r="1765" spans="1:8" x14ac:dyDescent="0.25">
      <c r="A1765" s="94">
        <v>98</v>
      </c>
      <c r="B1765" s="91">
        <v>45291</v>
      </c>
      <c r="C1765" s="59">
        <v>8260046153</v>
      </c>
      <c r="D1765" s="60" t="s">
        <v>1134</v>
      </c>
      <c r="E1765" s="61">
        <v>15492.34</v>
      </c>
      <c r="F1765" s="61" t="s">
        <v>9</v>
      </c>
      <c r="G1765" s="61"/>
      <c r="H1765" s="68" t="s">
        <v>1070</v>
      </c>
    </row>
    <row r="1766" spans="1:8" x14ac:dyDescent="0.25">
      <c r="A1766" s="94">
        <v>99</v>
      </c>
      <c r="B1766" s="91">
        <v>45291</v>
      </c>
      <c r="C1766" s="59">
        <v>8260045769</v>
      </c>
      <c r="D1766" s="60" t="s">
        <v>1134</v>
      </c>
      <c r="E1766" s="61">
        <v>8322</v>
      </c>
      <c r="F1766" s="61" t="s">
        <v>9</v>
      </c>
      <c r="G1766" s="61"/>
      <c r="H1766" s="68" t="s">
        <v>1070</v>
      </c>
    </row>
    <row r="1767" spans="1:8" x14ac:dyDescent="0.25">
      <c r="A1767" s="94">
        <v>100</v>
      </c>
      <c r="B1767" s="91">
        <v>45291</v>
      </c>
      <c r="C1767" s="59">
        <v>8260045770</v>
      </c>
      <c r="D1767" s="60" t="s">
        <v>1134</v>
      </c>
      <c r="E1767" s="61">
        <v>9058</v>
      </c>
      <c r="F1767" s="61" t="s">
        <v>9</v>
      </c>
      <c r="G1767" s="61"/>
      <c r="H1767" s="68" t="s">
        <v>1070</v>
      </c>
    </row>
    <row r="1768" spans="1:8" x14ac:dyDescent="0.25">
      <c r="A1768" s="94">
        <v>101</v>
      </c>
      <c r="B1768" s="91">
        <v>45291</v>
      </c>
      <c r="C1768" s="59">
        <v>8260045771</v>
      </c>
      <c r="D1768" s="60" t="s">
        <v>1134</v>
      </c>
      <c r="E1768" s="61">
        <v>8242</v>
      </c>
      <c r="F1768" s="61" t="s">
        <v>9</v>
      </c>
      <c r="G1768" s="61"/>
      <c r="H1768" s="68" t="s">
        <v>1070</v>
      </c>
    </row>
    <row r="1769" spans="1:8" x14ac:dyDescent="0.25">
      <c r="A1769" s="94">
        <v>102</v>
      </c>
      <c r="B1769" s="91">
        <v>45291</v>
      </c>
      <c r="C1769" s="59">
        <v>8260045772</v>
      </c>
      <c r="D1769" s="60" t="s">
        <v>1134</v>
      </c>
      <c r="E1769" s="61">
        <v>23644.880000000001</v>
      </c>
      <c r="F1769" s="61" t="s">
        <v>9</v>
      </c>
      <c r="G1769" s="61"/>
      <c r="H1769" s="68" t="s">
        <v>1070</v>
      </c>
    </row>
    <row r="1770" spans="1:8" x14ac:dyDescent="0.25">
      <c r="A1770" s="94">
        <v>103</v>
      </c>
      <c r="B1770" s="91">
        <v>45291</v>
      </c>
      <c r="C1770" s="59">
        <v>8260045773</v>
      </c>
      <c r="D1770" s="60" t="s">
        <v>1134</v>
      </c>
      <c r="E1770" s="61">
        <v>8706</v>
      </c>
      <c r="F1770" s="61" t="s">
        <v>9</v>
      </c>
      <c r="G1770" s="61"/>
      <c r="H1770" s="68" t="s">
        <v>1070</v>
      </c>
    </row>
    <row r="1771" spans="1:8" x14ac:dyDescent="0.25">
      <c r="A1771" s="94">
        <v>104</v>
      </c>
      <c r="B1771" s="91">
        <v>45291</v>
      </c>
      <c r="C1771" s="59">
        <v>8260045774</v>
      </c>
      <c r="D1771" s="60" t="s">
        <v>1134</v>
      </c>
      <c r="E1771" s="61">
        <v>12640</v>
      </c>
      <c r="F1771" s="61" t="s">
        <v>9</v>
      </c>
      <c r="G1771" s="61"/>
      <c r="H1771" s="68" t="s">
        <v>1070</v>
      </c>
    </row>
    <row r="1772" spans="1:8" x14ac:dyDescent="0.25">
      <c r="A1772" s="94">
        <v>105</v>
      </c>
      <c r="B1772" s="91">
        <v>45291</v>
      </c>
      <c r="C1772" s="59">
        <v>8260045775</v>
      </c>
      <c r="D1772" s="60" t="s">
        <v>1134</v>
      </c>
      <c r="E1772" s="61">
        <v>12640</v>
      </c>
      <c r="F1772" s="61" t="s">
        <v>9</v>
      </c>
      <c r="G1772" s="61"/>
      <c r="H1772" s="68" t="s">
        <v>1070</v>
      </c>
    </row>
    <row r="1773" spans="1:8" x14ac:dyDescent="0.25">
      <c r="A1773" s="94">
        <v>106</v>
      </c>
      <c r="B1773" s="91">
        <v>45287</v>
      </c>
      <c r="C1773" s="59" t="s">
        <v>1478</v>
      </c>
      <c r="D1773" s="60" t="s">
        <v>178</v>
      </c>
      <c r="E1773" s="61">
        <v>9284.74</v>
      </c>
      <c r="F1773" s="61" t="s">
        <v>9</v>
      </c>
      <c r="G1773" s="61" t="s">
        <v>1479</v>
      </c>
      <c r="H1773" s="68" t="s">
        <v>1070</v>
      </c>
    </row>
    <row r="1774" spans="1:8" x14ac:dyDescent="0.25">
      <c r="A1774" s="94">
        <v>107</v>
      </c>
      <c r="B1774" s="91">
        <v>45291</v>
      </c>
      <c r="C1774" s="59" t="s">
        <v>1480</v>
      </c>
      <c r="D1774" s="60" t="s">
        <v>1481</v>
      </c>
      <c r="E1774" s="61">
        <v>120528</v>
      </c>
      <c r="F1774" s="61" t="s">
        <v>23</v>
      </c>
      <c r="G1774" s="61" t="s">
        <v>1355</v>
      </c>
      <c r="H1774" s="68" t="s">
        <v>1158</v>
      </c>
    </row>
    <row r="1775" spans="1:8" x14ac:dyDescent="0.25">
      <c r="A1775" s="94">
        <v>108</v>
      </c>
      <c r="B1775" s="91"/>
      <c r="C1775" s="59" t="s">
        <v>1482</v>
      </c>
      <c r="D1775" s="60" t="s">
        <v>1481</v>
      </c>
      <c r="E1775" s="61">
        <v>7576</v>
      </c>
      <c r="F1775" s="61" t="s">
        <v>23</v>
      </c>
      <c r="G1775" s="61" t="s">
        <v>1355</v>
      </c>
      <c r="H1775" s="68" t="s">
        <v>1158</v>
      </c>
    </row>
    <row r="1776" spans="1:8" x14ac:dyDescent="0.25">
      <c r="A1776" s="94">
        <v>109</v>
      </c>
      <c r="B1776" s="91"/>
      <c r="C1776" s="59" t="s">
        <v>1483</v>
      </c>
      <c r="D1776" s="60" t="s">
        <v>1481</v>
      </c>
      <c r="E1776" s="61">
        <v>704700</v>
      </c>
      <c r="F1776" s="61" t="s">
        <v>23</v>
      </c>
      <c r="G1776" s="61" t="s">
        <v>1355</v>
      </c>
      <c r="H1776" s="68" t="s">
        <v>1158</v>
      </c>
    </row>
    <row r="1777" spans="1:8" x14ac:dyDescent="0.25">
      <c r="A1777" s="94">
        <v>110</v>
      </c>
      <c r="B1777" s="91"/>
      <c r="C1777" s="59" t="s">
        <v>1484</v>
      </c>
      <c r="D1777" s="60" t="s">
        <v>1481</v>
      </c>
      <c r="E1777" s="61">
        <v>1428</v>
      </c>
      <c r="F1777" s="61" t="s">
        <v>23</v>
      </c>
      <c r="G1777" s="61" t="s">
        <v>1355</v>
      </c>
      <c r="H1777" s="68" t="s">
        <v>1158</v>
      </c>
    </row>
    <row r="1778" spans="1:8" x14ac:dyDescent="0.25">
      <c r="A1778" s="94">
        <v>111</v>
      </c>
      <c r="B1778" s="91"/>
      <c r="C1778" s="59" t="s">
        <v>1485</v>
      </c>
      <c r="D1778" s="60" t="s">
        <v>1481</v>
      </c>
      <c r="E1778" s="61">
        <v>60441</v>
      </c>
      <c r="F1778" s="61" t="s">
        <v>23</v>
      </c>
      <c r="G1778" s="61" t="s">
        <v>1355</v>
      </c>
      <c r="H1778" s="68" t="s">
        <v>1158</v>
      </c>
    </row>
    <row r="1779" spans="1:8" x14ac:dyDescent="0.25">
      <c r="A1779" s="94">
        <v>112</v>
      </c>
      <c r="B1779" s="91"/>
      <c r="C1779" s="59" t="s">
        <v>1486</v>
      </c>
      <c r="D1779" s="60" t="s">
        <v>1481</v>
      </c>
      <c r="E1779" s="61">
        <v>864682</v>
      </c>
      <c r="F1779" s="61" t="s">
        <v>23</v>
      </c>
      <c r="G1779" s="61" t="s">
        <v>1355</v>
      </c>
      <c r="H1779" s="68" t="s">
        <v>1158</v>
      </c>
    </row>
    <row r="1780" spans="1:8" x14ac:dyDescent="0.25">
      <c r="A1780" s="94">
        <v>113</v>
      </c>
      <c r="B1780" s="91"/>
      <c r="C1780" s="59" t="s">
        <v>1487</v>
      </c>
      <c r="D1780" s="60" t="s">
        <v>1481</v>
      </c>
      <c r="E1780" s="61">
        <v>195728</v>
      </c>
      <c r="F1780" s="61" t="s">
        <v>23</v>
      </c>
      <c r="G1780" s="61" t="s">
        <v>1355</v>
      </c>
      <c r="H1780" s="68" t="s">
        <v>1158</v>
      </c>
    </row>
    <row r="1781" spans="1:8" x14ac:dyDescent="0.25">
      <c r="A1781" s="94">
        <v>114</v>
      </c>
      <c r="B1781" s="91"/>
      <c r="C1781" s="59" t="s">
        <v>1488</v>
      </c>
      <c r="D1781" s="60" t="s">
        <v>1481</v>
      </c>
      <c r="E1781" s="61">
        <v>135523</v>
      </c>
      <c r="F1781" s="61" t="s">
        <v>23</v>
      </c>
      <c r="G1781" s="61" t="s">
        <v>1355</v>
      </c>
      <c r="H1781" s="68" t="s">
        <v>1158</v>
      </c>
    </row>
    <row r="1782" spans="1:8" x14ac:dyDescent="0.25">
      <c r="A1782" s="94">
        <v>115</v>
      </c>
      <c r="B1782" s="91"/>
      <c r="C1782" s="59" t="s">
        <v>1489</v>
      </c>
      <c r="D1782" s="60" t="s">
        <v>1481</v>
      </c>
      <c r="E1782" s="61">
        <v>35892</v>
      </c>
      <c r="F1782" s="61" t="s">
        <v>23</v>
      </c>
      <c r="G1782" s="61" t="s">
        <v>1355</v>
      </c>
      <c r="H1782" s="68" t="s">
        <v>1158</v>
      </c>
    </row>
    <row r="1783" spans="1:8" x14ac:dyDescent="0.25">
      <c r="A1783" s="94">
        <v>116</v>
      </c>
      <c r="B1783" s="91"/>
      <c r="C1783" s="59" t="s">
        <v>1490</v>
      </c>
      <c r="D1783" s="60" t="s">
        <v>1481</v>
      </c>
      <c r="E1783" s="61">
        <v>5586</v>
      </c>
      <c r="F1783" s="61" t="s">
        <v>23</v>
      </c>
      <c r="G1783" s="61" t="s">
        <v>1355</v>
      </c>
      <c r="H1783" s="68" t="s">
        <v>1158</v>
      </c>
    </row>
    <row r="1784" spans="1:8" x14ac:dyDescent="0.25">
      <c r="A1784" s="94">
        <v>117</v>
      </c>
      <c r="B1784" s="91"/>
      <c r="C1784" s="59" t="s">
        <v>1491</v>
      </c>
      <c r="D1784" s="60" t="s">
        <v>1481</v>
      </c>
      <c r="E1784" s="61">
        <v>64900</v>
      </c>
      <c r="F1784" s="61" t="s">
        <v>23</v>
      </c>
      <c r="G1784" s="61" t="s">
        <v>1355</v>
      </c>
      <c r="H1784" s="68" t="s">
        <v>1158</v>
      </c>
    </row>
    <row r="1785" spans="1:8" x14ac:dyDescent="0.25">
      <c r="A1785" s="94">
        <v>118</v>
      </c>
      <c r="B1785" s="91"/>
      <c r="C1785" s="59" t="s">
        <v>1492</v>
      </c>
      <c r="D1785" s="60" t="s">
        <v>1481</v>
      </c>
      <c r="E1785" s="61">
        <v>157863</v>
      </c>
      <c r="F1785" s="61" t="s">
        <v>23</v>
      </c>
      <c r="G1785" s="61" t="s">
        <v>1355</v>
      </c>
      <c r="H1785" s="68" t="s">
        <v>1158</v>
      </c>
    </row>
    <row r="1786" spans="1:8" x14ac:dyDescent="0.25">
      <c r="A1786" s="94">
        <v>119</v>
      </c>
      <c r="B1786" s="91"/>
      <c r="C1786" s="59" t="s">
        <v>1492</v>
      </c>
      <c r="D1786" s="60" t="s">
        <v>1481</v>
      </c>
      <c r="E1786" s="61">
        <v>464875</v>
      </c>
      <c r="F1786" s="61" t="s">
        <v>23</v>
      </c>
      <c r="G1786" s="61" t="s">
        <v>1355</v>
      </c>
      <c r="H1786" s="68" t="s">
        <v>1158</v>
      </c>
    </row>
    <row r="1787" spans="1:8" x14ac:dyDescent="0.25">
      <c r="A1787" s="94">
        <v>120</v>
      </c>
      <c r="B1787" s="91"/>
      <c r="C1787" s="59" t="s">
        <v>1493</v>
      </c>
      <c r="D1787" s="60" t="s">
        <v>1481</v>
      </c>
      <c r="E1787" s="61">
        <v>32779</v>
      </c>
      <c r="F1787" s="61" t="s">
        <v>23</v>
      </c>
      <c r="G1787" s="61" t="s">
        <v>1355</v>
      </c>
      <c r="H1787" s="68" t="s">
        <v>1158</v>
      </c>
    </row>
    <row r="1788" spans="1:8" x14ac:dyDescent="0.25">
      <c r="A1788" s="94">
        <v>121</v>
      </c>
      <c r="B1788" s="91"/>
      <c r="C1788" s="59" t="s">
        <v>1494</v>
      </c>
      <c r="D1788" s="60" t="s">
        <v>1481</v>
      </c>
      <c r="E1788" s="61">
        <v>265866</v>
      </c>
      <c r="F1788" s="61" t="s">
        <v>23</v>
      </c>
      <c r="G1788" s="61" t="s">
        <v>1355</v>
      </c>
      <c r="H1788" s="68" t="s">
        <v>1158</v>
      </c>
    </row>
    <row r="1789" spans="1:8" x14ac:dyDescent="0.25">
      <c r="A1789" s="94">
        <v>122</v>
      </c>
      <c r="B1789" s="91"/>
      <c r="C1789" s="59" t="s">
        <v>1495</v>
      </c>
      <c r="D1789" s="60" t="s">
        <v>1481</v>
      </c>
      <c r="E1789" s="61">
        <v>46897</v>
      </c>
      <c r="F1789" s="61" t="s">
        <v>23</v>
      </c>
      <c r="G1789" s="61" t="s">
        <v>1355</v>
      </c>
      <c r="H1789" s="68" t="s">
        <v>1158</v>
      </c>
    </row>
    <row r="1790" spans="1:8" x14ac:dyDescent="0.25">
      <c r="A1790" s="94">
        <v>123</v>
      </c>
      <c r="B1790" s="91"/>
      <c r="C1790" s="59" t="s">
        <v>1496</v>
      </c>
      <c r="D1790" s="60" t="s">
        <v>1481</v>
      </c>
      <c r="E1790" s="61">
        <v>2032211</v>
      </c>
      <c r="F1790" s="61" t="s">
        <v>23</v>
      </c>
      <c r="G1790" s="61" t="s">
        <v>1355</v>
      </c>
      <c r="H1790" s="68" t="s">
        <v>1158</v>
      </c>
    </row>
    <row r="1791" spans="1:8" x14ac:dyDescent="0.25">
      <c r="A1791" s="94">
        <v>124</v>
      </c>
      <c r="B1791" s="91"/>
      <c r="C1791" s="59" t="s">
        <v>1497</v>
      </c>
      <c r="D1791" s="60" t="s">
        <v>1481</v>
      </c>
      <c r="E1791" s="61">
        <v>330927</v>
      </c>
      <c r="F1791" s="61" t="s">
        <v>23</v>
      </c>
      <c r="G1791" s="61" t="s">
        <v>1355</v>
      </c>
      <c r="H1791" s="68" t="s">
        <v>1158</v>
      </c>
    </row>
    <row r="1792" spans="1:8" x14ac:dyDescent="0.25">
      <c r="A1792" s="94">
        <v>125</v>
      </c>
      <c r="B1792" s="91"/>
      <c r="C1792" s="59" t="s">
        <v>1498</v>
      </c>
      <c r="D1792" s="60" t="s">
        <v>1481</v>
      </c>
      <c r="E1792" s="61">
        <v>16540</v>
      </c>
      <c r="F1792" s="61" t="s">
        <v>23</v>
      </c>
      <c r="G1792" s="61" t="s">
        <v>1355</v>
      </c>
      <c r="H1792" s="68" t="s">
        <v>1158</v>
      </c>
    </row>
    <row r="1793" spans="1:8" x14ac:dyDescent="0.25">
      <c r="A1793" s="94">
        <v>126</v>
      </c>
      <c r="B1793" s="91"/>
      <c r="C1793" s="59" t="s">
        <v>1499</v>
      </c>
      <c r="D1793" s="60" t="s">
        <v>1481</v>
      </c>
      <c r="E1793" s="61">
        <v>26408</v>
      </c>
      <c r="F1793" s="61" t="s">
        <v>23</v>
      </c>
      <c r="G1793" s="61" t="s">
        <v>1355</v>
      </c>
      <c r="H1793" s="68" t="s">
        <v>1158</v>
      </c>
    </row>
    <row r="1794" spans="1:8" x14ac:dyDescent="0.25">
      <c r="A1794" s="94">
        <v>127</v>
      </c>
      <c r="B1794" s="91"/>
      <c r="C1794" s="59" t="s">
        <v>1500</v>
      </c>
      <c r="D1794" s="60" t="s">
        <v>1481</v>
      </c>
      <c r="E1794" s="61">
        <v>234852</v>
      </c>
      <c r="F1794" s="61" t="s">
        <v>23</v>
      </c>
      <c r="G1794" s="61" t="s">
        <v>1355</v>
      </c>
      <c r="H1794" s="68" t="s">
        <v>1158</v>
      </c>
    </row>
    <row r="1795" spans="1:8" x14ac:dyDescent="0.25">
      <c r="A1795" s="94">
        <v>128</v>
      </c>
      <c r="B1795" s="91"/>
      <c r="C1795" s="59" t="s">
        <v>1501</v>
      </c>
      <c r="D1795" s="60" t="s">
        <v>1481</v>
      </c>
      <c r="E1795" s="61">
        <v>1136647</v>
      </c>
      <c r="F1795" s="61" t="s">
        <v>23</v>
      </c>
      <c r="G1795" s="61" t="s">
        <v>1355</v>
      </c>
      <c r="H1795" s="68" t="s">
        <v>1158</v>
      </c>
    </row>
    <row r="1796" spans="1:8" x14ac:dyDescent="0.25">
      <c r="A1796" s="94">
        <v>129</v>
      </c>
      <c r="B1796" s="91"/>
      <c r="C1796" s="59" t="s">
        <v>1502</v>
      </c>
      <c r="D1796" s="60" t="s">
        <v>1481</v>
      </c>
      <c r="E1796" s="61">
        <v>13074</v>
      </c>
      <c r="F1796" s="61" t="s">
        <v>23</v>
      </c>
      <c r="G1796" s="61" t="s">
        <v>1355</v>
      </c>
      <c r="H1796" s="68" t="s">
        <v>1158</v>
      </c>
    </row>
    <row r="1797" spans="1:8" x14ac:dyDescent="0.25">
      <c r="A1797" s="94">
        <v>130</v>
      </c>
      <c r="B1797" s="91"/>
      <c r="C1797" s="59" t="s">
        <v>1503</v>
      </c>
      <c r="D1797" s="60" t="s">
        <v>1481</v>
      </c>
      <c r="E1797" s="61">
        <v>21025</v>
      </c>
      <c r="F1797" s="61" t="s">
        <v>23</v>
      </c>
      <c r="G1797" s="61" t="s">
        <v>1355</v>
      </c>
      <c r="H1797" s="68" t="s">
        <v>1158</v>
      </c>
    </row>
    <row r="1798" spans="1:8" x14ac:dyDescent="0.25">
      <c r="A1798" s="94">
        <v>131</v>
      </c>
      <c r="B1798" s="91"/>
      <c r="C1798" s="59" t="s">
        <v>1504</v>
      </c>
      <c r="D1798" s="60" t="s">
        <v>1481</v>
      </c>
      <c r="E1798" s="61">
        <v>338104</v>
      </c>
      <c r="F1798" s="61" t="s">
        <v>23</v>
      </c>
      <c r="G1798" s="61" t="s">
        <v>1355</v>
      </c>
      <c r="H1798" s="68" t="s">
        <v>1158</v>
      </c>
    </row>
    <row r="1799" spans="1:8" x14ac:dyDescent="0.25">
      <c r="A1799" s="94">
        <v>132</v>
      </c>
      <c r="B1799" s="91"/>
      <c r="C1799" s="59" t="s">
        <v>1505</v>
      </c>
      <c r="D1799" s="60" t="s">
        <v>1481</v>
      </c>
      <c r="E1799" s="61">
        <v>164606</v>
      </c>
      <c r="F1799" s="61" t="s">
        <v>23</v>
      </c>
      <c r="G1799" s="61" t="s">
        <v>1355</v>
      </c>
      <c r="H1799" s="68" t="s">
        <v>1158</v>
      </c>
    </row>
    <row r="1800" spans="1:8" x14ac:dyDescent="0.25">
      <c r="A1800" s="94">
        <v>133</v>
      </c>
      <c r="B1800" s="91"/>
      <c r="C1800" s="59" t="s">
        <v>1506</v>
      </c>
      <c r="D1800" s="60" t="s">
        <v>1481</v>
      </c>
      <c r="E1800" s="61">
        <v>503180</v>
      </c>
      <c r="F1800" s="61" t="s">
        <v>23</v>
      </c>
      <c r="G1800" s="61" t="s">
        <v>1355</v>
      </c>
      <c r="H1800" s="68" t="s">
        <v>1158</v>
      </c>
    </row>
    <row r="1801" spans="1:8" x14ac:dyDescent="0.25">
      <c r="A1801" s="94">
        <v>134</v>
      </c>
      <c r="B1801" s="91"/>
      <c r="C1801" s="59" t="s">
        <v>1507</v>
      </c>
      <c r="D1801" s="60" t="s">
        <v>1481</v>
      </c>
      <c r="E1801" s="61">
        <v>255584</v>
      </c>
      <c r="F1801" s="61" t="s">
        <v>23</v>
      </c>
      <c r="G1801" s="61" t="s">
        <v>1355</v>
      </c>
      <c r="H1801" s="68" t="s">
        <v>1158</v>
      </c>
    </row>
    <row r="1802" spans="1:8" x14ac:dyDescent="0.25">
      <c r="A1802" s="94">
        <v>135</v>
      </c>
      <c r="B1802" s="91"/>
      <c r="C1802" s="59" t="s">
        <v>1508</v>
      </c>
      <c r="D1802" s="60" t="s">
        <v>1481</v>
      </c>
      <c r="E1802" s="61">
        <v>542538</v>
      </c>
      <c r="F1802" s="61" t="s">
        <v>23</v>
      </c>
      <c r="G1802" s="61" t="s">
        <v>1355</v>
      </c>
      <c r="H1802" s="68" t="s">
        <v>1158</v>
      </c>
    </row>
    <row r="1803" spans="1:8" x14ac:dyDescent="0.25">
      <c r="A1803" s="94">
        <v>136</v>
      </c>
      <c r="B1803" s="91"/>
      <c r="C1803" s="59" t="s">
        <v>1509</v>
      </c>
      <c r="D1803" s="60" t="s">
        <v>1481</v>
      </c>
      <c r="E1803" s="61">
        <v>498572</v>
      </c>
      <c r="F1803" s="61" t="s">
        <v>23</v>
      </c>
      <c r="G1803" s="61" t="s">
        <v>1355</v>
      </c>
      <c r="H1803" s="68" t="s">
        <v>1158</v>
      </c>
    </row>
    <row r="1804" spans="1:8" x14ac:dyDescent="0.25">
      <c r="A1804" s="94">
        <v>137</v>
      </c>
      <c r="B1804" s="91"/>
      <c r="C1804" s="59" t="s">
        <v>1510</v>
      </c>
      <c r="D1804" s="60" t="s">
        <v>1481</v>
      </c>
      <c r="E1804" s="61">
        <v>87975</v>
      </c>
      <c r="F1804" s="61" t="s">
        <v>23</v>
      </c>
      <c r="G1804" s="61" t="s">
        <v>1355</v>
      </c>
      <c r="H1804" s="68" t="s">
        <v>1158</v>
      </c>
    </row>
    <row r="1805" spans="1:8" x14ac:dyDescent="0.25">
      <c r="A1805" s="94">
        <v>138</v>
      </c>
      <c r="B1805" s="91"/>
      <c r="C1805" s="59" t="s">
        <v>1511</v>
      </c>
      <c r="D1805" s="60" t="s">
        <v>1481</v>
      </c>
      <c r="E1805" s="61">
        <v>155830</v>
      </c>
      <c r="F1805" s="61" t="s">
        <v>23</v>
      </c>
      <c r="G1805" s="61" t="s">
        <v>1355</v>
      </c>
      <c r="H1805" s="68" t="s">
        <v>1158</v>
      </c>
    </row>
    <row r="1806" spans="1:8" x14ac:dyDescent="0.25">
      <c r="A1806" s="94">
        <v>139</v>
      </c>
      <c r="B1806" s="91"/>
      <c r="C1806" s="59" t="s">
        <v>1512</v>
      </c>
      <c r="D1806" s="60" t="s">
        <v>1481</v>
      </c>
      <c r="E1806" s="61">
        <v>156283</v>
      </c>
      <c r="F1806" s="61" t="s">
        <v>23</v>
      </c>
      <c r="G1806" s="61" t="s">
        <v>1355</v>
      </c>
      <c r="H1806" s="68" t="s">
        <v>1158</v>
      </c>
    </row>
    <row r="1807" spans="1:8" x14ac:dyDescent="0.25">
      <c r="A1807" s="94">
        <v>140</v>
      </c>
      <c r="B1807" s="91"/>
      <c r="C1807" s="59" t="s">
        <v>1513</v>
      </c>
      <c r="D1807" s="60" t="s">
        <v>1481</v>
      </c>
      <c r="E1807" s="61">
        <v>145581</v>
      </c>
      <c r="F1807" s="61" t="s">
        <v>23</v>
      </c>
      <c r="G1807" s="61" t="s">
        <v>1355</v>
      </c>
      <c r="H1807" s="68" t="s">
        <v>1158</v>
      </c>
    </row>
    <row r="1808" spans="1:8" x14ac:dyDescent="0.25">
      <c r="A1808" s="94">
        <v>141</v>
      </c>
      <c r="B1808" s="91"/>
      <c r="C1808" s="59" t="s">
        <v>1514</v>
      </c>
      <c r="D1808" s="60" t="s">
        <v>1481</v>
      </c>
      <c r="E1808" s="61">
        <v>185397</v>
      </c>
      <c r="F1808" s="61" t="s">
        <v>23</v>
      </c>
      <c r="G1808" s="61" t="s">
        <v>1355</v>
      </c>
      <c r="H1808" s="68" t="s">
        <v>1158</v>
      </c>
    </row>
    <row r="1809" spans="1:8" x14ac:dyDescent="0.25">
      <c r="A1809" s="94">
        <v>142</v>
      </c>
      <c r="B1809" s="91"/>
      <c r="C1809" s="59" t="s">
        <v>1515</v>
      </c>
      <c r="D1809" s="60" t="s">
        <v>1481</v>
      </c>
      <c r="E1809" s="61">
        <v>1632</v>
      </c>
      <c r="F1809" s="61" t="s">
        <v>23</v>
      </c>
      <c r="G1809" s="61" t="s">
        <v>1355</v>
      </c>
      <c r="H1809" s="68" t="s">
        <v>1158</v>
      </c>
    </row>
    <row r="1810" spans="1:8" x14ac:dyDescent="0.25">
      <c r="A1810" s="94">
        <v>143</v>
      </c>
      <c r="B1810" s="91"/>
      <c r="C1810" s="59" t="s">
        <v>1516</v>
      </c>
      <c r="D1810" s="60" t="s">
        <v>1481</v>
      </c>
      <c r="E1810" s="61">
        <v>496477</v>
      </c>
      <c r="F1810" s="61" t="s">
        <v>23</v>
      </c>
      <c r="G1810" s="61" t="s">
        <v>1355</v>
      </c>
      <c r="H1810" s="68" t="s">
        <v>1158</v>
      </c>
    </row>
    <row r="1811" spans="1:8" x14ac:dyDescent="0.25">
      <c r="A1811" s="94">
        <v>144</v>
      </c>
      <c r="B1811" s="91"/>
      <c r="C1811" s="59" t="s">
        <v>1517</v>
      </c>
      <c r="D1811" s="60" t="s">
        <v>1481</v>
      </c>
      <c r="E1811" s="61">
        <v>2246</v>
      </c>
      <c r="F1811" s="61" t="s">
        <v>23</v>
      </c>
      <c r="G1811" s="61" t="s">
        <v>1355</v>
      </c>
      <c r="H1811" s="68" t="s">
        <v>1158</v>
      </c>
    </row>
    <row r="1812" spans="1:8" x14ac:dyDescent="0.25">
      <c r="A1812" s="94">
        <v>145</v>
      </c>
      <c r="B1812" s="91"/>
      <c r="C1812" s="59" t="s">
        <v>1518</v>
      </c>
      <c r="D1812" s="60" t="s">
        <v>1481</v>
      </c>
      <c r="E1812" s="61">
        <v>161615</v>
      </c>
      <c r="F1812" s="61" t="s">
        <v>23</v>
      </c>
      <c r="G1812" s="61" t="s">
        <v>1355</v>
      </c>
      <c r="H1812" s="68" t="s">
        <v>1158</v>
      </c>
    </row>
    <row r="1813" spans="1:8" x14ac:dyDescent="0.25">
      <c r="A1813" s="94">
        <v>146</v>
      </c>
      <c r="B1813" s="91"/>
      <c r="C1813" s="59" t="s">
        <v>1519</v>
      </c>
      <c r="D1813" s="60" t="s">
        <v>1481</v>
      </c>
      <c r="E1813" s="61">
        <v>15950</v>
      </c>
      <c r="F1813" s="61" t="s">
        <v>23</v>
      </c>
      <c r="G1813" s="61" t="s">
        <v>1355</v>
      </c>
      <c r="H1813" s="68" t="s">
        <v>1158</v>
      </c>
    </row>
    <row r="1814" spans="1:8" x14ac:dyDescent="0.25">
      <c r="A1814" s="94">
        <v>147</v>
      </c>
      <c r="B1814" s="91"/>
      <c r="C1814" s="59" t="s">
        <v>1520</v>
      </c>
      <c r="D1814" s="60" t="s">
        <v>1481</v>
      </c>
      <c r="E1814" s="61">
        <v>5784</v>
      </c>
      <c r="F1814" s="61" t="s">
        <v>23</v>
      </c>
      <c r="G1814" s="61" t="s">
        <v>1355</v>
      </c>
      <c r="H1814" s="68" t="s">
        <v>1158</v>
      </c>
    </row>
    <row r="1815" spans="1:8" x14ac:dyDescent="0.25">
      <c r="A1815" s="94">
        <v>148</v>
      </c>
      <c r="B1815" s="91"/>
      <c r="C1815" s="59" t="s">
        <v>1521</v>
      </c>
      <c r="D1815" s="60" t="s">
        <v>1481</v>
      </c>
      <c r="E1815" s="61">
        <v>97320</v>
      </c>
      <c r="F1815" s="61" t="s">
        <v>23</v>
      </c>
      <c r="G1815" s="61" t="s">
        <v>1355</v>
      </c>
      <c r="H1815" s="68" t="s">
        <v>1158</v>
      </c>
    </row>
    <row r="1816" spans="1:8" x14ac:dyDescent="0.25">
      <c r="A1816" s="94">
        <v>149</v>
      </c>
      <c r="B1816" s="91"/>
      <c r="C1816" s="59" t="s">
        <v>1522</v>
      </c>
      <c r="D1816" s="60" t="s">
        <v>1481</v>
      </c>
      <c r="E1816" s="61">
        <v>439297</v>
      </c>
      <c r="F1816" s="61" t="s">
        <v>23</v>
      </c>
      <c r="G1816" s="61" t="s">
        <v>1355</v>
      </c>
      <c r="H1816" s="68" t="s">
        <v>1158</v>
      </c>
    </row>
    <row r="1817" spans="1:8" x14ac:dyDescent="0.25">
      <c r="A1817" s="94">
        <v>150</v>
      </c>
      <c r="B1817" s="91"/>
      <c r="C1817" s="59" t="s">
        <v>1523</v>
      </c>
      <c r="D1817" s="60" t="s">
        <v>1481</v>
      </c>
      <c r="E1817" s="61">
        <v>202164</v>
      </c>
      <c r="F1817" s="61" t="s">
        <v>23</v>
      </c>
      <c r="G1817" s="61" t="s">
        <v>1355</v>
      </c>
      <c r="H1817" s="68" t="s">
        <v>1158</v>
      </c>
    </row>
    <row r="1818" spans="1:8" x14ac:dyDescent="0.25">
      <c r="A1818" s="94">
        <v>151</v>
      </c>
      <c r="B1818" s="91"/>
      <c r="C1818" s="59" t="s">
        <v>1524</v>
      </c>
      <c r="D1818" s="60" t="s">
        <v>1481</v>
      </c>
      <c r="E1818" s="61">
        <v>538581</v>
      </c>
      <c r="F1818" s="61" t="s">
        <v>23</v>
      </c>
      <c r="G1818" s="61" t="s">
        <v>1355</v>
      </c>
      <c r="H1818" s="68" t="s">
        <v>1158</v>
      </c>
    </row>
    <row r="1819" spans="1:8" x14ac:dyDescent="0.25">
      <c r="A1819" s="94">
        <v>152</v>
      </c>
      <c r="B1819" s="91"/>
      <c r="C1819" s="59" t="s">
        <v>1525</v>
      </c>
      <c r="D1819" s="60" t="s">
        <v>1481</v>
      </c>
      <c r="E1819" s="61">
        <v>1626652</v>
      </c>
      <c r="F1819" s="61" t="s">
        <v>23</v>
      </c>
      <c r="G1819" s="61" t="s">
        <v>1355</v>
      </c>
      <c r="H1819" s="68" t="s">
        <v>1158</v>
      </c>
    </row>
    <row r="1820" spans="1:8" x14ac:dyDescent="0.25">
      <c r="A1820" s="94">
        <v>153</v>
      </c>
      <c r="B1820" s="91"/>
      <c r="C1820" s="59" t="s">
        <v>1526</v>
      </c>
      <c r="D1820" s="60" t="s">
        <v>1481</v>
      </c>
      <c r="E1820" s="61">
        <v>2001349</v>
      </c>
      <c r="F1820" s="61" t="s">
        <v>23</v>
      </c>
      <c r="G1820" s="61" t="s">
        <v>1355</v>
      </c>
      <c r="H1820" s="68" t="s">
        <v>1158</v>
      </c>
    </row>
    <row r="1821" spans="1:8" x14ac:dyDescent="0.25">
      <c r="A1821" s="94">
        <v>154</v>
      </c>
      <c r="B1821" s="91"/>
      <c r="C1821" s="59" t="s">
        <v>1527</v>
      </c>
      <c r="D1821" s="60" t="s">
        <v>1481</v>
      </c>
      <c r="E1821" s="61">
        <v>23130</v>
      </c>
      <c r="F1821" s="61" t="s">
        <v>23</v>
      </c>
      <c r="G1821" s="61" t="s">
        <v>1355</v>
      </c>
      <c r="H1821" s="68" t="s">
        <v>1158</v>
      </c>
    </row>
    <row r="1822" spans="1:8" x14ac:dyDescent="0.25">
      <c r="A1822" s="94">
        <v>155</v>
      </c>
      <c r="B1822" s="91"/>
      <c r="C1822" s="59" t="s">
        <v>1528</v>
      </c>
      <c r="D1822" s="60" t="s">
        <v>1481</v>
      </c>
      <c r="E1822" s="61">
        <v>124966</v>
      </c>
      <c r="F1822" s="61" t="s">
        <v>23</v>
      </c>
      <c r="G1822" s="61" t="s">
        <v>1355</v>
      </c>
      <c r="H1822" s="68" t="s">
        <v>1158</v>
      </c>
    </row>
    <row r="1823" spans="1:8" x14ac:dyDescent="0.25">
      <c r="A1823" s="94">
        <v>156</v>
      </c>
      <c r="B1823" s="91"/>
      <c r="C1823" s="59" t="s">
        <v>1529</v>
      </c>
      <c r="D1823" s="60" t="s">
        <v>1481</v>
      </c>
      <c r="E1823" s="61">
        <v>270870</v>
      </c>
      <c r="F1823" s="61" t="s">
        <v>23</v>
      </c>
      <c r="G1823" s="61" t="s">
        <v>1355</v>
      </c>
      <c r="H1823" s="68" t="s">
        <v>1158</v>
      </c>
    </row>
    <row r="1824" spans="1:8" x14ac:dyDescent="0.25">
      <c r="A1824" s="94">
        <v>157</v>
      </c>
      <c r="B1824" s="91"/>
      <c r="C1824" s="59" t="s">
        <v>1510</v>
      </c>
      <c r="D1824" s="60" t="s">
        <v>1481</v>
      </c>
      <c r="E1824" s="61">
        <v>87975</v>
      </c>
      <c r="F1824" s="61" t="s">
        <v>23</v>
      </c>
      <c r="G1824" s="61" t="s">
        <v>1355</v>
      </c>
      <c r="H1824" s="68" t="s">
        <v>1158</v>
      </c>
    </row>
    <row r="1825" spans="1:8" x14ac:dyDescent="0.25">
      <c r="A1825" s="94">
        <v>158</v>
      </c>
      <c r="B1825" s="91"/>
      <c r="C1825" s="59" t="s">
        <v>1530</v>
      </c>
      <c r="D1825" s="60" t="s">
        <v>1481</v>
      </c>
      <c r="E1825" s="61">
        <v>693993</v>
      </c>
      <c r="F1825" s="61" t="s">
        <v>23</v>
      </c>
      <c r="G1825" s="61" t="s">
        <v>1355</v>
      </c>
      <c r="H1825" s="68" t="s">
        <v>1158</v>
      </c>
    </row>
    <row r="1826" spans="1:8" x14ac:dyDescent="0.25">
      <c r="A1826" s="94">
        <v>159</v>
      </c>
      <c r="B1826" s="91"/>
      <c r="C1826" s="59" t="s">
        <v>1531</v>
      </c>
      <c r="D1826" s="60" t="s">
        <v>1481</v>
      </c>
      <c r="E1826" s="61">
        <v>1774512</v>
      </c>
      <c r="F1826" s="61" t="s">
        <v>23</v>
      </c>
      <c r="G1826" s="61" t="s">
        <v>1355</v>
      </c>
      <c r="H1826" s="68" t="s">
        <v>1158</v>
      </c>
    </row>
    <row r="1827" spans="1:8" x14ac:dyDescent="0.25">
      <c r="A1827" s="94">
        <v>160</v>
      </c>
      <c r="B1827" s="91">
        <v>45237</v>
      </c>
      <c r="C1827" s="59"/>
      <c r="D1827" s="60" t="s">
        <v>1012</v>
      </c>
      <c r="E1827" s="61">
        <v>1008900</v>
      </c>
      <c r="F1827" s="61" t="s">
        <v>23</v>
      </c>
      <c r="G1827" s="61" t="s">
        <v>1418</v>
      </c>
      <c r="H1827" s="68" t="s">
        <v>1419</v>
      </c>
    </row>
    <row r="1828" spans="1:8" x14ac:dyDescent="0.25">
      <c r="A1828" s="94">
        <v>161</v>
      </c>
      <c r="B1828" s="91">
        <v>45272</v>
      </c>
      <c r="C1828" s="59"/>
      <c r="D1828" s="60" t="s">
        <v>1012</v>
      </c>
      <c r="E1828" s="61">
        <v>156576</v>
      </c>
      <c r="F1828" s="61" t="s">
        <v>23</v>
      </c>
      <c r="G1828" s="61" t="s">
        <v>1418</v>
      </c>
      <c r="H1828" s="68" t="s">
        <v>1419</v>
      </c>
    </row>
    <row r="1829" spans="1:8" x14ac:dyDescent="0.25">
      <c r="A1829" s="94">
        <v>162</v>
      </c>
      <c r="B1829" s="91">
        <v>45017</v>
      </c>
      <c r="C1829" s="59" t="s">
        <v>1532</v>
      </c>
      <c r="D1829" s="60" t="s">
        <v>1161</v>
      </c>
      <c r="E1829" s="61">
        <v>288767.82</v>
      </c>
      <c r="F1829" s="61" t="s">
        <v>23</v>
      </c>
      <c r="G1829" s="61" t="s">
        <v>138</v>
      </c>
      <c r="H1829" s="68" t="s">
        <v>1158</v>
      </c>
    </row>
    <row r="1830" spans="1:8" x14ac:dyDescent="0.25">
      <c r="A1830" s="94">
        <v>163</v>
      </c>
      <c r="B1830" s="91">
        <v>45017</v>
      </c>
      <c r="C1830" s="59">
        <v>33</v>
      </c>
      <c r="D1830" s="60" t="s">
        <v>1533</v>
      </c>
      <c r="E1830" s="61">
        <v>298240</v>
      </c>
      <c r="F1830" s="61" t="s">
        <v>9</v>
      </c>
      <c r="G1830" s="61"/>
      <c r="H1830" s="68" t="s">
        <v>1070</v>
      </c>
    </row>
    <row r="1831" spans="1:8" x14ac:dyDescent="0.25">
      <c r="A1831" s="94">
        <v>164</v>
      </c>
      <c r="B1831" s="91">
        <v>45077</v>
      </c>
      <c r="C1831" s="59" t="s">
        <v>1534</v>
      </c>
      <c r="D1831" s="60" t="s">
        <v>1406</v>
      </c>
      <c r="E1831" s="61">
        <v>14745.75</v>
      </c>
      <c r="F1831" s="61" t="s">
        <v>9</v>
      </c>
      <c r="G1831" s="61"/>
      <c r="H1831" s="68" t="s">
        <v>1070</v>
      </c>
    </row>
    <row r="1832" spans="1:8" x14ac:dyDescent="0.25">
      <c r="A1832" s="94">
        <v>165</v>
      </c>
      <c r="B1832" s="91">
        <v>45077</v>
      </c>
      <c r="C1832" s="59" t="s">
        <v>1535</v>
      </c>
      <c r="D1832" s="60" t="s">
        <v>1406</v>
      </c>
      <c r="E1832" s="61">
        <v>508.4</v>
      </c>
      <c r="F1832" s="61" t="s">
        <v>9</v>
      </c>
      <c r="G1832" s="61"/>
      <c r="H1832" s="68" t="s">
        <v>1070</v>
      </c>
    </row>
    <row r="1833" spans="1:8" x14ac:dyDescent="0.25">
      <c r="A1833" s="94">
        <v>166</v>
      </c>
      <c r="B1833" s="91">
        <v>45077</v>
      </c>
      <c r="C1833" s="59" t="s">
        <v>1536</v>
      </c>
      <c r="D1833" s="60" t="s">
        <v>1161</v>
      </c>
      <c r="E1833" s="61">
        <v>230800</v>
      </c>
      <c r="F1833" s="61" t="s">
        <v>23</v>
      </c>
      <c r="G1833" s="61" t="s">
        <v>138</v>
      </c>
      <c r="H1833" s="68" t="s">
        <v>1158</v>
      </c>
    </row>
    <row r="1834" spans="1:8" x14ac:dyDescent="0.25">
      <c r="A1834" s="94">
        <v>167</v>
      </c>
      <c r="B1834" s="91">
        <v>45077</v>
      </c>
      <c r="C1834" s="59" t="s">
        <v>1537</v>
      </c>
      <c r="D1834" s="60" t="s">
        <v>1161</v>
      </c>
      <c r="E1834" s="61">
        <v>104835.55</v>
      </c>
      <c r="F1834" s="61" t="s">
        <v>23</v>
      </c>
      <c r="G1834" s="61" t="s">
        <v>138</v>
      </c>
      <c r="H1834" s="68" t="s">
        <v>1158</v>
      </c>
    </row>
    <row r="1835" spans="1:8" x14ac:dyDescent="0.25">
      <c r="A1835" s="94">
        <v>168</v>
      </c>
      <c r="B1835" s="91">
        <v>45118</v>
      </c>
      <c r="C1835" s="59" t="s">
        <v>1538</v>
      </c>
      <c r="D1835" s="60" t="s">
        <v>1406</v>
      </c>
      <c r="E1835" s="61">
        <v>36610</v>
      </c>
      <c r="F1835" s="61" t="s">
        <v>9</v>
      </c>
      <c r="G1835" s="61"/>
      <c r="H1835" s="68" t="s">
        <v>1070</v>
      </c>
    </row>
    <row r="1836" spans="1:8" x14ac:dyDescent="0.25">
      <c r="A1836" s="94">
        <v>169</v>
      </c>
      <c r="B1836" s="91">
        <v>45119</v>
      </c>
      <c r="C1836" s="59" t="s">
        <v>1539</v>
      </c>
      <c r="D1836" s="60" t="s">
        <v>1161</v>
      </c>
      <c r="E1836" s="61">
        <v>403760</v>
      </c>
      <c r="F1836" s="61" t="s">
        <v>23</v>
      </c>
      <c r="G1836" s="61" t="s">
        <v>138</v>
      </c>
      <c r="H1836" s="68" t="s">
        <v>1158</v>
      </c>
    </row>
    <row r="1837" spans="1:8" x14ac:dyDescent="0.25">
      <c r="A1837" s="94">
        <v>170</v>
      </c>
      <c r="B1837" s="91">
        <v>45119</v>
      </c>
      <c r="C1837" s="59" t="s">
        <v>1540</v>
      </c>
      <c r="D1837" s="60" t="s">
        <v>1406</v>
      </c>
      <c r="E1837" s="61">
        <v>9152.56</v>
      </c>
      <c r="F1837" s="61" t="s">
        <v>9</v>
      </c>
      <c r="G1837" s="61"/>
      <c r="H1837" s="68" t="s">
        <v>1070</v>
      </c>
    </row>
    <row r="1838" spans="1:8" x14ac:dyDescent="0.25">
      <c r="A1838" s="94">
        <v>171</v>
      </c>
      <c r="B1838" s="91">
        <v>45124</v>
      </c>
      <c r="C1838" s="59" t="s">
        <v>1541</v>
      </c>
      <c r="D1838" s="60" t="s">
        <v>1533</v>
      </c>
      <c r="E1838" s="61">
        <v>171520</v>
      </c>
      <c r="F1838" s="61" t="s">
        <v>9</v>
      </c>
      <c r="G1838" s="61"/>
      <c r="H1838" s="68" t="s">
        <v>1070</v>
      </c>
    </row>
    <row r="1839" spans="1:8" x14ac:dyDescent="0.25">
      <c r="A1839" s="94">
        <v>172</v>
      </c>
      <c r="B1839" s="91">
        <v>45138</v>
      </c>
      <c r="C1839" s="59" t="s">
        <v>1542</v>
      </c>
      <c r="D1839" s="60" t="s">
        <v>1543</v>
      </c>
      <c r="E1839" s="61">
        <v>19015.03</v>
      </c>
      <c r="F1839" s="61" t="s">
        <v>9</v>
      </c>
      <c r="G1839" s="61"/>
      <c r="H1839" s="68" t="s">
        <v>1070</v>
      </c>
    </row>
    <row r="1840" spans="1:8" x14ac:dyDescent="0.25">
      <c r="A1840" s="94">
        <v>173</v>
      </c>
      <c r="B1840" s="91">
        <v>45141</v>
      </c>
      <c r="C1840" s="59" t="s">
        <v>1544</v>
      </c>
      <c r="D1840" s="60" t="s">
        <v>1545</v>
      </c>
      <c r="E1840" s="61">
        <v>46573.88</v>
      </c>
      <c r="F1840" s="61" t="s">
        <v>9</v>
      </c>
      <c r="G1840" s="61"/>
      <c r="H1840" s="68" t="s">
        <v>1070</v>
      </c>
    </row>
    <row r="1841" spans="1:8" x14ac:dyDescent="0.25">
      <c r="A1841" s="94">
        <v>174</v>
      </c>
      <c r="B1841" s="91">
        <v>45146</v>
      </c>
      <c r="C1841" s="59" t="s">
        <v>1546</v>
      </c>
      <c r="D1841" s="60" t="s">
        <v>1186</v>
      </c>
      <c r="E1841" s="61">
        <v>34427.120000000003</v>
      </c>
      <c r="F1841" s="61" t="s">
        <v>9</v>
      </c>
      <c r="G1841" s="61"/>
      <c r="H1841" s="68" t="s">
        <v>1070</v>
      </c>
    </row>
    <row r="1842" spans="1:8" x14ac:dyDescent="0.25">
      <c r="A1842" s="94">
        <v>175</v>
      </c>
      <c r="B1842" s="91">
        <v>45146</v>
      </c>
      <c r="C1842" s="59" t="s">
        <v>1547</v>
      </c>
      <c r="D1842" s="60" t="s">
        <v>1186</v>
      </c>
      <c r="E1842" s="61">
        <v>35146.44</v>
      </c>
      <c r="F1842" s="61" t="s">
        <v>9</v>
      </c>
      <c r="G1842" s="61"/>
      <c r="H1842" s="68" t="s">
        <v>1070</v>
      </c>
    </row>
    <row r="1843" spans="1:8" x14ac:dyDescent="0.25">
      <c r="A1843" s="94">
        <v>176</v>
      </c>
      <c r="B1843" s="91">
        <v>45146</v>
      </c>
      <c r="C1843" s="59" t="s">
        <v>1548</v>
      </c>
      <c r="D1843" s="60" t="s">
        <v>1186</v>
      </c>
      <c r="E1843" s="61">
        <v>34084.74</v>
      </c>
      <c r="F1843" s="61" t="s">
        <v>9</v>
      </c>
      <c r="G1843" s="61"/>
      <c r="H1843" s="68" t="s">
        <v>1070</v>
      </c>
    </row>
    <row r="1844" spans="1:8" x14ac:dyDescent="0.25">
      <c r="A1844" s="94">
        <v>177</v>
      </c>
      <c r="B1844" s="91">
        <v>45146</v>
      </c>
      <c r="C1844" s="59" t="s">
        <v>1549</v>
      </c>
      <c r="D1844" s="60" t="s">
        <v>1186</v>
      </c>
      <c r="E1844" s="61">
        <v>65254.22</v>
      </c>
      <c r="F1844" s="61" t="s">
        <v>9</v>
      </c>
      <c r="G1844" s="61"/>
      <c r="H1844" s="68" t="s">
        <v>1070</v>
      </c>
    </row>
    <row r="1845" spans="1:8" x14ac:dyDescent="0.25">
      <c r="A1845" s="94">
        <v>178</v>
      </c>
      <c r="B1845" s="91">
        <v>45146</v>
      </c>
      <c r="C1845" s="59" t="s">
        <v>1550</v>
      </c>
      <c r="D1845" s="60" t="s">
        <v>1186</v>
      </c>
      <c r="E1845" s="61">
        <v>33429.839999999997</v>
      </c>
      <c r="F1845" s="61" t="s">
        <v>9</v>
      </c>
      <c r="G1845" s="61"/>
      <c r="H1845" s="68" t="s">
        <v>1070</v>
      </c>
    </row>
    <row r="1846" spans="1:8" x14ac:dyDescent="0.25">
      <c r="A1846" s="94">
        <v>179</v>
      </c>
      <c r="B1846" s="91">
        <v>45146</v>
      </c>
      <c r="C1846" s="59" t="s">
        <v>1551</v>
      </c>
      <c r="D1846" s="60" t="s">
        <v>1186</v>
      </c>
      <c r="E1846" s="61">
        <v>86591.6</v>
      </c>
      <c r="F1846" s="61" t="s">
        <v>9</v>
      </c>
      <c r="G1846" s="61"/>
      <c r="H1846" s="68" t="s">
        <v>1070</v>
      </c>
    </row>
    <row r="1847" spans="1:8" x14ac:dyDescent="0.25">
      <c r="A1847" s="94">
        <v>180</v>
      </c>
      <c r="B1847" s="91">
        <v>45166</v>
      </c>
      <c r="C1847" s="59" t="s">
        <v>1552</v>
      </c>
      <c r="D1847" s="60" t="s">
        <v>1173</v>
      </c>
      <c r="E1847" s="61">
        <v>189852.96</v>
      </c>
      <c r="F1847" s="61" t="s">
        <v>23</v>
      </c>
      <c r="G1847" s="61"/>
      <c r="H1847" s="68" t="s">
        <v>1158</v>
      </c>
    </row>
    <row r="1848" spans="1:8" x14ac:dyDescent="0.25">
      <c r="A1848" s="94">
        <v>181</v>
      </c>
      <c r="B1848" s="91">
        <v>45166</v>
      </c>
      <c r="C1848" s="59">
        <v>2445</v>
      </c>
      <c r="D1848" s="60" t="s">
        <v>1553</v>
      </c>
      <c r="E1848" s="61">
        <v>74642.460000000006</v>
      </c>
      <c r="F1848" s="61" t="s">
        <v>9</v>
      </c>
      <c r="G1848" s="61"/>
      <c r="H1848" s="68" t="s">
        <v>1070</v>
      </c>
    </row>
    <row r="1849" spans="1:8" x14ac:dyDescent="0.25">
      <c r="A1849" s="94">
        <v>182</v>
      </c>
      <c r="B1849" s="91">
        <v>45166</v>
      </c>
      <c r="C1849" s="59">
        <v>239601149</v>
      </c>
      <c r="D1849" s="60" t="s">
        <v>1554</v>
      </c>
      <c r="E1849" s="61">
        <v>791769</v>
      </c>
      <c r="F1849" s="61" t="s">
        <v>23</v>
      </c>
      <c r="G1849" s="61"/>
      <c r="H1849" s="68" t="s">
        <v>49</v>
      </c>
    </row>
    <row r="1850" spans="1:8" x14ac:dyDescent="0.25">
      <c r="A1850" s="94">
        <v>183</v>
      </c>
      <c r="B1850" s="91">
        <v>45166</v>
      </c>
      <c r="C1850" s="59">
        <v>239601122</v>
      </c>
      <c r="D1850" s="60" t="s">
        <v>1554</v>
      </c>
      <c r="E1850" s="61">
        <v>815762</v>
      </c>
      <c r="F1850" s="61" t="s">
        <v>23</v>
      </c>
      <c r="G1850" s="61"/>
      <c r="H1850" s="68" t="s">
        <v>49</v>
      </c>
    </row>
    <row r="1851" spans="1:8" x14ac:dyDescent="0.25">
      <c r="A1851" s="94">
        <v>184</v>
      </c>
      <c r="B1851" s="91">
        <v>45166</v>
      </c>
      <c r="C1851" s="59" t="s">
        <v>1555</v>
      </c>
      <c r="D1851" s="60" t="s">
        <v>1556</v>
      </c>
      <c r="E1851" s="61">
        <v>1260000</v>
      </c>
      <c r="F1851" s="61" t="s">
        <v>9</v>
      </c>
      <c r="G1851" s="61" t="s">
        <v>1557</v>
      </c>
      <c r="H1851" s="68" t="s">
        <v>1070</v>
      </c>
    </row>
    <row r="1852" spans="1:8" x14ac:dyDescent="0.25">
      <c r="A1852" s="94">
        <v>185</v>
      </c>
      <c r="B1852" s="91">
        <v>45166</v>
      </c>
      <c r="C1852" s="59" t="s">
        <v>1558</v>
      </c>
      <c r="D1852" s="60" t="s">
        <v>1556</v>
      </c>
      <c r="E1852" s="61">
        <v>50860</v>
      </c>
      <c r="F1852" s="61" t="s">
        <v>9</v>
      </c>
      <c r="G1852" s="61" t="s">
        <v>1557</v>
      </c>
      <c r="H1852" s="68" t="s">
        <v>1070</v>
      </c>
    </row>
    <row r="1853" spans="1:8" x14ac:dyDescent="0.25">
      <c r="A1853" s="94">
        <v>186</v>
      </c>
      <c r="B1853" s="91">
        <v>45166</v>
      </c>
      <c r="C1853" s="59" t="s">
        <v>1559</v>
      </c>
      <c r="D1853" s="60" t="s">
        <v>1556</v>
      </c>
      <c r="E1853" s="61">
        <v>550</v>
      </c>
      <c r="F1853" s="61" t="s">
        <v>9</v>
      </c>
      <c r="G1853" s="61" t="s">
        <v>1557</v>
      </c>
      <c r="H1853" s="68" t="s">
        <v>1070</v>
      </c>
    </row>
    <row r="1854" spans="1:8" x14ac:dyDescent="0.25">
      <c r="A1854" s="94">
        <v>187</v>
      </c>
      <c r="B1854" s="91">
        <v>45166</v>
      </c>
      <c r="C1854" s="59">
        <v>104</v>
      </c>
      <c r="D1854" s="60" t="s">
        <v>1560</v>
      </c>
      <c r="E1854" s="61">
        <v>593092.5</v>
      </c>
      <c r="F1854" s="61" t="s">
        <v>23</v>
      </c>
      <c r="G1854" s="61" t="s">
        <v>138</v>
      </c>
      <c r="H1854" s="68" t="s">
        <v>1158</v>
      </c>
    </row>
    <row r="1855" spans="1:8" x14ac:dyDescent="0.25">
      <c r="A1855" s="94">
        <v>188</v>
      </c>
      <c r="B1855" s="91">
        <v>45166</v>
      </c>
      <c r="C1855" s="59">
        <v>105</v>
      </c>
      <c r="D1855" s="60" t="s">
        <v>1560</v>
      </c>
      <c r="E1855" s="61">
        <v>416947.9</v>
      </c>
      <c r="F1855" s="61" t="s">
        <v>23</v>
      </c>
      <c r="G1855" s="61" t="s">
        <v>138</v>
      </c>
      <c r="H1855" s="68" t="s">
        <v>1158</v>
      </c>
    </row>
    <row r="1856" spans="1:8" x14ac:dyDescent="0.25">
      <c r="A1856" s="94">
        <v>189</v>
      </c>
      <c r="B1856" s="91">
        <v>45166</v>
      </c>
      <c r="C1856" s="59">
        <v>106</v>
      </c>
      <c r="D1856" s="60" t="s">
        <v>1560</v>
      </c>
      <c r="E1856" s="61">
        <v>88060</v>
      </c>
      <c r="F1856" s="61" t="s">
        <v>23</v>
      </c>
      <c r="G1856" s="61" t="s">
        <v>138</v>
      </c>
      <c r="H1856" s="68" t="s">
        <v>1158</v>
      </c>
    </row>
    <row r="1857" spans="1:8" x14ac:dyDescent="0.25">
      <c r="A1857" s="94">
        <v>190</v>
      </c>
      <c r="B1857" s="91">
        <v>45186</v>
      </c>
      <c r="C1857" s="59" t="s">
        <v>1561</v>
      </c>
      <c r="D1857" s="60" t="s">
        <v>1562</v>
      </c>
      <c r="E1857" s="61">
        <v>39590</v>
      </c>
      <c r="F1857" s="61" t="s">
        <v>9</v>
      </c>
      <c r="G1857" s="61"/>
      <c r="H1857" s="68" t="s">
        <v>1070</v>
      </c>
    </row>
    <row r="1858" spans="1:8" x14ac:dyDescent="0.25">
      <c r="A1858" s="94">
        <v>191</v>
      </c>
      <c r="B1858" s="91">
        <v>45186</v>
      </c>
      <c r="C1858" s="59">
        <v>188</v>
      </c>
      <c r="D1858" s="60" t="s">
        <v>1563</v>
      </c>
      <c r="E1858" s="61">
        <v>86438.399999999994</v>
      </c>
      <c r="F1858" s="61" t="s">
        <v>9</v>
      </c>
      <c r="G1858" s="61"/>
      <c r="H1858" s="68" t="s">
        <v>1070</v>
      </c>
    </row>
    <row r="1859" spans="1:8" x14ac:dyDescent="0.25">
      <c r="A1859" s="94">
        <v>192</v>
      </c>
      <c r="B1859" s="91">
        <v>45186</v>
      </c>
      <c r="C1859" s="59">
        <v>184</v>
      </c>
      <c r="D1859" s="60" t="s">
        <v>1563</v>
      </c>
      <c r="E1859" s="61">
        <v>169995.51999999999</v>
      </c>
      <c r="F1859" s="61" t="s">
        <v>9</v>
      </c>
      <c r="G1859" s="61"/>
      <c r="H1859" s="68" t="s">
        <v>1070</v>
      </c>
    </row>
    <row r="1860" spans="1:8" x14ac:dyDescent="0.25">
      <c r="A1860" s="94">
        <v>193</v>
      </c>
      <c r="B1860" s="91">
        <v>45186</v>
      </c>
      <c r="C1860" s="59">
        <v>191</v>
      </c>
      <c r="D1860" s="60" t="s">
        <v>1563</v>
      </c>
      <c r="E1860" s="61">
        <v>66989.759999999995</v>
      </c>
      <c r="F1860" s="61" t="s">
        <v>9</v>
      </c>
      <c r="G1860" s="61"/>
      <c r="H1860" s="68" t="s">
        <v>1070</v>
      </c>
    </row>
    <row r="1861" spans="1:8" x14ac:dyDescent="0.25">
      <c r="A1861" s="94">
        <v>194</v>
      </c>
      <c r="B1861" s="91">
        <v>45186</v>
      </c>
      <c r="C1861" s="59">
        <v>181</v>
      </c>
      <c r="D1861" s="60" t="s">
        <v>1563</v>
      </c>
      <c r="E1861" s="61">
        <v>74373.039999999994</v>
      </c>
      <c r="F1861" s="61" t="s">
        <v>9</v>
      </c>
      <c r="G1861" s="61"/>
      <c r="H1861" s="68" t="s">
        <v>1070</v>
      </c>
    </row>
    <row r="1862" spans="1:8" x14ac:dyDescent="0.25">
      <c r="A1862" s="94">
        <v>195</v>
      </c>
      <c r="B1862" s="91">
        <v>45196</v>
      </c>
      <c r="C1862" s="59">
        <v>125</v>
      </c>
      <c r="D1862" s="60" t="s">
        <v>1564</v>
      </c>
      <c r="E1862" s="61">
        <v>41100</v>
      </c>
      <c r="F1862" s="61" t="s">
        <v>9</v>
      </c>
      <c r="G1862" s="61"/>
      <c r="H1862" s="68" t="s">
        <v>1070</v>
      </c>
    </row>
    <row r="1863" spans="1:8" x14ac:dyDescent="0.25">
      <c r="A1863" s="94">
        <v>196</v>
      </c>
      <c r="B1863" s="91">
        <v>45218</v>
      </c>
      <c r="C1863" s="59" t="s">
        <v>1565</v>
      </c>
      <c r="D1863" s="60" t="s">
        <v>1543</v>
      </c>
      <c r="E1863" s="61">
        <v>12076.27</v>
      </c>
      <c r="F1863" s="61" t="s">
        <v>9</v>
      </c>
      <c r="G1863" s="61"/>
      <c r="H1863" s="68" t="s">
        <v>1070</v>
      </c>
    </row>
    <row r="1864" spans="1:8" x14ac:dyDescent="0.25">
      <c r="A1864" s="94">
        <v>197</v>
      </c>
      <c r="B1864" s="91">
        <v>45219</v>
      </c>
      <c r="C1864" s="59">
        <v>210</v>
      </c>
      <c r="D1864" s="60" t="s">
        <v>1566</v>
      </c>
      <c r="E1864" s="61">
        <v>1085740</v>
      </c>
      <c r="F1864" s="61" t="s">
        <v>23</v>
      </c>
      <c r="G1864" s="61"/>
      <c r="H1864" s="68" t="s">
        <v>1158</v>
      </c>
    </row>
    <row r="1865" spans="1:8" x14ac:dyDescent="0.25">
      <c r="A1865" s="94">
        <v>198</v>
      </c>
      <c r="B1865" s="91">
        <v>45219</v>
      </c>
      <c r="C1865" s="59" t="s">
        <v>1420</v>
      </c>
      <c r="D1865" s="60" t="s">
        <v>1421</v>
      </c>
      <c r="E1865" s="61">
        <v>78193.16</v>
      </c>
      <c r="F1865" s="61" t="s">
        <v>9</v>
      </c>
      <c r="G1865" s="61"/>
      <c r="H1865" s="68" t="s">
        <v>1093</v>
      </c>
    </row>
    <row r="1866" spans="1:8" x14ac:dyDescent="0.25">
      <c r="A1866" s="94">
        <v>199</v>
      </c>
      <c r="B1866" s="91">
        <v>45219</v>
      </c>
      <c r="C1866" s="59" t="s">
        <v>1567</v>
      </c>
      <c r="D1866" s="60" t="s">
        <v>1421</v>
      </c>
      <c r="E1866" s="61">
        <v>93060.13</v>
      </c>
      <c r="F1866" s="61" t="s">
        <v>9</v>
      </c>
      <c r="G1866" s="61"/>
      <c r="H1866" s="68" t="s">
        <v>1093</v>
      </c>
    </row>
    <row r="1867" spans="1:8" x14ac:dyDescent="0.25">
      <c r="A1867" s="94">
        <v>200</v>
      </c>
      <c r="B1867" s="91">
        <v>45219</v>
      </c>
      <c r="C1867" s="59" t="s">
        <v>1568</v>
      </c>
      <c r="D1867" s="60" t="s">
        <v>1421</v>
      </c>
      <c r="E1867" s="61">
        <v>9943.7999999999993</v>
      </c>
      <c r="F1867" s="61" t="s">
        <v>9</v>
      </c>
      <c r="G1867" s="61"/>
      <c r="H1867" s="68" t="s">
        <v>1093</v>
      </c>
    </row>
    <row r="1868" spans="1:8" x14ac:dyDescent="0.25">
      <c r="A1868" s="94">
        <v>201</v>
      </c>
      <c r="B1868" s="91">
        <v>45223</v>
      </c>
      <c r="C1868" s="59">
        <v>1023</v>
      </c>
      <c r="D1868" s="60" t="s">
        <v>1569</v>
      </c>
      <c r="E1868" s="61">
        <v>84915</v>
      </c>
      <c r="F1868" s="61" t="s">
        <v>9</v>
      </c>
      <c r="G1868" s="61"/>
      <c r="H1868" s="68" t="s">
        <v>1070</v>
      </c>
    </row>
    <row r="1869" spans="1:8" x14ac:dyDescent="0.25">
      <c r="A1869" s="94">
        <v>202</v>
      </c>
      <c r="B1869" s="91">
        <v>45232</v>
      </c>
      <c r="C1869" s="59" t="s">
        <v>1570</v>
      </c>
      <c r="D1869" s="60" t="s">
        <v>1173</v>
      </c>
      <c r="E1869" s="61">
        <v>152187.75</v>
      </c>
      <c r="F1869" s="61" t="s">
        <v>23</v>
      </c>
      <c r="G1869" s="61"/>
      <c r="H1869" s="68" t="s">
        <v>1158</v>
      </c>
    </row>
    <row r="1870" spans="1:8" x14ac:dyDescent="0.25">
      <c r="A1870" s="94">
        <v>203</v>
      </c>
      <c r="B1870" s="91">
        <v>45232</v>
      </c>
      <c r="C1870" s="59">
        <v>169</v>
      </c>
      <c r="D1870" s="60" t="s">
        <v>1553</v>
      </c>
      <c r="E1870" s="61">
        <v>75000</v>
      </c>
      <c r="F1870" s="61" t="s">
        <v>9</v>
      </c>
      <c r="G1870" s="61"/>
      <c r="H1870" s="68" t="s">
        <v>1070</v>
      </c>
    </row>
    <row r="1871" spans="1:8" x14ac:dyDescent="0.25">
      <c r="A1871" s="94">
        <v>204</v>
      </c>
      <c r="B1871" s="91">
        <v>45238</v>
      </c>
      <c r="C1871" s="59" t="s">
        <v>1571</v>
      </c>
      <c r="D1871" s="60" t="s">
        <v>1186</v>
      </c>
      <c r="E1871" s="61">
        <v>41014.239999999998</v>
      </c>
      <c r="F1871" s="61" t="s">
        <v>9</v>
      </c>
      <c r="G1871" s="61"/>
      <c r="H1871" s="68" t="s">
        <v>1070</v>
      </c>
    </row>
    <row r="1872" spans="1:8" x14ac:dyDescent="0.25">
      <c r="A1872" s="94">
        <v>205</v>
      </c>
      <c r="B1872" s="91">
        <v>45246</v>
      </c>
      <c r="C1872" s="59">
        <v>878</v>
      </c>
      <c r="D1872" s="60" t="s">
        <v>1572</v>
      </c>
      <c r="E1872" s="61">
        <v>3375</v>
      </c>
      <c r="F1872" s="61" t="s">
        <v>9</v>
      </c>
      <c r="G1872" s="61"/>
      <c r="H1872" s="68" t="s">
        <v>1573</v>
      </c>
    </row>
    <row r="1873" spans="1:8" x14ac:dyDescent="0.25">
      <c r="A1873" s="94">
        <v>206</v>
      </c>
      <c r="B1873" s="91">
        <v>45246</v>
      </c>
      <c r="C1873" s="59">
        <v>40098</v>
      </c>
      <c r="D1873" s="60" t="s">
        <v>1574</v>
      </c>
      <c r="E1873" s="61">
        <v>55508</v>
      </c>
      <c r="F1873" s="61" t="s">
        <v>9</v>
      </c>
      <c r="G1873" s="61"/>
      <c r="H1873" s="68" t="s">
        <v>1575</v>
      </c>
    </row>
    <row r="1874" spans="1:8" x14ac:dyDescent="0.25">
      <c r="A1874" s="94">
        <v>207</v>
      </c>
      <c r="B1874" s="91">
        <v>45246</v>
      </c>
      <c r="C1874" s="59">
        <v>2024147908</v>
      </c>
      <c r="D1874" s="60" t="s">
        <v>1576</v>
      </c>
      <c r="E1874" s="61">
        <v>7686.36</v>
      </c>
      <c r="F1874" s="61" t="s">
        <v>9</v>
      </c>
      <c r="G1874" s="61"/>
      <c r="H1874" s="68" t="s">
        <v>1577</v>
      </c>
    </row>
    <row r="1875" spans="1:8" x14ac:dyDescent="0.25">
      <c r="A1875" s="94">
        <v>208</v>
      </c>
      <c r="B1875" s="91">
        <v>45246</v>
      </c>
      <c r="C1875" s="59">
        <v>2024145386</v>
      </c>
      <c r="D1875" s="60" t="s">
        <v>1576</v>
      </c>
      <c r="E1875" s="61">
        <v>302450.76</v>
      </c>
      <c r="F1875" s="61" t="s">
        <v>9</v>
      </c>
      <c r="G1875" s="61"/>
      <c r="H1875" s="68" t="s">
        <v>1577</v>
      </c>
    </row>
    <row r="1876" spans="1:8" x14ac:dyDescent="0.25">
      <c r="A1876" s="94">
        <v>209</v>
      </c>
      <c r="B1876" s="91">
        <v>45250</v>
      </c>
      <c r="C1876" s="59">
        <v>155</v>
      </c>
      <c r="D1876" s="60" t="s">
        <v>1560</v>
      </c>
      <c r="E1876" s="61">
        <v>383385</v>
      </c>
      <c r="F1876" s="61" t="s">
        <v>23</v>
      </c>
      <c r="G1876" s="61" t="s">
        <v>138</v>
      </c>
      <c r="H1876" s="68" t="s">
        <v>1158</v>
      </c>
    </row>
    <row r="1877" spans="1:8" x14ac:dyDescent="0.25">
      <c r="A1877" s="94">
        <v>210</v>
      </c>
      <c r="B1877" s="91">
        <v>45250</v>
      </c>
      <c r="C1877" s="59">
        <v>239602197</v>
      </c>
      <c r="D1877" s="60" t="s">
        <v>1554</v>
      </c>
      <c r="E1877" s="61">
        <v>540006</v>
      </c>
      <c r="F1877" s="61" t="s">
        <v>23</v>
      </c>
      <c r="G1877" s="61"/>
      <c r="H1877" s="68" t="s">
        <v>49</v>
      </c>
    </row>
    <row r="1878" spans="1:8" x14ac:dyDescent="0.25">
      <c r="A1878" s="94">
        <v>211</v>
      </c>
      <c r="B1878" s="91">
        <v>45250</v>
      </c>
      <c r="C1878" s="59">
        <v>3645</v>
      </c>
      <c r="D1878" s="60" t="s">
        <v>1574</v>
      </c>
      <c r="E1878" s="61">
        <v>75000</v>
      </c>
      <c r="F1878" s="61" t="s">
        <v>9</v>
      </c>
      <c r="G1878" s="61"/>
      <c r="H1878" s="68" t="s">
        <v>1575</v>
      </c>
    </row>
    <row r="1879" spans="1:8" x14ac:dyDescent="0.25">
      <c r="A1879" s="94">
        <v>212</v>
      </c>
      <c r="B1879" s="91">
        <v>45264</v>
      </c>
      <c r="C1879" s="59">
        <v>215</v>
      </c>
      <c r="D1879" s="60" t="s">
        <v>1563</v>
      </c>
      <c r="E1879" s="61">
        <v>7761.45</v>
      </c>
      <c r="F1879" s="61" t="s">
        <v>9</v>
      </c>
      <c r="G1879" s="61"/>
      <c r="H1879" s="68" t="s">
        <v>1070</v>
      </c>
    </row>
    <row r="1880" spans="1:8" x14ac:dyDescent="0.25">
      <c r="A1880" s="94">
        <v>213</v>
      </c>
      <c r="B1880" s="91">
        <v>45264</v>
      </c>
      <c r="C1880" s="59">
        <v>219</v>
      </c>
      <c r="D1880" s="60" t="s">
        <v>1563</v>
      </c>
      <c r="E1880" s="61">
        <v>109860.64</v>
      </c>
      <c r="F1880" s="61" t="s">
        <v>9</v>
      </c>
      <c r="G1880" s="61"/>
      <c r="H1880" s="68" t="s">
        <v>1070</v>
      </c>
    </row>
    <row r="1881" spans="1:8" x14ac:dyDescent="0.25">
      <c r="A1881" s="94">
        <v>214</v>
      </c>
      <c r="B1881" s="91">
        <v>45264</v>
      </c>
      <c r="C1881" s="59">
        <v>132</v>
      </c>
      <c r="D1881" s="60" t="s">
        <v>1563</v>
      </c>
      <c r="E1881" s="61">
        <v>41778.559999999998</v>
      </c>
      <c r="F1881" s="61" t="s">
        <v>9</v>
      </c>
      <c r="G1881" s="61"/>
      <c r="H1881" s="68" t="s">
        <v>1070</v>
      </c>
    </row>
    <row r="1882" spans="1:8" x14ac:dyDescent="0.25">
      <c r="A1882" s="94">
        <v>215</v>
      </c>
      <c r="B1882" s="91">
        <v>45264</v>
      </c>
      <c r="C1882" s="59">
        <v>196</v>
      </c>
      <c r="D1882" s="60" t="s">
        <v>1563</v>
      </c>
      <c r="E1882" s="61">
        <v>40337.919999999998</v>
      </c>
      <c r="F1882" s="61" t="s">
        <v>9</v>
      </c>
      <c r="G1882" s="61"/>
      <c r="H1882" s="68" t="s">
        <v>1070</v>
      </c>
    </row>
    <row r="1883" spans="1:8" x14ac:dyDescent="0.25">
      <c r="A1883" s="94">
        <v>216</v>
      </c>
      <c r="B1883" s="91">
        <v>45267</v>
      </c>
      <c r="C1883" s="59">
        <v>2159</v>
      </c>
      <c r="D1883" s="60" t="s">
        <v>1578</v>
      </c>
      <c r="E1883" s="61">
        <v>32000</v>
      </c>
      <c r="F1883" s="61" t="s">
        <v>23</v>
      </c>
      <c r="G1883" s="61" t="s">
        <v>138</v>
      </c>
      <c r="H1883" s="68" t="s">
        <v>1158</v>
      </c>
    </row>
    <row r="1884" spans="1:8" x14ac:dyDescent="0.25">
      <c r="A1884" s="94">
        <v>217</v>
      </c>
      <c r="B1884" s="91">
        <v>45267</v>
      </c>
      <c r="C1884" s="59">
        <v>2152</v>
      </c>
      <c r="D1884" s="60" t="s">
        <v>1578</v>
      </c>
      <c r="E1884" s="61">
        <v>32000</v>
      </c>
      <c r="F1884" s="61" t="s">
        <v>23</v>
      </c>
      <c r="G1884" s="61" t="s">
        <v>138</v>
      </c>
      <c r="H1884" s="68" t="s">
        <v>1158</v>
      </c>
    </row>
    <row r="1885" spans="1:8" x14ac:dyDescent="0.25">
      <c r="A1885" s="94">
        <v>218</v>
      </c>
      <c r="B1885" s="91">
        <v>45270</v>
      </c>
      <c r="C1885" s="59">
        <v>141</v>
      </c>
      <c r="D1885" s="60" t="s">
        <v>1563</v>
      </c>
      <c r="E1885" s="61">
        <v>28560.18</v>
      </c>
      <c r="F1885" s="61" t="s">
        <v>9</v>
      </c>
      <c r="G1885" s="61"/>
      <c r="H1885" s="68" t="s">
        <v>1070</v>
      </c>
    </row>
    <row r="1886" spans="1:8" x14ac:dyDescent="0.25">
      <c r="A1886" s="94">
        <v>219</v>
      </c>
      <c r="B1886" s="91">
        <v>45278</v>
      </c>
      <c r="C1886" s="59" t="s">
        <v>1579</v>
      </c>
      <c r="D1886" s="60" t="s">
        <v>1161</v>
      </c>
      <c r="E1886" s="61">
        <v>149520</v>
      </c>
      <c r="F1886" s="61" t="s">
        <v>23</v>
      </c>
      <c r="G1886" s="61" t="s">
        <v>138</v>
      </c>
      <c r="H1886" s="68" t="s">
        <v>1158</v>
      </c>
    </row>
    <row r="1887" spans="1:8" x14ac:dyDescent="0.25">
      <c r="A1887" s="94">
        <v>220</v>
      </c>
      <c r="B1887" s="91">
        <v>45278</v>
      </c>
      <c r="C1887" s="59" t="s">
        <v>1580</v>
      </c>
      <c r="D1887" s="60" t="s">
        <v>1161</v>
      </c>
      <c r="E1887" s="61">
        <v>24000</v>
      </c>
      <c r="F1887" s="61" t="s">
        <v>23</v>
      </c>
      <c r="G1887" s="61" t="s">
        <v>138</v>
      </c>
      <c r="H1887" s="68" t="s">
        <v>1158</v>
      </c>
    </row>
    <row r="1888" spans="1:8" x14ac:dyDescent="0.25">
      <c r="A1888" s="94">
        <v>221</v>
      </c>
      <c r="B1888" s="91">
        <v>45278</v>
      </c>
      <c r="C1888" s="59" t="s">
        <v>1581</v>
      </c>
      <c r="D1888" s="60" t="s">
        <v>1161</v>
      </c>
      <c r="E1888" s="61">
        <v>200000</v>
      </c>
      <c r="F1888" s="61" t="s">
        <v>23</v>
      </c>
      <c r="G1888" s="61" t="s">
        <v>138</v>
      </c>
      <c r="H1888" s="68" t="s">
        <v>1158</v>
      </c>
    </row>
    <row r="1889" spans="1:8" x14ac:dyDescent="0.25">
      <c r="A1889" s="94">
        <v>222</v>
      </c>
      <c r="B1889" s="91">
        <v>45278</v>
      </c>
      <c r="C1889" s="59" t="s">
        <v>1582</v>
      </c>
      <c r="D1889" s="60" t="s">
        <v>1161</v>
      </c>
      <c r="E1889" s="61">
        <v>273704.36</v>
      </c>
      <c r="F1889" s="61" t="s">
        <v>23</v>
      </c>
      <c r="G1889" s="61" t="s">
        <v>138</v>
      </c>
      <c r="H1889" s="68" t="s">
        <v>1158</v>
      </c>
    </row>
    <row r="1890" spans="1:8" x14ac:dyDescent="0.25">
      <c r="A1890" s="94">
        <v>223</v>
      </c>
      <c r="B1890" s="91">
        <v>45278</v>
      </c>
      <c r="C1890" s="59">
        <v>5071006149</v>
      </c>
      <c r="D1890" s="60" t="s">
        <v>1583</v>
      </c>
      <c r="E1890" s="61">
        <v>227134.48</v>
      </c>
      <c r="F1890" s="61" t="s">
        <v>9</v>
      </c>
      <c r="G1890" s="61"/>
      <c r="H1890" s="68" t="s">
        <v>1070</v>
      </c>
    </row>
    <row r="1891" spans="1:8" x14ac:dyDescent="0.25">
      <c r="A1891" s="94">
        <v>224</v>
      </c>
      <c r="B1891" s="91">
        <v>45278</v>
      </c>
      <c r="C1891" s="59">
        <v>5071006148</v>
      </c>
      <c r="D1891" s="60" t="s">
        <v>1583</v>
      </c>
      <c r="E1891" s="61">
        <v>601238.31999999995</v>
      </c>
      <c r="F1891" s="61" t="s">
        <v>9</v>
      </c>
      <c r="G1891" s="61"/>
      <c r="H1891" s="68" t="s">
        <v>1070</v>
      </c>
    </row>
    <row r="1892" spans="1:8" x14ac:dyDescent="0.25">
      <c r="A1892" s="94">
        <v>225</v>
      </c>
      <c r="B1892" s="91">
        <v>45280</v>
      </c>
      <c r="C1892" s="59" t="s">
        <v>1584</v>
      </c>
      <c r="D1892" s="60" t="s">
        <v>1067</v>
      </c>
      <c r="E1892" s="61">
        <v>4383.6899999999996</v>
      </c>
      <c r="F1892" s="61" t="s">
        <v>9</v>
      </c>
      <c r="G1892" s="61"/>
      <c r="H1892" s="68" t="s">
        <v>1070</v>
      </c>
    </row>
    <row r="1893" spans="1:8" x14ac:dyDescent="0.25">
      <c r="A1893" s="94">
        <v>226</v>
      </c>
      <c r="B1893" s="91">
        <v>45280</v>
      </c>
      <c r="C1893" s="59" t="s">
        <v>1585</v>
      </c>
      <c r="D1893" s="60" t="s">
        <v>1067</v>
      </c>
      <c r="E1893" s="61">
        <v>2855605.02</v>
      </c>
      <c r="F1893" s="61" t="s">
        <v>9</v>
      </c>
      <c r="G1893" s="61"/>
      <c r="H1893" s="68" t="s">
        <v>1070</v>
      </c>
    </row>
    <row r="1894" spans="1:8" x14ac:dyDescent="0.25">
      <c r="A1894" s="94">
        <v>227</v>
      </c>
      <c r="B1894" s="91">
        <v>45287</v>
      </c>
      <c r="C1894" s="59">
        <v>4999</v>
      </c>
      <c r="D1894" s="60" t="s">
        <v>1553</v>
      </c>
      <c r="E1894" s="61">
        <v>599.99</v>
      </c>
      <c r="F1894" s="61" t="s">
        <v>9</v>
      </c>
      <c r="G1894" s="61"/>
      <c r="H1894" s="68" t="s">
        <v>1070</v>
      </c>
    </row>
    <row r="1895" spans="1:8" x14ac:dyDescent="0.25">
      <c r="A1895" s="94">
        <v>228</v>
      </c>
      <c r="B1895" s="91">
        <v>45287</v>
      </c>
      <c r="C1895" s="59">
        <v>4795</v>
      </c>
      <c r="D1895" s="60" t="s">
        <v>1553</v>
      </c>
      <c r="E1895" s="61">
        <v>10592.5</v>
      </c>
      <c r="F1895" s="61" t="s">
        <v>9</v>
      </c>
      <c r="G1895" s="61"/>
      <c r="H1895" s="68" t="s">
        <v>1070</v>
      </c>
    </row>
    <row r="1896" spans="1:8" x14ac:dyDescent="0.25">
      <c r="A1896" s="94">
        <v>229</v>
      </c>
      <c r="B1896" s="91">
        <v>45287</v>
      </c>
      <c r="C1896" s="59">
        <v>4470</v>
      </c>
      <c r="D1896" s="60" t="s">
        <v>1553</v>
      </c>
      <c r="E1896" s="61">
        <v>1369.02</v>
      </c>
      <c r="F1896" s="61" t="s">
        <v>9</v>
      </c>
      <c r="G1896" s="61"/>
      <c r="H1896" s="68" t="s">
        <v>1070</v>
      </c>
    </row>
    <row r="1897" spans="1:8" x14ac:dyDescent="0.25">
      <c r="A1897" s="94">
        <v>230</v>
      </c>
      <c r="B1897" s="91">
        <v>45287</v>
      </c>
      <c r="C1897" s="59" t="s">
        <v>1586</v>
      </c>
      <c r="D1897" s="60" t="s">
        <v>1562</v>
      </c>
      <c r="E1897" s="61">
        <v>8338.98</v>
      </c>
      <c r="F1897" s="61" t="s">
        <v>9</v>
      </c>
      <c r="G1897" s="61"/>
      <c r="H1897" s="68" t="s">
        <v>1070</v>
      </c>
    </row>
    <row r="1898" spans="1:8" x14ac:dyDescent="0.25">
      <c r="A1898" s="94">
        <v>231</v>
      </c>
      <c r="B1898" s="91">
        <v>45287</v>
      </c>
      <c r="C1898" s="59" t="s">
        <v>1587</v>
      </c>
      <c r="D1898" s="60" t="s">
        <v>1562</v>
      </c>
      <c r="E1898" s="61">
        <v>27576.28</v>
      </c>
      <c r="F1898" s="61" t="s">
        <v>9</v>
      </c>
      <c r="G1898" s="61"/>
      <c r="H1898" s="68" t="s">
        <v>1070</v>
      </c>
    </row>
    <row r="1899" spans="1:8" x14ac:dyDescent="0.25">
      <c r="A1899" s="94">
        <v>232</v>
      </c>
      <c r="B1899" s="91">
        <v>45287</v>
      </c>
      <c r="C1899" s="59" t="s">
        <v>1588</v>
      </c>
      <c r="D1899" s="60" t="s">
        <v>1562</v>
      </c>
      <c r="E1899" s="61">
        <v>525.41999999999996</v>
      </c>
      <c r="F1899" s="61" t="s">
        <v>9</v>
      </c>
      <c r="G1899" s="61"/>
      <c r="H1899" s="68" t="s">
        <v>1070</v>
      </c>
    </row>
    <row r="1900" spans="1:8" x14ac:dyDescent="0.25">
      <c r="A1900" s="94">
        <v>233</v>
      </c>
      <c r="B1900" s="91">
        <v>45287</v>
      </c>
      <c r="C1900" s="59" t="s">
        <v>1589</v>
      </c>
      <c r="D1900" s="60" t="s">
        <v>1562</v>
      </c>
      <c r="E1900" s="61">
        <v>1322.04</v>
      </c>
      <c r="F1900" s="61" t="s">
        <v>9</v>
      </c>
      <c r="G1900" s="61"/>
      <c r="H1900" s="68" t="s">
        <v>1070</v>
      </c>
    </row>
    <row r="1901" spans="1:8" x14ac:dyDescent="0.25">
      <c r="A1901" s="94">
        <v>234</v>
      </c>
      <c r="B1901" s="91">
        <v>45287</v>
      </c>
      <c r="C1901" s="59" t="s">
        <v>1590</v>
      </c>
      <c r="D1901" s="60" t="s">
        <v>1562</v>
      </c>
      <c r="E1901" s="61">
        <v>1056.78</v>
      </c>
      <c r="F1901" s="61" t="s">
        <v>9</v>
      </c>
      <c r="G1901" s="61"/>
      <c r="H1901" s="68" t="s">
        <v>1070</v>
      </c>
    </row>
    <row r="1902" spans="1:8" x14ac:dyDescent="0.25">
      <c r="A1902" s="94">
        <v>235</v>
      </c>
      <c r="B1902" s="91">
        <v>45287</v>
      </c>
      <c r="C1902" s="59">
        <v>2270</v>
      </c>
      <c r="D1902" s="60" t="s">
        <v>1578</v>
      </c>
      <c r="E1902" s="61">
        <v>148760</v>
      </c>
      <c r="F1902" s="61" t="s">
        <v>23</v>
      </c>
      <c r="G1902" s="61" t="s">
        <v>138</v>
      </c>
      <c r="H1902" s="68" t="s">
        <v>1158</v>
      </c>
    </row>
    <row r="1903" spans="1:8" x14ac:dyDescent="0.25">
      <c r="A1903" s="94">
        <v>236</v>
      </c>
      <c r="B1903" s="91">
        <v>45287</v>
      </c>
      <c r="C1903" s="59">
        <v>2152</v>
      </c>
      <c r="D1903" s="60" t="s">
        <v>1578</v>
      </c>
      <c r="E1903" s="61">
        <v>32000</v>
      </c>
      <c r="F1903" s="61" t="s">
        <v>23</v>
      </c>
      <c r="G1903" s="61" t="s">
        <v>138</v>
      </c>
      <c r="H1903" s="68" t="s">
        <v>1158</v>
      </c>
    </row>
    <row r="1904" spans="1:8" x14ac:dyDescent="0.25">
      <c r="A1904" s="94">
        <v>237</v>
      </c>
      <c r="B1904" s="91">
        <v>45287</v>
      </c>
      <c r="C1904" s="59">
        <v>2159</v>
      </c>
      <c r="D1904" s="60" t="s">
        <v>1578</v>
      </c>
      <c r="E1904" s="61">
        <v>32000</v>
      </c>
      <c r="F1904" s="61" t="s">
        <v>23</v>
      </c>
      <c r="G1904" s="61" t="s">
        <v>138</v>
      </c>
      <c r="H1904" s="68" t="s">
        <v>1158</v>
      </c>
    </row>
    <row r="1905" spans="1:8" x14ac:dyDescent="0.25">
      <c r="A1905" s="94">
        <v>238</v>
      </c>
      <c r="B1905" s="91">
        <v>45287</v>
      </c>
      <c r="C1905" s="59">
        <v>2206</v>
      </c>
      <c r="D1905" s="60" t="s">
        <v>1578</v>
      </c>
      <c r="E1905" s="61">
        <v>113560</v>
      </c>
      <c r="F1905" s="61" t="s">
        <v>23</v>
      </c>
      <c r="G1905" s="61" t="s">
        <v>138</v>
      </c>
      <c r="H1905" s="68" t="s">
        <v>1158</v>
      </c>
    </row>
    <row r="1906" spans="1:8" x14ac:dyDescent="0.25">
      <c r="A1906" s="94">
        <v>239</v>
      </c>
      <c r="B1906" s="91">
        <v>45287</v>
      </c>
      <c r="C1906" s="59">
        <v>2232</v>
      </c>
      <c r="D1906" s="60" t="s">
        <v>1578</v>
      </c>
      <c r="E1906" s="61">
        <v>125460</v>
      </c>
      <c r="F1906" s="61" t="s">
        <v>23</v>
      </c>
      <c r="G1906" s="61" t="s">
        <v>138</v>
      </c>
      <c r="H1906" s="68" t="s">
        <v>1158</v>
      </c>
    </row>
    <row r="1907" spans="1:8" x14ac:dyDescent="0.25">
      <c r="A1907" s="94">
        <v>240</v>
      </c>
      <c r="B1907" s="91">
        <v>45287</v>
      </c>
      <c r="C1907" s="59">
        <v>2198</v>
      </c>
      <c r="D1907" s="60" t="s">
        <v>1578</v>
      </c>
      <c r="E1907" s="61">
        <v>253470</v>
      </c>
      <c r="F1907" s="61" t="s">
        <v>23</v>
      </c>
      <c r="G1907" s="61" t="s">
        <v>138</v>
      </c>
      <c r="H1907" s="68" t="s">
        <v>1158</v>
      </c>
    </row>
    <row r="1908" spans="1:8" x14ac:dyDescent="0.25">
      <c r="A1908" s="94">
        <v>241</v>
      </c>
      <c r="B1908" s="91">
        <v>45287</v>
      </c>
      <c r="C1908" s="59">
        <v>2194</v>
      </c>
      <c r="D1908" s="60" t="s">
        <v>1578</v>
      </c>
      <c r="E1908" s="61">
        <v>253470</v>
      </c>
      <c r="F1908" s="61" t="s">
        <v>23</v>
      </c>
      <c r="G1908" s="61" t="s">
        <v>138</v>
      </c>
      <c r="H1908" s="68" t="s">
        <v>1158</v>
      </c>
    </row>
    <row r="1909" spans="1:8" x14ac:dyDescent="0.25">
      <c r="A1909" s="94">
        <v>242</v>
      </c>
      <c r="B1909" s="91">
        <v>45291</v>
      </c>
      <c r="C1909" s="59">
        <v>5407</v>
      </c>
      <c r="D1909" s="60" t="s">
        <v>1591</v>
      </c>
      <c r="E1909" s="61">
        <v>9004</v>
      </c>
      <c r="F1909" s="61" t="s">
        <v>9</v>
      </c>
      <c r="G1909" s="61"/>
      <c r="H1909" s="68" t="s">
        <v>1087</v>
      </c>
    </row>
    <row r="1910" spans="1:8" x14ac:dyDescent="0.25">
      <c r="A1910" s="94">
        <v>243</v>
      </c>
      <c r="B1910" s="91">
        <v>45291</v>
      </c>
      <c r="C1910" s="59">
        <v>347</v>
      </c>
      <c r="D1910" s="60" t="s">
        <v>1566</v>
      </c>
      <c r="E1910" s="61">
        <v>295601</v>
      </c>
      <c r="F1910" s="61" t="s">
        <v>23</v>
      </c>
      <c r="G1910" s="61"/>
      <c r="H1910" s="68" t="s">
        <v>1158</v>
      </c>
    </row>
    <row r="1911" spans="1:8" x14ac:dyDescent="0.25">
      <c r="A1911" s="94">
        <v>244</v>
      </c>
      <c r="B1911" s="91">
        <v>45291</v>
      </c>
      <c r="C1911" s="59">
        <v>16</v>
      </c>
      <c r="D1911" s="60" t="s">
        <v>1173</v>
      </c>
      <c r="E1911" s="61">
        <v>2023160</v>
      </c>
      <c r="F1911" s="61" t="s">
        <v>23</v>
      </c>
      <c r="G1911" s="61"/>
      <c r="H1911" s="68" t="s">
        <v>1158</v>
      </c>
    </row>
    <row r="1912" spans="1:8" x14ac:dyDescent="0.25">
      <c r="A1912" s="94">
        <v>245</v>
      </c>
      <c r="B1912" s="91">
        <v>45291</v>
      </c>
      <c r="C1912" s="59">
        <v>79</v>
      </c>
      <c r="D1912" s="60" t="s">
        <v>1556</v>
      </c>
      <c r="E1912" s="61">
        <v>117500</v>
      </c>
      <c r="F1912" s="61" t="s">
        <v>9</v>
      </c>
      <c r="G1912" s="61" t="s">
        <v>1557</v>
      </c>
      <c r="H1912" s="68" t="s">
        <v>1070</v>
      </c>
    </row>
    <row r="1913" spans="1:8" x14ac:dyDescent="0.25">
      <c r="A1913" s="94">
        <v>246</v>
      </c>
      <c r="B1913" s="91">
        <v>45291</v>
      </c>
      <c r="C1913" s="59">
        <v>5897</v>
      </c>
      <c r="D1913" s="60" t="s">
        <v>1475</v>
      </c>
      <c r="E1913" s="61">
        <v>6293.69</v>
      </c>
      <c r="F1913" s="61" t="s">
        <v>23</v>
      </c>
      <c r="G1913" s="73"/>
      <c r="H1913" s="68" t="s">
        <v>1153</v>
      </c>
    </row>
    <row r="1914" spans="1:8" x14ac:dyDescent="0.25">
      <c r="A1914" s="94">
        <v>247</v>
      </c>
      <c r="B1914" s="91">
        <v>45291</v>
      </c>
      <c r="C1914" s="59">
        <v>5724</v>
      </c>
      <c r="D1914" s="60" t="s">
        <v>1475</v>
      </c>
      <c r="E1914" s="61">
        <v>5435</v>
      </c>
      <c r="F1914" s="61" t="s">
        <v>23</v>
      </c>
      <c r="G1914" s="73"/>
      <c r="H1914" s="68" t="s">
        <v>1153</v>
      </c>
    </row>
    <row r="1915" spans="1:8" x14ac:dyDescent="0.25">
      <c r="A1915" s="94">
        <v>248</v>
      </c>
      <c r="B1915" s="91">
        <v>45291</v>
      </c>
      <c r="C1915" s="59" t="s">
        <v>1592</v>
      </c>
      <c r="D1915" s="60" t="s">
        <v>1543</v>
      </c>
      <c r="E1915" s="61">
        <v>5000</v>
      </c>
      <c r="F1915" s="61" t="s">
        <v>23</v>
      </c>
      <c r="G1915" s="73"/>
      <c r="H1915" s="68" t="s">
        <v>1070</v>
      </c>
    </row>
    <row r="1916" spans="1:8" x14ac:dyDescent="0.25">
      <c r="A1916" s="94">
        <v>249</v>
      </c>
      <c r="B1916" s="91">
        <v>45291</v>
      </c>
      <c r="C1916" s="59" t="s">
        <v>1593</v>
      </c>
      <c r="D1916" s="60" t="s">
        <v>1406</v>
      </c>
      <c r="E1916" s="61">
        <v>32392.31</v>
      </c>
      <c r="F1916" s="61" t="s">
        <v>9</v>
      </c>
      <c r="G1916" s="61"/>
      <c r="H1916" s="68" t="s">
        <v>1070</v>
      </c>
    </row>
    <row r="1917" spans="1:8" x14ac:dyDescent="0.25">
      <c r="A1917" s="94">
        <v>250</v>
      </c>
      <c r="B1917" s="91">
        <v>45291</v>
      </c>
      <c r="C1917" s="59" t="s">
        <v>1594</v>
      </c>
      <c r="D1917" s="60" t="s">
        <v>1406</v>
      </c>
      <c r="E1917" s="61">
        <v>9152.56</v>
      </c>
      <c r="F1917" s="61" t="s">
        <v>9</v>
      </c>
      <c r="G1917" s="61"/>
      <c r="H1917" s="68" t="s">
        <v>1070</v>
      </c>
    </row>
    <row r="1918" spans="1:8" x14ac:dyDescent="0.25">
      <c r="A1918" s="94">
        <v>251</v>
      </c>
      <c r="B1918" s="91">
        <v>45291</v>
      </c>
      <c r="C1918" s="59" t="s">
        <v>1595</v>
      </c>
      <c r="D1918" s="60" t="s">
        <v>1406</v>
      </c>
      <c r="E1918" s="61">
        <v>9152.56</v>
      </c>
      <c r="F1918" s="61" t="s">
        <v>9</v>
      </c>
      <c r="G1918" s="61"/>
      <c r="H1918" s="68" t="s">
        <v>1070</v>
      </c>
    </row>
    <row r="1919" spans="1:8" x14ac:dyDescent="0.25">
      <c r="A1919" s="94">
        <v>252</v>
      </c>
      <c r="B1919" s="91">
        <v>45291</v>
      </c>
      <c r="C1919" s="59" t="s">
        <v>1596</v>
      </c>
      <c r="D1919" s="60" t="s">
        <v>1562</v>
      </c>
      <c r="E1919" s="61">
        <v>10955.92</v>
      </c>
      <c r="F1919" s="61" t="s">
        <v>9</v>
      </c>
      <c r="G1919" s="61"/>
      <c r="H1919" s="68" t="s">
        <v>1070</v>
      </c>
    </row>
    <row r="1920" spans="1:8" x14ac:dyDescent="0.25">
      <c r="A1920" s="94">
        <v>253</v>
      </c>
      <c r="B1920" s="91">
        <v>45291</v>
      </c>
      <c r="C1920" s="59" t="s">
        <v>1597</v>
      </c>
      <c r="D1920" s="60" t="s">
        <v>1562</v>
      </c>
      <c r="E1920" s="61">
        <v>3762.72</v>
      </c>
      <c r="F1920" s="61" t="s">
        <v>9</v>
      </c>
      <c r="G1920" s="61"/>
      <c r="H1920" s="68" t="s">
        <v>1070</v>
      </c>
    </row>
    <row r="1921" spans="1:8" x14ac:dyDescent="0.25">
      <c r="A1921" s="94">
        <v>254</v>
      </c>
      <c r="B1921" s="91">
        <v>45291</v>
      </c>
      <c r="C1921" s="59" t="s">
        <v>1598</v>
      </c>
      <c r="D1921" s="60" t="s">
        <v>1562</v>
      </c>
      <c r="E1921" s="61">
        <v>45986.44</v>
      </c>
      <c r="F1921" s="61" t="s">
        <v>9</v>
      </c>
      <c r="G1921" s="61"/>
      <c r="H1921" s="68" t="s">
        <v>1070</v>
      </c>
    </row>
    <row r="1922" spans="1:8" x14ac:dyDescent="0.25">
      <c r="A1922" s="94">
        <v>255</v>
      </c>
      <c r="B1922" s="91">
        <v>45291</v>
      </c>
      <c r="C1922" s="59" t="s">
        <v>1599</v>
      </c>
      <c r="D1922" s="60" t="s">
        <v>1562</v>
      </c>
      <c r="E1922" s="61">
        <v>10200</v>
      </c>
      <c r="F1922" s="61" t="s">
        <v>9</v>
      </c>
      <c r="G1922" s="61"/>
      <c r="H1922" s="68" t="s">
        <v>1070</v>
      </c>
    </row>
    <row r="1923" spans="1:8" x14ac:dyDescent="0.25">
      <c r="A1923" s="94">
        <v>256</v>
      </c>
      <c r="B1923" s="91">
        <v>45291</v>
      </c>
      <c r="C1923" s="59" t="s">
        <v>1600</v>
      </c>
      <c r="D1923" s="60" t="s">
        <v>1562</v>
      </c>
      <c r="E1923" s="61">
        <v>1222.02</v>
      </c>
      <c r="F1923" s="61" t="s">
        <v>9</v>
      </c>
      <c r="G1923" s="61"/>
      <c r="H1923" s="68" t="s">
        <v>1070</v>
      </c>
    </row>
    <row r="1924" spans="1:8" x14ac:dyDescent="0.25">
      <c r="A1924" s="94">
        <v>257</v>
      </c>
      <c r="B1924" s="91">
        <v>45291</v>
      </c>
      <c r="C1924" s="59" t="s">
        <v>1601</v>
      </c>
      <c r="D1924" s="60" t="s">
        <v>1562</v>
      </c>
      <c r="E1924" s="61">
        <v>31978.82</v>
      </c>
      <c r="F1924" s="61" t="s">
        <v>9</v>
      </c>
      <c r="G1924" s="61"/>
      <c r="H1924" s="68" t="s">
        <v>1070</v>
      </c>
    </row>
    <row r="1925" spans="1:8" x14ac:dyDescent="0.25">
      <c r="A1925" s="94">
        <v>258</v>
      </c>
      <c r="B1925" s="91">
        <v>45291</v>
      </c>
      <c r="C1925" s="59" t="s">
        <v>1602</v>
      </c>
      <c r="D1925" s="60" t="s">
        <v>1562</v>
      </c>
      <c r="E1925" s="61">
        <v>10980.5</v>
      </c>
      <c r="F1925" s="61" t="s">
        <v>9</v>
      </c>
      <c r="G1925" s="61"/>
      <c r="H1925" s="68" t="s">
        <v>1070</v>
      </c>
    </row>
    <row r="1926" spans="1:8" x14ac:dyDescent="0.25">
      <c r="A1926" s="94">
        <v>259</v>
      </c>
      <c r="B1926" s="91">
        <v>45291</v>
      </c>
      <c r="C1926" s="59" t="s">
        <v>1603</v>
      </c>
      <c r="D1926" s="60" t="s">
        <v>1562</v>
      </c>
      <c r="E1926" s="61">
        <v>8008.48</v>
      </c>
      <c r="F1926" s="61" t="s">
        <v>9</v>
      </c>
      <c r="G1926" s="61"/>
      <c r="H1926" s="68" t="s">
        <v>1070</v>
      </c>
    </row>
    <row r="1927" spans="1:8" x14ac:dyDescent="0.25">
      <c r="A1927" s="94">
        <v>260</v>
      </c>
      <c r="B1927" s="91">
        <v>45291</v>
      </c>
      <c r="C1927" s="59">
        <v>457</v>
      </c>
      <c r="D1927" s="60" t="s">
        <v>1604</v>
      </c>
      <c r="E1927" s="61">
        <v>236500</v>
      </c>
      <c r="F1927" s="61" t="s">
        <v>23</v>
      </c>
      <c r="G1927" s="61"/>
      <c r="H1927" s="68" t="s">
        <v>1158</v>
      </c>
    </row>
    <row r="1928" spans="1:8" x14ac:dyDescent="0.25">
      <c r="A1928" s="94">
        <v>261</v>
      </c>
      <c r="B1928" s="91">
        <v>45291</v>
      </c>
      <c r="C1928" s="59" t="s">
        <v>1605</v>
      </c>
      <c r="D1928" s="60" t="s">
        <v>1574</v>
      </c>
      <c r="E1928" s="61">
        <v>1386180</v>
      </c>
      <c r="F1928" s="61" t="s">
        <v>9</v>
      </c>
      <c r="G1928" s="61"/>
      <c r="H1928" s="68" t="s">
        <v>1575</v>
      </c>
    </row>
    <row r="1929" spans="1:8" x14ac:dyDescent="0.25">
      <c r="A1929" s="94">
        <v>262</v>
      </c>
      <c r="B1929" s="91">
        <v>45291</v>
      </c>
      <c r="C1929" s="59" t="s">
        <v>1606</v>
      </c>
      <c r="D1929" s="60" t="s">
        <v>1574</v>
      </c>
      <c r="E1929" s="61">
        <v>92500</v>
      </c>
      <c r="F1929" s="61" t="s">
        <v>9</v>
      </c>
      <c r="G1929" s="61"/>
      <c r="H1929" s="68" t="s">
        <v>1575</v>
      </c>
    </row>
    <row r="1930" spans="1:8" x14ac:dyDescent="0.25">
      <c r="A1930" s="94">
        <v>263</v>
      </c>
      <c r="B1930" s="91">
        <v>45291</v>
      </c>
      <c r="C1930" s="59" t="s">
        <v>1607</v>
      </c>
      <c r="D1930" s="60" t="s">
        <v>1574</v>
      </c>
      <c r="E1930" s="61">
        <v>500</v>
      </c>
      <c r="F1930" s="61" t="s">
        <v>9</v>
      </c>
      <c r="G1930" s="61"/>
      <c r="H1930" s="68" t="s">
        <v>1575</v>
      </c>
    </row>
    <row r="1931" spans="1:8" x14ac:dyDescent="0.25">
      <c r="A1931" s="94">
        <v>264</v>
      </c>
      <c r="B1931" s="91">
        <v>45291</v>
      </c>
      <c r="C1931" s="59" t="s">
        <v>1608</v>
      </c>
      <c r="D1931" s="60" t="s">
        <v>1562</v>
      </c>
      <c r="E1931" s="61">
        <v>3006</v>
      </c>
      <c r="F1931" s="61" t="s">
        <v>9</v>
      </c>
      <c r="G1931" s="61"/>
      <c r="H1931" s="68" t="s">
        <v>1070</v>
      </c>
    </row>
    <row r="1932" spans="1:8" x14ac:dyDescent="0.25">
      <c r="A1932" s="94">
        <v>265</v>
      </c>
      <c r="B1932" s="91">
        <v>45291</v>
      </c>
      <c r="C1932" s="59" t="s">
        <v>1478</v>
      </c>
      <c r="D1932" s="60" t="s">
        <v>178</v>
      </c>
      <c r="E1932" s="61">
        <v>9284.74</v>
      </c>
      <c r="F1932" s="61" t="s">
        <v>9</v>
      </c>
      <c r="G1932" s="61" t="s">
        <v>1479</v>
      </c>
      <c r="H1932" s="68" t="s">
        <v>1070</v>
      </c>
    </row>
    <row r="1933" spans="1:8" x14ac:dyDescent="0.25">
      <c r="A1933" s="94">
        <v>266</v>
      </c>
      <c r="B1933" s="91">
        <v>45291</v>
      </c>
      <c r="C1933" s="59" t="s">
        <v>1609</v>
      </c>
      <c r="D1933" s="60" t="s">
        <v>1574</v>
      </c>
      <c r="E1933" s="61">
        <v>35750</v>
      </c>
      <c r="F1933" s="61" t="s">
        <v>9</v>
      </c>
      <c r="G1933" s="61"/>
      <c r="H1933" s="68" t="s">
        <v>1575</v>
      </c>
    </row>
    <row r="1934" spans="1:8" x14ac:dyDescent="0.25">
      <c r="A1934" s="94">
        <v>267</v>
      </c>
      <c r="B1934" s="91">
        <v>45033</v>
      </c>
      <c r="C1934" s="59" t="s">
        <v>1610</v>
      </c>
      <c r="D1934" s="60" t="s">
        <v>1161</v>
      </c>
      <c r="E1934" s="61">
        <v>7917121</v>
      </c>
      <c r="F1934" s="61" t="s">
        <v>23</v>
      </c>
      <c r="G1934" s="61" t="s">
        <v>138</v>
      </c>
      <c r="H1934" s="68" t="s">
        <v>1158</v>
      </c>
    </row>
    <row r="1935" spans="1:8" x14ac:dyDescent="0.25">
      <c r="A1935" s="94">
        <v>268</v>
      </c>
      <c r="B1935" s="91">
        <v>45107</v>
      </c>
      <c r="C1935" s="59" t="s">
        <v>1611</v>
      </c>
      <c r="D1935" s="60" t="s">
        <v>1161</v>
      </c>
      <c r="E1935" s="61">
        <v>7299763</v>
      </c>
      <c r="F1935" s="61" t="s">
        <v>23</v>
      </c>
      <c r="G1935" s="61" t="s">
        <v>138</v>
      </c>
      <c r="H1935" s="68" t="s">
        <v>1158</v>
      </c>
    </row>
    <row r="1936" spans="1:8" x14ac:dyDescent="0.25">
      <c r="A1936" s="94">
        <v>269</v>
      </c>
      <c r="B1936" s="91">
        <v>45124</v>
      </c>
      <c r="C1936" s="59">
        <v>29</v>
      </c>
      <c r="D1936" s="60" t="s">
        <v>1612</v>
      </c>
      <c r="E1936" s="61">
        <v>710000</v>
      </c>
      <c r="F1936" s="61" t="s">
        <v>9</v>
      </c>
      <c r="G1936" s="61"/>
      <c r="H1936" s="68" t="s">
        <v>1613</v>
      </c>
    </row>
    <row r="1937" spans="1:8" x14ac:dyDescent="0.25">
      <c r="A1937" s="94">
        <v>270</v>
      </c>
      <c r="B1937" s="91">
        <v>45141</v>
      </c>
      <c r="C1937" s="59">
        <v>2069</v>
      </c>
      <c r="D1937" s="60" t="s">
        <v>1578</v>
      </c>
      <c r="E1937" s="61">
        <v>168480</v>
      </c>
      <c r="F1937" s="61" t="s">
        <v>23</v>
      </c>
      <c r="G1937" s="61" t="s">
        <v>138</v>
      </c>
      <c r="H1937" s="68" t="s">
        <v>1158</v>
      </c>
    </row>
    <row r="1938" spans="1:8" x14ac:dyDescent="0.25">
      <c r="A1938" s="94">
        <v>271</v>
      </c>
      <c r="B1938" s="91">
        <v>45166</v>
      </c>
      <c r="C1938" s="59">
        <v>9</v>
      </c>
      <c r="D1938" s="60" t="s">
        <v>1422</v>
      </c>
      <c r="E1938" s="61">
        <v>80000</v>
      </c>
      <c r="F1938" s="61" t="s">
        <v>9</v>
      </c>
      <c r="G1938" s="61"/>
      <c r="H1938" s="68" t="s">
        <v>1070</v>
      </c>
    </row>
    <row r="1939" spans="1:8" x14ac:dyDescent="0.25">
      <c r="A1939" s="94">
        <v>272</v>
      </c>
      <c r="B1939" s="91">
        <v>45166</v>
      </c>
      <c r="C1939" s="59">
        <v>2445</v>
      </c>
      <c r="D1939" s="60" t="s">
        <v>1553</v>
      </c>
      <c r="E1939" s="61">
        <v>4200</v>
      </c>
      <c r="F1939" s="61" t="s">
        <v>9</v>
      </c>
      <c r="G1939" s="61"/>
      <c r="H1939" s="68" t="s">
        <v>1070</v>
      </c>
    </row>
    <row r="1940" spans="1:8" x14ac:dyDescent="0.25">
      <c r="A1940" s="94">
        <v>273</v>
      </c>
      <c r="B1940" s="91">
        <v>45173</v>
      </c>
      <c r="C1940" s="59"/>
      <c r="D1940" s="60" t="s">
        <v>1423</v>
      </c>
      <c r="E1940" s="61">
        <v>325000</v>
      </c>
      <c r="F1940" s="61" t="s">
        <v>9</v>
      </c>
      <c r="G1940" s="61"/>
      <c r="H1940" s="68" t="s">
        <v>1070</v>
      </c>
    </row>
    <row r="1941" spans="1:8" x14ac:dyDescent="0.25">
      <c r="A1941" s="94">
        <v>274</v>
      </c>
      <c r="B1941" s="91">
        <v>45186</v>
      </c>
      <c r="C1941" s="59" t="s">
        <v>1614</v>
      </c>
      <c r="D1941" s="60" t="s">
        <v>1406</v>
      </c>
      <c r="E1941" s="61">
        <v>32711.9</v>
      </c>
      <c r="F1941" s="61" t="s">
        <v>9</v>
      </c>
      <c r="G1941" s="61"/>
      <c r="H1941" s="68" t="s">
        <v>1070</v>
      </c>
    </row>
    <row r="1942" spans="1:8" x14ac:dyDescent="0.25">
      <c r="A1942" s="94">
        <v>275</v>
      </c>
      <c r="B1942" s="91">
        <v>45187</v>
      </c>
      <c r="C1942" s="59" t="s">
        <v>1615</v>
      </c>
      <c r="D1942" s="60" t="s">
        <v>1616</v>
      </c>
      <c r="E1942" s="61">
        <v>66388</v>
      </c>
      <c r="F1942" s="61" t="s">
        <v>9</v>
      </c>
      <c r="G1942" s="61"/>
      <c r="H1942" s="68" t="s">
        <v>1093</v>
      </c>
    </row>
    <row r="1943" spans="1:8" x14ac:dyDescent="0.25">
      <c r="A1943" s="94">
        <v>276</v>
      </c>
      <c r="B1943" s="91">
        <v>45219</v>
      </c>
      <c r="C1943" s="59" t="s">
        <v>1617</v>
      </c>
      <c r="D1943" s="60" t="s">
        <v>1173</v>
      </c>
      <c r="E1943" s="61">
        <v>112264.84</v>
      </c>
      <c r="F1943" s="61" t="s">
        <v>23</v>
      </c>
      <c r="G1943" s="61"/>
      <c r="H1943" s="68" t="s">
        <v>1158</v>
      </c>
    </row>
    <row r="1944" spans="1:8" x14ac:dyDescent="0.25">
      <c r="A1944" s="94">
        <v>277</v>
      </c>
      <c r="B1944" s="91">
        <v>45220</v>
      </c>
      <c r="C1944" s="59" t="s">
        <v>1618</v>
      </c>
      <c r="D1944" s="60" t="s">
        <v>1616</v>
      </c>
      <c r="E1944" s="61">
        <v>38681</v>
      </c>
      <c r="F1944" s="61" t="s">
        <v>9</v>
      </c>
      <c r="G1944" s="61"/>
      <c r="H1944" s="68" t="s">
        <v>1093</v>
      </c>
    </row>
    <row r="1945" spans="1:8" x14ac:dyDescent="0.25">
      <c r="A1945" s="94">
        <v>278</v>
      </c>
      <c r="B1945" s="91">
        <v>45220</v>
      </c>
      <c r="C1945" s="59" t="s">
        <v>1619</v>
      </c>
      <c r="D1945" s="60" t="s">
        <v>1620</v>
      </c>
      <c r="E1945" s="61">
        <v>30000</v>
      </c>
      <c r="F1945" s="61" t="s">
        <v>9</v>
      </c>
      <c r="G1945" s="61"/>
      <c r="H1945" s="68" t="s">
        <v>1093</v>
      </c>
    </row>
    <row r="1946" spans="1:8" x14ac:dyDescent="0.25">
      <c r="A1946" s="94">
        <v>279</v>
      </c>
      <c r="B1946" s="91">
        <v>45246</v>
      </c>
      <c r="C1946" s="59" t="s">
        <v>1621</v>
      </c>
      <c r="D1946" s="60" t="s">
        <v>178</v>
      </c>
      <c r="E1946" s="61">
        <v>4642.38</v>
      </c>
      <c r="F1946" s="61" t="s">
        <v>9</v>
      </c>
      <c r="G1946" s="61" t="s">
        <v>1479</v>
      </c>
      <c r="H1946" s="68" t="s">
        <v>1070</v>
      </c>
    </row>
    <row r="1947" spans="1:8" x14ac:dyDescent="0.25">
      <c r="A1947" s="94">
        <v>280</v>
      </c>
      <c r="B1947" s="91">
        <v>45250</v>
      </c>
      <c r="C1947" s="59">
        <v>917</v>
      </c>
      <c r="D1947" s="60" t="s">
        <v>1622</v>
      </c>
      <c r="E1947" s="61">
        <v>182000</v>
      </c>
      <c r="F1947" s="61" t="s">
        <v>9</v>
      </c>
      <c r="G1947" s="61"/>
      <c r="H1947" s="68" t="s">
        <v>1070</v>
      </c>
    </row>
    <row r="1948" spans="1:8" x14ac:dyDescent="0.25">
      <c r="A1948" s="94">
        <v>281</v>
      </c>
      <c r="B1948" s="91">
        <v>45264</v>
      </c>
      <c r="C1948" s="59">
        <v>194</v>
      </c>
      <c r="D1948" s="60" t="s">
        <v>1563</v>
      </c>
      <c r="E1948" s="61">
        <v>41778.559999999998</v>
      </c>
      <c r="F1948" s="61" t="s">
        <v>9</v>
      </c>
      <c r="G1948" s="61" t="s">
        <v>1159</v>
      </c>
      <c r="H1948" s="68" t="s">
        <v>1070</v>
      </c>
    </row>
    <row r="1949" spans="1:8" x14ac:dyDescent="0.25">
      <c r="A1949" s="94">
        <v>282</v>
      </c>
      <c r="B1949" s="91">
        <v>45264</v>
      </c>
      <c r="C1949" s="59">
        <v>179</v>
      </c>
      <c r="D1949" s="60" t="s">
        <v>1563</v>
      </c>
      <c r="E1949" s="61">
        <v>179359.68</v>
      </c>
      <c r="F1949" s="61" t="s">
        <v>9</v>
      </c>
      <c r="G1949" s="61" t="s">
        <v>1159</v>
      </c>
      <c r="H1949" s="68" t="s">
        <v>1070</v>
      </c>
    </row>
    <row r="1950" spans="1:8" x14ac:dyDescent="0.25">
      <c r="A1950" s="94">
        <v>283</v>
      </c>
      <c r="B1950" s="91">
        <v>45267</v>
      </c>
      <c r="C1950" s="59">
        <v>66</v>
      </c>
      <c r="D1950" s="60" t="s">
        <v>1051</v>
      </c>
      <c r="E1950" s="61">
        <v>436035.59</v>
      </c>
      <c r="F1950" s="61" t="s">
        <v>9</v>
      </c>
      <c r="G1950" s="61"/>
      <c r="H1950" s="68" t="s">
        <v>1070</v>
      </c>
    </row>
    <row r="1951" spans="1:8" x14ac:dyDescent="0.25">
      <c r="A1951" s="94">
        <v>284</v>
      </c>
      <c r="B1951" s="91">
        <v>45267</v>
      </c>
      <c r="C1951" s="59">
        <v>153</v>
      </c>
      <c r="D1951" s="60" t="s">
        <v>1623</v>
      </c>
      <c r="E1951" s="61">
        <v>1086500</v>
      </c>
      <c r="F1951" s="61" t="s">
        <v>9</v>
      </c>
      <c r="G1951" s="61"/>
      <c r="H1951" s="68" t="s">
        <v>1444</v>
      </c>
    </row>
    <row r="1952" spans="1:8" x14ac:dyDescent="0.25">
      <c r="A1952" s="94">
        <v>285</v>
      </c>
      <c r="B1952" s="91">
        <v>45267</v>
      </c>
      <c r="C1952" s="59" t="s">
        <v>1624</v>
      </c>
      <c r="D1952" s="60" t="s">
        <v>1625</v>
      </c>
      <c r="E1952" s="61">
        <v>509937.29</v>
      </c>
      <c r="F1952" s="61" t="s">
        <v>9</v>
      </c>
      <c r="G1952" s="61"/>
      <c r="H1952" s="68" t="s">
        <v>1070</v>
      </c>
    </row>
    <row r="1953" spans="1:8" x14ac:dyDescent="0.25">
      <c r="A1953" s="94">
        <v>286</v>
      </c>
      <c r="B1953" s="91">
        <v>45270</v>
      </c>
      <c r="C1953" s="59">
        <v>4</v>
      </c>
      <c r="D1953" s="60" t="s">
        <v>1626</v>
      </c>
      <c r="E1953" s="61">
        <v>370994</v>
      </c>
      <c r="F1953" s="61" t="s">
        <v>9</v>
      </c>
      <c r="G1953" s="61"/>
      <c r="H1953" s="68" t="s">
        <v>1070</v>
      </c>
    </row>
    <row r="1954" spans="1:8" x14ac:dyDescent="0.25">
      <c r="A1954" s="94">
        <v>287</v>
      </c>
      <c r="B1954" s="91">
        <v>45270</v>
      </c>
      <c r="C1954" s="59">
        <v>402</v>
      </c>
      <c r="D1954" s="60" t="s">
        <v>16</v>
      </c>
      <c r="E1954" s="61">
        <v>1138876</v>
      </c>
      <c r="F1954" s="61" t="s">
        <v>9</v>
      </c>
      <c r="G1954" s="61"/>
      <c r="H1954" s="68" t="s">
        <v>1070</v>
      </c>
    </row>
    <row r="1955" spans="1:8" x14ac:dyDescent="0.25">
      <c r="A1955" s="94">
        <v>288</v>
      </c>
      <c r="B1955" s="91">
        <v>45278</v>
      </c>
      <c r="C1955" s="59">
        <v>160</v>
      </c>
      <c r="D1955" s="60" t="s">
        <v>1560</v>
      </c>
      <c r="E1955" s="61">
        <v>358328.8</v>
      </c>
      <c r="F1955" s="61" t="s">
        <v>23</v>
      </c>
      <c r="G1955" s="61" t="s">
        <v>138</v>
      </c>
      <c r="H1955" s="68" t="s">
        <v>1158</v>
      </c>
    </row>
    <row r="1956" spans="1:8" x14ac:dyDescent="0.25">
      <c r="A1956" s="94">
        <v>289</v>
      </c>
      <c r="B1956" s="91">
        <v>45278</v>
      </c>
      <c r="C1956" s="59">
        <v>159</v>
      </c>
      <c r="D1956" s="60" t="s">
        <v>1560</v>
      </c>
      <c r="E1956" s="61">
        <v>32555</v>
      </c>
      <c r="F1956" s="61" t="s">
        <v>23</v>
      </c>
      <c r="G1956" s="61" t="s">
        <v>138</v>
      </c>
      <c r="H1956" s="68" t="s">
        <v>1158</v>
      </c>
    </row>
    <row r="1957" spans="1:8" x14ac:dyDescent="0.25">
      <c r="A1957" s="94">
        <v>290</v>
      </c>
      <c r="B1957" s="91">
        <v>45278</v>
      </c>
      <c r="C1957" s="59" t="s">
        <v>1627</v>
      </c>
      <c r="D1957" s="60" t="s">
        <v>1161</v>
      </c>
      <c r="E1957" s="61">
        <v>403760</v>
      </c>
      <c r="F1957" s="61" t="s">
        <v>23</v>
      </c>
      <c r="G1957" s="61" t="s">
        <v>138</v>
      </c>
      <c r="H1957" s="68" t="s">
        <v>1158</v>
      </c>
    </row>
    <row r="1958" spans="1:8" x14ac:dyDescent="0.25">
      <c r="A1958" s="94">
        <v>291</v>
      </c>
      <c r="B1958" s="91">
        <v>45278</v>
      </c>
      <c r="C1958" s="59" t="s">
        <v>1628</v>
      </c>
      <c r="D1958" s="60" t="s">
        <v>1161</v>
      </c>
      <c r="E1958" s="61">
        <v>260930</v>
      </c>
      <c r="F1958" s="61" t="s">
        <v>23</v>
      </c>
      <c r="G1958" s="61" t="s">
        <v>138</v>
      </c>
      <c r="H1958" s="68" t="s">
        <v>1158</v>
      </c>
    </row>
    <row r="1959" spans="1:8" x14ac:dyDescent="0.25">
      <c r="A1959" s="94">
        <v>292</v>
      </c>
      <c r="B1959" s="91">
        <v>45280</v>
      </c>
      <c r="C1959" s="59" t="s">
        <v>1629</v>
      </c>
      <c r="D1959" s="60" t="s">
        <v>1067</v>
      </c>
      <c r="E1959" s="61">
        <v>2370925.2000000002</v>
      </c>
      <c r="F1959" s="61" t="s">
        <v>9</v>
      </c>
      <c r="G1959" s="61"/>
      <c r="H1959" s="68" t="s">
        <v>1070</v>
      </c>
    </row>
    <row r="1960" spans="1:8" x14ac:dyDescent="0.25">
      <c r="A1960" s="94">
        <v>293</v>
      </c>
      <c r="B1960" s="91">
        <v>45281</v>
      </c>
      <c r="C1960" s="59">
        <v>81</v>
      </c>
      <c r="D1960" s="60" t="s">
        <v>16</v>
      </c>
      <c r="E1960" s="61">
        <v>251414</v>
      </c>
      <c r="F1960" s="61" t="s">
        <v>9</v>
      </c>
      <c r="G1960" s="61"/>
      <c r="H1960" s="68" t="s">
        <v>1070</v>
      </c>
    </row>
    <row r="1961" spans="1:8" x14ac:dyDescent="0.25">
      <c r="A1961" s="94">
        <v>294</v>
      </c>
      <c r="B1961" s="91">
        <v>45287</v>
      </c>
      <c r="C1961" s="59">
        <v>4143</v>
      </c>
      <c r="D1961" s="60" t="s">
        <v>1553</v>
      </c>
      <c r="E1961" s="61">
        <v>63570</v>
      </c>
      <c r="F1961" s="61" t="s">
        <v>9</v>
      </c>
      <c r="G1961" s="61"/>
      <c r="H1961" s="68" t="s">
        <v>1070</v>
      </c>
    </row>
    <row r="1962" spans="1:8" x14ac:dyDescent="0.25">
      <c r="A1962" s="94">
        <v>295</v>
      </c>
      <c r="B1962" s="91">
        <v>45287</v>
      </c>
      <c r="C1962" s="59">
        <v>5000</v>
      </c>
      <c r="D1962" s="60" t="s">
        <v>1553</v>
      </c>
      <c r="E1962" s="61">
        <v>12711</v>
      </c>
      <c r="F1962" s="61" t="s">
        <v>9</v>
      </c>
      <c r="G1962" s="61"/>
      <c r="H1962" s="68" t="s">
        <v>1070</v>
      </c>
    </row>
    <row r="1963" spans="1:8" x14ac:dyDescent="0.25">
      <c r="A1963" s="94">
        <v>296</v>
      </c>
      <c r="B1963" s="91">
        <v>45287</v>
      </c>
      <c r="C1963" s="59">
        <v>4999</v>
      </c>
      <c r="D1963" s="60" t="s">
        <v>1553</v>
      </c>
      <c r="E1963" s="61">
        <v>5769.03</v>
      </c>
      <c r="F1963" s="61" t="s">
        <v>9</v>
      </c>
      <c r="G1963" s="61"/>
      <c r="H1963" s="68" t="s">
        <v>1070</v>
      </c>
    </row>
    <row r="1964" spans="1:8" x14ac:dyDescent="0.25">
      <c r="A1964" s="94">
        <v>297</v>
      </c>
      <c r="B1964" s="91">
        <v>45287</v>
      </c>
      <c r="C1964" s="59">
        <v>4470</v>
      </c>
      <c r="D1964" s="60" t="s">
        <v>1553</v>
      </c>
      <c r="E1964" s="61">
        <v>549.98</v>
      </c>
      <c r="F1964" s="61" t="s">
        <v>9</v>
      </c>
      <c r="G1964" s="61"/>
      <c r="H1964" s="68" t="s">
        <v>1070</v>
      </c>
    </row>
    <row r="1965" spans="1:8" x14ac:dyDescent="0.25">
      <c r="A1965" s="94">
        <v>298</v>
      </c>
      <c r="B1965" s="91">
        <v>45287</v>
      </c>
      <c r="C1965" s="59">
        <v>13</v>
      </c>
      <c r="D1965" s="60" t="s">
        <v>407</v>
      </c>
      <c r="E1965" s="61">
        <v>247080</v>
      </c>
      <c r="F1965" s="61" t="s">
        <v>9</v>
      </c>
      <c r="G1965" s="61"/>
      <c r="H1965" s="68" t="s">
        <v>1070</v>
      </c>
    </row>
    <row r="1966" spans="1:8" x14ac:dyDescent="0.25">
      <c r="A1966" s="94">
        <v>299</v>
      </c>
      <c r="B1966" s="91">
        <v>45068</v>
      </c>
      <c r="C1966" s="59">
        <v>218</v>
      </c>
      <c r="D1966" s="60" t="s">
        <v>1630</v>
      </c>
      <c r="E1966" s="61">
        <v>135488.29999999999</v>
      </c>
      <c r="F1966" s="61" t="s">
        <v>9</v>
      </c>
      <c r="G1966" s="61"/>
      <c r="H1966" s="68" t="s">
        <v>1070</v>
      </c>
    </row>
    <row r="1967" spans="1:8" x14ac:dyDescent="0.25">
      <c r="A1967" s="94">
        <v>300</v>
      </c>
      <c r="B1967" s="91">
        <v>45232</v>
      </c>
      <c r="C1967" s="59">
        <v>631</v>
      </c>
      <c r="D1967" s="60" t="s">
        <v>1207</v>
      </c>
      <c r="E1967" s="61">
        <v>335521</v>
      </c>
      <c r="F1967" s="61" t="s">
        <v>9</v>
      </c>
      <c r="G1967" s="61"/>
      <c r="H1967" s="68" t="s">
        <v>1070</v>
      </c>
    </row>
    <row r="1968" spans="1:8" x14ac:dyDescent="0.25">
      <c r="A1968" s="94">
        <v>301</v>
      </c>
      <c r="B1968" s="91">
        <v>45232</v>
      </c>
      <c r="C1968" s="59">
        <v>622</v>
      </c>
      <c r="D1968" s="60" t="s">
        <v>1207</v>
      </c>
      <c r="E1968" s="61">
        <v>319616.8</v>
      </c>
      <c r="F1968" s="61" t="s">
        <v>9</v>
      </c>
      <c r="G1968" s="61"/>
      <c r="H1968" s="68" t="s">
        <v>1070</v>
      </c>
    </row>
    <row r="1969" spans="1:8" x14ac:dyDescent="0.25">
      <c r="A1969" s="94">
        <v>302</v>
      </c>
      <c r="B1969" s="91">
        <v>45291</v>
      </c>
      <c r="C1969" s="59">
        <v>728</v>
      </c>
      <c r="D1969" s="60" t="s">
        <v>1207</v>
      </c>
      <c r="E1969" s="61">
        <v>57033.9</v>
      </c>
      <c r="F1969" s="61" t="s">
        <v>9</v>
      </c>
      <c r="G1969" s="61"/>
      <c r="H1969" s="68" t="s">
        <v>1070</v>
      </c>
    </row>
    <row r="1970" spans="1:8" x14ac:dyDescent="0.25">
      <c r="A1970" s="94">
        <v>303</v>
      </c>
      <c r="B1970" s="91">
        <v>45287</v>
      </c>
      <c r="C1970" s="59" t="s">
        <v>1586</v>
      </c>
      <c r="D1970" s="60" t="s">
        <v>1562</v>
      </c>
      <c r="E1970" s="61">
        <v>300</v>
      </c>
      <c r="F1970" s="61" t="s">
        <v>9</v>
      </c>
      <c r="G1970" s="61"/>
      <c r="H1970" s="68" t="s">
        <v>1070</v>
      </c>
    </row>
    <row r="1971" spans="1:8" x14ac:dyDescent="0.25">
      <c r="A1971" s="94">
        <v>304</v>
      </c>
      <c r="B1971" s="91">
        <v>45287</v>
      </c>
      <c r="C1971" s="59" t="s">
        <v>1587</v>
      </c>
      <c r="D1971" s="60" t="s">
        <v>1562</v>
      </c>
      <c r="E1971" s="61">
        <v>300</v>
      </c>
      <c r="F1971" s="61" t="s">
        <v>9</v>
      </c>
      <c r="G1971" s="61"/>
      <c r="H1971" s="68" t="s">
        <v>1070</v>
      </c>
    </row>
    <row r="1972" spans="1:8" x14ac:dyDescent="0.25">
      <c r="A1972" s="94">
        <v>305</v>
      </c>
      <c r="B1972" s="91">
        <v>45287</v>
      </c>
      <c r="C1972" s="59" t="s">
        <v>1631</v>
      </c>
      <c r="D1972" s="60" t="s">
        <v>178</v>
      </c>
      <c r="E1972" s="61">
        <v>200</v>
      </c>
      <c r="F1972" s="61" t="s">
        <v>9</v>
      </c>
      <c r="G1972" s="61"/>
      <c r="H1972" s="68" t="s">
        <v>1070</v>
      </c>
    </row>
    <row r="1973" spans="1:8" x14ac:dyDescent="0.25">
      <c r="A1973" s="94">
        <v>306</v>
      </c>
      <c r="B1973" s="91">
        <v>45094</v>
      </c>
      <c r="C1973" s="59" t="s">
        <v>1632</v>
      </c>
      <c r="D1973" s="60" t="s">
        <v>1633</v>
      </c>
      <c r="E1973" s="61">
        <v>1640124.75</v>
      </c>
      <c r="F1973" s="61" t="s">
        <v>9</v>
      </c>
      <c r="G1973" s="61"/>
      <c r="H1973" s="68" t="s">
        <v>1070</v>
      </c>
    </row>
    <row r="1974" spans="1:8" x14ac:dyDescent="0.25">
      <c r="A1974" s="94">
        <v>307</v>
      </c>
      <c r="B1974" s="91">
        <v>45291</v>
      </c>
      <c r="C1974" s="59" t="s">
        <v>1634</v>
      </c>
      <c r="D1974" s="60" t="s">
        <v>1210</v>
      </c>
      <c r="E1974" s="61">
        <v>142200</v>
      </c>
      <c r="F1974" s="61" t="s">
        <v>9</v>
      </c>
      <c r="G1974" s="61"/>
      <c r="H1974" s="68" t="s">
        <v>1070</v>
      </c>
    </row>
    <row r="1975" spans="1:8" x14ac:dyDescent="0.25">
      <c r="A1975" s="94">
        <v>308</v>
      </c>
      <c r="B1975" s="91">
        <v>45033</v>
      </c>
      <c r="C1975" s="59" t="s">
        <v>1635</v>
      </c>
      <c r="D1975" s="60" t="s">
        <v>377</v>
      </c>
      <c r="E1975" s="61">
        <v>49815</v>
      </c>
      <c r="F1975" s="61" t="s">
        <v>9</v>
      </c>
      <c r="G1975" s="61"/>
      <c r="H1975" s="68" t="s">
        <v>1087</v>
      </c>
    </row>
    <row r="1976" spans="1:8" x14ac:dyDescent="0.25">
      <c r="A1976" s="94">
        <v>309</v>
      </c>
      <c r="B1976" s="91">
        <v>45033</v>
      </c>
      <c r="C1976" s="59">
        <v>191</v>
      </c>
      <c r="D1976" s="60" t="s">
        <v>1234</v>
      </c>
      <c r="E1976" s="61">
        <v>56810</v>
      </c>
      <c r="F1976" s="61" t="s">
        <v>9</v>
      </c>
      <c r="G1976" s="61"/>
      <c r="H1976" s="68" t="s">
        <v>1153</v>
      </c>
    </row>
    <row r="1977" spans="1:8" x14ac:dyDescent="0.25">
      <c r="A1977" s="94">
        <v>310</v>
      </c>
      <c r="B1977" s="91">
        <v>45068</v>
      </c>
      <c r="C1977" s="59">
        <v>145</v>
      </c>
      <c r="D1977" s="60" t="s">
        <v>1241</v>
      </c>
      <c r="E1977" s="61">
        <v>35000</v>
      </c>
      <c r="F1977" s="61" t="s">
        <v>9</v>
      </c>
      <c r="G1977" s="61"/>
      <c r="H1977" s="68" t="s">
        <v>1242</v>
      </c>
    </row>
    <row r="1978" spans="1:8" x14ac:dyDescent="0.25">
      <c r="A1978" s="94">
        <v>311</v>
      </c>
      <c r="B1978" s="91">
        <v>45068</v>
      </c>
      <c r="C1978" s="59">
        <v>144</v>
      </c>
      <c r="D1978" s="60" t="s">
        <v>1241</v>
      </c>
      <c r="E1978" s="61">
        <v>64214</v>
      </c>
      <c r="F1978" s="61" t="s">
        <v>9</v>
      </c>
      <c r="G1978" s="61"/>
      <c r="H1978" s="68" t="s">
        <v>1242</v>
      </c>
    </row>
    <row r="1979" spans="1:8" x14ac:dyDescent="0.25">
      <c r="A1979" s="94">
        <v>312</v>
      </c>
      <c r="B1979" s="91">
        <v>45076</v>
      </c>
      <c r="C1979" s="59">
        <v>320</v>
      </c>
      <c r="D1979" s="60" t="s">
        <v>1562</v>
      </c>
      <c r="E1979" s="61">
        <v>68347.44</v>
      </c>
      <c r="F1979" s="61" t="s">
        <v>9</v>
      </c>
      <c r="G1979" s="61"/>
      <c r="H1979" s="68" t="s">
        <v>1070</v>
      </c>
    </row>
    <row r="1980" spans="1:8" x14ac:dyDescent="0.25">
      <c r="A1980" s="94">
        <v>313</v>
      </c>
      <c r="B1980" s="91">
        <v>45076</v>
      </c>
      <c r="C1980" s="59">
        <v>22231585</v>
      </c>
      <c r="D1980" s="60" t="s">
        <v>1315</v>
      </c>
      <c r="E1980" s="61">
        <v>84048</v>
      </c>
      <c r="F1980" s="61" t="s">
        <v>9</v>
      </c>
      <c r="G1980" s="61"/>
      <c r="H1980" s="68" t="s">
        <v>308</v>
      </c>
    </row>
    <row r="1981" spans="1:8" x14ac:dyDescent="0.25">
      <c r="A1981" s="94">
        <v>314</v>
      </c>
      <c r="B1981" s="91">
        <v>45094</v>
      </c>
      <c r="C1981" s="59">
        <v>2892</v>
      </c>
      <c r="D1981" s="60" t="s">
        <v>1244</v>
      </c>
      <c r="E1981" s="61">
        <v>5920.67</v>
      </c>
      <c r="F1981" s="61" t="s">
        <v>9</v>
      </c>
      <c r="G1981" s="61"/>
      <c r="H1981" s="68" t="s">
        <v>1153</v>
      </c>
    </row>
    <row r="1982" spans="1:8" x14ac:dyDescent="0.25">
      <c r="A1982" s="94">
        <v>315</v>
      </c>
      <c r="B1982" s="91">
        <v>45094</v>
      </c>
      <c r="C1982" s="59" t="s">
        <v>1636</v>
      </c>
      <c r="D1982" s="60" t="s">
        <v>1266</v>
      </c>
      <c r="E1982" s="61">
        <v>935113.2</v>
      </c>
      <c r="F1982" s="61" t="s">
        <v>9</v>
      </c>
      <c r="G1982" s="61"/>
      <c r="H1982" s="68" t="s">
        <v>1637</v>
      </c>
    </row>
    <row r="1983" spans="1:8" x14ac:dyDescent="0.25">
      <c r="A1983" s="94">
        <v>316</v>
      </c>
      <c r="B1983" s="91">
        <v>45107</v>
      </c>
      <c r="C1983" s="59" t="s">
        <v>1638</v>
      </c>
      <c r="D1983" s="60" t="s">
        <v>377</v>
      </c>
      <c r="E1983" s="61">
        <v>1484.74</v>
      </c>
      <c r="F1983" s="61" t="s">
        <v>9</v>
      </c>
      <c r="G1983" s="61"/>
      <c r="H1983" s="68" t="s">
        <v>1087</v>
      </c>
    </row>
    <row r="1984" spans="1:8" x14ac:dyDescent="0.25">
      <c r="A1984" s="94">
        <v>317</v>
      </c>
      <c r="B1984" s="91">
        <v>45118</v>
      </c>
      <c r="C1984" s="59">
        <v>232411198</v>
      </c>
      <c r="D1984" s="60" t="s">
        <v>1315</v>
      </c>
      <c r="E1984" s="61">
        <v>100043</v>
      </c>
      <c r="F1984" s="61" t="s">
        <v>9</v>
      </c>
      <c r="G1984" s="61"/>
      <c r="H1984" s="68" t="s">
        <v>308</v>
      </c>
    </row>
    <row r="1985" spans="1:8" x14ac:dyDescent="0.25">
      <c r="A1985" s="94">
        <v>318</v>
      </c>
      <c r="B1985" s="91">
        <v>45118</v>
      </c>
      <c r="C1985" s="59">
        <v>232411196</v>
      </c>
      <c r="D1985" s="60" t="s">
        <v>1315</v>
      </c>
      <c r="E1985" s="61">
        <v>55800</v>
      </c>
      <c r="F1985" s="61" t="s">
        <v>9</v>
      </c>
      <c r="G1985" s="61"/>
      <c r="H1985" s="68" t="s">
        <v>308</v>
      </c>
    </row>
    <row r="1986" spans="1:8" x14ac:dyDescent="0.25">
      <c r="A1986" s="94">
        <v>319</v>
      </c>
      <c r="B1986" s="91">
        <v>45118</v>
      </c>
      <c r="C1986" s="59">
        <v>232411197</v>
      </c>
      <c r="D1986" s="60" t="s">
        <v>1315</v>
      </c>
      <c r="E1986" s="61">
        <v>252317</v>
      </c>
      <c r="F1986" s="61" t="s">
        <v>9</v>
      </c>
      <c r="G1986" s="61"/>
      <c r="H1986" s="68" t="s">
        <v>308</v>
      </c>
    </row>
    <row r="1987" spans="1:8" x14ac:dyDescent="0.25">
      <c r="A1987" s="94">
        <v>320</v>
      </c>
      <c r="B1987" s="91">
        <v>45118</v>
      </c>
      <c r="C1987" s="59">
        <v>232410994</v>
      </c>
      <c r="D1987" s="60" t="s">
        <v>1315</v>
      </c>
      <c r="E1987" s="61">
        <v>144230</v>
      </c>
      <c r="F1987" s="61" t="s">
        <v>9</v>
      </c>
      <c r="G1987" s="61"/>
      <c r="H1987" s="68" t="s">
        <v>308</v>
      </c>
    </row>
    <row r="1988" spans="1:8" x14ac:dyDescent="0.25">
      <c r="A1988" s="94">
        <v>321</v>
      </c>
      <c r="B1988" s="91">
        <v>45118</v>
      </c>
      <c r="C1988" s="59">
        <v>232410993</v>
      </c>
      <c r="D1988" s="60" t="s">
        <v>1315</v>
      </c>
      <c r="E1988" s="61">
        <v>68820</v>
      </c>
      <c r="F1988" s="61" t="s">
        <v>9</v>
      </c>
      <c r="G1988" s="61"/>
      <c r="H1988" s="68" t="s">
        <v>308</v>
      </c>
    </row>
    <row r="1989" spans="1:8" x14ac:dyDescent="0.25">
      <c r="A1989" s="94">
        <v>322</v>
      </c>
      <c r="B1989" s="91">
        <v>45118</v>
      </c>
      <c r="C1989" s="59" t="s">
        <v>1639</v>
      </c>
      <c r="D1989" s="60" t="s">
        <v>1266</v>
      </c>
      <c r="E1989" s="61">
        <v>952977.1</v>
      </c>
      <c r="F1989" s="61" t="s">
        <v>9</v>
      </c>
      <c r="G1989" s="61"/>
      <c r="H1989" s="68" t="s">
        <v>1637</v>
      </c>
    </row>
    <row r="1990" spans="1:8" x14ac:dyDescent="0.25">
      <c r="A1990" s="94">
        <v>323</v>
      </c>
      <c r="B1990" s="91">
        <v>45118</v>
      </c>
      <c r="C1990" s="59" t="s">
        <v>1640</v>
      </c>
      <c r="D1990" s="60" t="s">
        <v>1543</v>
      </c>
      <c r="E1990" s="61">
        <v>6898.29</v>
      </c>
      <c r="F1990" s="61" t="s">
        <v>9</v>
      </c>
      <c r="G1990" s="61"/>
      <c r="H1990" s="68" t="s">
        <v>1070</v>
      </c>
    </row>
    <row r="1991" spans="1:8" x14ac:dyDescent="0.25">
      <c r="A1991" s="94">
        <v>324</v>
      </c>
      <c r="B1991" s="91">
        <v>45118</v>
      </c>
      <c r="C1991" s="59">
        <v>767</v>
      </c>
      <c r="D1991" s="60" t="s">
        <v>1339</v>
      </c>
      <c r="E1991" s="61">
        <v>176708.7</v>
      </c>
      <c r="F1991" s="61" t="s">
        <v>9</v>
      </c>
      <c r="G1991" s="61"/>
      <c r="H1991" s="68" t="s">
        <v>1087</v>
      </c>
    </row>
    <row r="1992" spans="1:8" x14ac:dyDescent="0.25">
      <c r="A1992" s="94">
        <v>325</v>
      </c>
      <c r="B1992" s="91">
        <v>45119</v>
      </c>
      <c r="C1992" s="59" t="s">
        <v>1641</v>
      </c>
      <c r="D1992" s="60" t="s">
        <v>30</v>
      </c>
      <c r="E1992" s="61">
        <v>1493.23</v>
      </c>
      <c r="F1992" s="61" t="s">
        <v>9</v>
      </c>
      <c r="G1992" s="61"/>
      <c r="H1992" s="68" t="s">
        <v>1153</v>
      </c>
    </row>
    <row r="1993" spans="1:8" x14ac:dyDescent="0.25">
      <c r="A1993" s="94">
        <v>326</v>
      </c>
      <c r="B1993" s="91">
        <v>45119</v>
      </c>
      <c r="C1993" s="59" t="s">
        <v>1642</v>
      </c>
      <c r="D1993" s="60" t="s">
        <v>30</v>
      </c>
      <c r="E1993" s="61">
        <v>17756.59</v>
      </c>
      <c r="F1993" s="61" t="s">
        <v>9</v>
      </c>
      <c r="G1993" s="61"/>
      <c r="H1993" s="68" t="s">
        <v>1153</v>
      </c>
    </row>
    <row r="1994" spans="1:8" x14ac:dyDescent="0.25">
      <c r="A1994" s="94">
        <v>327</v>
      </c>
      <c r="B1994" s="91">
        <v>45119</v>
      </c>
      <c r="C1994" s="59" t="s">
        <v>1643</v>
      </c>
      <c r="D1994" s="60" t="s">
        <v>30</v>
      </c>
      <c r="E1994" s="61">
        <v>2010.18</v>
      </c>
      <c r="F1994" s="61" t="s">
        <v>9</v>
      </c>
      <c r="G1994" s="61"/>
      <c r="H1994" s="68" t="s">
        <v>1153</v>
      </c>
    </row>
    <row r="1995" spans="1:8" x14ac:dyDescent="0.25">
      <c r="A1995" s="94">
        <v>328</v>
      </c>
      <c r="B1995" s="91">
        <v>45119</v>
      </c>
      <c r="C1995" s="59" t="s">
        <v>1644</v>
      </c>
      <c r="D1995" s="60" t="s">
        <v>30</v>
      </c>
      <c r="E1995" s="61">
        <v>145689.89000000001</v>
      </c>
      <c r="F1995" s="61" t="s">
        <v>9</v>
      </c>
      <c r="G1995" s="61"/>
      <c r="H1995" s="68" t="s">
        <v>1153</v>
      </c>
    </row>
    <row r="1996" spans="1:8" x14ac:dyDescent="0.25">
      <c r="A1996" s="94">
        <v>329</v>
      </c>
      <c r="B1996" s="91">
        <v>45119</v>
      </c>
      <c r="C1996" s="59" t="s">
        <v>1645</v>
      </c>
      <c r="D1996" s="60" t="s">
        <v>30</v>
      </c>
      <c r="E1996" s="61">
        <v>25919.88</v>
      </c>
      <c r="F1996" s="61" t="s">
        <v>9</v>
      </c>
      <c r="G1996" s="61"/>
      <c r="H1996" s="68" t="s">
        <v>1153</v>
      </c>
    </row>
    <row r="1997" spans="1:8" x14ac:dyDescent="0.25">
      <c r="A1997" s="94">
        <v>330</v>
      </c>
      <c r="B1997" s="91">
        <v>45119</v>
      </c>
      <c r="C1997" s="59" t="s">
        <v>1646</v>
      </c>
      <c r="D1997" s="60" t="s">
        <v>30</v>
      </c>
      <c r="E1997" s="61">
        <v>2509.29</v>
      </c>
      <c r="F1997" s="61" t="s">
        <v>9</v>
      </c>
      <c r="G1997" s="61"/>
      <c r="H1997" s="68" t="s">
        <v>1153</v>
      </c>
    </row>
    <row r="1998" spans="1:8" x14ac:dyDescent="0.25">
      <c r="A1998" s="94">
        <v>331</v>
      </c>
      <c r="B1998" s="91">
        <v>45119</v>
      </c>
      <c r="C1998" s="59" t="s">
        <v>1647</v>
      </c>
      <c r="D1998" s="60" t="s">
        <v>30</v>
      </c>
      <c r="E1998" s="61">
        <v>38644.269999999997</v>
      </c>
      <c r="F1998" s="61" t="s">
        <v>9</v>
      </c>
      <c r="G1998" s="61"/>
      <c r="H1998" s="68" t="s">
        <v>1153</v>
      </c>
    </row>
    <row r="1999" spans="1:8" x14ac:dyDescent="0.25">
      <c r="A1999" s="94">
        <v>332</v>
      </c>
      <c r="B1999" s="91">
        <v>45119</v>
      </c>
      <c r="C1999" s="59" t="s">
        <v>1648</v>
      </c>
      <c r="D1999" s="60" t="s">
        <v>30</v>
      </c>
      <c r="E1999" s="61">
        <v>49107.47</v>
      </c>
      <c r="F1999" s="61" t="s">
        <v>9</v>
      </c>
      <c r="G1999" s="61"/>
      <c r="H1999" s="68" t="s">
        <v>1153</v>
      </c>
    </row>
    <row r="2000" spans="1:8" x14ac:dyDescent="0.25">
      <c r="A2000" s="94">
        <v>333</v>
      </c>
      <c r="B2000" s="91">
        <v>45124</v>
      </c>
      <c r="C2000" s="59" t="s">
        <v>1649</v>
      </c>
      <c r="D2000" s="60" t="s">
        <v>377</v>
      </c>
      <c r="E2000" s="61">
        <v>3898.3</v>
      </c>
      <c r="F2000" s="61" t="s">
        <v>9</v>
      </c>
      <c r="G2000" s="61"/>
      <c r="H2000" s="68" t="s">
        <v>1087</v>
      </c>
    </row>
    <row r="2001" spans="1:8" x14ac:dyDescent="0.25">
      <c r="A2001" s="94">
        <v>334</v>
      </c>
      <c r="B2001" s="91">
        <v>45124</v>
      </c>
      <c r="C2001" s="59" t="s">
        <v>1650</v>
      </c>
      <c r="D2001" s="60" t="s">
        <v>377</v>
      </c>
      <c r="E2001" s="61">
        <v>1118.6400000000001</v>
      </c>
      <c r="F2001" s="61" t="s">
        <v>9</v>
      </c>
      <c r="G2001" s="61"/>
      <c r="H2001" s="68" t="s">
        <v>1087</v>
      </c>
    </row>
    <row r="2002" spans="1:8" x14ac:dyDescent="0.25">
      <c r="A2002" s="94">
        <v>335</v>
      </c>
      <c r="B2002" s="91">
        <v>45124</v>
      </c>
      <c r="C2002" s="59" t="s">
        <v>1651</v>
      </c>
      <c r="D2002" s="60" t="s">
        <v>377</v>
      </c>
      <c r="E2002" s="61">
        <v>15635.6</v>
      </c>
      <c r="F2002" s="61" t="s">
        <v>9</v>
      </c>
      <c r="G2002" s="61"/>
      <c r="H2002" s="68" t="s">
        <v>1087</v>
      </c>
    </row>
    <row r="2003" spans="1:8" x14ac:dyDescent="0.25">
      <c r="A2003" s="94">
        <v>336</v>
      </c>
      <c r="B2003" s="91">
        <v>45138</v>
      </c>
      <c r="C2003" s="59">
        <v>459</v>
      </c>
      <c r="D2003" s="60" t="s">
        <v>1652</v>
      </c>
      <c r="E2003" s="61">
        <v>112385</v>
      </c>
      <c r="F2003" s="61" t="s">
        <v>9</v>
      </c>
      <c r="G2003" s="61"/>
      <c r="H2003" s="68" t="s">
        <v>1087</v>
      </c>
    </row>
    <row r="2004" spans="1:8" x14ac:dyDescent="0.25">
      <c r="A2004" s="94">
        <v>337</v>
      </c>
      <c r="B2004" s="91">
        <v>45138</v>
      </c>
      <c r="C2004" s="59">
        <v>58</v>
      </c>
      <c r="D2004" s="60" t="s">
        <v>1653</v>
      </c>
      <c r="E2004" s="61">
        <v>74219.520000000004</v>
      </c>
      <c r="F2004" s="61" t="s">
        <v>9</v>
      </c>
      <c r="G2004" s="61"/>
      <c r="H2004" s="68" t="s">
        <v>1070</v>
      </c>
    </row>
    <row r="2005" spans="1:8" x14ac:dyDescent="0.25">
      <c r="A2005" s="94">
        <v>338</v>
      </c>
      <c r="B2005" s="91">
        <v>45138</v>
      </c>
      <c r="C2005" s="59" t="s">
        <v>1654</v>
      </c>
      <c r="D2005" s="60" t="s">
        <v>377</v>
      </c>
      <c r="E2005" s="61">
        <v>7148.3</v>
      </c>
      <c r="F2005" s="61" t="s">
        <v>9</v>
      </c>
      <c r="G2005" s="61"/>
      <c r="H2005" s="68" t="s">
        <v>1087</v>
      </c>
    </row>
    <row r="2006" spans="1:8" x14ac:dyDescent="0.25">
      <c r="A2006" s="94">
        <v>339</v>
      </c>
      <c r="B2006" s="91">
        <v>45138</v>
      </c>
      <c r="C2006" s="59" t="s">
        <v>1655</v>
      </c>
      <c r="D2006" s="60" t="s">
        <v>377</v>
      </c>
      <c r="E2006" s="61">
        <v>46906.78</v>
      </c>
      <c r="F2006" s="61" t="s">
        <v>9</v>
      </c>
      <c r="G2006" s="61"/>
      <c r="H2006" s="68" t="s">
        <v>1087</v>
      </c>
    </row>
    <row r="2007" spans="1:8" x14ac:dyDescent="0.25">
      <c r="A2007" s="94">
        <v>340</v>
      </c>
      <c r="B2007" s="91">
        <v>45138</v>
      </c>
      <c r="C2007" s="59" t="s">
        <v>1656</v>
      </c>
      <c r="D2007" s="60" t="s">
        <v>377</v>
      </c>
      <c r="E2007" s="61">
        <v>563.20000000000005</v>
      </c>
      <c r="F2007" s="61" t="s">
        <v>9</v>
      </c>
      <c r="G2007" s="61"/>
      <c r="H2007" s="68" t="s">
        <v>1087</v>
      </c>
    </row>
    <row r="2008" spans="1:8" x14ac:dyDescent="0.25">
      <c r="A2008" s="94">
        <v>341</v>
      </c>
      <c r="B2008" s="91">
        <v>45138</v>
      </c>
      <c r="C2008" s="59" t="s">
        <v>1657</v>
      </c>
      <c r="D2008" s="60" t="s">
        <v>377</v>
      </c>
      <c r="E2008" s="61">
        <v>1847.46</v>
      </c>
      <c r="F2008" s="61" t="s">
        <v>9</v>
      </c>
      <c r="G2008" s="61"/>
      <c r="H2008" s="68" t="s">
        <v>1087</v>
      </c>
    </row>
    <row r="2009" spans="1:8" x14ac:dyDescent="0.25">
      <c r="A2009" s="94">
        <v>342</v>
      </c>
      <c r="B2009" s="91">
        <v>45138</v>
      </c>
      <c r="C2009" s="59" t="s">
        <v>1658</v>
      </c>
      <c r="D2009" s="60" t="s">
        <v>377</v>
      </c>
      <c r="E2009" s="61">
        <v>41179.32</v>
      </c>
      <c r="F2009" s="61" t="s">
        <v>9</v>
      </c>
      <c r="G2009" s="61"/>
      <c r="H2009" s="68" t="s">
        <v>1087</v>
      </c>
    </row>
    <row r="2010" spans="1:8" x14ac:dyDescent="0.25">
      <c r="A2010" s="94">
        <v>343</v>
      </c>
      <c r="B2010" s="91">
        <v>45138</v>
      </c>
      <c r="C2010" s="59">
        <v>199</v>
      </c>
      <c r="D2010" s="60" t="s">
        <v>1659</v>
      </c>
      <c r="E2010" s="61">
        <v>31333</v>
      </c>
      <c r="F2010" s="61" t="s">
        <v>9</v>
      </c>
      <c r="G2010" s="61"/>
      <c r="H2010" s="68" t="s">
        <v>1070</v>
      </c>
    </row>
    <row r="2011" spans="1:8" x14ac:dyDescent="0.25">
      <c r="A2011" s="94">
        <v>344</v>
      </c>
      <c r="B2011" s="91">
        <v>45141</v>
      </c>
      <c r="C2011" s="59" t="s">
        <v>1660</v>
      </c>
      <c r="D2011" s="60" t="s">
        <v>377</v>
      </c>
      <c r="E2011" s="61">
        <v>62703.38</v>
      </c>
      <c r="F2011" s="61" t="s">
        <v>9</v>
      </c>
      <c r="G2011" s="61"/>
      <c r="H2011" s="68" t="s">
        <v>1087</v>
      </c>
    </row>
    <row r="2012" spans="1:8" x14ac:dyDescent="0.25">
      <c r="A2012" s="94">
        <v>345</v>
      </c>
      <c r="B2012" s="91">
        <v>45141</v>
      </c>
      <c r="C2012" s="59" t="s">
        <v>1661</v>
      </c>
      <c r="D2012" s="60" t="s">
        <v>1086</v>
      </c>
      <c r="E2012" s="61">
        <v>103125</v>
      </c>
      <c r="F2012" s="61" t="s">
        <v>9</v>
      </c>
      <c r="G2012" s="61"/>
      <c r="H2012" s="68" t="s">
        <v>1087</v>
      </c>
    </row>
    <row r="2013" spans="1:8" x14ac:dyDescent="0.25">
      <c r="A2013" s="94">
        <v>346</v>
      </c>
      <c r="B2013" s="91">
        <v>45141</v>
      </c>
      <c r="C2013" s="59" t="s">
        <v>1662</v>
      </c>
      <c r="D2013" s="60" t="s">
        <v>19</v>
      </c>
      <c r="E2013" s="61">
        <v>2915.28</v>
      </c>
      <c r="F2013" s="61" t="s">
        <v>9</v>
      </c>
      <c r="G2013" s="61"/>
      <c r="H2013" s="68" t="s">
        <v>1070</v>
      </c>
    </row>
    <row r="2014" spans="1:8" x14ac:dyDescent="0.25">
      <c r="A2014" s="94">
        <v>347</v>
      </c>
      <c r="B2014" s="91">
        <v>45156</v>
      </c>
      <c r="C2014" s="59" t="s">
        <v>1663</v>
      </c>
      <c r="D2014" s="60" t="s">
        <v>377</v>
      </c>
      <c r="E2014" s="61">
        <v>4159.32</v>
      </c>
      <c r="F2014" s="61" t="s">
        <v>9</v>
      </c>
      <c r="G2014" s="61"/>
      <c r="H2014" s="68" t="s">
        <v>1087</v>
      </c>
    </row>
    <row r="2015" spans="1:8" x14ac:dyDescent="0.25">
      <c r="A2015" s="94">
        <v>348</v>
      </c>
      <c r="B2015" s="91">
        <v>45156</v>
      </c>
      <c r="C2015" s="59">
        <v>416</v>
      </c>
      <c r="D2015" s="60" t="s">
        <v>1207</v>
      </c>
      <c r="E2015" s="61">
        <v>15024.66</v>
      </c>
      <c r="F2015" s="61" t="s">
        <v>9</v>
      </c>
      <c r="G2015" s="61"/>
      <c r="H2015" s="68" t="s">
        <v>1070</v>
      </c>
    </row>
    <row r="2016" spans="1:8" x14ac:dyDescent="0.25">
      <c r="A2016" s="94">
        <v>349</v>
      </c>
      <c r="B2016" s="91">
        <v>45158</v>
      </c>
      <c r="C2016" s="59" t="s">
        <v>1664</v>
      </c>
      <c r="D2016" s="60" t="s">
        <v>377</v>
      </c>
      <c r="E2016" s="61">
        <v>57627.12</v>
      </c>
      <c r="F2016" s="61" t="s">
        <v>9</v>
      </c>
      <c r="G2016" s="61"/>
      <c r="H2016" s="68" t="s">
        <v>1087</v>
      </c>
    </row>
    <row r="2017" spans="1:8" x14ac:dyDescent="0.25">
      <c r="A2017" s="94">
        <v>350</v>
      </c>
      <c r="B2017" s="91">
        <v>45158</v>
      </c>
      <c r="C2017" s="59">
        <v>229</v>
      </c>
      <c r="D2017" s="60" t="s">
        <v>1659</v>
      </c>
      <c r="E2017" s="61">
        <v>23288.5</v>
      </c>
      <c r="F2017" s="61" t="s">
        <v>9</v>
      </c>
      <c r="G2017" s="61"/>
      <c r="H2017" s="68" t="s">
        <v>1070</v>
      </c>
    </row>
    <row r="2018" spans="1:8" x14ac:dyDescent="0.25">
      <c r="A2018" s="94">
        <v>351</v>
      </c>
      <c r="B2018" s="91">
        <v>45158</v>
      </c>
      <c r="C2018" s="59">
        <v>58</v>
      </c>
      <c r="D2018" s="60" t="s">
        <v>1665</v>
      </c>
      <c r="E2018" s="61">
        <v>15625</v>
      </c>
      <c r="F2018" s="61" t="s">
        <v>9</v>
      </c>
      <c r="G2018" s="61"/>
      <c r="H2018" s="68" t="s">
        <v>1070</v>
      </c>
    </row>
    <row r="2019" spans="1:8" x14ac:dyDescent="0.25">
      <c r="A2019" s="94">
        <v>352</v>
      </c>
      <c r="B2019" s="91">
        <v>45166</v>
      </c>
      <c r="C2019" s="59" t="s">
        <v>1666</v>
      </c>
      <c r="D2019" s="60" t="s">
        <v>306</v>
      </c>
      <c r="E2019" s="61">
        <v>7638</v>
      </c>
      <c r="F2019" s="61" t="s">
        <v>9</v>
      </c>
      <c r="G2019" s="61"/>
      <c r="H2019" s="68" t="s">
        <v>1667</v>
      </c>
    </row>
    <row r="2020" spans="1:8" x14ac:dyDescent="0.25">
      <c r="A2020" s="94">
        <v>353</v>
      </c>
      <c r="B2020" s="91">
        <v>45166</v>
      </c>
      <c r="C2020" s="59" t="s">
        <v>1668</v>
      </c>
      <c r="D2020" s="60" t="s">
        <v>1332</v>
      </c>
      <c r="E2020" s="61">
        <v>444072</v>
      </c>
      <c r="F2020" s="61" t="s">
        <v>9</v>
      </c>
      <c r="G2020" s="61"/>
      <c r="H2020" s="68" t="s">
        <v>781</v>
      </c>
    </row>
    <row r="2021" spans="1:8" x14ac:dyDescent="0.25">
      <c r="A2021" s="94">
        <v>354</v>
      </c>
      <c r="B2021" s="91">
        <v>45166</v>
      </c>
      <c r="C2021" s="59" t="s">
        <v>1669</v>
      </c>
      <c r="D2021" s="60" t="s">
        <v>1670</v>
      </c>
      <c r="E2021" s="61">
        <v>324000</v>
      </c>
      <c r="F2021" s="61" t="s">
        <v>9</v>
      </c>
      <c r="G2021" s="61"/>
      <c r="H2021" s="68" t="s">
        <v>173</v>
      </c>
    </row>
    <row r="2022" spans="1:8" x14ac:dyDescent="0.25">
      <c r="A2022" s="94">
        <v>355</v>
      </c>
      <c r="B2022" s="91">
        <v>45166</v>
      </c>
      <c r="C2022" s="59" t="s">
        <v>1671</v>
      </c>
      <c r="D2022" s="60" t="s">
        <v>1219</v>
      </c>
      <c r="E2022" s="61">
        <v>2278636.85</v>
      </c>
      <c r="F2022" s="61" t="s">
        <v>9</v>
      </c>
      <c r="G2022" s="61"/>
      <c r="H2022" s="68" t="s">
        <v>1087</v>
      </c>
    </row>
    <row r="2023" spans="1:8" x14ac:dyDescent="0.25">
      <c r="A2023" s="94">
        <v>356</v>
      </c>
      <c r="B2023" s="91">
        <v>45166</v>
      </c>
      <c r="C2023" s="59" t="s">
        <v>1672</v>
      </c>
      <c r="D2023" s="60" t="s">
        <v>1219</v>
      </c>
      <c r="E2023" s="61">
        <v>2118644.0699999998</v>
      </c>
      <c r="F2023" s="61" t="s">
        <v>9</v>
      </c>
      <c r="G2023" s="61"/>
      <c r="H2023" s="68" t="s">
        <v>1087</v>
      </c>
    </row>
    <row r="2024" spans="1:8" x14ac:dyDescent="0.25">
      <c r="A2024" s="94">
        <v>357</v>
      </c>
      <c r="B2024" s="91">
        <v>45166</v>
      </c>
      <c r="C2024" s="59">
        <v>2603</v>
      </c>
      <c r="D2024" s="60" t="s">
        <v>1591</v>
      </c>
      <c r="E2024" s="61">
        <v>12076.8</v>
      </c>
      <c r="F2024" s="61" t="s">
        <v>9</v>
      </c>
      <c r="G2024" s="61"/>
      <c r="H2024" s="68" t="s">
        <v>1087</v>
      </c>
    </row>
    <row r="2025" spans="1:8" x14ac:dyDescent="0.25">
      <c r="A2025" s="94">
        <v>358</v>
      </c>
      <c r="B2025" s="91">
        <v>45166</v>
      </c>
      <c r="C2025" s="59" t="s">
        <v>1673</v>
      </c>
      <c r="D2025" s="60" t="s">
        <v>1086</v>
      </c>
      <c r="E2025" s="61">
        <v>9203.48</v>
      </c>
      <c r="F2025" s="61" t="s">
        <v>9</v>
      </c>
      <c r="G2025" s="61"/>
      <c r="H2025" s="68" t="s">
        <v>1087</v>
      </c>
    </row>
    <row r="2026" spans="1:8" x14ac:dyDescent="0.25">
      <c r="A2026" s="94">
        <v>359</v>
      </c>
      <c r="B2026" s="91">
        <v>45166</v>
      </c>
      <c r="C2026" s="59">
        <v>2728</v>
      </c>
      <c r="D2026" s="60" t="s">
        <v>1591</v>
      </c>
      <c r="E2026" s="61">
        <v>3672</v>
      </c>
      <c r="F2026" s="61" t="s">
        <v>9</v>
      </c>
      <c r="G2026" s="61"/>
      <c r="H2026" s="68" t="s">
        <v>1087</v>
      </c>
    </row>
    <row r="2027" spans="1:8" x14ac:dyDescent="0.25">
      <c r="A2027" s="94">
        <v>360</v>
      </c>
      <c r="B2027" s="91">
        <v>45166</v>
      </c>
      <c r="C2027" s="59">
        <v>2602</v>
      </c>
      <c r="D2027" s="60" t="s">
        <v>1591</v>
      </c>
      <c r="E2027" s="61">
        <v>1836</v>
      </c>
      <c r="F2027" s="61" t="s">
        <v>9</v>
      </c>
      <c r="G2027" s="61"/>
      <c r="H2027" s="68" t="s">
        <v>1087</v>
      </c>
    </row>
    <row r="2028" spans="1:8" x14ac:dyDescent="0.25">
      <c r="A2028" s="94">
        <v>361</v>
      </c>
      <c r="B2028" s="91">
        <v>45166</v>
      </c>
      <c r="C2028" s="59">
        <v>2604</v>
      </c>
      <c r="D2028" s="60" t="s">
        <v>1591</v>
      </c>
      <c r="E2028" s="61">
        <v>26130.5</v>
      </c>
      <c r="F2028" s="61" t="s">
        <v>9</v>
      </c>
      <c r="G2028" s="61"/>
      <c r="H2028" s="68" t="s">
        <v>1087</v>
      </c>
    </row>
    <row r="2029" spans="1:8" x14ac:dyDescent="0.25">
      <c r="A2029" s="94">
        <v>362</v>
      </c>
      <c r="B2029" s="91">
        <v>45166</v>
      </c>
      <c r="C2029" s="59">
        <v>2608</v>
      </c>
      <c r="D2029" s="60" t="s">
        <v>1591</v>
      </c>
      <c r="E2029" s="61">
        <v>10593</v>
      </c>
      <c r="F2029" s="61" t="s">
        <v>9</v>
      </c>
      <c r="G2029" s="61"/>
      <c r="H2029" s="68" t="s">
        <v>1087</v>
      </c>
    </row>
    <row r="2030" spans="1:8" x14ac:dyDescent="0.25">
      <c r="A2030" s="94">
        <v>363</v>
      </c>
      <c r="B2030" s="91">
        <v>45166</v>
      </c>
      <c r="C2030" s="59">
        <v>2609</v>
      </c>
      <c r="D2030" s="60" t="s">
        <v>1591</v>
      </c>
      <c r="E2030" s="61">
        <v>6630</v>
      </c>
      <c r="F2030" s="61" t="s">
        <v>9</v>
      </c>
      <c r="G2030" s="61"/>
      <c r="H2030" s="68" t="s">
        <v>1087</v>
      </c>
    </row>
    <row r="2031" spans="1:8" x14ac:dyDescent="0.25">
      <c r="A2031" s="94">
        <v>364</v>
      </c>
      <c r="B2031" s="91">
        <v>45166</v>
      </c>
      <c r="C2031" s="59">
        <v>2610</v>
      </c>
      <c r="D2031" s="60" t="s">
        <v>1591</v>
      </c>
      <c r="E2031" s="61">
        <v>2652</v>
      </c>
      <c r="F2031" s="61" t="s">
        <v>9</v>
      </c>
      <c r="G2031" s="61"/>
      <c r="H2031" s="68" t="s">
        <v>1087</v>
      </c>
    </row>
    <row r="2032" spans="1:8" x14ac:dyDescent="0.25">
      <c r="A2032" s="94">
        <v>365</v>
      </c>
      <c r="B2032" s="91">
        <v>45183</v>
      </c>
      <c r="C2032" s="59">
        <v>2652</v>
      </c>
      <c r="D2032" s="60" t="s">
        <v>1086</v>
      </c>
      <c r="E2032" s="61">
        <v>52762.5</v>
      </c>
      <c r="F2032" s="61" t="s">
        <v>9</v>
      </c>
      <c r="G2032" s="61"/>
      <c r="H2032" s="68" t="s">
        <v>1087</v>
      </c>
    </row>
    <row r="2033" spans="1:8" x14ac:dyDescent="0.25">
      <c r="A2033" s="94">
        <v>366</v>
      </c>
      <c r="B2033" s="91">
        <v>45183</v>
      </c>
      <c r="C2033" s="59">
        <v>2601</v>
      </c>
      <c r="D2033" s="60" t="s">
        <v>1086</v>
      </c>
      <c r="E2033" s="61">
        <v>9339.07</v>
      </c>
      <c r="F2033" s="61" t="s">
        <v>9</v>
      </c>
      <c r="G2033" s="61"/>
      <c r="H2033" s="68" t="s">
        <v>1087</v>
      </c>
    </row>
    <row r="2034" spans="1:8" x14ac:dyDescent="0.25">
      <c r="A2034" s="94">
        <v>367</v>
      </c>
      <c r="B2034" s="91">
        <v>45183</v>
      </c>
      <c r="C2034" s="59">
        <v>2540</v>
      </c>
      <c r="D2034" s="60" t="s">
        <v>1086</v>
      </c>
      <c r="E2034" s="61">
        <v>52762.400000000001</v>
      </c>
      <c r="F2034" s="61" t="s">
        <v>9</v>
      </c>
      <c r="G2034" s="61"/>
      <c r="H2034" s="68" t="s">
        <v>1087</v>
      </c>
    </row>
    <row r="2035" spans="1:8" x14ac:dyDescent="0.25">
      <c r="A2035" s="94">
        <v>368</v>
      </c>
      <c r="B2035" s="91">
        <v>45183</v>
      </c>
      <c r="C2035" s="59" t="s">
        <v>1674</v>
      </c>
      <c r="D2035" s="60" t="s">
        <v>377</v>
      </c>
      <c r="E2035" s="61">
        <v>10989.84</v>
      </c>
      <c r="F2035" s="61" t="s">
        <v>9</v>
      </c>
      <c r="G2035" s="61"/>
      <c r="H2035" s="68" t="s">
        <v>1087</v>
      </c>
    </row>
    <row r="2036" spans="1:8" x14ac:dyDescent="0.25">
      <c r="A2036" s="94">
        <v>369</v>
      </c>
      <c r="B2036" s="91">
        <v>45186</v>
      </c>
      <c r="C2036" s="59">
        <v>7445</v>
      </c>
      <c r="D2036" s="60" t="s">
        <v>1234</v>
      </c>
      <c r="E2036" s="61">
        <v>61186.44</v>
      </c>
      <c r="F2036" s="61" t="s">
        <v>9</v>
      </c>
      <c r="G2036" s="61"/>
      <c r="H2036" s="68" t="s">
        <v>1153</v>
      </c>
    </row>
    <row r="2037" spans="1:8" x14ac:dyDescent="0.25">
      <c r="A2037" s="94">
        <v>370</v>
      </c>
      <c r="B2037" s="91">
        <v>45186</v>
      </c>
      <c r="C2037" s="59">
        <v>7168</v>
      </c>
      <c r="D2037" s="60" t="s">
        <v>1234</v>
      </c>
      <c r="E2037" s="61">
        <v>86830.46</v>
      </c>
      <c r="F2037" s="61" t="s">
        <v>9</v>
      </c>
      <c r="G2037" s="61"/>
      <c r="H2037" s="68" t="s">
        <v>1153</v>
      </c>
    </row>
    <row r="2038" spans="1:8" x14ac:dyDescent="0.25">
      <c r="A2038" s="94">
        <v>371</v>
      </c>
      <c r="B2038" s="91">
        <v>45186</v>
      </c>
      <c r="C2038" s="59">
        <v>275</v>
      </c>
      <c r="D2038" s="60" t="s">
        <v>1659</v>
      </c>
      <c r="E2038" s="61">
        <v>19360</v>
      </c>
      <c r="F2038" s="61" t="s">
        <v>9</v>
      </c>
      <c r="G2038" s="61"/>
      <c r="H2038" s="68" t="s">
        <v>1070</v>
      </c>
    </row>
    <row r="2039" spans="1:8" x14ac:dyDescent="0.25">
      <c r="A2039" s="94">
        <v>372</v>
      </c>
      <c r="B2039" s="91">
        <v>45186</v>
      </c>
      <c r="C2039" s="59">
        <v>73</v>
      </c>
      <c r="D2039" s="60" t="s">
        <v>1675</v>
      </c>
      <c r="E2039" s="61">
        <v>13000</v>
      </c>
      <c r="F2039" s="61" t="s">
        <v>9</v>
      </c>
      <c r="G2039" s="61"/>
      <c r="H2039" s="68" t="s">
        <v>1444</v>
      </c>
    </row>
    <row r="2040" spans="1:8" x14ac:dyDescent="0.25">
      <c r="A2040" s="94">
        <v>373</v>
      </c>
      <c r="B2040" s="91">
        <v>45186</v>
      </c>
      <c r="C2040" s="59" t="s">
        <v>1676</v>
      </c>
      <c r="D2040" s="60" t="s">
        <v>1186</v>
      </c>
      <c r="E2040" s="61">
        <v>140148.28</v>
      </c>
      <c r="F2040" s="61" t="s">
        <v>9</v>
      </c>
      <c r="G2040" s="61"/>
      <c r="H2040" s="68" t="s">
        <v>1070</v>
      </c>
    </row>
    <row r="2041" spans="1:8" x14ac:dyDescent="0.25">
      <c r="A2041" s="94">
        <v>374</v>
      </c>
      <c r="B2041" s="91">
        <v>45186</v>
      </c>
      <c r="C2041" s="59" t="s">
        <v>1677</v>
      </c>
      <c r="D2041" s="60" t="s">
        <v>1186</v>
      </c>
      <c r="E2041" s="61">
        <v>46822.04</v>
      </c>
      <c r="F2041" s="61" t="s">
        <v>9</v>
      </c>
      <c r="G2041" s="61"/>
      <c r="H2041" s="68" t="s">
        <v>1070</v>
      </c>
    </row>
    <row r="2042" spans="1:8" x14ac:dyDescent="0.25">
      <c r="A2042" s="94">
        <v>375</v>
      </c>
      <c r="B2042" s="91">
        <v>45186</v>
      </c>
      <c r="C2042" s="59" t="s">
        <v>1678</v>
      </c>
      <c r="D2042" s="60" t="s">
        <v>377</v>
      </c>
      <c r="E2042" s="61">
        <v>11525.44</v>
      </c>
      <c r="F2042" s="61" t="s">
        <v>9</v>
      </c>
      <c r="G2042" s="61"/>
      <c r="H2042" s="68" t="s">
        <v>1087</v>
      </c>
    </row>
    <row r="2043" spans="1:8" x14ac:dyDescent="0.25">
      <c r="A2043" s="94">
        <v>376</v>
      </c>
      <c r="B2043" s="91">
        <v>45186</v>
      </c>
      <c r="C2043" s="59" t="s">
        <v>1679</v>
      </c>
      <c r="D2043" s="60" t="s">
        <v>377</v>
      </c>
      <c r="E2043" s="61">
        <v>18749.16</v>
      </c>
      <c r="F2043" s="61" t="s">
        <v>9</v>
      </c>
      <c r="G2043" s="61"/>
      <c r="H2043" s="68" t="s">
        <v>1087</v>
      </c>
    </row>
    <row r="2044" spans="1:8" x14ac:dyDescent="0.25">
      <c r="A2044" s="94">
        <v>377</v>
      </c>
      <c r="B2044" s="91">
        <v>45186</v>
      </c>
      <c r="C2044" s="59">
        <v>623</v>
      </c>
      <c r="D2044" s="60" t="s">
        <v>377</v>
      </c>
      <c r="E2044" s="61">
        <v>5880</v>
      </c>
      <c r="F2044" s="61" t="s">
        <v>9</v>
      </c>
      <c r="G2044" s="61"/>
      <c r="H2044" s="68" t="s">
        <v>1087</v>
      </c>
    </row>
    <row r="2045" spans="1:8" x14ac:dyDescent="0.25">
      <c r="A2045" s="94">
        <v>378</v>
      </c>
      <c r="B2045" s="91">
        <v>45186</v>
      </c>
      <c r="C2045" s="59" t="s">
        <v>1680</v>
      </c>
      <c r="D2045" s="60" t="s">
        <v>377</v>
      </c>
      <c r="E2045" s="61">
        <v>13559.32</v>
      </c>
      <c r="F2045" s="61" t="s">
        <v>9</v>
      </c>
      <c r="G2045" s="61"/>
      <c r="H2045" s="68" t="s">
        <v>1087</v>
      </c>
    </row>
    <row r="2046" spans="1:8" x14ac:dyDescent="0.25">
      <c r="A2046" s="94">
        <v>379</v>
      </c>
      <c r="B2046" s="91">
        <v>45186</v>
      </c>
      <c r="C2046" s="59" t="s">
        <v>1681</v>
      </c>
      <c r="D2046" s="60" t="s">
        <v>377</v>
      </c>
      <c r="E2046" s="61">
        <v>4228.4399999999996</v>
      </c>
      <c r="F2046" s="61" t="s">
        <v>9</v>
      </c>
      <c r="G2046" s="61"/>
      <c r="H2046" s="68" t="s">
        <v>1087</v>
      </c>
    </row>
    <row r="2047" spans="1:8" x14ac:dyDescent="0.25">
      <c r="A2047" s="94">
        <v>380</v>
      </c>
      <c r="B2047" s="91">
        <v>45186</v>
      </c>
      <c r="C2047" s="59" t="s">
        <v>1682</v>
      </c>
      <c r="D2047" s="60" t="s">
        <v>377</v>
      </c>
      <c r="E2047" s="61">
        <v>3661.02</v>
      </c>
      <c r="F2047" s="61" t="s">
        <v>9</v>
      </c>
      <c r="G2047" s="61"/>
      <c r="H2047" s="68" t="s">
        <v>1087</v>
      </c>
    </row>
    <row r="2048" spans="1:8" x14ac:dyDescent="0.25">
      <c r="A2048" s="94">
        <v>381</v>
      </c>
      <c r="B2048" s="91">
        <v>45186</v>
      </c>
      <c r="C2048" s="59" t="s">
        <v>1683</v>
      </c>
      <c r="D2048" s="60" t="s">
        <v>377</v>
      </c>
      <c r="E2048" s="61">
        <v>1525.42</v>
      </c>
      <c r="F2048" s="61" t="s">
        <v>9</v>
      </c>
      <c r="G2048" s="61"/>
      <c r="H2048" s="68" t="s">
        <v>1087</v>
      </c>
    </row>
    <row r="2049" spans="1:8" x14ac:dyDescent="0.25">
      <c r="A2049" s="94">
        <v>382</v>
      </c>
      <c r="B2049" s="91">
        <v>45192</v>
      </c>
      <c r="C2049" s="59">
        <v>12</v>
      </c>
      <c r="D2049" s="60" t="s">
        <v>1279</v>
      </c>
      <c r="E2049" s="61">
        <v>42373</v>
      </c>
      <c r="F2049" s="61" t="s">
        <v>9</v>
      </c>
      <c r="G2049" s="61"/>
      <c r="H2049" s="68" t="s">
        <v>1087</v>
      </c>
    </row>
    <row r="2050" spans="1:8" x14ac:dyDescent="0.25">
      <c r="A2050" s="94">
        <v>383</v>
      </c>
      <c r="B2050" s="91">
        <v>45194</v>
      </c>
      <c r="C2050" s="59" t="s">
        <v>1684</v>
      </c>
      <c r="D2050" s="60" t="s">
        <v>377</v>
      </c>
      <c r="E2050" s="61">
        <v>2288.14</v>
      </c>
      <c r="F2050" s="61" t="s">
        <v>9</v>
      </c>
      <c r="G2050" s="61"/>
      <c r="H2050" s="68" t="s">
        <v>1087</v>
      </c>
    </row>
    <row r="2051" spans="1:8" x14ac:dyDescent="0.25">
      <c r="A2051" s="94">
        <v>384</v>
      </c>
      <c r="B2051" s="91">
        <v>45199</v>
      </c>
      <c r="C2051" s="59" t="s">
        <v>1685</v>
      </c>
      <c r="D2051" s="60" t="s">
        <v>1543</v>
      </c>
      <c r="E2051" s="61">
        <v>1627.08</v>
      </c>
      <c r="F2051" s="61" t="s">
        <v>9</v>
      </c>
      <c r="G2051" s="61"/>
      <c r="H2051" s="68" t="s">
        <v>1070</v>
      </c>
    </row>
    <row r="2052" spans="1:8" x14ac:dyDescent="0.25">
      <c r="A2052" s="94">
        <v>385</v>
      </c>
      <c r="B2052" s="91">
        <v>45200</v>
      </c>
      <c r="C2052" s="59">
        <v>3724</v>
      </c>
      <c r="D2052" s="60" t="s">
        <v>1543</v>
      </c>
      <c r="E2052" s="61">
        <v>30508.48</v>
      </c>
      <c r="F2052" s="61" t="s">
        <v>9</v>
      </c>
      <c r="G2052" s="61"/>
      <c r="H2052" s="68" t="s">
        <v>1070</v>
      </c>
    </row>
    <row r="2053" spans="1:8" x14ac:dyDescent="0.25">
      <c r="A2053" s="94">
        <v>386</v>
      </c>
      <c r="B2053" s="91">
        <v>45218</v>
      </c>
      <c r="C2053" s="59" t="s">
        <v>1686</v>
      </c>
      <c r="D2053" s="60" t="s">
        <v>1687</v>
      </c>
      <c r="E2053" s="61">
        <v>15607</v>
      </c>
      <c r="F2053" s="61" t="s">
        <v>9</v>
      </c>
      <c r="G2053" s="61"/>
      <c r="H2053" s="68" t="s">
        <v>173</v>
      </c>
    </row>
    <row r="2054" spans="1:8" x14ac:dyDescent="0.25">
      <c r="A2054" s="94">
        <v>387</v>
      </c>
      <c r="B2054" s="91">
        <v>45218</v>
      </c>
      <c r="C2054" s="59">
        <v>73</v>
      </c>
      <c r="D2054" s="60" t="s">
        <v>1687</v>
      </c>
      <c r="E2054" s="61">
        <v>8500</v>
      </c>
      <c r="F2054" s="61" t="s">
        <v>9</v>
      </c>
      <c r="G2054" s="61"/>
      <c r="H2054" s="68" t="s">
        <v>173</v>
      </c>
    </row>
    <row r="2055" spans="1:8" x14ac:dyDescent="0.25">
      <c r="A2055" s="94">
        <v>388</v>
      </c>
      <c r="B2055" s="91">
        <v>45218</v>
      </c>
      <c r="C2055" s="59">
        <v>719</v>
      </c>
      <c r="D2055" s="60" t="s">
        <v>1652</v>
      </c>
      <c r="E2055" s="61">
        <v>28190</v>
      </c>
      <c r="F2055" s="61" t="s">
        <v>9</v>
      </c>
      <c r="G2055" s="61"/>
      <c r="H2055" s="68" t="s">
        <v>1087</v>
      </c>
    </row>
    <row r="2056" spans="1:8" x14ac:dyDescent="0.25">
      <c r="A2056" s="94">
        <v>389</v>
      </c>
      <c r="B2056" s="91">
        <v>45218</v>
      </c>
      <c r="C2056" s="59">
        <v>3697</v>
      </c>
      <c r="D2056" s="60" t="s">
        <v>1591</v>
      </c>
      <c r="E2056" s="61">
        <v>4627.34</v>
      </c>
      <c r="F2056" s="61" t="s">
        <v>9</v>
      </c>
      <c r="G2056" s="61"/>
      <c r="H2056" s="68" t="s">
        <v>1087</v>
      </c>
    </row>
    <row r="2057" spans="1:8" x14ac:dyDescent="0.25">
      <c r="A2057" s="94">
        <v>390</v>
      </c>
      <c r="B2057" s="91">
        <v>45218</v>
      </c>
      <c r="C2057" s="59">
        <v>3693</v>
      </c>
      <c r="D2057" s="60" t="s">
        <v>1591</v>
      </c>
      <c r="E2057" s="61">
        <v>6775.65</v>
      </c>
      <c r="F2057" s="61" t="s">
        <v>9</v>
      </c>
      <c r="G2057" s="61"/>
      <c r="H2057" s="68" t="s">
        <v>1087</v>
      </c>
    </row>
    <row r="2058" spans="1:8" x14ac:dyDescent="0.25">
      <c r="A2058" s="94">
        <v>391</v>
      </c>
      <c r="B2058" s="91">
        <v>45218</v>
      </c>
      <c r="C2058" s="59">
        <v>3691</v>
      </c>
      <c r="D2058" s="60" t="s">
        <v>1591</v>
      </c>
      <c r="E2058" s="61">
        <v>28223.5</v>
      </c>
      <c r="F2058" s="61" t="s">
        <v>9</v>
      </c>
      <c r="G2058" s="61"/>
      <c r="H2058" s="68" t="s">
        <v>1087</v>
      </c>
    </row>
    <row r="2059" spans="1:8" x14ac:dyDescent="0.25">
      <c r="A2059" s="94">
        <v>392</v>
      </c>
      <c r="B2059" s="91">
        <v>45218</v>
      </c>
      <c r="C2059" s="59">
        <v>3800</v>
      </c>
      <c r="D2059" s="60" t="s">
        <v>1591</v>
      </c>
      <c r="E2059" s="61">
        <v>102473.1</v>
      </c>
      <c r="F2059" s="61" t="s">
        <v>9</v>
      </c>
      <c r="G2059" s="61"/>
      <c r="H2059" s="68" t="s">
        <v>1087</v>
      </c>
    </row>
    <row r="2060" spans="1:8" x14ac:dyDescent="0.25">
      <c r="A2060" s="94">
        <v>393</v>
      </c>
      <c r="B2060" s="91">
        <v>45218</v>
      </c>
      <c r="C2060" s="59">
        <v>3680</v>
      </c>
      <c r="D2060" s="60" t="s">
        <v>1591</v>
      </c>
      <c r="E2060" s="61">
        <v>27966</v>
      </c>
      <c r="F2060" s="61" t="s">
        <v>9</v>
      </c>
      <c r="G2060" s="61"/>
      <c r="H2060" s="68" t="s">
        <v>1087</v>
      </c>
    </row>
    <row r="2061" spans="1:8" x14ac:dyDescent="0.25">
      <c r="A2061" s="94">
        <v>394</v>
      </c>
      <c r="B2061" s="91">
        <v>45218</v>
      </c>
      <c r="C2061" s="59">
        <v>16</v>
      </c>
      <c r="D2061" s="60" t="s">
        <v>1279</v>
      </c>
      <c r="E2061" s="61">
        <v>23800</v>
      </c>
      <c r="F2061" s="61" t="s">
        <v>9</v>
      </c>
      <c r="G2061" s="61"/>
      <c r="H2061" s="68" t="s">
        <v>1087</v>
      </c>
    </row>
    <row r="2062" spans="1:8" x14ac:dyDescent="0.25">
      <c r="A2062" s="94">
        <v>395</v>
      </c>
      <c r="B2062" s="91">
        <v>45218</v>
      </c>
      <c r="C2062" s="59" t="s">
        <v>1688</v>
      </c>
      <c r="D2062" s="60" t="s">
        <v>1689</v>
      </c>
      <c r="E2062" s="61">
        <v>177281</v>
      </c>
      <c r="F2062" s="61" t="s">
        <v>9</v>
      </c>
      <c r="G2062" s="61"/>
      <c r="H2062" s="68" t="s">
        <v>1132</v>
      </c>
    </row>
    <row r="2063" spans="1:8" x14ac:dyDescent="0.25">
      <c r="A2063" s="94">
        <v>396</v>
      </c>
      <c r="B2063" s="91">
        <v>45218</v>
      </c>
      <c r="C2063" s="59" t="s">
        <v>1690</v>
      </c>
      <c r="D2063" s="60" t="s">
        <v>1229</v>
      </c>
      <c r="E2063" s="61">
        <v>22500</v>
      </c>
      <c r="F2063" s="61" t="s">
        <v>9</v>
      </c>
      <c r="G2063" s="61"/>
      <c r="H2063" s="68" t="s">
        <v>1230</v>
      </c>
    </row>
    <row r="2064" spans="1:8" x14ac:dyDescent="0.25">
      <c r="A2064" s="94">
        <v>397</v>
      </c>
      <c r="B2064" s="91">
        <v>45218</v>
      </c>
      <c r="C2064" s="59" t="s">
        <v>1691</v>
      </c>
      <c r="D2064" s="60" t="s">
        <v>1692</v>
      </c>
      <c r="E2064" s="61">
        <v>1790000</v>
      </c>
      <c r="F2064" s="61" t="s">
        <v>9</v>
      </c>
      <c r="G2064" s="61"/>
      <c r="H2064" s="68" t="s">
        <v>173</v>
      </c>
    </row>
    <row r="2065" spans="1:8" x14ac:dyDescent="0.25">
      <c r="A2065" s="94">
        <v>398</v>
      </c>
      <c r="B2065" s="91">
        <v>45219</v>
      </c>
      <c r="C2065" s="59">
        <v>142</v>
      </c>
      <c r="D2065" s="60" t="s">
        <v>1693</v>
      </c>
      <c r="E2065" s="61">
        <v>6500</v>
      </c>
      <c r="F2065" s="61" t="s">
        <v>9</v>
      </c>
      <c r="G2065" s="61"/>
      <c r="H2065" s="68" t="s">
        <v>1070</v>
      </c>
    </row>
    <row r="2066" spans="1:8" x14ac:dyDescent="0.25">
      <c r="A2066" s="94">
        <v>399</v>
      </c>
      <c r="B2066" s="91">
        <v>45219</v>
      </c>
      <c r="C2066" s="59">
        <v>793</v>
      </c>
      <c r="D2066" s="60" t="s">
        <v>1652</v>
      </c>
      <c r="E2066" s="61">
        <v>76079.5</v>
      </c>
      <c r="F2066" s="61" t="s">
        <v>9</v>
      </c>
      <c r="G2066" s="61"/>
      <c r="H2066" s="68" t="s">
        <v>1087</v>
      </c>
    </row>
    <row r="2067" spans="1:8" x14ac:dyDescent="0.25">
      <c r="A2067" s="94">
        <v>400</v>
      </c>
      <c r="B2067" s="91">
        <v>45223</v>
      </c>
      <c r="C2067" s="59">
        <v>1010</v>
      </c>
      <c r="D2067" s="60" t="s">
        <v>1569</v>
      </c>
      <c r="E2067" s="61">
        <v>125462</v>
      </c>
      <c r="F2067" s="61" t="s">
        <v>9</v>
      </c>
      <c r="G2067" s="61"/>
      <c r="H2067" s="68" t="s">
        <v>1070</v>
      </c>
    </row>
    <row r="2068" spans="1:8" x14ac:dyDescent="0.25">
      <c r="A2068" s="94">
        <v>401</v>
      </c>
      <c r="B2068" s="91">
        <v>45223</v>
      </c>
      <c r="C2068" s="59">
        <v>3871</v>
      </c>
      <c r="D2068" s="60" t="s">
        <v>1591</v>
      </c>
      <c r="E2068" s="61">
        <v>32584.9</v>
      </c>
      <c r="F2068" s="61" t="s">
        <v>9</v>
      </c>
      <c r="G2068" s="61"/>
      <c r="H2068" s="68" t="s">
        <v>1087</v>
      </c>
    </row>
    <row r="2069" spans="1:8" x14ac:dyDescent="0.25">
      <c r="A2069" s="94">
        <v>402</v>
      </c>
      <c r="B2069" s="91">
        <v>45223</v>
      </c>
      <c r="C2069" s="59">
        <v>3929</v>
      </c>
      <c r="D2069" s="60" t="s">
        <v>1591</v>
      </c>
      <c r="E2069" s="61">
        <v>7712.1</v>
      </c>
      <c r="F2069" s="61" t="s">
        <v>9</v>
      </c>
      <c r="G2069" s="61"/>
      <c r="H2069" s="68" t="s">
        <v>1087</v>
      </c>
    </row>
    <row r="2070" spans="1:8" x14ac:dyDescent="0.25">
      <c r="A2070" s="94">
        <v>403</v>
      </c>
      <c r="B2070" s="91">
        <v>45223</v>
      </c>
      <c r="C2070" s="59">
        <v>663</v>
      </c>
      <c r="D2070" s="60" t="s">
        <v>30</v>
      </c>
      <c r="E2070" s="61">
        <v>14515.25</v>
      </c>
      <c r="F2070" s="61" t="s">
        <v>9</v>
      </c>
      <c r="G2070" s="61"/>
      <c r="H2070" s="68" t="s">
        <v>1153</v>
      </c>
    </row>
    <row r="2071" spans="1:8" x14ac:dyDescent="0.25">
      <c r="A2071" s="94">
        <v>404</v>
      </c>
      <c r="B2071" s="91">
        <v>45232</v>
      </c>
      <c r="C2071" s="59" t="s">
        <v>1694</v>
      </c>
      <c r="D2071" s="60" t="s">
        <v>19</v>
      </c>
      <c r="E2071" s="61">
        <v>87680.41</v>
      </c>
      <c r="F2071" s="61" t="s">
        <v>9</v>
      </c>
      <c r="G2071" s="61"/>
      <c r="H2071" s="68" t="s">
        <v>1070</v>
      </c>
    </row>
    <row r="2072" spans="1:8" x14ac:dyDescent="0.25">
      <c r="A2072" s="94">
        <v>405</v>
      </c>
      <c r="B2072" s="91">
        <v>45232</v>
      </c>
      <c r="C2072" s="59" t="s">
        <v>1695</v>
      </c>
      <c r="D2072" s="60" t="s">
        <v>1696</v>
      </c>
      <c r="E2072" s="61">
        <v>266836</v>
      </c>
      <c r="F2072" s="61" t="s">
        <v>9</v>
      </c>
      <c r="G2072" s="61"/>
      <c r="H2072" s="68" t="s">
        <v>1070</v>
      </c>
    </row>
    <row r="2073" spans="1:8" x14ac:dyDescent="0.25">
      <c r="A2073" s="94">
        <v>406</v>
      </c>
      <c r="B2073" s="91">
        <v>45232</v>
      </c>
      <c r="C2073" s="59">
        <v>828</v>
      </c>
      <c r="D2073" s="60" t="s">
        <v>1652</v>
      </c>
      <c r="E2073" s="61">
        <v>20727</v>
      </c>
      <c r="F2073" s="61" t="s">
        <v>9</v>
      </c>
      <c r="G2073" s="61"/>
      <c r="H2073" s="68" t="s">
        <v>1087</v>
      </c>
    </row>
    <row r="2074" spans="1:8" x14ac:dyDescent="0.25">
      <c r="A2074" s="94">
        <v>407</v>
      </c>
      <c r="B2074" s="91">
        <v>45232</v>
      </c>
      <c r="C2074" s="59">
        <v>386</v>
      </c>
      <c r="D2074" s="60" t="s">
        <v>1659</v>
      </c>
      <c r="E2074" s="61">
        <v>11522.6</v>
      </c>
      <c r="F2074" s="61" t="s">
        <v>9</v>
      </c>
      <c r="G2074" s="61"/>
      <c r="H2074" s="68" t="s">
        <v>1070</v>
      </c>
    </row>
    <row r="2075" spans="1:8" x14ac:dyDescent="0.25">
      <c r="A2075" s="94">
        <v>408</v>
      </c>
      <c r="B2075" s="91">
        <v>45232</v>
      </c>
      <c r="C2075" s="59" t="s">
        <v>1697</v>
      </c>
      <c r="D2075" s="60" t="s">
        <v>377</v>
      </c>
      <c r="E2075" s="61">
        <v>7258.82</v>
      </c>
      <c r="F2075" s="61" t="s">
        <v>9</v>
      </c>
      <c r="G2075" s="61"/>
      <c r="H2075" s="68" t="s">
        <v>1087</v>
      </c>
    </row>
    <row r="2076" spans="1:8" x14ac:dyDescent="0.25">
      <c r="A2076" s="94">
        <v>409</v>
      </c>
      <c r="B2076" s="91">
        <v>45232</v>
      </c>
      <c r="C2076" s="59" t="s">
        <v>1698</v>
      </c>
      <c r="D2076" s="60" t="s">
        <v>377</v>
      </c>
      <c r="E2076" s="61">
        <v>20099</v>
      </c>
      <c r="F2076" s="61" t="s">
        <v>9</v>
      </c>
      <c r="G2076" s="61"/>
      <c r="H2076" s="68" t="s">
        <v>1087</v>
      </c>
    </row>
    <row r="2077" spans="1:8" x14ac:dyDescent="0.25">
      <c r="A2077" s="94">
        <v>410</v>
      </c>
      <c r="B2077" s="91">
        <v>45232</v>
      </c>
      <c r="C2077" s="59" t="s">
        <v>1699</v>
      </c>
      <c r="D2077" s="60" t="s">
        <v>377</v>
      </c>
      <c r="E2077" s="61">
        <v>39279.660000000003</v>
      </c>
      <c r="F2077" s="61" t="s">
        <v>9</v>
      </c>
      <c r="G2077" s="61"/>
      <c r="H2077" s="68" t="s">
        <v>1087</v>
      </c>
    </row>
    <row r="2078" spans="1:8" x14ac:dyDescent="0.25">
      <c r="A2078" s="94">
        <v>411</v>
      </c>
      <c r="B2078" s="91">
        <v>45232</v>
      </c>
      <c r="C2078" s="59">
        <v>4214</v>
      </c>
      <c r="D2078" s="60" t="s">
        <v>1591</v>
      </c>
      <c r="E2078" s="61">
        <v>13347.7</v>
      </c>
      <c r="F2078" s="61" t="s">
        <v>9</v>
      </c>
      <c r="G2078" s="61"/>
      <c r="H2078" s="68" t="s">
        <v>1087</v>
      </c>
    </row>
    <row r="2079" spans="1:8" x14ac:dyDescent="0.25">
      <c r="A2079" s="94">
        <v>412</v>
      </c>
      <c r="B2079" s="91">
        <v>45232</v>
      </c>
      <c r="C2079" s="59">
        <v>4318</v>
      </c>
      <c r="D2079" s="60" t="s">
        <v>1591</v>
      </c>
      <c r="E2079" s="61">
        <v>10381.700000000001</v>
      </c>
      <c r="F2079" s="61" t="s">
        <v>9</v>
      </c>
      <c r="G2079" s="61"/>
      <c r="H2079" s="68" t="s">
        <v>1087</v>
      </c>
    </row>
    <row r="2080" spans="1:8" x14ac:dyDescent="0.25">
      <c r="A2080" s="94">
        <v>413</v>
      </c>
      <c r="B2080" s="91">
        <v>45233</v>
      </c>
      <c r="C2080" s="59" t="s">
        <v>1700</v>
      </c>
      <c r="D2080" s="60" t="s">
        <v>1701</v>
      </c>
      <c r="E2080" s="61">
        <v>151600</v>
      </c>
      <c r="F2080" s="61" t="s">
        <v>9</v>
      </c>
      <c r="G2080" s="61"/>
      <c r="H2080" s="68" t="s">
        <v>193</v>
      </c>
    </row>
    <row r="2081" spans="1:8" x14ac:dyDescent="0.25">
      <c r="A2081" s="94">
        <v>414</v>
      </c>
      <c r="B2081" s="91">
        <v>45233</v>
      </c>
      <c r="C2081" s="59" t="s">
        <v>1702</v>
      </c>
      <c r="D2081" s="60" t="s">
        <v>1703</v>
      </c>
      <c r="E2081" s="61">
        <v>1199160</v>
      </c>
      <c r="F2081" s="61" t="s">
        <v>9</v>
      </c>
      <c r="G2081" s="61"/>
      <c r="H2081" s="68" t="s">
        <v>193</v>
      </c>
    </row>
    <row r="2082" spans="1:8" x14ac:dyDescent="0.25">
      <c r="A2082" s="94">
        <v>415</v>
      </c>
      <c r="B2082" s="91">
        <v>45238</v>
      </c>
      <c r="C2082" s="59">
        <v>402</v>
      </c>
      <c r="D2082" s="60" t="s">
        <v>1659</v>
      </c>
      <c r="E2082" s="61">
        <v>1600</v>
      </c>
      <c r="F2082" s="61" t="s">
        <v>9</v>
      </c>
      <c r="G2082" s="61"/>
      <c r="H2082" s="68" t="s">
        <v>1070</v>
      </c>
    </row>
    <row r="2083" spans="1:8" x14ac:dyDescent="0.25">
      <c r="A2083" s="94">
        <v>416</v>
      </c>
      <c r="B2083" s="91">
        <v>45238</v>
      </c>
      <c r="C2083" s="59" t="s">
        <v>1704</v>
      </c>
      <c r="D2083" s="60" t="s">
        <v>377</v>
      </c>
      <c r="E2083" s="61">
        <v>18338.98</v>
      </c>
      <c r="F2083" s="61" t="s">
        <v>9</v>
      </c>
      <c r="G2083" s="61"/>
      <c r="H2083" s="68" t="s">
        <v>1087</v>
      </c>
    </row>
    <row r="2084" spans="1:8" x14ac:dyDescent="0.25">
      <c r="A2084" s="94">
        <v>417</v>
      </c>
      <c r="B2084" s="91">
        <v>45238</v>
      </c>
      <c r="C2084" s="59" t="s">
        <v>1705</v>
      </c>
      <c r="D2084" s="60" t="s">
        <v>377</v>
      </c>
      <c r="E2084" s="61">
        <v>1728.82</v>
      </c>
      <c r="F2084" s="61" t="s">
        <v>9</v>
      </c>
      <c r="G2084" s="61"/>
      <c r="H2084" s="68" t="s">
        <v>1087</v>
      </c>
    </row>
    <row r="2085" spans="1:8" x14ac:dyDescent="0.25">
      <c r="A2085" s="94">
        <v>418</v>
      </c>
      <c r="B2085" s="91">
        <v>45238</v>
      </c>
      <c r="C2085" s="59" t="s">
        <v>1706</v>
      </c>
      <c r="D2085" s="60" t="s">
        <v>1707</v>
      </c>
      <c r="E2085" s="61">
        <v>13968</v>
      </c>
      <c r="F2085" s="61" t="s">
        <v>9</v>
      </c>
      <c r="G2085" s="61"/>
      <c r="H2085" s="68" t="s">
        <v>1070</v>
      </c>
    </row>
    <row r="2086" spans="1:8" x14ac:dyDescent="0.25">
      <c r="A2086" s="94">
        <v>419</v>
      </c>
      <c r="B2086" s="91">
        <v>45238</v>
      </c>
      <c r="C2086" s="59" t="s">
        <v>1708</v>
      </c>
      <c r="D2086" s="60" t="s">
        <v>1707</v>
      </c>
      <c r="E2086" s="61">
        <v>95251.199999999997</v>
      </c>
      <c r="F2086" s="61" t="s">
        <v>9</v>
      </c>
      <c r="G2086" s="61"/>
      <c r="H2086" s="68" t="s">
        <v>1070</v>
      </c>
    </row>
    <row r="2087" spans="1:8" x14ac:dyDescent="0.25">
      <c r="A2087" s="94">
        <v>420</v>
      </c>
      <c r="B2087" s="91">
        <v>45238</v>
      </c>
      <c r="C2087" s="59">
        <v>840</v>
      </c>
      <c r="D2087" s="60" t="s">
        <v>1652</v>
      </c>
      <c r="E2087" s="61">
        <v>48729</v>
      </c>
      <c r="F2087" s="61" t="s">
        <v>9</v>
      </c>
      <c r="G2087" s="61"/>
      <c r="H2087" s="68" t="s">
        <v>1087</v>
      </c>
    </row>
    <row r="2088" spans="1:8" x14ac:dyDescent="0.25">
      <c r="A2088" s="94">
        <v>421</v>
      </c>
      <c r="B2088" s="91">
        <v>45238</v>
      </c>
      <c r="C2088" s="59" t="s">
        <v>1709</v>
      </c>
      <c r="D2088" s="60" t="s">
        <v>1421</v>
      </c>
      <c r="E2088" s="61">
        <v>121918</v>
      </c>
      <c r="F2088" s="61" t="s">
        <v>9</v>
      </c>
      <c r="G2088" s="61"/>
      <c r="H2088" s="68" t="s">
        <v>1093</v>
      </c>
    </row>
    <row r="2089" spans="1:8" x14ac:dyDescent="0.25">
      <c r="A2089" s="94">
        <v>422</v>
      </c>
      <c r="B2089" s="91">
        <v>45238</v>
      </c>
      <c r="C2089" s="59" t="s">
        <v>1710</v>
      </c>
      <c r="D2089" s="60" t="s">
        <v>1421</v>
      </c>
      <c r="E2089" s="61">
        <v>84468.84</v>
      </c>
      <c r="F2089" s="61" t="s">
        <v>9</v>
      </c>
      <c r="G2089" s="61"/>
      <c r="H2089" s="68" t="s">
        <v>1093</v>
      </c>
    </row>
    <row r="2090" spans="1:8" x14ac:dyDescent="0.25">
      <c r="A2090" s="94">
        <v>423</v>
      </c>
      <c r="B2090" s="91">
        <v>45238</v>
      </c>
      <c r="C2090" s="59" t="s">
        <v>1711</v>
      </c>
      <c r="D2090" s="60" t="s">
        <v>377</v>
      </c>
      <c r="E2090" s="61">
        <v>1996.62</v>
      </c>
      <c r="F2090" s="61" t="s">
        <v>9</v>
      </c>
      <c r="G2090" s="61"/>
      <c r="H2090" s="68" t="s">
        <v>1087</v>
      </c>
    </row>
    <row r="2091" spans="1:8" x14ac:dyDescent="0.25">
      <c r="A2091" s="94">
        <v>424</v>
      </c>
      <c r="B2091" s="91">
        <v>45238</v>
      </c>
      <c r="C2091" s="59" t="s">
        <v>1712</v>
      </c>
      <c r="D2091" s="60" t="s">
        <v>377</v>
      </c>
      <c r="E2091" s="61">
        <v>16551.59</v>
      </c>
      <c r="F2091" s="61" t="s">
        <v>9</v>
      </c>
      <c r="G2091" s="61"/>
      <c r="H2091" s="68" t="s">
        <v>1087</v>
      </c>
    </row>
    <row r="2092" spans="1:8" x14ac:dyDescent="0.25">
      <c r="A2092" s="94">
        <v>425</v>
      </c>
      <c r="B2092" s="91">
        <v>45238</v>
      </c>
      <c r="C2092" s="59" t="s">
        <v>1713</v>
      </c>
      <c r="D2092" s="60" t="s">
        <v>377</v>
      </c>
      <c r="E2092" s="61">
        <v>14266.94</v>
      </c>
      <c r="F2092" s="61" t="s">
        <v>9</v>
      </c>
      <c r="G2092" s="61"/>
      <c r="H2092" s="68" t="s">
        <v>1087</v>
      </c>
    </row>
    <row r="2093" spans="1:8" x14ac:dyDescent="0.25">
      <c r="A2093" s="94">
        <v>426</v>
      </c>
      <c r="B2093" s="91">
        <v>45239</v>
      </c>
      <c r="C2093" s="59" t="s">
        <v>1714</v>
      </c>
      <c r="D2093" s="60" t="s">
        <v>377</v>
      </c>
      <c r="E2093" s="61">
        <v>1500</v>
      </c>
      <c r="F2093" s="61" t="s">
        <v>9</v>
      </c>
      <c r="G2093" s="61"/>
      <c r="H2093" s="68" t="s">
        <v>1087</v>
      </c>
    </row>
    <row r="2094" spans="1:8" x14ac:dyDescent="0.25">
      <c r="A2094" s="94">
        <v>427</v>
      </c>
      <c r="B2094" s="91">
        <v>45239</v>
      </c>
      <c r="C2094" s="59" t="s">
        <v>1715</v>
      </c>
      <c r="D2094" s="60" t="s">
        <v>377</v>
      </c>
      <c r="E2094" s="61">
        <v>4746.8900000000003</v>
      </c>
      <c r="F2094" s="61" t="s">
        <v>9</v>
      </c>
      <c r="G2094" s="61"/>
      <c r="H2094" s="68" t="s">
        <v>1087</v>
      </c>
    </row>
    <row r="2095" spans="1:8" x14ac:dyDescent="0.25">
      <c r="A2095" s="94">
        <v>428</v>
      </c>
      <c r="B2095" s="91">
        <v>45239</v>
      </c>
      <c r="C2095" s="59" t="s">
        <v>1716</v>
      </c>
      <c r="D2095" s="60" t="s">
        <v>377</v>
      </c>
      <c r="E2095" s="61">
        <v>1050</v>
      </c>
      <c r="F2095" s="61" t="s">
        <v>9</v>
      </c>
      <c r="G2095" s="61"/>
      <c r="H2095" s="68" t="s">
        <v>1087</v>
      </c>
    </row>
    <row r="2096" spans="1:8" x14ac:dyDescent="0.25">
      <c r="A2096" s="94">
        <v>429</v>
      </c>
      <c r="B2096" s="91">
        <v>45239</v>
      </c>
      <c r="C2096" s="59">
        <v>1063</v>
      </c>
      <c r="D2096" s="60" t="s">
        <v>1569</v>
      </c>
      <c r="E2096" s="61">
        <v>24720</v>
      </c>
      <c r="F2096" s="61" t="s">
        <v>9</v>
      </c>
      <c r="G2096" s="61"/>
      <c r="H2096" s="68" t="s">
        <v>1070</v>
      </c>
    </row>
    <row r="2097" spans="1:8" x14ac:dyDescent="0.25">
      <c r="A2097" s="94">
        <v>430</v>
      </c>
      <c r="B2097" s="91">
        <v>45246</v>
      </c>
      <c r="C2097" s="59" t="s">
        <v>1717</v>
      </c>
      <c r="D2097" s="60" t="s">
        <v>377</v>
      </c>
      <c r="E2097" s="61">
        <v>4711.8599999999997</v>
      </c>
      <c r="F2097" s="61" t="s">
        <v>9</v>
      </c>
      <c r="G2097" s="61"/>
      <c r="H2097" s="68" t="s">
        <v>1087</v>
      </c>
    </row>
    <row r="2098" spans="1:8" x14ac:dyDescent="0.25">
      <c r="A2098" s="94">
        <v>431</v>
      </c>
      <c r="B2098" s="91">
        <v>45246</v>
      </c>
      <c r="C2098" s="59">
        <v>863</v>
      </c>
      <c r="D2098" s="60" t="s">
        <v>1652</v>
      </c>
      <c r="E2098" s="61">
        <v>57942.5</v>
      </c>
      <c r="F2098" s="61" t="s">
        <v>9</v>
      </c>
      <c r="G2098" s="61"/>
      <c r="H2098" s="68" t="s">
        <v>1087</v>
      </c>
    </row>
    <row r="2099" spans="1:8" x14ac:dyDescent="0.25">
      <c r="A2099" s="94">
        <v>432</v>
      </c>
      <c r="B2099" s="91">
        <v>45246</v>
      </c>
      <c r="C2099" s="59" t="s">
        <v>1718</v>
      </c>
      <c r="D2099" s="60" t="s">
        <v>1719</v>
      </c>
      <c r="E2099" s="61">
        <v>48960</v>
      </c>
      <c r="F2099" s="61" t="s">
        <v>9</v>
      </c>
      <c r="G2099" s="61"/>
      <c r="H2099" s="68" t="s">
        <v>1070</v>
      </c>
    </row>
    <row r="2100" spans="1:8" x14ac:dyDescent="0.25">
      <c r="A2100" s="94">
        <v>433</v>
      </c>
      <c r="B2100" s="91">
        <v>45246</v>
      </c>
      <c r="C2100" s="59">
        <v>10434</v>
      </c>
      <c r="D2100" s="60" t="s">
        <v>1234</v>
      </c>
      <c r="E2100" s="61">
        <v>299569.5</v>
      </c>
      <c r="F2100" s="61" t="s">
        <v>9</v>
      </c>
      <c r="G2100" s="61"/>
      <c r="H2100" s="68" t="s">
        <v>1153</v>
      </c>
    </row>
    <row r="2101" spans="1:8" x14ac:dyDescent="0.25">
      <c r="A2101" s="94">
        <v>434</v>
      </c>
      <c r="B2101" s="91">
        <v>45246</v>
      </c>
      <c r="C2101" s="59" t="s">
        <v>1720</v>
      </c>
      <c r="D2101" s="60" t="s">
        <v>1721</v>
      </c>
      <c r="E2101" s="61">
        <v>70200</v>
      </c>
      <c r="F2101" s="61" t="s">
        <v>9</v>
      </c>
      <c r="G2101" s="61" t="s">
        <v>1722</v>
      </c>
      <c r="H2101" s="68" t="s">
        <v>1070</v>
      </c>
    </row>
    <row r="2102" spans="1:8" x14ac:dyDescent="0.25">
      <c r="A2102" s="94">
        <v>435</v>
      </c>
      <c r="B2102" s="91">
        <v>45250</v>
      </c>
      <c r="C2102" s="59">
        <v>232412531</v>
      </c>
      <c r="D2102" s="60" t="s">
        <v>1315</v>
      </c>
      <c r="E2102" s="61">
        <v>198320</v>
      </c>
      <c r="F2102" s="61" t="s">
        <v>9</v>
      </c>
      <c r="G2102" s="61"/>
      <c r="H2102" s="68" t="s">
        <v>308</v>
      </c>
    </row>
    <row r="2103" spans="1:8" x14ac:dyDescent="0.25">
      <c r="A2103" s="94">
        <v>436</v>
      </c>
      <c r="B2103" s="91">
        <v>45250</v>
      </c>
      <c r="C2103" s="59">
        <v>1010</v>
      </c>
      <c r="D2103" s="60" t="s">
        <v>1569</v>
      </c>
      <c r="E2103" s="61">
        <v>125462</v>
      </c>
      <c r="F2103" s="61" t="s">
        <v>9</v>
      </c>
      <c r="G2103" s="61"/>
      <c r="H2103" s="68" t="s">
        <v>1070</v>
      </c>
    </row>
    <row r="2104" spans="1:8" x14ac:dyDescent="0.25">
      <c r="A2104" s="94">
        <v>437</v>
      </c>
      <c r="B2104" s="91">
        <v>45250</v>
      </c>
      <c r="C2104" s="59">
        <v>539</v>
      </c>
      <c r="D2104" s="60" t="s">
        <v>1241</v>
      </c>
      <c r="E2104" s="61">
        <v>155440</v>
      </c>
      <c r="F2104" s="61" t="s">
        <v>9</v>
      </c>
      <c r="G2104" s="61"/>
      <c r="H2104" s="68" t="s">
        <v>1242</v>
      </c>
    </row>
    <row r="2105" spans="1:8" x14ac:dyDescent="0.25">
      <c r="A2105" s="94">
        <v>438</v>
      </c>
      <c r="B2105" s="91">
        <v>45250</v>
      </c>
      <c r="C2105" s="59">
        <v>2024146339</v>
      </c>
      <c r="D2105" s="60" t="s">
        <v>1576</v>
      </c>
      <c r="E2105" s="61">
        <v>30263</v>
      </c>
      <c r="F2105" s="61" t="s">
        <v>9</v>
      </c>
      <c r="G2105" s="61"/>
      <c r="H2105" s="68" t="s">
        <v>1577</v>
      </c>
    </row>
    <row r="2106" spans="1:8" x14ac:dyDescent="0.25">
      <c r="A2106" s="94">
        <v>439</v>
      </c>
      <c r="B2106" s="91">
        <v>45250</v>
      </c>
      <c r="C2106" s="59" t="s">
        <v>1723</v>
      </c>
      <c r="D2106" s="60" t="s">
        <v>1576</v>
      </c>
      <c r="E2106" s="61">
        <v>150100</v>
      </c>
      <c r="F2106" s="61" t="s">
        <v>9</v>
      </c>
      <c r="G2106" s="61"/>
      <c r="H2106" s="68" t="s">
        <v>1577</v>
      </c>
    </row>
    <row r="2107" spans="1:8" x14ac:dyDescent="0.25">
      <c r="A2107" s="94">
        <v>440</v>
      </c>
      <c r="B2107" s="91">
        <v>45250</v>
      </c>
      <c r="C2107" s="59">
        <v>1063</v>
      </c>
      <c r="D2107" s="60" t="s">
        <v>1569</v>
      </c>
      <c r="E2107" s="61">
        <v>24720</v>
      </c>
      <c r="F2107" s="61" t="s">
        <v>9</v>
      </c>
      <c r="G2107" s="61"/>
      <c r="H2107" s="68" t="s">
        <v>1070</v>
      </c>
    </row>
    <row r="2108" spans="1:8" x14ac:dyDescent="0.25">
      <c r="A2108" s="94">
        <v>441</v>
      </c>
      <c r="B2108" s="91">
        <v>45250</v>
      </c>
      <c r="C2108" s="59">
        <v>410</v>
      </c>
      <c r="D2108" s="60" t="s">
        <v>721</v>
      </c>
      <c r="E2108" s="61">
        <v>127000</v>
      </c>
      <c r="F2108" s="61" t="s">
        <v>9</v>
      </c>
      <c r="G2108" s="61"/>
      <c r="H2108" s="68" t="s">
        <v>289</v>
      </c>
    </row>
    <row r="2109" spans="1:8" x14ac:dyDescent="0.25">
      <c r="A2109" s="94">
        <v>442</v>
      </c>
      <c r="B2109" s="91">
        <v>45250</v>
      </c>
      <c r="C2109" s="59">
        <v>3208</v>
      </c>
      <c r="D2109" s="60" t="s">
        <v>1724</v>
      </c>
      <c r="E2109" s="61">
        <v>56897.5</v>
      </c>
      <c r="F2109" s="61" t="s">
        <v>9</v>
      </c>
      <c r="G2109" s="61" t="s">
        <v>1725</v>
      </c>
      <c r="H2109" s="68" t="s">
        <v>173</v>
      </c>
    </row>
    <row r="2110" spans="1:8" x14ac:dyDescent="0.25">
      <c r="A2110" s="94">
        <v>443</v>
      </c>
      <c r="B2110" s="91">
        <v>45250</v>
      </c>
      <c r="C2110" s="59">
        <v>3384</v>
      </c>
      <c r="D2110" s="60" t="s">
        <v>1724</v>
      </c>
      <c r="E2110" s="61">
        <v>19600</v>
      </c>
      <c r="F2110" s="61" t="s">
        <v>9</v>
      </c>
      <c r="G2110" s="61" t="s">
        <v>1725</v>
      </c>
      <c r="H2110" s="68" t="s">
        <v>173</v>
      </c>
    </row>
    <row r="2111" spans="1:8" x14ac:dyDescent="0.25">
      <c r="A2111" s="94">
        <v>444</v>
      </c>
      <c r="B2111" s="91">
        <v>45250</v>
      </c>
      <c r="C2111" s="59">
        <v>128</v>
      </c>
      <c r="D2111" s="60" t="s">
        <v>1266</v>
      </c>
      <c r="E2111" s="61">
        <v>123394.8</v>
      </c>
      <c r="F2111" s="61" t="s">
        <v>9</v>
      </c>
      <c r="G2111" s="61"/>
      <c r="H2111" s="68" t="s">
        <v>1637</v>
      </c>
    </row>
    <row r="2112" spans="1:8" x14ac:dyDescent="0.25">
      <c r="A2112" s="94">
        <v>445</v>
      </c>
      <c r="B2112" s="91">
        <v>45250</v>
      </c>
      <c r="C2112" s="59">
        <v>117</v>
      </c>
      <c r="D2112" s="60" t="s">
        <v>1266</v>
      </c>
      <c r="E2112" s="61">
        <v>99971.199999999997</v>
      </c>
      <c r="F2112" s="61" t="s">
        <v>9</v>
      </c>
      <c r="G2112" s="61"/>
      <c r="H2112" s="68" t="s">
        <v>1637</v>
      </c>
    </row>
    <row r="2113" spans="1:8" x14ac:dyDescent="0.25">
      <c r="A2113" s="94">
        <v>446</v>
      </c>
      <c r="B2113" s="91">
        <v>45250</v>
      </c>
      <c r="C2113" s="59">
        <v>232412337</v>
      </c>
      <c r="D2113" s="60" t="s">
        <v>1315</v>
      </c>
      <c r="E2113" s="61">
        <v>296390</v>
      </c>
      <c r="F2113" s="61" t="s">
        <v>9</v>
      </c>
      <c r="G2113" s="61"/>
      <c r="H2113" s="68" t="s">
        <v>308</v>
      </c>
    </row>
    <row r="2114" spans="1:8" x14ac:dyDescent="0.25">
      <c r="A2114" s="94">
        <v>447</v>
      </c>
      <c r="B2114" s="91">
        <v>45250</v>
      </c>
      <c r="C2114" s="59">
        <v>232412421</v>
      </c>
      <c r="D2114" s="60" t="s">
        <v>1315</v>
      </c>
      <c r="E2114" s="61">
        <v>9800</v>
      </c>
      <c r="F2114" s="61" t="s">
        <v>9</v>
      </c>
      <c r="G2114" s="61"/>
      <c r="H2114" s="68" t="s">
        <v>308</v>
      </c>
    </row>
    <row r="2115" spans="1:8" x14ac:dyDescent="0.25">
      <c r="A2115" s="94">
        <v>448</v>
      </c>
      <c r="B2115" s="91">
        <v>45250</v>
      </c>
      <c r="C2115" s="59">
        <v>9548</v>
      </c>
      <c r="D2115" s="60" t="s">
        <v>1234</v>
      </c>
      <c r="E2115" s="61">
        <v>1230.52</v>
      </c>
      <c r="F2115" s="61" t="s">
        <v>9</v>
      </c>
      <c r="G2115" s="61"/>
      <c r="H2115" s="68" t="s">
        <v>1153</v>
      </c>
    </row>
    <row r="2116" spans="1:8" x14ac:dyDescent="0.25">
      <c r="A2116" s="94">
        <v>449</v>
      </c>
      <c r="B2116" s="91">
        <v>45250</v>
      </c>
      <c r="C2116" s="59">
        <v>9213</v>
      </c>
      <c r="D2116" s="60" t="s">
        <v>1234</v>
      </c>
      <c r="E2116" s="61">
        <v>4963</v>
      </c>
      <c r="F2116" s="61" t="s">
        <v>9</v>
      </c>
      <c r="G2116" s="61"/>
      <c r="H2116" s="68" t="s">
        <v>1153</v>
      </c>
    </row>
    <row r="2117" spans="1:8" x14ac:dyDescent="0.25">
      <c r="A2117" s="94">
        <v>450</v>
      </c>
      <c r="B2117" s="91">
        <v>45250</v>
      </c>
      <c r="C2117" s="59">
        <v>9546</v>
      </c>
      <c r="D2117" s="60" t="s">
        <v>1234</v>
      </c>
      <c r="E2117" s="61">
        <v>155800</v>
      </c>
      <c r="F2117" s="61" t="s">
        <v>9</v>
      </c>
      <c r="G2117" s="61"/>
      <c r="H2117" s="68" t="s">
        <v>1153</v>
      </c>
    </row>
    <row r="2118" spans="1:8" x14ac:dyDescent="0.25">
      <c r="A2118" s="94">
        <v>451</v>
      </c>
      <c r="B2118" s="91">
        <v>45267</v>
      </c>
      <c r="C2118" s="59">
        <v>44</v>
      </c>
      <c r="D2118" s="60" t="s">
        <v>1332</v>
      </c>
      <c r="E2118" s="61">
        <v>444072</v>
      </c>
      <c r="F2118" s="61" t="s">
        <v>9</v>
      </c>
      <c r="G2118" s="61"/>
      <c r="H2118" s="68" t="s">
        <v>781</v>
      </c>
    </row>
    <row r="2119" spans="1:8" x14ac:dyDescent="0.25">
      <c r="A2119" s="94">
        <v>452</v>
      </c>
      <c r="B2119" s="91">
        <v>45267</v>
      </c>
      <c r="C2119" s="59">
        <v>54</v>
      </c>
      <c r="D2119" s="60" t="s">
        <v>1332</v>
      </c>
      <c r="E2119" s="61">
        <v>427121</v>
      </c>
      <c r="F2119" s="61" t="s">
        <v>9</v>
      </c>
      <c r="G2119" s="61"/>
      <c r="H2119" s="68" t="s">
        <v>781</v>
      </c>
    </row>
    <row r="2120" spans="1:8" x14ac:dyDescent="0.25">
      <c r="A2120" s="94">
        <v>453</v>
      </c>
      <c r="B2120" s="91">
        <v>45267</v>
      </c>
      <c r="C2120" s="59">
        <v>638</v>
      </c>
      <c r="D2120" s="60" t="s">
        <v>1320</v>
      </c>
      <c r="E2120" s="61">
        <v>18500</v>
      </c>
      <c r="F2120" s="61" t="s">
        <v>9</v>
      </c>
      <c r="G2120" s="61"/>
      <c r="H2120" s="68" t="s">
        <v>459</v>
      </c>
    </row>
    <row r="2121" spans="1:8" x14ac:dyDescent="0.25">
      <c r="A2121" s="94">
        <v>454</v>
      </c>
      <c r="B2121" s="91">
        <v>45267</v>
      </c>
      <c r="C2121" s="59">
        <v>9</v>
      </c>
      <c r="D2121" s="60" t="s">
        <v>1266</v>
      </c>
      <c r="E2121" s="61">
        <v>239594.7</v>
      </c>
      <c r="F2121" s="61" t="s">
        <v>9</v>
      </c>
      <c r="G2121" s="61"/>
      <c r="H2121" s="68" t="s">
        <v>1637</v>
      </c>
    </row>
    <row r="2122" spans="1:8" x14ac:dyDescent="0.25">
      <c r="A2122" s="94">
        <v>455</v>
      </c>
      <c r="B2122" s="91">
        <v>45267</v>
      </c>
      <c r="C2122" s="59">
        <v>149</v>
      </c>
      <c r="D2122" s="60" t="s">
        <v>1266</v>
      </c>
      <c r="E2122" s="61">
        <v>83289.5</v>
      </c>
      <c r="F2122" s="61" t="s">
        <v>9</v>
      </c>
      <c r="G2122" s="61"/>
      <c r="H2122" s="68" t="s">
        <v>1637</v>
      </c>
    </row>
    <row r="2123" spans="1:8" x14ac:dyDescent="0.25">
      <c r="A2123" s="94">
        <v>456</v>
      </c>
      <c r="B2123" s="91">
        <v>45267</v>
      </c>
      <c r="C2123" s="59">
        <v>173</v>
      </c>
      <c r="D2123" s="60" t="s">
        <v>1266</v>
      </c>
      <c r="E2123" s="61">
        <v>249868.5</v>
      </c>
      <c r="F2123" s="61" t="s">
        <v>9</v>
      </c>
      <c r="G2123" s="61"/>
      <c r="H2123" s="68" t="s">
        <v>1637</v>
      </c>
    </row>
    <row r="2124" spans="1:8" x14ac:dyDescent="0.25">
      <c r="A2124" s="94">
        <v>457</v>
      </c>
      <c r="B2124" s="91">
        <v>45267</v>
      </c>
      <c r="C2124" s="59">
        <v>204</v>
      </c>
      <c r="D2124" s="60" t="s">
        <v>1266</v>
      </c>
      <c r="E2124" s="61">
        <v>2441572</v>
      </c>
      <c r="F2124" s="61" t="s">
        <v>9</v>
      </c>
      <c r="G2124" s="61"/>
      <c r="H2124" s="68" t="s">
        <v>1637</v>
      </c>
    </row>
    <row r="2125" spans="1:8" x14ac:dyDescent="0.25">
      <c r="A2125" s="94">
        <v>458</v>
      </c>
      <c r="B2125" s="91">
        <v>45267</v>
      </c>
      <c r="C2125" s="59">
        <v>95</v>
      </c>
      <c r="D2125" s="60" t="s">
        <v>1266</v>
      </c>
      <c r="E2125" s="61">
        <v>30120</v>
      </c>
      <c r="F2125" s="61" t="s">
        <v>9</v>
      </c>
      <c r="G2125" s="61"/>
      <c r="H2125" s="68" t="s">
        <v>1637</v>
      </c>
    </row>
    <row r="2126" spans="1:8" x14ac:dyDescent="0.25">
      <c r="A2126" s="94">
        <v>459</v>
      </c>
      <c r="B2126" s="91">
        <v>45267</v>
      </c>
      <c r="C2126" s="59">
        <v>50</v>
      </c>
      <c r="D2126" s="60" t="s">
        <v>1726</v>
      </c>
      <c r="E2126" s="61">
        <v>565500</v>
      </c>
      <c r="F2126" s="61" t="s">
        <v>9</v>
      </c>
      <c r="G2126" s="61"/>
      <c r="H2126" s="68" t="s">
        <v>1575</v>
      </c>
    </row>
    <row r="2127" spans="1:8" x14ac:dyDescent="0.25">
      <c r="A2127" s="94">
        <v>460</v>
      </c>
      <c r="B2127" s="91">
        <v>45270</v>
      </c>
      <c r="C2127" s="59">
        <v>5</v>
      </c>
      <c r="D2127" s="60" t="s">
        <v>1137</v>
      </c>
      <c r="E2127" s="61">
        <v>3032885.5</v>
      </c>
      <c r="F2127" s="61" t="s">
        <v>9</v>
      </c>
      <c r="G2127" s="61"/>
      <c r="H2127" s="68" t="s">
        <v>173</v>
      </c>
    </row>
    <row r="2128" spans="1:8" x14ac:dyDescent="0.25">
      <c r="A2128" s="94">
        <v>461</v>
      </c>
      <c r="B2128" s="91">
        <v>45270</v>
      </c>
      <c r="C2128" s="59">
        <v>49</v>
      </c>
      <c r="D2128" s="60" t="s">
        <v>1137</v>
      </c>
      <c r="E2128" s="61">
        <v>162300</v>
      </c>
      <c r="F2128" s="61" t="s">
        <v>9</v>
      </c>
      <c r="G2128" s="61"/>
      <c r="H2128" s="68" t="s">
        <v>173</v>
      </c>
    </row>
    <row r="2129" spans="1:8" x14ac:dyDescent="0.25">
      <c r="A2129" s="94">
        <v>462</v>
      </c>
      <c r="B2129" s="91">
        <v>45270</v>
      </c>
      <c r="C2129" s="59">
        <v>230</v>
      </c>
      <c r="D2129" s="60" t="s">
        <v>1152</v>
      </c>
      <c r="E2129" s="61">
        <v>899582.5</v>
      </c>
      <c r="F2129" s="61" t="s">
        <v>9</v>
      </c>
      <c r="G2129" s="61"/>
      <c r="H2129" s="68" t="s">
        <v>1153</v>
      </c>
    </row>
    <row r="2130" spans="1:8" x14ac:dyDescent="0.25">
      <c r="A2130" s="94">
        <v>463</v>
      </c>
      <c r="B2130" s="91">
        <v>45270</v>
      </c>
      <c r="C2130" s="59">
        <v>231</v>
      </c>
      <c r="D2130" s="60" t="s">
        <v>1152</v>
      </c>
      <c r="E2130" s="61">
        <v>30858</v>
      </c>
      <c r="F2130" s="61" t="s">
        <v>9</v>
      </c>
      <c r="G2130" s="61"/>
      <c r="H2130" s="68" t="s">
        <v>1153</v>
      </c>
    </row>
    <row r="2131" spans="1:8" x14ac:dyDescent="0.25">
      <c r="A2131" s="94">
        <v>464</v>
      </c>
      <c r="B2131" s="91">
        <v>45270</v>
      </c>
      <c r="C2131" s="59">
        <v>232</v>
      </c>
      <c r="D2131" s="60" t="s">
        <v>1152</v>
      </c>
      <c r="E2131" s="61">
        <v>69375</v>
      </c>
      <c r="F2131" s="61" t="s">
        <v>9</v>
      </c>
      <c r="G2131" s="61"/>
      <c r="H2131" s="68" t="s">
        <v>1153</v>
      </c>
    </row>
    <row r="2132" spans="1:8" x14ac:dyDescent="0.25">
      <c r="A2132" s="94">
        <v>465</v>
      </c>
      <c r="B2132" s="91">
        <v>45270</v>
      </c>
      <c r="C2132" s="59">
        <v>258</v>
      </c>
      <c r="D2132" s="60" t="s">
        <v>1152</v>
      </c>
      <c r="E2132" s="61">
        <v>205500</v>
      </c>
      <c r="F2132" s="61" t="s">
        <v>9</v>
      </c>
      <c r="G2132" s="61"/>
      <c r="H2132" s="68" t="s">
        <v>1153</v>
      </c>
    </row>
    <row r="2133" spans="1:8" x14ac:dyDescent="0.25">
      <c r="A2133" s="94">
        <v>466</v>
      </c>
      <c r="B2133" s="91">
        <v>45270</v>
      </c>
      <c r="C2133" s="59">
        <v>233</v>
      </c>
      <c r="D2133" s="60" t="s">
        <v>1152</v>
      </c>
      <c r="E2133" s="61">
        <v>748050</v>
      </c>
      <c r="F2133" s="61" t="s">
        <v>9</v>
      </c>
      <c r="G2133" s="61"/>
      <c r="H2133" s="68" t="s">
        <v>1153</v>
      </c>
    </row>
    <row r="2134" spans="1:8" x14ac:dyDescent="0.25">
      <c r="A2134" s="94">
        <v>467</v>
      </c>
      <c r="B2134" s="91">
        <v>45271</v>
      </c>
      <c r="C2134" s="59">
        <v>232412338</v>
      </c>
      <c r="D2134" s="60" t="s">
        <v>1315</v>
      </c>
      <c r="E2134" s="61">
        <v>225273</v>
      </c>
      <c r="F2134" s="61" t="s">
        <v>9</v>
      </c>
      <c r="G2134" s="61"/>
      <c r="H2134" s="68" t="s">
        <v>308</v>
      </c>
    </row>
    <row r="2135" spans="1:8" x14ac:dyDescent="0.25">
      <c r="A2135" s="94">
        <v>468</v>
      </c>
      <c r="B2135" s="91">
        <v>45276</v>
      </c>
      <c r="C2135" s="59">
        <v>1079</v>
      </c>
      <c r="D2135" s="60" t="s">
        <v>1652</v>
      </c>
      <c r="E2135" s="61">
        <v>5039.66</v>
      </c>
      <c r="F2135" s="61" t="s">
        <v>9</v>
      </c>
      <c r="G2135" s="61"/>
      <c r="H2135" s="68" t="s">
        <v>1087</v>
      </c>
    </row>
    <row r="2136" spans="1:8" x14ac:dyDescent="0.25">
      <c r="A2136" s="94">
        <v>469</v>
      </c>
      <c r="B2136" s="91">
        <v>45276</v>
      </c>
      <c r="C2136" s="59">
        <v>998</v>
      </c>
      <c r="D2136" s="60" t="s">
        <v>1652</v>
      </c>
      <c r="E2136" s="61">
        <v>13584</v>
      </c>
      <c r="F2136" s="61" t="s">
        <v>9</v>
      </c>
      <c r="G2136" s="61"/>
      <c r="H2136" s="68" t="s">
        <v>1087</v>
      </c>
    </row>
    <row r="2137" spans="1:8" x14ac:dyDescent="0.25">
      <c r="A2137" s="94">
        <v>470</v>
      </c>
      <c r="B2137" s="91">
        <v>45276</v>
      </c>
      <c r="C2137" s="59">
        <v>925</v>
      </c>
      <c r="D2137" s="60" t="s">
        <v>1652</v>
      </c>
      <c r="E2137" s="61">
        <v>72921.600000000006</v>
      </c>
      <c r="F2137" s="61" t="s">
        <v>9</v>
      </c>
      <c r="G2137" s="61"/>
      <c r="H2137" s="68" t="s">
        <v>1087</v>
      </c>
    </row>
    <row r="2138" spans="1:8" x14ac:dyDescent="0.25">
      <c r="A2138" s="94">
        <v>471</v>
      </c>
      <c r="B2138" s="91">
        <v>45276</v>
      </c>
      <c r="C2138" s="59">
        <v>903</v>
      </c>
      <c r="D2138" s="60" t="s">
        <v>1652</v>
      </c>
      <c r="E2138" s="61">
        <v>44100</v>
      </c>
      <c r="F2138" s="61" t="s">
        <v>9</v>
      </c>
      <c r="G2138" s="61"/>
      <c r="H2138" s="68" t="s">
        <v>1087</v>
      </c>
    </row>
    <row r="2139" spans="1:8" x14ac:dyDescent="0.25">
      <c r="A2139" s="94">
        <v>472</v>
      </c>
      <c r="B2139" s="91">
        <v>45276</v>
      </c>
      <c r="C2139" s="59">
        <v>928</v>
      </c>
      <c r="D2139" s="60" t="s">
        <v>1652</v>
      </c>
      <c r="E2139" s="61">
        <v>20727</v>
      </c>
      <c r="F2139" s="61" t="s">
        <v>9</v>
      </c>
      <c r="G2139" s="61"/>
      <c r="H2139" s="68" t="s">
        <v>1087</v>
      </c>
    </row>
    <row r="2140" spans="1:8" x14ac:dyDescent="0.25">
      <c r="A2140" s="94">
        <v>473</v>
      </c>
      <c r="B2140" s="91">
        <v>45276</v>
      </c>
      <c r="C2140" s="59">
        <v>719</v>
      </c>
      <c r="D2140" s="60" t="s">
        <v>1652</v>
      </c>
      <c r="E2140" s="61">
        <v>23821</v>
      </c>
      <c r="F2140" s="61" t="s">
        <v>9</v>
      </c>
      <c r="G2140" s="61"/>
      <c r="H2140" s="68" t="s">
        <v>1087</v>
      </c>
    </row>
    <row r="2141" spans="1:8" x14ac:dyDescent="0.25">
      <c r="A2141" s="94">
        <v>474</v>
      </c>
      <c r="B2141" s="91">
        <v>45276</v>
      </c>
      <c r="C2141" s="59">
        <v>623</v>
      </c>
      <c r="D2141" s="60" t="s">
        <v>1652</v>
      </c>
      <c r="E2141" s="61">
        <v>5880</v>
      </c>
      <c r="F2141" s="61" t="s">
        <v>9</v>
      </c>
      <c r="G2141" s="61"/>
      <c r="H2141" s="68" t="s">
        <v>1087</v>
      </c>
    </row>
    <row r="2142" spans="1:8" x14ac:dyDescent="0.25">
      <c r="A2142" s="94">
        <v>475</v>
      </c>
      <c r="B2142" s="91">
        <v>45276</v>
      </c>
      <c r="C2142" s="59">
        <v>620</v>
      </c>
      <c r="D2142" s="60" t="s">
        <v>1652</v>
      </c>
      <c r="E2142" s="61">
        <v>33740</v>
      </c>
      <c r="F2142" s="61" t="s">
        <v>9</v>
      </c>
      <c r="G2142" s="61"/>
      <c r="H2142" s="68" t="s">
        <v>1087</v>
      </c>
    </row>
    <row r="2143" spans="1:8" x14ac:dyDescent="0.25">
      <c r="A2143" s="94">
        <v>476</v>
      </c>
      <c r="B2143" s="91">
        <v>45278</v>
      </c>
      <c r="C2143" s="59">
        <v>1479</v>
      </c>
      <c r="D2143" s="60" t="s">
        <v>1727</v>
      </c>
      <c r="E2143" s="61">
        <v>150100</v>
      </c>
      <c r="F2143" s="61" t="s">
        <v>9</v>
      </c>
      <c r="G2143" s="61"/>
      <c r="H2143" s="68" t="s">
        <v>289</v>
      </c>
    </row>
    <row r="2144" spans="1:8" x14ac:dyDescent="0.25">
      <c r="A2144" s="94">
        <v>477</v>
      </c>
      <c r="B2144" s="91">
        <v>45278</v>
      </c>
      <c r="C2144" s="59">
        <v>12</v>
      </c>
      <c r="D2144" s="60" t="s">
        <v>1137</v>
      </c>
      <c r="E2144" s="61">
        <v>223462</v>
      </c>
      <c r="F2144" s="61" t="s">
        <v>9</v>
      </c>
      <c r="G2144" s="61"/>
      <c r="H2144" s="68" t="s">
        <v>173</v>
      </c>
    </row>
    <row r="2145" spans="1:8" x14ac:dyDescent="0.25">
      <c r="A2145" s="94">
        <v>478</v>
      </c>
      <c r="B2145" s="91">
        <v>45278</v>
      </c>
      <c r="C2145" s="59">
        <v>17</v>
      </c>
      <c r="D2145" s="60" t="s">
        <v>1137</v>
      </c>
      <c r="E2145" s="61">
        <v>280037</v>
      </c>
      <c r="F2145" s="61" t="s">
        <v>9</v>
      </c>
      <c r="G2145" s="61"/>
      <c r="H2145" s="68" t="s">
        <v>173</v>
      </c>
    </row>
    <row r="2146" spans="1:8" x14ac:dyDescent="0.25">
      <c r="A2146" s="94">
        <v>479</v>
      </c>
      <c r="B2146" s="91">
        <v>45278</v>
      </c>
      <c r="C2146" s="59">
        <v>16</v>
      </c>
      <c r="D2146" s="60" t="s">
        <v>1137</v>
      </c>
      <c r="E2146" s="61">
        <v>288579.75</v>
      </c>
      <c r="F2146" s="61" t="s">
        <v>9</v>
      </c>
      <c r="G2146" s="61"/>
      <c r="H2146" s="68" t="s">
        <v>173</v>
      </c>
    </row>
    <row r="2147" spans="1:8" x14ac:dyDescent="0.25">
      <c r="A2147" s="94">
        <v>480</v>
      </c>
      <c r="B2147" s="91">
        <v>45278</v>
      </c>
      <c r="C2147" s="59">
        <v>25</v>
      </c>
      <c r="D2147" s="60" t="s">
        <v>1137</v>
      </c>
      <c r="E2147" s="61">
        <v>236314</v>
      </c>
      <c r="F2147" s="61" t="s">
        <v>9</v>
      </c>
      <c r="G2147" s="61"/>
      <c r="H2147" s="68" t="s">
        <v>173</v>
      </c>
    </row>
    <row r="2148" spans="1:8" x14ac:dyDescent="0.25">
      <c r="A2148" s="94">
        <v>481</v>
      </c>
      <c r="B2148" s="91">
        <v>45278</v>
      </c>
      <c r="C2148" s="59">
        <v>24</v>
      </c>
      <c r="D2148" s="60" t="s">
        <v>1137</v>
      </c>
      <c r="E2148" s="61">
        <v>50467.5</v>
      </c>
      <c r="F2148" s="61" t="s">
        <v>9</v>
      </c>
      <c r="G2148" s="61"/>
      <c r="H2148" s="68" t="s">
        <v>173</v>
      </c>
    </row>
    <row r="2149" spans="1:8" x14ac:dyDescent="0.25">
      <c r="A2149" s="94">
        <v>482</v>
      </c>
      <c r="B2149" s="91">
        <v>45278</v>
      </c>
      <c r="C2149" s="59">
        <v>23</v>
      </c>
      <c r="D2149" s="60" t="s">
        <v>1137</v>
      </c>
      <c r="E2149" s="61">
        <v>115266.6</v>
      </c>
      <c r="F2149" s="61" t="s">
        <v>9</v>
      </c>
      <c r="G2149" s="61"/>
      <c r="H2149" s="68" t="s">
        <v>173</v>
      </c>
    </row>
    <row r="2150" spans="1:8" x14ac:dyDescent="0.25">
      <c r="A2150" s="94">
        <v>483</v>
      </c>
      <c r="B2150" s="91">
        <v>45278</v>
      </c>
      <c r="C2150" s="59">
        <v>78</v>
      </c>
      <c r="D2150" s="60" t="s">
        <v>1137</v>
      </c>
      <c r="E2150" s="61">
        <v>1800506</v>
      </c>
      <c r="F2150" s="61" t="s">
        <v>9</v>
      </c>
      <c r="G2150" s="61"/>
      <c r="H2150" s="68" t="s">
        <v>173</v>
      </c>
    </row>
    <row r="2151" spans="1:8" x14ac:dyDescent="0.25">
      <c r="A2151" s="94">
        <v>484</v>
      </c>
      <c r="B2151" s="91">
        <v>45280</v>
      </c>
      <c r="C2151" s="59">
        <v>232410397</v>
      </c>
      <c r="D2151" s="60" t="s">
        <v>1315</v>
      </c>
      <c r="E2151" s="61">
        <v>720198</v>
      </c>
      <c r="F2151" s="61" t="s">
        <v>9</v>
      </c>
      <c r="G2151" s="61"/>
      <c r="H2151" s="68" t="s">
        <v>308</v>
      </c>
    </row>
    <row r="2152" spans="1:8" x14ac:dyDescent="0.25">
      <c r="A2152" s="94">
        <v>485</v>
      </c>
      <c r="B2152" s="91">
        <v>45280</v>
      </c>
      <c r="C2152" s="59">
        <v>994</v>
      </c>
      <c r="D2152" s="60" t="s">
        <v>1315</v>
      </c>
      <c r="E2152" s="61">
        <v>144230</v>
      </c>
      <c r="F2152" s="61" t="s">
        <v>9</v>
      </c>
      <c r="G2152" s="61"/>
      <c r="H2152" s="68" t="s">
        <v>308</v>
      </c>
    </row>
    <row r="2153" spans="1:8" x14ac:dyDescent="0.25">
      <c r="A2153" s="94">
        <v>486</v>
      </c>
      <c r="B2153" s="91">
        <v>45280</v>
      </c>
      <c r="C2153" s="59" t="s">
        <v>1728</v>
      </c>
      <c r="D2153" s="60" t="s">
        <v>1067</v>
      </c>
      <c r="E2153" s="61">
        <v>3275802</v>
      </c>
      <c r="F2153" s="61" t="s">
        <v>9</v>
      </c>
      <c r="G2153" s="61"/>
      <c r="H2153" s="68" t="s">
        <v>1070</v>
      </c>
    </row>
    <row r="2154" spans="1:8" x14ac:dyDescent="0.25">
      <c r="A2154" s="94">
        <v>487</v>
      </c>
      <c r="B2154" s="91">
        <v>45280</v>
      </c>
      <c r="C2154" s="59" t="s">
        <v>1629</v>
      </c>
      <c r="D2154" s="60" t="s">
        <v>1067</v>
      </c>
      <c r="E2154" s="61">
        <v>1133996.97</v>
      </c>
      <c r="F2154" s="61" t="s">
        <v>9</v>
      </c>
      <c r="G2154" s="61"/>
      <c r="H2154" s="68" t="s">
        <v>1070</v>
      </c>
    </row>
    <row r="2155" spans="1:8" x14ac:dyDescent="0.25">
      <c r="A2155" s="94">
        <v>488</v>
      </c>
      <c r="B2155" s="91">
        <v>45286</v>
      </c>
      <c r="C2155" s="59" t="s">
        <v>1729</v>
      </c>
      <c r="D2155" s="60" t="s">
        <v>1256</v>
      </c>
      <c r="E2155" s="61">
        <v>467900</v>
      </c>
      <c r="F2155" s="61" t="s">
        <v>9</v>
      </c>
      <c r="G2155" s="61"/>
      <c r="H2155" s="68" t="s">
        <v>1153</v>
      </c>
    </row>
    <row r="2156" spans="1:8" x14ac:dyDescent="0.25">
      <c r="A2156" s="94">
        <v>489</v>
      </c>
      <c r="B2156" s="91">
        <v>45286</v>
      </c>
      <c r="C2156" s="59" t="s">
        <v>1730</v>
      </c>
      <c r="D2156" s="60" t="s">
        <v>1256</v>
      </c>
      <c r="E2156" s="61">
        <v>192000</v>
      </c>
      <c r="F2156" s="61" t="s">
        <v>9</v>
      </c>
      <c r="G2156" s="61"/>
      <c r="H2156" s="68" t="s">
        <v>1153</v>
      </c>
    </row>
    <row r="2157" spans="1:8" x14ac:dyDescent="0.25">
      <c r="A2157" s="94">
        <v>490</v>
      </c>
      <c r="B2157" s="91">
        <v>45286</v>
      </c>
      <c r="C2157" s="59" t="s">
        <v>1731</v>
      </c>
      <c r="D2157" s="60" t="s">
        <v>1256</v>
      </c>
      <c r="E2157" s="61">
        <v>26000</v>
      </c>
      <c r="F2157" s="61" t="s">
        <v>9</v>
      </c>
      <c r="G2157" s="61"/>
      <c r="H2157" s="68" t="s">
        <v>1153</v>
      </c>
    </row>
    <row r="2158" spans="1:8" x14ac:dyDescent="0.25">
      <c r="A2158" s="94">
        <v>491</v>
      </c>
      <c r="B2158" s="91">
        <v>45286</v>
      </c>
      <c r="C2158" s="59" t="s">
        <v>1732</v>
      </c>
      <c r="D2158" s="60" t="s">
        <v>1733</v>
      </c>
      <c r="E2158" s="61">
        <v>157295.85</v>
      </c>
      <c r="F2158" s="61" t="s">
        <v>9</v>
      </c>
      <c r="G2158" s="61"/>
      <c r="H2158" s="68" t="s">
        <v>1734</v>
      </c>
    </row>
    <row r="2159" spans="1:8" x14ac:dyDescent="0.25">
      <c r="A2159" s="94">
        <v>492</v>
      </c>
      <c r="B2159" s="91">
        <v>45286</v>
      </c>
      <c r="C2159" s="59">
        <v>1305</v>
      </c>
      <c r="D2159" s="60" t="s">
        <v>1735</v>
      </c>
      <c r="E2159" s="61">
        <v>158924</v>
      </c>
      <c r="F2159" s="61" t="s">
        <v>9</v>
      </c>
      <c r="G2159" s="61"/>
      <c r="H2159" s="68" t="s">
        <v>781</v>
      </c>
    </row>
    <row r="2160" spans="1:8" x14ac:dyDescent="0.25">
      <c r="A2160" s="94">
        <v>493</v>
      </c>
      <c r="B2160" s="91">
        <v>45287</v>
      </c>
      <c r="C2160" s="59" t="s">
        <v>1736</v>
      </c>
      <c r="D2160" s="60" t="s">
        <v>306</v>
      </c>
      <c r="E2160" s="61">
        <v>38135.5</v>
      </c>
      <c r="F2160" s="61" t="s">
        <v>9</v>
      </c>
      <c r="G2160" s="61"/>
      <c r="H2160" s="68" t="s">
        <v>1667</v>
      </c>
    </row>
    <row r="2161" spans="1:8" x14ac:dyDescent="0.25">
      <c r="A2161" s="94">
        <v>494</v>
      </c>
      <c r="B2161" s="91">
        <v>45287</v>
      </c>
      <c r="C2161" s="59">
        <v>5360</v>
      </c>
      <c r="D2161" s="60" t="s">
        <v>1591</v>
      </c>
      <c r="E2161" s="61">
        <v>5932.4</v>
      </c>
      <c r="F2161" s="61" t="s">
        <v>9</v>
      </c>
      <c r="G2161" s="61"/>
      <c r="H2161" s="68" t="s">
        <v>1087</v>
      </c>
    </row>
    <row r="2162" spans="1:8" x14ac:dyDescent="0.25">
      <c r="A2162" s="94">
        <v>495</v>
      </c>
      <c r="B2162" s="91">
        <v>45287</v>
      </c>
      <c r="C2162" s="59" t="s">
        <v>1737</v>
      </c>
      <c r="D2162" s="60" t="s">
        <v>30</v>
      </c>
      <c r="E2162" s="61">
        <v>31779.66</v>
      </c>
      <c r="F2162" s="61" t="s">
        <v>9</v>
      </c>
      <c r="G2162" s="61"/>
      <c r="H2162" s="68" t="s">
        <v>1153</v>
      </c>
    </row>
    <row r="2163" spans="1:8" x14ac:dyDescent="0.25">
      <c r="A2163" s="94">
        <v>496</v>
      </c>
      <c r="B2163" s="91">
        <v>45287</v>
      </c>
      <c r="C2163" s="59" t="s">
        <v>1738</v>
      </c>
      <c r="D2163" s="60" t="s">
        <v>1086</v>
      </c>
      <c r="E2163" s="61">
        <v>18240</v>
      </c>
      <c r="F2163" s="61" t="s">
        <v>9</v>
      </c>
      <c r="G2163" s="61"/>
      <c r="H2163" s="68" t="s">
        <v>1087</v>
      </c>
    </row>
    <row r="2164" spans="1:8" x14ac:dyDescent="0.25">
      <c r="A2164" s="94">
        <v>497</v>
      </c>
      <c r="B2164" s="91">
        <v>45287</v>
      </c>
      <c r="C2164" s="59">
        <v>481</v>
      </c>
      <c r="D2164" s="60" t="s">
        <v>1659</v>
      </c>
      <c r="E2164" s="61">
        <v>9523</v>
      </c>
      <c r="F2164" s="61" t="s">
        <v>9</v>
      </c>
      <c r="G2164" s="61"/>
      <c r="H2164" s="68" t="s">
        <v>1070</v>
      </c>
    </row>
    <row r="2165" spans="1:8" x14ac:dyDescent="0.25">
      <c r="A2165" s="94">
        <v>498</v>
      </c>
      <c r="B2165" s="91">
        <v>45287</v>
      </c>
      <c r="C2165" s="59" t="s">
        <v>1739</v>
      </c>
      <c r="D2165" s="60" t="s">
        <v>377</v>
      </c>
      <c r="E2165" s="61">
        <v>17816.939999999999</v>
      </c>
      <c r="F2165" s="61" t="s">
        <v>9</v>
      </c>
      <c r="G2165" s="61"/>
      <c r="H2165" s="68" t="s">
        <v>1087</v>
      </c>
    </row>
    <row r="2166" spans="1:8" x14ac:dyDescent="0.25">
      <c r="A2166" s="94">
        <v>499</v>
      </c>
      <c r="B2166" s="91">
        <v>45291</v>
      </c>
      <c r="C2166" s="59">
        <v>64</v>
      </c>
      <c r="D2166" s="60" t="s">
        <v>1740</v>
      </c>
      <c r="E2166" s="61">
        <v>8000</v>
      </c>
      <c r="F2166" s="61" t="s">
        <v>9</v>
      </c>
      <c r="G2166" s="61"/>
      <c r="H2166" s="68" t="s">
        <v>1093</v>
      </c>
    </row>
    <row r="2167" spans="1:8" x14ac:dyDescent="0.25">
      <c r="A2167" s="94">
        <v>500</v>
      </c>
      <c r="B2167" s="91">
        <v>45291</v>
      </c>
      <c r="C2167" s="59" t="s">
        <v>1741</v>
      </c>
      <c r="D2167" s="60" t="s">
        <v>1689</v>
      </c>
      <c r="E2167" s="61">
        <v>1632</v>
      </c>
      <c r="F2167" s="61" t="s">
        <v>9</v>
      </c>
      <c r="G2167" s="61"/>
      <c r="H2167" s="68" t="s">
        <v>1132</v>
      </c>
    </row>
    <row r="2168" spans="1:8" x14ac:dyDescent="0.25">
      <c r="A2168" s="94">
        <v>501</v>
      </c>
      <c r="B2168" s="91">
        <v>45291</v>
      </c>
      <c r="C2168" s="59" t="s">
        <v>1742</v>
      </c>
      <c r="D2168" s="60" t="s">
        <v>1689</v>
      </c>
      <c r="E2168" s="61">
        <v>1510</v>
      </c>
      <c r="F2168" s="61" t="s">
        <v>9</v>
      </c>
      <c r="G2168" s="61"/>
      <c r="H2168" s="68" t="s">
        <v>1132</v>
      </c>
    </row>
    <row r="2169" spans="1:8" x14ac:dyDescent="0.25">
      <c r="A2169" s="94">
        <v>502</v>
      </c>
      <c r="B2169" s="91">
        <v>45291</v>
      </c>
      <c r="C2169" s="59" t="s">
        <v>1743</v>
      </c>
      <c r="D2169" s="60" t="s">
        <v>1670</v>
      </c>
      <c r="E2169" s="61">
        <v>11800</v>
      </c>
      <c r="F2169" s="61" t="s">
        <v>9</v>
      </c>
      <c r="G2169" s="61"/>
      <c r="H2169" s="68" t="s">
        <v>173</v>
      </c>
    </row>
    <row r="2170" spans="1:8" x14ac:dyDescent="0.25">
      <c r="A2170" s="94">
        <v>503</v>
      </c>
      <c r="B2170" s="91">
        <v>45291</v>
      </c>
      <c r="C2170" s="59">
        <v>35</v>
      </c>
      <c r="D2170" s="60" t="s">
        <v>1347</v>
      </c>
      <c r="E2170" s="61">
        <v>22758</v>
      </c>
      <c r="F2170" s="61" t="s">
        <v>9</v>
      </c>
      <c r="G2170" s="61"/>
      <c r="H2170" s="68" t="s">
        <v>1153</v>
      </c>
    </row>
    <row r="2171" spans="1:8" x14ac:dyDescent="0.25">
      <c r="A2171" s="94">
        <v>504</v>
      </c>
      <c r="B2171" s="91">
        <v>45291</v>
      </c>
      <c r="C2171" s="59">
        <v>1217</v>
      </c>
      <c r="D2171" s="60" t="s">
        <v>1569</v>
      </c>
      <c r="E2171" s="61">
        <v>56300</v>
      </c>
      <c r="F2171" s="61" t="s">
        <v>9</v>
      </c>
      <c r="G2171" s="61"/>
      <c r="H2171" s="68" t="s">
        <v>1070</v>
      </c>
    </row>
    <row r="2172" spans="1:8" x14ac:dyDescent="0.25">
      <c r="A2172" s="94">
        <v>505</v>
      </c>
      <c r="B2172" s="91">
        <v>45291</v>
      </c>
      <c r="C2172" s="59" t="s">
        <v>1744</v>
      </c>
      <c r="D2172" s="60" t="s">
        <v>1745</v>
      </c>
      <c r="E2172" s="61">
        <v>249999</v>
      </c>
      <c r="F2172" s="61" t="s">
        <v>9</v>
      </c>
      <c r="G2172" s="61"/>
      <c r="H2172" s="68" t="s">
        <v>781</v>
      </c>
    </row>
    <row r="2173" spans="1:8" x14ac:dyDescent="0.25">
      <c r="A2173" s="94">
        <v>506</v>
      </c>
      <c r="B2173" s="91">
        <v>45291</v>
      </c>
      <c r="C2173" s="59">
        <v>16671</v>
      </c>
      <c r="D2173" s="60" t="s">
        <v>1746</v>
      </c>
      <c r="E2173" s="61">
        <v>240200</v>
      </c>
      <c r="F2173" s="61" t="s">
        <v>9</v>
      </c>
      <c r="G2173" s="61"/>
      <c r="H2173" s="68" t="s">
        <v>1747</v>
      </c>
    </row>
    <row r="2174" spans="1:8" x14ac:dyDescent="0.25">
      <c r="A2174" s="94">
        <v>507</v>
      </c>
      <c r="B2174" s="91">
        <v>45291</v>
      </c>
      <c r="C2174" s="59">
        <v>9213</v>
      </c>
      <c r="D2174" s="60" t="s">
        <v>1234</v>
      </c>
      <c r="E2174" s="61">
        <v>4962</v>
      </c>
      <c r="F2174" s="61" t="s">
        <v>9</v>
      </c>
      <c r="G2174" s="61"/>
      <c r="H2174" s="68" t="s">
        <v>1153</v>
      </c>
    </row>
    <row r="2175" spans="1:8" x14ac:dyDescent="0.25">
      <c r="A2175" s="94">
        <v>508</v>
      </c>
      <c r="B2175" s="91">
        <v>45291</v>
      </c>
      <c r="C2175" s="59" t="s">
        <v>1748</v>
      </c>
      <c r="D2175" s="60" t="s">
        <v>1696</v>
      </c>
      <c r="E2175" s="61">
        <v>266836</v>
      </c>
      <c r="F2175" s="61" t="s">
        <v>9</v>
      </c>
      <c r="G2175" s="61"/>
      <c r="H2175" s="68" t="s">
        <v>1070</v>
      </c>
    </row>
    <row r="2176" spans="1:8" x14ac:dyDescent="0.25">
      <c r="A2176" s="94">
        <v>509</v>
      </c>
      <c r="B2176" s="91">
        <v>45291</v>
      </c>
      <c r="C2176" s="59" t="s">
        <v>1700</v>
      </c>
      <c r="D2176" s="60" t="s">
        <v>1701</v>
      </c>
      <c r="E2176" s="61">
        <v>151600</v>
      </c>
      <c r="F2176" s="61" t="s">
        <v>9</v>
      </c>
      <c r="G2176" s="61"/>
      <c r="H2176" s="68" t="s">
        <v>193</v>
      </c>
    </row>
    <row r="2177" spans="1:8" x14ac:dyDescent="0.25">
      <c r="A2177" s="94">
        <v>510</v>
      </c>
      <c r="B2177" s="91">
        <v>45291</v>
      </c>
      <c r="C2177" s="59" t="s">
        <v>1749</v>
      </c>
      <c r="D2177" s="60" t="s">
        <v>1750</v>
      </c>
      <c r="E2177" s="61">
        <v>211000</v>
      </c>
      <c r="F2177" s="61" t="s">
        <v>9</v>
      </c>
      <c r="G2177" s="61"/>
      <c r="H2177" s="68" t="s">
        <v>1070</v>
      </c>
    </row>
    <row r="2178" spans="1:8" x14ac:dyDescent="0.25">
      <c r="A2178" s="94">
        <v>511</v>
      </c>
      <c r="B2178" s="91">
        <v>45291</v>
      </c>
      <c r="C2178" s="59" t="s">
        <v>1751</v>
      </c>
      <c r="D2178" s="60" t="s">
        <v>1701</v>
      </c>
      <c r="E2178" s="61">
        <v>4558</v>
      </c>
      <c r="F2178" s="61" t="s">
        <v>9</v>
      </c>
      <c r="G2178" s="61"/>
      <c r="H2178" s="68" t="s">
        <v>193</v>
      </c>
    </row>
    <row r="2179" spans="1:8" x14ac:dyDescent="0.25">
      <c r="A2179" s="94">
        <v>512</v>
      </c>
      <c r="B2179" s="91">
        <v>45291</v>
      </c>
      <c r="C2179" s="59" t="s">
        <v>1752</v>
      </c>
      <c r="D2179" s="60" t="s">
        <v>1724</v>
      </c>
      <c r="E2179" s="61">
        <v>33700</v>
      </c>
      <c r="F2179" s="61" t="s">
        <v>9</v>
      </c>
      <c r="G2179" s="61"/>
      <c r="H2179" s="68" t="s">
        <v>173</v>
      </c>
    </row>
    <row r="2180" spans="1:8" x14ac:dyDescent="0.25">
      <c r="A2180" s="94">
        <v>513</v>
      </c>
      <c r="B2180" s="91">
        <v>45291</v>
      </c>
      <c r="C2180" s="59" t="s">
        <v>1753</v>
      </c>
      <c r="D2180" s="60" t="s">
        <v>30</v>
      </c>
      <c r="E2180" s="61">
        <v>39546.620000000003</v>
      </c>
      <c r="F2180" s="61" t="s">
        <v>9</v>
      </c>
      <c r="G2180" s="61"/>
      <c r="H2180" s="68" t="s">
        <v>1153</v>
      </c>
    </row>
    <row r="2181" spans="1:8" x14ac:dyDescent="0.25">
      <c r="A2181" s="94">
        <v>514</v>
      </c>
      <c r="B2181" s="91">
        <v>45291</v>
      </c>
      <c r="C2181" s="59">
        <v>15038</v>
      </c>
      <c r="D2181" s="60" t="s">
        <v>377</v>
      </c>
      <c r="E2181" s="61">
        <v>6764.4</v>
      </c>
      <c r="F2181" s="61" t="s">
        <v>9</v>
      </c>
      <c r="G2181" s="61"/>
      <c r="H2181" s="68" t="s">
        <v>1087</v>
      </c>
    </row>
    <row r="2182" spans="1:8" x14ac:dyDescent="0.25">
      <c r="A2182" s="94">
        <v>515</v>
      </c>
      <c r="B2182" s="91">
        <v>45291</v>
      </c>
      <c r="C2182" s="59" t="s">
        <v>1754</v>
      </c>
      <c r="D2182" s="60" t="s">
        <v>377</v>
      </c>
      <c r="E2182" s="61">
        <v>8623.74</v>
      </c>
      <c r="F2182" s="61" t="s">
        <v>9</v>
      </c>
      <c r="G2182" s="61"/>
      <c r="H2182" s="68" t="s">
        <v>1087</v>
      </c>
    </row>
    <row r="2183" spans="1:8" x14ac:dyDescent="0.25">
      <c r="A2183" s="94">
        <v>516</v>
      </c>
      <c r="B2183" s="91">
        <v>45291</v>
      </c>
      <c r="C2183" s="59" t="s">
        <v>1755</v>
      </c>
      <c r="D2183" s="60" t="s">
        <v>377</v>
      </c>
      <c r="E2183" s="61">
        <v>9545.76</v>
      </c>
      <c r="F2183" s="61" t="s">
        <v>9</v>
      </c>
      <c r="G2183" s="61"/>
      <c r="H2183" s="68" t="s">
        <v>1087</v>
      </c>
    </row>
    <row r="2184" spans="1:8" x14ac:dyDescent="0.25">
      <c r="A2184" s="94">
        <v>517</v>
      </c>
      <c r="B2184" s="91">
        <v>45291</v>
      </c>
      <c r="C2184" s="59">
        <v>129</v>
      </c>
      <c r="D2184" s="60" t="s">
        <v>1653</v>
      </c>
      <c r="E2184" s="61">
        <v>6072.95</v>
      </c>
      <c r="F2184" s="61" t="s">
        <v>9</v>
      </c>
      <c r="G2184" s="61"/>
      <c r="H2184" s="68" t="s">
        <v>1070</v>
      </c>
    </row>
    <row r="2185" spans="1:8" x14ac:dyDescent="0.25">
      <c r="A2185" s="94">
        <v>518</v>
      </c>
      <c r="B2185" s="91">
        <v>45291</v>
      </c>
      <c r="C2185" s="59">
        <v>725</v>
      </c>
      <c r="D2185" s="60" t="s">
        <v>1756</v>
      </c>
      <c r="E2185" s="61">
        <v>41727.199999999997</v>
      </c>
      <c r="F2185" s="61" t="s">
        <v>9</v>
      </c>
      <c r="G2185" s="61"/>
      <c r="H2185" s="68" t="s">
        <v>781</v>
      </c>
    </row>
    <row r="2186" spans="1:8" x14ac:dyDescent="0.25">
      <c r="A2186" s="94">
        <v>519</v>
      </c>
      <c r="B2186" s="91">
        <v>45291</v>
      </c>
      <c r="C2186" s="59">
        <v>5304</v>
      </c>
      <c r="D2186" s="60" t="s">
        <v>1591</v>
      </c>
      <c r="E2186" s="61">
        <v>38641</v>
      </c>
      <c r="F2186" s="61" t="s">
        <v>9</v>
      </c>
      <c r="G2186" s="61"/>
      <c r="H2186" s="68" t="s">
        <v>1087</v>
      </c>
    </row>
    <row r="2187" spans="1:8" x14ac:dyDescent="0.25">
      <c r="A2187" s="94">
        <v>520</v>
      </c>
      <c r="B2187" s="91">
        <v>45291</v>
      </c>
      <c r="C2187" s="63">
        <v>8091</v>
      </c>
      <c r="D2187" s="60" t="s">
        <v>514</v>
      </c>
      <c r="E2187" s="61">
        <v>16237.5</v>
      </c>
      <c r="F2187" s="61" t="s">
        <v>9</v>
      </c>
      <c r="G2187" s="61"/>
      <c r="H2187" s="68" t="s">
        <v>781</v>
      </c>
    </row>
    <row r="2188" spans="1:8" x14ac:dyDescent="0.25">
      <c r="A2188" s="94">
        <v>521</v>
      </c>
      <c r="B2188" s="91">
        <v>45291</v>
      </c>
      <c r="C2188" s="59" t="s">
        <v>1757</v>
      </c>
      <c r="D2188" s="60" t="s">
        <v>1186</v>
      </c>
      <c r="E2188" s="61">
        <v>1000</v>
      </c>
      <c r="F2188" s="61" t="s">
        <v>9</v>
      </c>
      <c r="G2188" s="61"/>
      <c r="H2188" s="68" t="s">
        <v>1070</v>
      </c>
    </row>
    <row r="2189" spans="1:8" x14ac:dyDescent="0.25">
      <c r="A2189" s="94">
        <v>522</v>
      </c>
      <c r="B2189" s="91">
        <v>45291</v>
      </c>
      <c r="C2189" s="59" t="s">
        <v>1758</v>
      </c>
      <c r="D2189" s="60" t="s">
        <v>1759</v>
      </c>
      <c r="E2189" s="61">
        <v>22960</v>
      </c>
      <c r="F2189" s="61" t="s">
        <v>9</v>
      </c>
      <c r="G2189" s="61"/>
      <c r="H2189" s="68" t="s">
        <v>193</v>
      </c>
    </row>
    <row r="2190" spans="1:8" x14ac:dyDescent="0.25">
      <c r="A2190" s="94">
        <v>523</v>
      </c>
      <c r="B2190" s="91">
        <v>45291</v>
      </c>
      <c r="C2190" s="59" t="s">
        <v>1760</v>
      </c>
      <c r="D2190" s="60" t="s">
        <v>1761</v>
      </c>
      <c r="E2190" s="61">
        <v>3993.22</v>
      </c>
      <c r="F2190" s="61" t="s">
        <v>9</v>
      </c>
      <c r="G2190" s="61"/>
      <c r="H2190" s="68" t="s">
        <v>1637</v>
      </c>
    </row>
    <row r="2191" spans="1:8" x14ac:dyDescent="0.25">
      <c r="A2191" s="94">
        <v>524</v>
      </c>
      <c r="B2191" s="91">
        <v>45291</v>
      </c>
      <c r="C2191" s="59" t="s">
        <v>1762</v>
      </c>
      <c r="D2191" s="60" t="s">
        <v>1320</v>
      </c>
      <c r="E2191" s="61">
        <v>18500</v>
      </c>
      <c r="F2191" s="61" t="s">
        <v>9</v>
      </c>
      <c r="G2191" s="61"/>
      <c r="H2191" s="68" t="s">
        <v>459</v>
      </c>
    </row>
    <row r="2192" spans="1:8" x14ac:dyDescent="0.25">
      <c r="A2192" s="94">
        <v>525</v>
      </c>
      <c r="B2192" s="91">
        <v>45291</v>
      </c>
      <c r="C2192" s="59">
        <v>232412856</v>
      </c>
      <c r="D2192" s="60" t="s">
        <v>1315</v>
      </c>
      <c r="E2192" s="61">
        <v>16800</v>
      </c>
      <c r="F2192" s="61" t="s">
        <v>9</v>
      </c>
      <c r="G2192" s="61"/>
      <c r="H2192" s="68" t="s">
        <v>308</v>
      </c>
    </row>
    <row r="2193" spans="1:8" x14ac:dyDescent="0.25">
      <c r="A2193" s="94">
        <v>526</v>
      </c>
      <c r="B2193" s="91">
        <v>45291</v>
      </c>
      <c r="C2193" s="59">
        <v>130</v>
      </c>
      <c r="D2193" s="60" t="s">
        <v>1763</v>
      </c>
      <c r="E2193" s="61">
        <v>118000</v>
      </c>
      <c r="F2193" s="61" t="s">
        <v>9</v>
      </c>
      <c r="G2193" s="61"/>
      <c r="H2193" s="68" t="s">
        <v>1070</v>
      </c>
    </row>
    <row r="2194" spans="1:8" x14ac:dyDescent="0.25">
      <c r="A2194" s="94">
        <v>527</v>
      </c>
      <c r="B2194" s="91">
        <v>45291</v>
      </c>
      <c r="C2194" s="59">
        <v>1217</v>
      </c>
      <c r="D2194" s="60" t="s">
        <v>1569</v>
      </c>
      <c r="E2194" s="61">
        <v>56300</v>
      </c>
      <c r="F2194" s="61" t="s">
        <v>9</v>
      </c>
      <c r="G2194" s="61"/>
      <c r="H2194" s="68" t="s">
        <v>1070</v>
      </c>
    </row>
    <row r="2195" spans="1:8" x14ac:dyDescent="0.25">
      <c r="A2195" s="94">
        <v>528</v>
      </c>
      <c r="B2195" s="91">
        <v>45291</v>
      </c>
      <c r="C2195" s="59" t="s">
        <v>1764</v>
      </c>
      <c r="D2195" s="60" t="s">
        <v>1765</v>
      </c>
      <c r="E2195" s="61">
        <v>11000</v>
      </c>
      <c r="F2195" s="61" t="s">
        <v>9</v>
      </c>
      <c r="G2195" s="61"/>
      <c r="H2195" s="68" t="s">
        <v>1132</v>
      </c>
    </row>
    <row r="2196" spans="1:8" x14ac:dyDescent="0.25">
      <c r="A2196" s="94">
        <v>529</v>
      </c>
      <c r="B2196" s="91">
        <v>45291</v>
      </c>
      <c r="C2196" s="59" t="s">
        <v>1766</v>
      </c>
      <c r="D2196" s="60" t="s">
        <v>30</v>
      </c>
      <c r="E2196" s="61">
        <v>31372.89</v>
      </c>
      <c r="F2196" s="61" t="s">
        <v>9</v>
      </c>
      <c r="G2196" s="61"/>
      <c r="H2196" s="68" t="s">
        <v>1153</v>
      </c>
    </row>
    <row r="2197" spans="1:8" x14ac:dyDescent="0.25">
      <c r="A2197" s="94">
        <v>530</v>
      </c>
      <c r="B2197" s="91">
        <v>45291</v>
      </c>
      <c r="C2197" s="59" t="s">
        <v>1767</v>
      </c>
      <c r="D2197" s="60" t="s">
        <v>377</v>
      </c>
      <c r="E2197" s="61">
        <v>2881.36</v>
      </c>
      <c r="F2197" s="61" t="s">
        <v>9</v>
      </c>
      <c r="G2197" s="61"/>
      <c r="H2197" s="68" t="s">
        <v>1087</v>
      </c>
    </row>
    <row r="2198" spans="1:8" x14ac:dyDescent="0.25">
      <c r="A2198" s="94">
        <v>531</v>
      </c>
      <c r="B2198" s="91">
        <v>45291</v>
      </c>
      <c r="C2198" s="59" t="s">
        <v>1768</v>
      </c>
      <c r="D2198" s="60" t="s">
        <v>377</v>
      </c>
      <c r="E2198" s="61">
        <v>2432.1999999999998</v>
      </c>
      <c r="F2198" s="61" t="s">
        <v>9</v>
      </c>
      <c r="G2198" s="61"/>
      <c r="H2198" s="68" t="s">
        <v>1087</v>
      </c>
    </row>
    <row r="2199" spans="1:8" x14ac:dyDescent="0.25">
      <c r="A2199" s="94">
        <v>532</v>
      </c>
      <c r="B2199" s="91">
        <v>45291</v>
      </c>
      <c r="C2199" s="59">
        <v>5065</v>
      </c>
      <c r="D2199" s="60" t="s">
        <v>377</v>
      </c>
      <c r="E2199" s="61">
        <v>2217</v>
      </c>
      <c r="F2199" s="61" t="s">
        <v>9</v>
      </c>
      <c r="G2199" s="61"/>
      <c r="H2199" s="68" t="s">
        <v>1087</v>
      </c>
    </row>
    <row r="2200" spans="1:8" x14ac:dyDescent="0.25">
      <c r="A2200" s="94">
        <v>533</v>
      </c>
      <c r="B2200" s="91">
        <v>45291</v>
      </c>
      <c r="C2200" s="60" t="s">
        <v>1769</v>
      </c>
      <c r="D2200" s="60" t="s">
        <v>1689</v>
      </c>
      <c r="E2200" s="61">
        <v>725</v>
      </c>
      <c r="F2200" s="61" t="s">
        <v>9</v>
      </c>
      <c r="G2200" s="61"/>
      <c r="H2200" s="68" t="s">
        <v>1132</v>
      </c>
    </row>
    <row r="2201" spans="1:8" x14ac:dyDescent="0.25">
      <c r="A2201" s="94">
        <v>534</v>
      </c>
      <c r="B2201" s="91">
        <v>45291</v>
      </c>
      <c r="C2201" s="59">
        <v>433</v>
      </c>
      <c r="D2201" s="60" t="s">
        <v>1659</v>
      </c>
      <c r="E2201" s="61">
        <v>28067</v>
      </c>
      <c r="F2201" s="61" t="s">
        <v>9</v>
      </c>
      <c r="G2201" s="61"/>
      <c r="H2201" s="68" t="s">
        <v>1070</v>
      </c>
    </row>
    <row r="2202" spans="1:8" x14ac:dyDescent="0.25">
      <c r="A2202" s="94">
        <v>535</v>
      </c>
      <c r="B2202" s="91">
        <v>45291</v>
      </c>
      <c r="C2202" s="59">
        <v>991</v>
      </c>
      <c r="D2202" s="60" t="s">
        <v>1770</v>
      </c>
      <c r="E2202" s="61">
        <v>33500</v>
      </c>
      <c r="F2202" s="61" t="s">
        <v>9</v>
      </c>
      <c r="G2202" s="61"/>
      <c r="H2202" s="68" t="s">
        <v>193</v>
      </c>
    </row>
    <row r="2203" spans="1:8" x14ac:dyDescent="0.25">
      <c r="A2203" s="94">
        <v>536</v>
      </c>
      <c r="B2203" s="91">
        <v>45291</v>
      </c>
      <c r="C2203" s="59" t="s">
        <v>1771</v>
      </c>
      <c r="D2203" s="60" t="s">
        <v>1186</v>
      </c>
      <c r="E2203" s="61">
        <v>677.96</v>
      </c>
      <c r="F2203" s="61" t="s">
        <v>9</v>
      </c>
      <c r="G2203" s="61"/>
      <c r="H2203" s="68" t="s">
        <v>1070</v>
      </c>
    </row>
    <row r="2204" spans="1:8" x14ac:dyDescent="0.25">
      <c r="A2204" s="94">
        <v>537</v>
      </c>
      <c r="B2204" s="91">
        <v>45291</v>
      </c>
      <c r="C2204" s="59" t="s">
        <v>1772</v>
      </c>
      <c r="D2204" s="60" t="s">
        <v>1186</v>
      </c>
      <c r="E2204" s="61">
        <v>4915.24</v>
      </c>
      <c r="F2204" s="61" t="s">
        <v>9</v>
      </c>
      <c r="G2204" s="61"/>
      <c r="H2204" s="68" t="s">
        <v>1070</v>
      </c>
    </row>
    <row r="2205" spans="1:8" x14ac:dyDescent="0.25">
      <c r="A2205" s="94">
        <v>538</v>
      </c>
      <c r="B2205" s="91">
        <v>45291</v>
      </c>
      <c r="C2205" s="59" t="s">
        <v>1773</v>
      </c>
      <c r="D2205" s="60" t="s">
        <v>377</v>
      </c>
      <c r="E2205" s="61">
        <v>13093.22</v>
      </c>
      <c r="F2205" s="61" t="s">
        <v>9</v>
      </c>
      <c r="G2205" s="61"/>
      <c r="H2205" s="68" t="s">
        <v>1087</v>
      </c>
    </row>
    <row r="2206" spans="1:8" x14ac:dyDescent="0.25">
      <c r="A2206" s="94">
        <v>539</v>
      </c>
      <c r="B2206" s="91">
        <v>45291</v>
      </c>
      <c r="C2206" s="59" t="s">
        <v>1774</v>
      </c>
      <c r="D2206" s="60" t="s">
        <v>377</v>
      </c>
      <c r="E2206" s="61">
        <v>7444.9</v>
      </c>
      <c r="F2206" s="61" t="s">
        <v>9</v>
      </c>
      <c r="G2206" s="61"/>
      <c r="H2206" s="68" t="s">
        <v>1087</v>
      </c>
    </row>
    <row r="2207" spans="1:8" x14ac:dyDescent="0.25">
      <c r="A2207" s="94">
        <v>540</v>
      </c>
      <c r="B2207" s="91">
        <v>45291</v>
      </c>
      <c r="C2207" s="59" t="s">
        <v>1775</v>
      </c>
      <c r="D2207" s="60" t="s">
        <v>377</v>
      </c>
      <c r="E2207" s="61">
        <v>44652.54</v>
      </c>
      <c r="F2207" s="61" t="s">
        <v>9</v>
      </c>
      <c r="G2207" s="61"/>
      <c r="H2207" s="68" t="s">
        <v>1087</v>
      </c>
    </row>
    <row r="2208" spans="1:8" x14ac:dyDescent="0.25">
      <c r="A2208" s="94">
        <v>541</v>
      </c>
      <c r="B2208" s="91">
        <v>45291</v>
      </c>
      <c r="C2208" s="59" t="s">
        <v>1776</v>
      </c>
      <c r="D2208" s="60" t="s">
        <v>1543</v>
      </c>
      <c r="E2208" s="61">
        <v>4152.54</v>
      </c>
      <c r="F2208" s="61" t="s">
        <v>9</v>
      </c>
      <c r="G2208" s="61"/>
      <c r="H2208" s="68" t="s">
        <v>1070</v>
      </c>
    </row>
    <row r="2209" spans="1:8" x14ac:dyDescent="0.25">
      <c r="A2209" s="94">
        <v>542</v>
      </c>
      <c r="B2209" s="91">
        <v>45291</v>
      </c>
      <c r="C2209" s="59">
        <v>440</v>
      </c>
      <c r="D2209" s="60" t="s">
        <v>1659</v>
      </c>
      <c r="E2209" s="61">
        <v>35600</v>
      </c>
      <c r="F2209" s="61" t="s">
        <v>9</v>
      </c>
      <c r="G2209" s="61"/>
      <c r="H2209" s="68" t="s">
        <v>1070</v>
      </c>
    </row>
    <row r="2210" spans="1:8" x14ac:dyDescent="0.25">
      <c r="A2210" s="94">
        <v>543</v>
      </c>
      <c r="B2210" s="91">
        <v>45291</v>
      </c>
      <c r="C2210" s="59" t="s">
        <v>1777</v>
      </c>
      <c r="D2210" s="60" t="s">
        <v>1765</v>
      </c>
      <c r="E2210" s="61">
        <v>18500</v>
      </c>
      <c r="F2210" s="61" t="s">
        <v>9</v>
      </c>
      <c r="G2210" s="61"/>
      <c r="H2210" s="68" t="s">
        <v>1132</v>
      </c>
    </row>
    <row r="2211" spans="1:8" x14ac:dyDescent="0.25">
      <c r="A2211" s="94">
        <v>544</v>
      </c>
      <c r="B2211" s="91">
        <v>45291</v>
      </c>
      <c r="C2211" s="59">
        <v>996</v>
      </c>
      <c r="D2211" s="60" t="s">
        <v>1770</v>
      </c>
      <c r="E2211" s="61">
        <v>17800</v>
      </c>
      <c r="F2211" s="61" t="s">
        <v>9</v>
      </c>
      <c r="G2211" s="61"/>
      <c r="H2211" s="68" t="s">
        <v>193</v>
      </c>
    </row>
    <row r="2212" spans="1:8" x14ac:dyDescent="0.25">
      <c r="A2212" s="94">
        <v>545</v>
      </c>
      <c r="B2212" s="91">
        <v>45291</v>
      </c>
      <c r="C2212" s="59">
        <v>38</v>
      </c>
      <c r="D2212" s="60" t="s">
        <v>1778</v>
      </c>
      <c r="E2212" s="61">
        <v>70267</v>
      </c>
      <c r="F2212" s="61" t="s">
        <v>9</v>
      </c>
      <c r="G2212" s="61"/>
      <c r="H2212" s="68" t="s">
        <v>1087</v>
      </c>
    </row>
    <row r="2213" spans="1:8" x14ac:dyDescent="0.25">
      <c r="A2213" s="94">
        <v>546</v>
      </c>
      <c r="B2213" s="91">
        <v>45291</v>
      </c>
      <c r="C2213" s="59">
        <v>6088</v>
      </c>
      <c r="D2213" s="60" t="s">
        <v>1591</v>
      </c>
      <c r="E2213" s="61">
        <v>28463.54</v>
      </c>
      <c r="F2213" s="61" t="s">
        <v>9</v>
      </c>
      <c r="G2213" s="61"/>
      <c r="H2213" s="68" t="s">
        <v>1087</v>
      </c>
    </row>
    <row r="2214" spans="1:8" x14ac:dyDescent="0.25">
      <c r="A2214" s="94">
        <v>547</v>
      </c>
      <c r="B2214" s="91">
        <v>45291</v>
      </c>
      <c r="C2214" s="59">
        <v>5290</v>
      </c>
      <c r="D2214" s="60" t="s">
        <v>1591</v>
      </c>
      <c r="E2214" s="61">
        <v>63288.13</v>
      </c>
      <c r="F2214" s="61" t="s">
        <v>9</v>
      </c>
      <c r="G2214" s="61"/>
      <c r="H2214" s="68" t="s">
        <v>1087</v>
      </c>
    </row>
    <row r="2215" spans="1:8" x14ac:dyDescent="0.25">
      <c r="A2215" s="94">
        <v>548</v>
      </c>
      <c r="B2215" s="91">
        <v>45068</v>
      </c>
      <c r="C2215" s="59">
        <v>23</v>
      </c>
      <c r="D2215" s="60" t="s">
        <v>713</v>
      </c>
      <c r="E2215" s="61">
        <v>17590</v>
      </c>
      <c r="F2215" s="61" t="s">
        <v>9</v>
      </c>
      <c r="G2215" s="61"/>
      <c r="H2215" s="68" t="s">
        <v>1070</v>
      </c>
    </row>
    <row r="2216" spans="1:8" x14ac:dyDescent="0.25">
      <c r="A2216" s="94">
        <v>549</v>
      </c>
      <c r="B2216" s="91">
        <v>45077</v>
      </c>
      <c r="C2216" s="59">
        <v>16</v>
      </c>
      <c r="D2216" s="60" t="s">
        <v>713</v>
      </c>
      <c r="E2216" s="61">
        <v>18270</v>
      </c>
      <c r="F2216" s="61" t="s">
        <v>9</v>
      </c>
      <c r="G2216" s="61"/>
      <c r="H2216" s="68" t="s">
        <v>1070</v>
      </c>
    </row>
    <row r="2217" spans="1:8" x14ac:dyDescent="0.25">
      <c r="A2217" s="94">
        <v>550</v>
      </c>
      <c r="B2217" s="91">
        <v>45077</v>
      </c>
      <c r="C2217" s="59">
        <v>14</v>
      </c>
      <c r="D2217" s="60" t="s">
        <v>713</v>
      </c>
      <c r="E2217" s="61">
        <v>5740</v>
      </c>
      <c r="F2217" s="61" t="s">
        <v>9</v>
      </c>
      <c r="G2217" s="61"/>
      <c r="H2217" s="68" t="s">
        <v>1070</v>
      </c>
    </row>
    <row r="2218" spans="1:8" x14ac:dyDescent="0.25">
      <c r="A2218" s="94">
        <v>551</v>
      </c>
      <c r="B2218" s="91">
        <v>45094</v>
      </c>
      <c r="C2218" s="59">
        <v>17</v>
      </c>
      <c r="D2218" s="60" t="s">
        <v>713</v>
      </c>
      <c r="E2218" s="61">
        <v>17850</v>
      </c>
      <c r="F2218" s="61" t="s">
        <v>9</v>
      </c>
      <c r="G2218" s="61"/>
      <c r="H2218" s="68" t="s">
        <v>1070</v>
      </c>
    </row>
    <row r="2219" spans="1:8" x14ac:dyDescent="0.25">
      <c r="A2219" s="94">
        <v>552</v>
      </c>
      <c r="B2219" s="91">
        <v>45094</v>
      </c>
      <c r="C2219" s="59">
        <v>12</v>
      </c>
      <c r="D2219" s="60" t="s">
        <v>713</v>
      </c>
      <c r="E2219" s="61">
        <v>24710</v>
      </c>
      <c r="F2219" s="61" t="s">
        <v>9</v>
      </c>
      <c r="G2219" s="61"/>
      <c r="H2219" s="68" t="s">
        <v>1070</v>
      </c>
    </row>
    <row r="2220" spans="1:8" x14ac:dyDescent="0.25">
      <c r="A2220" s="94">
        <v>553</v>
      </c>
      <c r="B2220" s="91">
        <v>45094</v>
      </c>
      <c r="C2220" s="59">
        <v>4</v>
      </c>
      <c r="D2220" s="60" t="s">
        <v>713</v>
      </c>
      <c r="E2220" s="61">
        <v>3920</v>
      </c>
      <c r="F2220" s="61" t="s">
        <v>9</v>
      </c>
      <c r="G2220" s="61"/>
      <c r="H2220" s="68" t="s">
        <v>1070</v>
      </c>
    </row>
    <row r="2221" spans="1:8" x14ac:dyDescent="0.25">
      <c r="A2221" s="94">
        <v>554</v>
      </c>
      <c r="B2221" s="91">
        <v>45094</v>
      </c>
      <c r="C2221" s="59">
        <v>2</v>
      </c>
      <c r="D2221" s="60" t="s">
        <v>713</v>
      </c>
      <c r="E2221" s="61">
        <v>11970</v>
      </c>
      <c r="F2221" s="61" t="s">
        <v>9</v>
      </c>
      <c r="G2221" s="61"/>
      <c r="H2221" s="68" t="s">
        <v>1070</v>
      </c>
    </row>
    <row r="2222" spans="1:8" x14ac:dyDescent="0.25">
      <c r="A2222" s="94">
        <v>555</v>
      </c>
      <c r="B2222" s="91">
        <v>45107</v>
      </c>
      <c r="C2222" s="59"/>
      <c r="D2222" s="60" t="s">
        <v>713</v>
      </c>
      <c r="E2222" s="61">
        <v>12810</v>
      </c>
      <c r="F2222" s="61" t="s">
        <v>9</v>
      </c>
      <c r="G2222" s="61"/>
      <c r="H2222" s="68" t="s">
        <v>1070</v>
      </c>
    </row>
    <row r="2223" spans="1:8" x14ac:dyDescent="0.25">
      <c r="A2223" s="94">
        <v>556</v>
      </c>
      <c r="B2223" s="91">
        <v>45118</v>
      </c>
      <c r="C2223" s="59">
        <v>16</v>
      </c>
      <c r="D2223" s="60" t="s">
        <v>713</v>
      </c>
      <c r="E2223" s="61">
        <v>11900</v>
      </c>
      <c r="F2223" s="61" t="s">
        <v>9</v>
      </c>
      <c r="G2223" s="61"/>
      <c r="H2223" s="68" t="s">
        <v>1070</v>
      </c>
    </row>
    <row r="2224" spans="1:8" x14ac:dyDescent="0.25">
      <c r="A2224" s="94">
        <v>557</v>
      </c>
      <c r="B2224" s="91">
        <v>45119</v>
      </c>
      <c r="C2224" s="59">
        <v>27</v>
      </c>
      <c r="D2224" s="60" t="s">
        <v>713</v>
      </c>
      <c r="E2224" s="61">
        <v>5950</v>
      </c>
      <c r="F2224" s="61" t="s">
        <v>9</v>
      </c>
      <c r="G2224" s="61"/>
      <c r="H2224" s="68" t="s">
        <v>1070</v>
      </c>
    </row>
    <row r="2225" spans="1:8" x14ac:dyDescent="0.25">
      <c r="A2225" s="94">
        <v>558</v>
      </c>
      <c r="B2225" s="91">
        <v>45144</v>
      </c>
      <c r="C2225" s="59">
        <v>58</v>
      </c>
      <c r="D2225" s="60" t="s">
        <v>713</v>
      </c>
      <c r="E2225" s="61">
        <v>5950</v>
      </c>
      <c r="F2225" s="61" t="s">
        <v>9</v>
      </c>
      <c r="G2225" s="61"/>
      <c r="H2225" s="68" t="s">
        <v>1070</v>
      </c>
    </row>
    <row r="2226" spans="1:8" x14ac:dyDescent="0.25">
      <c r="A2226" s="94">
        <v>559</v>
      </c>
      <c r="B2226" s="91">
        <v>45151</v>
      </c>
      <c r="C2226" s="59">
        <v>138</v>
      </c>
      <c r="D2226" s="60" t="s">
        <v>713</v>
      </c>
      <c r="E2226" s="61">
        <v>11900</v>
      </c>
      <c r="F2226" s="61" t="s">
        <v>9</v>
      </c>
      <c r="G2226" s="61"/>
      <c r="H2226" s="68" t="s">
        <v>1070</v>
      </c>
    </row>
    <row r="2227" spans="1:8" x14ac:dyDescent="0.25">
      <c r="A2227" s="94">
        <v>560</v>
      </c>
      <c r="B2227" s="91">
        <v>45156</v>
      </c>
      <c r="C2227" s="59">
        <v>178</v>
      </c>
      <c r="D2227" s="60" t="s">
        <v>713</v>
      </c>
      <c r="E2227" s="61">
        <v>17710</v>
      </c>
      <c r="F2227" s="61" t="s">
        <v>9</v>
      </c>
      <c r="G2227" s="61"/>
      <c r="H2227" s="68" t="s">
        <v>1070</v>
      </c>
    </row>
    <row r="2228" spans="1:8" x14ac:dyDescent="0.25">
      <c r="A2228" s="94">
        <v>561</v>
      </c>
      <c r="B2228" s="91">
        <v>45166</v>
      </c>
      <c r="C2228" s="59">
        <v>198</v>
      </c>
      <c r="D2228" s="60" t="s">
        <v>713</v>
      </c>
      <c r="E2228" s="61">
        <v>5600</v>
      </c>
      <c r="F2228" s="61" t="s">
        <v>9</v>
      </c>
      <c r="G2228" s="61"/>
      <c r="H2228" s="68" t="s">
        <v>1070</v>
      </c>
    </row>
    <row r="2229" spans="1:8" x14ac:dyDescent="0.25">
      <c r="A2229" s="94">
        <v>562</v>
      </c>
      <c r="B2229" s="91">
        <v>45173</v>
      </c>
      <c r="C2229" s="59"/>
      <c r="D2229" s="60" t="s">
        <v>713</v>
      </c>
      <c r="E2229" s="61">
        <v>16800</v>
      </c>
      <c r="F2229" s="61" t="s">
        <v>9</v>
      </c>
      <c r="G2229" s="61"/>
      <c r="H2229" s="68" t="s">
        <v>1070</v>
      </c>
    </row>
    <row r="2230" spans="1:8" x14ac:dyDescent="0.25">
      <c r="A2230" s="94">
        <v>563</v>
      </c>
      <c r="B2230" s="91">
        <v>45179</v>
      </c>
      <c r="C2230" s="59"/>
      <c r="D2230" s="60" t="s">
        <v>713</v>
      </c>
      <c r="E2230" s="61">
        <v>31250</v>
      </c>
      <c r="F2230" s="61" t="s">
        <v>9</v>
      </c>
      <c r="G2230" s="61"/>
      <c r="H2230" s="68" t="s">
        <v>1070</v>
      </c>
    </row>
    <row r="2231" spans="1:8" x14ac:dyDescent="0.25">
      <c r="A2231" s="94">
        <v>564</v>
      </c>
      <c r="B2231" s="91">
        <v>45183</v>
      </c>
      <c r="C2231" s="59">
        <v>242</v>
      </c>
      <c r="D2231" s="60" t="s">
        <v>713</v>
      </c>
      <c r="E2231" s="61">
        <v>11200</v>
      </c>
      <c r="F2231" s="61" t="s">
        <v>9</v>
      </c>
      <c r="G2231" s="61"/>
      <c r="H2231" s="68" t="s">
        <v>1070</v>
      </c>
    </row>
    <row r="2232" spans="1:8" x14ac:dyDescent="0.25">
      <c r="A2232" s="94">
        <v>565</v>
      </c>
      <c r="B2232" s="91">
        <v>45186</v>
      </c>
      <c r="C2232" s="59">
        <v>69</v>
      </c>
      <c r="D2232" s="60" t="s">
        <v>713</v>
      </c>
      <c r="E2232" s="61">
        <v>24350</v>
      </c>
      <c r="F2232" s="61" t="s">
        <v>9</v>
      </c>
      <c r="G2232" s="61"/>
      <c r="H2232" s="68" t="s">
        <v>1070</v>
      </c>
    </row>
    <row r="2233" spans="1:8" x14ac:dyDescent="0.25">
      <c r="A2233" s="94">
        <v>566</v>
      </c>
      <c r="B2233" s="91">
        <v>45218</v>
      </c>
      <c r="C2233" s="59">
        <v>612</v>
      </c>
      <c r="D2233" s="60" t="s">
        <v>713</v>
      </c>
      <c r="E2233" s="61">
        <v>37030</v>
      </c>
      <c r="F2233" s="61" t="s">
        <v>9</v>
      </c>
      <c r="G2233" s="61"/>
      <c r="H2233" s="68" t="s">
        <v>1070</v>
      </c>
    </row>
    <row r="2234" spans="1:8" x14ac:dyDescent="0.25">
      <c r="A2234" s="94">
        <v>567</v>
      </c>
      <c r="B2234" s="91">
        <v>45219</v>
      </c>
      <c r="C2234" s="59">
        <v>717</v>
      </c>
      <c r="D2234" s="60" t="s">
        <v>713</v>
      </c>
      <c r="E2234" s="61">
        <v>41740</v>
      </c>
      <c r="F2234" s="61" t="s">
        <v>9</v>
      </c>
      <c r="G2234" s="61"/>
      <c r="H2234" s="68" t="s">
        <v>1070</v>
      </c>
    </row>
    <row r="2235" spans="1:8" x14ac:dyDescent="0.25">
      <c r="A2235" s="94">
        <v>568</v>
      </c>
      <c r="B2235" s="91">
        <v>45238</v>
      </c>
      <c r="C2235" s="59">
        <v>511</v>
      </c>
      <c r="D2235" s="60" t="s">
        <v>713</v>
      </c>
      <c r="E2235" s="61">
        <v>40320</v>
      </c>
      <c r="F2235" s="61" t="s">
        <v>9</v>
      </c>
      <c r="G2235" s="61"/>
      <c r="H2235" s="68" t="s">
        <v>1070</v>
      </c>
    </row>
    <row r="2236" spans="1:8" x14ac:dyDescent="0.25">
      <c r="A2236" s="94">
        <v>569</v>
      </c>
      <c r="B2236" s="91">
        <v>45291</v>
      </c>
      <c r="C2236" s="59">
        <v>241</v>
      </c>
      <c r="D2236" s="60" t="s">
        <v>713</v>
      </c>
      <c r="E2236" s="61">
        <v>13300</v>
      </c>
      <c r="F2236" s="61" t="s">
        <v>9</v>
      </c>
      <c r="G2236" s="61"/>
      <c r="H2236" s="68" t="s">
        <v>1070</v>
      </c>
    </row>
    <row r="2237" spans="1:8" x14ac:dyDescent="0.25">
      <c r="A2237" s="94">
        <v>570</v>
      </c>
      <c r="B2237" s="91">
        <v>45291</v>
      </c>
      <c r="C2237" s="59">
        <v>785</v>
      </c>
      <c r="D2237" s="60" t="s">
        <v>713</v>
      </c>
      <c r="E2237" s="61">
        <v>22050</v>
      </c>
      <c r="F2237" s="61" t="s">
        <v>9</v>
      </c>
      <c r="G2237" s="61"/>
      <c r="H2237" s="68" t="s">
        <v>1070</v>
      </c>
    </row>
    <row r="2238" spans="1:8" x14ac:dyDescent="0.25">
      <c r="A2238" s="94">
        <v>571</v>
      </c>
      <c r="B2238" s="91">
        <v>45077</v>
      </c>
      <c r="C2238" s="59">
        <v>14</v>
      </c>
      <c r="D2238" s="60" t="s">
        <v>713</v>
      </c>
      <c r="E2238" s="61">
        <v>6650</v>
      </c>
      <c r="F2238" s="61" t="s">
        <v>9</v>
      </c>
      <c r="G2238" s="61"/>
      <c r="H2238" s="68" t="s">
        <v>1070</v>
      </c>
    </row>
    <row r="2239" spans="1:8" x14ac:dyDescent="0.25">
      <c r="A2239" s="94">
        <v>572</v>
      </c>
      <c r="B2239" s="91">
        <v>45118</v>
      </c>
      <c r="C2239" s="59">
        <v>97</v>
      </c>
      <c r="D2239" s="60" t="s">
        <v>713</v>
      </c>
      <c r="E2239" s="61">
        <v>18690</v>
      </c>
      <c r="F2239" s="61" t="s">
        <v>9</v>
      </c>
      <c r="G2239" s="61"/>
      <c r="H2239" s="68" t="s">
        <v>1070</v>
      </c>
    </row>
    <row r="2240" spans="1:8" x14ac:dyDescent="0.25">
      <c r="A2240" s="94">
        <v>573</v>
      </c>
      <c r="B2240" s="91">
        <v>45144</v>
      </c>
      <c r="C2240" s="59">
        <v>58</v>
      </c>
      <c r="D2240" s="60" t="s">
        <v>713</v>
      </c>
      <c r="E2240" s="61">
        <v>6860</v>
      </c>
      <c r="F2240" s="61" t="s">
        <v>9</v>
      </c>
      <c r="G2240" s="61"/>
      <c r="H2240" s="68" t="s">
        <v>1070</v>
      </c>
    </row>
    <row r="2241" spans="1:8" x14ac:dyDescent="0.25">
      <c r="A2241" s="94">
        <v>574</v>
      </c>
      <c r="B2241" s="91">
        <v>45173</v>
      </c>
      <c r="C2241" s="59"/>
      <c r="D2241" s="60" t="s">
        <v>713</v>
      </c>
      <c r="E2241" s="61">
        <v>6300</v>
      </c>
      <c r="F2241" s="61" t="s">
        <v>9</v>
      </c>
      <c r="G2241" s="61"/>
      <c r="H2241" s="68" t="s">
        <v>1070</v>
      </c>
    </row>
    <row r="2242" spans="1:8" x14ac:dyDescent="0.25">
      <c r="A2242" s="94">
        <v>575</v>
      </c>
      <c r="B2242" s="91">
        <v>45218</v>
      </c>
      <c r="C2242" s="59">
        <v>612</v>
      </c>
      <c r="D2242" s="60" t="s">
        <v>713</v>
      </c>
      <c r="E2242" s="61">
        <v>12180</v>
      </c>
      <c r="F2242" s="61" t="s">
        <v>9</v>
      </c>
      <c r="G2242" s="61"/>
      <c r="H2242" s="68" t="s">
        <v>1070</v>
      </c>
    </row>
    <row r="2243" spans="1:8" x14ac:dyDescent="0.25">
      <c r="A2243" s="94">
        <v>576</v>
      </c>
      <c r="B2243" s="91">
        <v>45291</v>
      </c>
      <c r="C2243" s="59">
        <v>91</v>
      </c>
      <c r="D2243" s="60" t="s">
        <v>713</v>
      </c>
      <c r="E2243" s="61">
        <v>6090</v>
      </c>
      <c r="F2243" s="61" t="s">
        <v>9</v>
      </c>
      <c r="G2243" s="61"/>
      <c r="H2243" s="68" t="s">
        <v>1070</v>
      </c>
    </row>
    <row r="2244" spans="1:8" x14ac:dyDescent="0.25">
      <c r="A2244" s="94">
        <v>577</v>
      </c>
      <c r="B2244" s="91">
        <v>45270</v>
      </c>
      <c r="C2244" s="59" t="s">
        <v>1779</v>
      </c>
      <c r="D2244" s="60" t="s">
        <v>1780</v>
      </c>
      <c r="E2244" s="61">
        <v>1367728.47</v>
      </c>
      <c r="F2244" s="61" t="s">
        <v>9</v>
      </c>
      <c r="G2244" s="61"/>
      <c r="H2244" s="68" t="s">
        <v>1781</v>
      </c>
    </row>
    <row r="2245" spans="1:8" x14ac:dyDescent="0.25">
      <c r="A2245" s="94">
        <v>578</v>
      </c>
      <c r="B2245" s="91">
        <v>45270</v>
      </c>
      <c r="C2245" s="59" t="s">
        <v>1782</v>
      </c>
      <c r="D2245" s="60" t="s">
        <v>1780</v>
      </c>
      <c r="E2245" s="61">
        <v>263596.40000000002</v>
      </c>
      <c r="F2245" s="61" t="s">
        <v>9</v>
      </c>
      <c r="G2245" s="61"/>
      <c r="H2245" s="68" t="s">
        <v>1781</v>
      </c>
    </row>
    <row r="2246" spans="1:8" x14ac:dyDescent="0.25">
      <c r="A2246" s="94">
        <v>579</v>
      </c>
      <c r="B2246" s="91">
        <v>45270</v>
      </c>
      <c r="C2246" s="59" t="s">
        <v>1783</v>
      </c>
      <c r="D2246" s="60" t="s">
        <v>1780</v>
      </c>
      <c r="E2246" s="61">
        <v>2237801.4</v>
      </c>
      <c r="F2246" s="61" t="s">
        <v>9</v>
      </c>
      <c r="G2246" s="61"/>
      <c r="H2246" s="68" t="s">
        <v>1781</v>
      </c>
    </row>
    <row r="2247" spans="1:8" x14ac:dyDescent="0.25">
      <c r="A2247" s="94">
        <v>580</v>
      </c>
      <c r="B2247" s="91">
        <v>45270</v>
      </c>
      <c r="C2247" s="59" t="s">
        <v>1784</v>
      </c>
      <c r="D2247" s="60" t="s">
        <v>1780</v>
      </c>
      <c r="E2247" s="61">
        <v>132354</v>
      </c>
      <c r="F2247" s="61" t="s">
        <v>9</v>
      </c>
      <c r="G2247" s="61"/>
      <c r="H2247" s="68" t="s">
        <v>1781</v>
      </c>
    </row>
    <row r="2248" spans="1:8" x14ac:dyDescent="0.25">
      <c r="A2248" s="94">
        <v>581</v>
      </c>
      <c r="B2248" s="91">
        <v>45270</v>
      </c>
      <c r="C2248" s="59" t="s">
        <v>1785</v>
      </c>
      <c r="D2248" s="60" t="s">
        <v>1780</v>
      </c>
      <c r="E2248" s="61">
        <v>1532006.7</v>
      </c>
      <c r="F2248" s="61" t="s">
        <v>9</v>
      </c>
      <c r="G2248" s="61"/>
      <c r="H2248" s="68" t="s">
        <v>1781</v>
      </c>
    </row>
    <row r="2249" spans="1:8" x14ac:dyDescent="0.25">
      <c r="A2249" s="94">
        <v>582</v>
      </c>
      <c r="B2249" s="91">
        <v>45270</v>
      </c>
      <c r="C2249" s="59" t="s">
        <v>1786</v>
      </c>
      <c r="D2249" s="60" t="s">
        <v>1780</v>
      </c>
      <c r="E2249" s="61">
        <v>25000</v>
      </c>
      <c r="F2249" s="61" t="s">
        <v>9</v>
      </c>
      <c r="G2249" s="61"/>
      <c r="H2249" s="68" t="s">
        <v>1781</v>
      </c>
    </row>
    <row r="2250" spans="1:8" x14ac:dyDescent="0.25">
      <c r="A2250" s="94">
        <v>583</v>
      </c>
      <c r="B2250" s="91">
        <v>45270</v>
      </c>
      <c r="C2250" s="59" t="s">
        <v>1787</v>
      </c>
      <c r="D2250" s="60" t="s">
        <v>1780</v>
      </c>
      <c r="E2250" s="61">
        <v>722129.1</v>
      </c>
      <c r="F2250" s="61" t="s">
        <v>9</v>
      </c>
      <c r="G2250" s="61"/>
      <c r="H2250" s="68" t="s">
        <v>1781</v>
      </c>
    </row>
    <row r="2251" spans="1:8" x14ac:dyDescent="0.25">
      <c r="A2251" s="94">
        <v>584</v>
      </c>
      <c r="B2251" s="91">
        <v>45270</v>
      </c>
      <c r="C2251" s="59" t="s">
        <v>1788</v>
      </c>
      <c r="D2251" s="60" t="s">
        <v>1780</v>
      </c>
      <c r="E2251" s="61">
        <v>515000</v>
      </c>
      <c r="F2251" s="61" t="s">
        <v>9</v>
      </c>
      <c r="G2251" s="61"/>
      <c r="H2251" s="68" t="s">
        <v>1781</v>
      </c>
    </row>
    <row r="2252" spans="1:8" x14ac:dyDescent="0.25">
      <c r="A2252" s="94">
        <v>585</v>
      </c>
      <c r="B2252" s="91">
        <v>45271</v>
      </c>
      <c r="C2252" s="59">
        <v>473</v>
      </c>
      <c r="D2252" s="60" t="s">
        <v>1780</v>
      </c>
      <c r="E2252" s="61">
        <v>6857534</v>
      </c>
      <c r="F2252" s="61" t="s">
        <v>9</v>
      </c>
      <c r="G2252" s="61"/>
      <c r="H2252" s="68" t="s">
        <v>1781</v>
      </c>
    </row>
    <row r="2253" spans="1:8" x14ac:dyDescent="0.25">
      <c r="A2253" s="94">
        <v>586</v>
      </c>
      <c r="B2253" s="91">
        <v>45271</v>
      </c>
      <c r="C2253" s="59">
        <v>590</v>
      </c>
      <c r="D2253" s="60" t="s">
        <v>1780</v>
      </c>
      <c r="E2253" s="61">
        <v>3671800.48</v>
      </c>
      <c r="F2253" s="61" t="s">
        <v>9</v>
      </c>
      <c r="G2253" s="61"/>
      <c r="H2253" s="68" t="s">
        <v>1781</v>
      </c>
    </row>
    <row r="2254" spans="1:8" x14ac:dyDescent="0.25">
      <c r="A2254" s="94">
        <v>587</v>
      </c>
      <c r="B2254" s="91">
        <v>45271</v>
      </c>
      <c r="C2254" s="59">
        <v>497</v>
      </c>
      <c r="D2254" s="60" t="s">
        <v>1780</v>
      </c>
      <c r="E2254" s="61">
        <v>1293797.6000000001</v>
      </c>
      <c r="F2254" s="61" t="s">
        <v>9</v>
      </c>
      <c r="G2254" s="61"/>
      <c r="H2254" s="68" t="s">
        <v>1781</v>
      </c>
    </row>
    <row r="2255" spans="1:8" x14ac:dyDescent="0.25">
      <c r="A2255" s="94">
        <v>588</v>
      </c>
      <c r="B2255" s="91">
        <v>45280</v>
      </c>
      <c r="C2255" s="59" t="s">
        <v>1728</v>
      </c>
      <c r="D2255" s="60" t="s">
        <v>1067</v>
      </c>
      <c r="E2255" s="61">
        <v>114480</v>
      </c>
      <c r="F2255" s="61" t="s">
        <v>9</v>
      </c>
      <c r="G2255" s="61"/>
      <c r="H2255" s="68" t="s">
        <v>1070</v>
      </c>
    </row>
    <row r="2256" spans="1:8" x14ac:dyDescent="0.25">
      <c r="A2256" s="94">
        <v>589</v>
      </c>
      <c r="B2256" s="91">
        <v>45287</v>
      </c>
      <c r="C2256" s="59">
        <v>5982</v>
      </c>
      <c r="D2256" s="60" t="s">
        <v>1475</v>
      </c>
      <c r="E2256" s="61">
        <v>24980.07</v>
      </c>
      <c r="F2256" s="61" t="s">
        <v>9</v>
      </c>
      <c r="G2256" s="61"/>
      <c r="H2256" s="68" t="s">
        <v>1153</v>
      </c>
    </row>
    <row r="2257" spans="1:8" x14ac:dyDescent="0.25">
      <c r="A2257" s="94">
        <v>590</v>
      </c>
      <c r="B2257" s="91">
        <v>45291</v>
      </c>
      <c r="C2257" s="59">
        <v>495</v>
      </c>
      <c r="D2257" s="60" t="s">
        <v>1789</v>
      </c>
      <c r="E2257" s="61">
        <v>281787.40000000002</v>
      </c>
      <c r="F2257" s="61" t="s">
        <v>23</v>
      </c>
      <c r="G2257" s="61"/>
      <c r="H2257" s="68" t="s">
        <v>1158</v>
      </c>
    </row>
    <row r="2258" spans="1:8" x14ac:dyDescent="0.25">
      <c r="A2258" s="94">
        <v>591</v>
      </c>
      <c r="B2258" s="91">
        <v>45291</v>
      </c>
      <c r="C2258" s="59">
        <v>496</v>
      </c>
      <c r="D2258" s="60" t="s">
        <v>1789</v>
      </c>
      <c r="E2258" s="61">
        <v>365753</v>
      </c>
      <c r="F2258" s="61" t="s">
        <v>23</v>
      </c>
      <c r="G2258" s="61"/>
      <c r="H2258" s="68" t="s">
        <v>1158</v>
      </c>
    </row>
    <row r="2259" spans="1:8" x14ac:dyDescent="0.25">
      <c r="A2259" s="94">
        <v>592</v>
      </c>
      <c r="B2259" s="91">
        <v>45291</v>
      </c>
      <c r="C2259" s="59">
        <v>101</v>
      </c>
      <c r="D2259" s="60" t="s">
        <v>1790</v>
      </c>
      <c r="E2259" s="61">
        <v>428368</v>
      </c>
      <c r="F2259" s="61" t="s">
        <v>9</v>
      </c>
      <c r="G2259" s="61"/>
      <c r="H2259" s="68" t="s">
        <v>1577</v>
      </c>
    </row>
    <row r="2260" spans="1:8" x14ac:dyDescent="0.25">
      <c r="A2260" s="94">
        <v>593</v>
      </c>
      <c r="B2260" s="91">
        <v>45291</v>
      </c>
      <c r="C2260" s="59" t="s">
        <v>1791</v>
      </c>
      <c r="D2260" s="60" t="s">
        <v>1780</v>
      </c>
      <c r="E2260" s="61">
        <v>2275062.6</v>
      </c>
      <c r="F2260" s="61" t="s">
        <v>9</v>
      </c>
      <c r="G2260" s="61"/>
      <c r="H2260" s="68" t="s">
        <v>1781</v>
      </c>
    </row>
    <row r="2261" spans="1:8" x14ac:dyDescent="0.25">
      <c r="A2261" s="94">
        <v>594</v>
      </c>
      <c r="B2261" s="91">
        <v>45173</v>
      </c>
      <c r="C2261" s="59">
        <v>455</v>
      </c>
      <c r="D2261" s="60" t="s">
        <v>1792</v>
      </c>
      <c r="E2261" s="61">
        <v>40000</v>
      </c>
      <c r="F2261" s="61" t="s">
        <v>9</v>
      </c>
      <c r="G2261" s="61" t="s">
        <v>1793</v>
      </c>
      <c r="H2261" s="68" t="s">
        <v>1425</v>
      </c>
    </row>
    <row r="2262" spans="1:8" x14ac:dyDescent="0.25">
      <c r="A2262" s="94">
        <v>595</v>
      </c>
      <c r="B2262" s="91">
        <v>45179</v>
      </c>
      <c r="C2262" s="59"/>
      <c r="D2262" s="60" t="s">
        <v>1424</v>
      </c>
      <c r="E2262" s="61">
        <v>36000</v>
      </c>
      <c r="F2262" s="61" t="s">
        <v>23</v>
      </c>
      <c r="G2262" s="61" t="s">
        <v>772</v>
      </c>
      <c r="H2262" s="68" t="s">
        <v>1425</v>
      </c>
    </row>
    <row r="2263" spans="1:8" x14ac:dyDescent="0.25">
      <c r="A2263" s="94">
        <v>596</v>
      </c>
      <c r="B2263" s="91">
        <v>45218</v>
      </c>
      <c r="C2263" s="59">
        <v>3462</v>
      </c>
      <c r="D2263" s="60" t="s">
        <v>1794</v>
      </c>
      <c r="E2263" s="61">
        <v>14000</v>
      </c>
      <c r="F2263" s="61" t="s">
        <v>9</v>
      </c>
      <c r="G2263" s="61" t="s">
        <v>1795</v>
      </c>
      <c r="H2263" s="68" t="s">
        <v>193</v>
      </c>
    </row>
    <row r="2264" spans="1:8" x14ac:dyDescent="0.25">
      <c r="A2264" s="94">
        <v>597</v>
      </c>
      <c r="B2264" s="91">
        <v>45232</v>
      </c>
      <c r="C2264" s="59">
        <v>844</v>
      </c>
      <c r="D2264" s="60" t="s">
        <v>1696</v>
      </c>
      <c r="E2264" s="61">
        <v>2200</v>
      </c>
      <c r="F2264" s="61" t="s">
        <v>23</v>
      </c>
      <c r="G2264" s="61" t="s">
        <v>1796</v>
      </c>
      <c r="H2264" s="68" t="s">
        <v>1070</v>
      </c>
    </row>
    <row r="2265" spans="1:8" x14ac:dyDescent="0.25">
      <c r="A2265" s="94">
        <v>598</v>
      </c>
      <c r="B2265" s="91">
        <v>45291</v>
      </c>
      <c r="C2265" s="59" t="s">
        <v>1797</v>
      </c>
      <c r="D2265" s="60" t="s">
        <v>1798</v>
      </c>
      <c r="E2265" s="61">
        <v>3734</v>
      </c>
      <c r="F2265" s="61" t="s">
        <v>9</v>
      </c>
      <c r="G2265" s="61" t="s">
        <v>1793</v>
      </c>
      <c r="H2265" s="68" t="s">
        <v>1425</v>
      </c>
    </row>
    <row r="2266" spans="1:8" x14ac:dyDescent="0.25">
      <c r="A2266" s="94">
        <v>599</v>
      </c>
      <c r="B2266" s="91">
        <v>45291</v>
      </c>
      <c r="C2266" s="59" t="s">
        <v>1799</v>
      </c>
      <c r="D2266" s="60" t="s">
        <v>1800</v>
      </c>
      <c r="E2266" s="61">
        <v>36300</v>
      </c>
      <c r="F2266" s="61" t="s">
        <v>9</v>
      </c>
      <c r="G2266" s="61"/>
      <c r="H2266" s="68" t="s">
        <v>1070</v>
      </c>
    </row>
    <row r="2267" spans="1:8" x14ac:dyDescent="0.25">
      <c r="A2267" s="94">
        <v>600</v>
      </c>
      <c r="B2267" s="91">
        <v>45141</v>
      </c>
      <c r="C2267" s="59">
        <v>309</v>
      </c>
      <c r="D2267" s="60" t="s">
        <v>1801</v>
      </c>
      <c r="E2267" s="61">
        <v>205300</v>
      </c>
      <c r="F2267" s="61" t="s">
        <v>9</v>
      </c>
      <c r="G2267" s="61"/>
      <c r="H2267" s="68" t="s">
        <v>1802</v>
      </c>
    </row>
    <row r="2268" spans="1:8" x14ac:dyDescent="0.25">
      <c r="A2268" s="94">
        <v>601</v>
      </c>
      <c r="B2268" s="91">
        <v>45141</v>
      </c>
      <c r="C2268" s="59">
        <v>312</v>
      </c>
      <c r="D2268" s="60" t="s">
        <v>1801</v>
      </c>
      <c r="E2268" s="61">
        <v>23000</v>
      </c>
      <c r="F2268" s="61" t="s">
        <v>9</v>
      </c>
      <c r="G2268" s="61"/>
      <c r="H2268" s="68" t="s">
        <v>1802</v>
      </c>
    </row>
    <row r="2269" spans="1:8" x14ac:dyDescent="0.25">
      <c r="A2269" s="94">
        <v>602</v>
      </c>
      <c r="B2269" s="91">
        <v>45141</v>
      </c>
      <c r="C2269" s="59">
        <v>310</v>
      </c>
      <c r="D2269" s="60" t="s">
        <v>1801</v>
      </c>
      <c r="E2269" s="61">
        <v>144050</v>
      </c>
      <c r="F2269" s="61" t="s">
        <v>9</v>
      </c>
      <c r="G2269" s="61"/>
      <c r="H2269" s="68" t="s">
        <v>1802</v>
      </c>
    </row>
    <row r="2270" spans="1:8" x14ac:dyDescent="0.25">
      <c r="A2270" s="94">
        <v>603</v>
      </c>
      <c r="B2270" s="91">
        <v>45141</v>
      </c>
      <c r="C2270" s="59">
        <v>311</v>
      </c>
      <c r="D2270" s="60" t="s">
        <v>1801</v>
      </c>
      <c r="E2270" s="61">
        <v>95400</v>
      </c>
      <c r="F2270" s="61" t="s">
        <v>9</v>
      </c>
      <c r="G2270" s="61"/>
      <c r="H2270" s="68" t="s">
        <v>1802</v>
      </c>
    </row>
    <row r="2271" spans="1:8" x14ac:dyDescent="0.25">
      <c r="A2271" s="94">
        <v>604</v>
      </c>
      <c r="B2271" s="91">
        <v>45173</v>
      </c>
      <c r="C2271" s="59">
        <v>10</v>
      </c>
      <c r="D2271" s="60" t="s">
        <v>1801</v>
      </c>
      <c r="E2271" s="61">
        <v>325500</v>
      </c>
      <c r="F2271" s="61" t="s">
        <v>9</v>
      </c>
      <c r="G2271" s="61"/>
      <c r="H2271" s="68" t="s">
        <v>1802</v>
      </c>
    </row>
    <row r="2272" spans="1:8" x14ac:dyDescent="0.25">
      <c r="A2272" s="94">
        <v>605</v>
      </c>
      <c r="B2272" s="91">
        <v>45232</v>
      </c>
      <c r="C2272" s="59">
        <v>361</v>
      </c>
      <c r="D2272" s="60" t="s">
        <v>1801</v>
      </c>
      <c r="E2272" s="61">
        <v>81300</v>
      </c>
      <c r="F2272" s="61" t="s">
        <v>9</v>
      </c>
      <c r="G2272" s="61"/>
      <c r="H2272" s="68" t="s">
        <v>1802</v>
      </c>
    </row>
    <row r="2273" spans="1:8" x14ac:dyDescent="0.25">
      <c r="A2273" s="94">
        <v>606</v>
      </c>
      <c r="B2273" s="91">
        <v>45239</v>
      </c>
      <c r="C2273" s="59">
        <v>365</v>
      </c>
      <c r="D2273" s="60" t="s">
        <v>1801</v>
      </c>
      <c r="E2273" s="61">
        <v>66300</v>
      </c>
      <c r="F2273" s="61" t="s">
        <v>9</v>
      </c>
      <c r="G2273" s="61"/>
      <c r="H2273" s="68" t="s">
        <v>1802</v>
      </c>
    </row>
    <row r="2274" spans="1:8" x14ac:dyDescent="0.25">
      <c r="A2274" s="94">
        <v>607</v>
      </c>
      <c r="B2274" s="91">
        <v>45239</v>
      </c>
      <c r="C2274" s="59">
        <v>114</v>
      </c>
      <c r="D2274" s="60" t="s">
        <v>1803</v>
      </c>
      <c r="E2274" s="61">
        <v>14400</v>
      </c>
      <c r="F2274" s="61" t="s">
        <v>9</v>
      </c>
      <c r="G2274" s="61"/>
      <c r="H2274" s="68" t="s">
        <v>1802</v>
      </c>
    </row>
    <row r="2275" spans="1:8" x14ac:dyDescent="0.25">
      <c r="A2275" s="94">
        <v>608</v>
      </c>
      <c r="B2275" s="91">
        <v>45239</v>
      </c>
      <c r="C2275" s="59">
        <v>363</v>
      </c>
      <c r="D2275" s="60" t="s">
        <v>1801</v>
      </c>
      <c r="E2275" s="61">
        <v>270960</v>
      </c>
      <c r="F2275" s="61" t="s">
        <v>9</v>
      </c>
      <c r="G2275" s="61"/>
      <c r="H2275" s="68" t="s">
        <v>1802</v>
      </c>
    </row>
    <row r="2276" spans="1:8" x14ac:dyDescent="0.25">
      <c r="A2276" s="94">
        <v>609</v>
      </c>
      <c r="B2276" s="91">
        <v>45270</v>
      </c>
      <c r="C2276" s="63">
        <v>234</v>
      </c>
      <c r="D2276" s="60" t="s">
        <v>1152</v>
      </c>
      <c r="E2276" s="61">
        <v>650000</v>
      </c>
      <c r="F2276" s="61" t="s">
        <v>9</v>
      </c>
      <c r="G2276" s="61"/>
      <c r="H2276" s="68" t="s">
        <v>1153</v>
      </c>
    </row>
    <row r="2277" spans="1:8" x14ac:dyDescent="0.25">
      <c r="A2277" s="94">
        <v>610</v>
      </c>
      <c r="B2277" s="91">
        <v>45238</v>
      </c>
      <c r="C2277" s="59" t="s">
        <v>1804</v>
      </c>
      <c r="D2277" s="60" t="s">
        <v>1620</v>
      </c>
      <c r="E2277" s="61">
        <v>60000</v>
      </c>
      <c r="F2277" s="61" t="s">
        <v>9</v>
      </c>
      <c r="G2277" s="61"/>
      <c r="H2277" s="68" t="s">
        <v>1093</v>
      </c>
    </row>
    <row r="2278" spans="1:8" x14ac:dyDescent="0.25">
      <c r="A2278" s="94">
        <v>611</v>
      </c>
      <c r="B2278" s="91">
        <v>45238</v>
      </c>
      <c r="C2278" s="59" t="s">
        <v>1805</v>
      </c>
      <c r="D2278" s="60" t="s">
        <v>1806</v>
      </c>
      <c r="E2278" s="61">
        <v>4000</v>
      </c>
      <c r="F2278" s="61" t="s">
        <v>9</v>
      </c>
      <c r="G2278" s="61"/>
      <c r="H2278" s="68" t="s">
        <v>1070</v>
      </c>
    </row>
    <row r="2279" spans="1:8" x14ac:dyDescent="0.25">
      <c r="A2279" s="94">
        <v>612</v>
      </c>
      <c r="B2279" s="91">
        <v>45238</v>
      </c>
      <c r="C2279" s="59">
        <v>1154</v>
      </c>
      <c r="D2279" s="60" t="s">
        <v>1807</v>
      </c>
      <c r="E2279" s="61">
        <v>169944</v>
      </c>
      <c r="F2279" s="61" t="s">
        <v>9</v>
      </c>
      <c r="G2279" s="61"/>
      <c r="H2279" s="68" t="s">
        <v>1070</v>
      </c>
    </row>
    <row r="2280" spans="1:8" x14ac:dyDescent="0.25">
      <c r="A2280" s="94">
        <v>613</v>
      </c>
      <c r="B2280" s="91">
        <v>45262</v>
      </c>
      <c r="C2280" s="59" t="s">
        <v>1808</v>
      </c>
      <c r="D2280" s="60" t="s">
        <v>1219</v>
      </c>
      <c r="E2280" s="61">
        <v>2043354</v>
      </c>
      <c r="F2280" s="61" t="s">
        <v>9</v>
      </c>
      <c r="G2280" s="61"/>
      <c r="H2280" s="68" t="s">
        <v>1087</v>
      </c>
    </row>
    <row r="2281" spans="1:8" x14ac:dyDescent="0.25">
      <c r="A2281" s="94">
        <v>614</v>
      </c>
      <c r="B2281" s="91">
        <v>45262</v>
      </c>
      <c r="C2281" s="59">
        <v>8</v>
      </c>
      <c r="D2281" s="60" t="s">
        <v>1190</v>
      </c>
      <c r="E2281" s="61">
        <v>948314</v>
      </c>
      <c r="F2281" s="61" t="s">
        <v>9</v>
      </c>
      <c r="G2281" s="61"/>
      <c r="H2281" s="68" t="s">
        <v>1070</v>
      </c>
    </row>
    <row r="2282" spans="1:8" x14ac:dyDescent="0.25">
      <c r="A2282" s="94">
        <v>615</v>
      </c>
      <c r="B2282" s="91">
        <v>45264</v>
      </c>
      <c r="C2282" s="59" t="s">
        <v>1809</v>
      </c>
      <c r="D2282" s="60" t="s">
        <v>1219</v>
      </c>
      <c r="E2282" s="61">
        <v>2274402.83</v>
      </c>
      <c r="F2282" s="61" t="s">
        <v>9</v>
      </c>
      <c r="G2282" s="61"/>
      <c r="H2282" s="68" t="s">
        <v>1087</v>
      </c>
    </row>
    <row r="2283" spans="1:8" x14ac:dyDescent="0.25">
      <c r="A2283" s="94">
        <v>616</v>
      </c>
      <c r="B2283" s="91">
        <v>45287</v>
      </c>
      <c r="C2283" s="59">
        <v>29</v>
      </c>
      <c r="D2283" s="60" t="s">
        <v>72</v>
      </c>
      <c r="E2283" s="61">
        <v>1021087.29</v>
      </c>
      <c r="F2283" s="61" t="s">
        <v>9</v>
      </c>
      <c r="G2283" s="61"/>
      <c r="H2283" s="68" t="s">
        <v>1132</v>
      </c>
    </row>
    <row r="2284" spans="1:8" x14ac:dyDescent="0.25">
      <c r="A2284" s="94">
        <v>617</v>
      </c>
      <c r="B2284" s="91">
        <v>45287</v>
      </c>
      <c r="C2284" s="59">
        <v>27100195</v>
      </c>
      <c r="D2284" s="60" t="s">
        <v>1810</v>
      </c>
      <c r="E2284" s="61">
        <v>3500</v>
      </c>
      <c r="F2284" s="61" t="s">
        <v>9</v>
      </c>
      <c r="G2284" s="61"/>
      <c r="H2284" s="68" t="s">
        <v>1093</v>
      </c>
    </row>
    <row r="2285" spans="1:8" x14ac:dyDescent="0.25">
      <c r="A2285" s="94">
        <v>618</v>
      </c>
      <c r="B2285" s="91">
        <v>45287</v>
      </c>
      <c r="C2285" s="59">
        <v>27100652</v>
      </c>
      <c r="D2285" s="60" t="s">
        <v>1810</v>
      </c>
      <c r="E2285" s="61">
        <v>3500</v>
      </c>
      <c r="F2285" s="61" t="s">
        <v>9</v>
      </c>
      <c r="G2285" s="61"/>
      <c r="H2285" s="68" t="s">
        <v>1093</v>
      </c>
    </row>
    <row r="2286" spans="1:8" x14ac:dyDescent="0.25">
      <c r="A2286" s="94">
        <v>619</v>
      </c>
      <c r="B2286" s="91">
        <v>45287</v>
      </c>
      <c r="C2286" s="59">
        <v>27110742</v>
      </c>
      <c r="D2286" s="60" t="s">
        <v>1810</v>
      </c>
      <c r="E2286" s="61">
        <v>3500</v>
      </c>
      <c r="F2286" s="61" t="s">
        <v>9</v>
      </c>
      <c r="G2286" s="61"/>
      <c r="H2286" s="68" t="s">
        <v>1093</v>
      </c>
    </row>
    <row r="2287" spans="1:8" x14ac:dyDescent="0.25">
      <c r="A2287" s="94">
        <v>620</v>
      </c>
      <c r="B2287" s="91">
        <v>45287</v>
      </c>
      <c r="C2287" s="59">
        <v>27120507</v>
      </c>
      <c r="D2287" s="60" t="s">
        <v>1810</v>
      </c>
      <c r="E2287" s="61">
        <v>5450</v>
      </c>
      <c r="F2287" s="61" t="s">
        <v>9</v>
      </c>
      <c r="G2287" s="61"/>
      <c r="H2287" s="68" t="s">
        <v>1093</v>
      </c>
    </row>
    <row r="2288" spans="1:8" x14ac:dyDescent="0.25">
      <c r="A2288" s="94">
        <v>621</v>
      </c>
      <c r="B2288" s="91">
        <v>45287</v>
      </c>
      <c r="C2288" s="59">
        <v>27120281</v>
      </c>
      <c r="D2288" s="60" t="s">
        <v>1810</v>
      </c>
      <c r="E2288" s="61">
        <v>7500</v>
      </c>
      <c r="F2288" s="61" t="s">
        <v>9</v>
      </c>
      <c r="G2288" s="61"/>
      <c r="H2288" s="68" t="s">
        <v>1093</v>
      </c>
    </row>
    <row r="2289" spans="1:8" x14ac:dyDescent="0.25">
      <c r="A2289" s="94">
        <v>622</v>
      </c>
      <c r="B2289" s="91">
        <v>45291</v>
      </c>
      <c r="C2289" s="59">
        <v>165</v>
      </c>
      <c r="D2289" s="60" t="s">
        <v>1811</v>
      </c>
      <c r="E2289" s="61">
        <v>75000</v>
      </c>
      <c r="F2289" s="61" t="s">
        <v>9</v>
      </c>
      <c r="G2289" s="61"/>
      <c r="H2289" s="68" t="s">
        <v>1070</v>
      </c>
    </row>
    <row r="2290" spans="1:8" x14ac:dyDescent="0.25">
      <c r="A2290" s="94">
        <v>623</v>
      </c>
      <c r="B2290" s="91">
        <v>45291</v>
      </c>
      <c r="C2290" s="59" t="s">
        <v>1812</v>
      </c>
      <c r="D2290" s="60" t="s">
        <v>1067</v>
      </c>
      <c r="E2290" s="61">
        <v>9127938.5399999991</v>
      </c>
      <c r="F2290" s="61" t="s">
        <v>9</v>
      </c>
      <c r="G2290" s="61"/>
      <c r="H2290" s="68" t="s">
        <v>1070</v>
      </c>
    </row>
    <row r="2291" spans="1:8" x14ac:dyDescent="0.25">
      <c r="A2291" s="94">
        <v>624</v>
      </c>
      <c r="B2291" s="91">
        <v>45291</v>
      </c>
      <c r="C2291" s="59" t="s">
        <v>1813</v>
      </c>
      <c r="D2291" s="60" t="s">
        <v>1067</v>
      </c>
      <c r="E2291" s="61">
        <v>21166270.309999999</v>
      </c>
      <c r="F2291" s="61" t="s">
        <v>9</v>
      </c>
      <c r="G2291" s="61"/>
      <c r="H2291" s="68" t="s">
        <v>1070</v>
      </c>
    </row>
    <row r="2292" spans="1:8" x14ac:dyDescent="0.25">
      <c r="A2292" s="94">
        <v>625</v>
      </c>
      <c r="B2292" s="91">
        <v>45291</v>
      </c>
      <c r="C2292" s="59" t="s">
        <v>1814</v>
      </c>
      <c r="D2292" s="60" t="s">
        <v>1067</v>
      </c>
      <c r="E2292" s="61">
        <v>17530570.82</v>
      </c>
      <c r="F2292" s="61" t="s">
        <v>9</v>
      </c>
      <c r="G2292" s="61"/>
      <c r="H2292" s="68" t="s">
        <v>1070</v>
      </c>
    </row>
    <row r="2293" spans="1:8" x14ac:dyDescent="0.25">
      <c r="A2293" s="94">
        <v>626</v>
      </c>
      <c r="B2293" s="91">
        <v>45291</v>
      </c>
      <c r="C2293" s="59" t="s">
        <v>1815</v>
      </c>
      <c r="D2293" s="60" t="s">
        <v>1067</v>
      </c>
      <c r="E2293" s="61">
        <v>33372043.27</v>
      </c>
      <c r="F2293" s="61" t="s">
        <v>9</v>
      </c>
      <c r="G2293" s="61"/>
      <c r="H2293" s="68" t="s">
        <v>1070</v>
      </c>
    </row>
    <row r="2294" spans="1:8" x14ac:dyDescent="0.25">
      <c r="A2294" s="94">
        <v>627</v>
      </c>
      <c r="B2294" s="91">
        <v>45291</v>
      </c>
      <c r="C2294" s="59" t="s">
        <v>1816</v>
      </c>
      <c r="D2294" s="60" t="s">
        <v>1067</v>
      </c>
      <c r="E2294" s="61">
        <v>16562083.77</v>
      </c>
      <c r="F2294" s="61" t="s">
        <v>9</v>
      </c>
      <c r="G2294" s="61"/>
      <c r="H2294" s="68" t="s">
        <v>1070</v>
      </c>
    </row>
    <row r="2295" spans="1:8" x14ac:dyDescent="0.25">
      <c r="A2295" s="94">
        <v>628</v>
      </c>
      <c r="B2295" s="91">
        <v>45291</v>
      </c>
      <c r="C2295" s="59" t="s">
        <v>1817</v>
      </c>
      <c r="D2295" s="60" t="s">
        <v>1620</v>
      </c>
      <c r="E2295" s="61">
        <v>60000</v>
      </c>
      <c r="F2295" s="61" t="s">
        <v>9</v>
      </c>
      <c r="G2295" s="61"/>
      <c r="H2295" s="68" t="s">
        <v>1093</v>
      </c>
    </row>
    <row r="2296" spans="1:8" x14ac:dyDescent="0.25">
      <c r="A2296" s="94">
        <v>629</v>
      </c>
      <c r="B2296" s="91">
        <v>45291</v>
      </c>
      <c r="C2296" s="59" t="s">
        <v>1818</v>
      </c>
      <c r="D2296" s="60" t="s">
        <v>1819</v>
      </c>
      <c r="E2296" s="61">
        <v>97364</v>
      </c>
      <c r="F2296" s="61" t="s">
        <v>9</v>
      </c>
      <c r="G2296" s="61"/>
      <c r="H2296" s="68" t="s">
        <v>1637</v>
      </c>
    </row>
    <row r="2297" spans="1:8" x14ac:dyDescent="0.25">
      <c r="A2297" s="94">
        <v>630</v>
      </c>
      <c r="B2297" s="91">
        <v>45291</v>
      </c>
      <c r="C2297" s="59" t="s">
        <v>1820</v>
      </c>
      <c r="D2297" s="60" t="s">
        <v>1806</v>
      </c>
      <c r="E2297" s="61">
        <v>11500</v>
      </c>
      <c r="F2297" s="61" t="s">
        <v>9</v>
      </c>
      <c r="G2297" s="61"/>
      <c r="H2297" s="68" t="s">
        <v>1070</v>
      </c>
    </row>
    <row r="2298" spans="1:8" x14ac:dyDescent="0.25">
      <c r="A2298" s="94">
        <v>631</v>
      </c>
      <c r="B2298" s="91">
        <v>45291</v>
      </c>
      <c r="C2298" s="59" t="s">
        <v>1821</v>
      </c>
      <c r="D2298" s="60" t="s">
        <v>1822</v>
      </c>
      <c r="E2298" s="61">
        <v>85000</v>
      </c>
      <c r="F2298" s="61" t="s">
        <v>9</v>
      </c>
      <c r="G2298" s="61"/>
      <c r="H2298" s="68" t="s">
        <v>1070</v>
      </c>
    </row>
    <row r="2299" spans="1:8" x14ac:dyDescent="0.25">
      <c r="A2299" s="94"/>
      <c r="B2299" s="91">
        <v>45291</v>
      </c>
      <c r="C2299" s="59"/>
      <c r="D2299" s="60" t="s">
        <v>1872</v>
      </c>
      <c r="E2299" s="61">
        <v>573267</v>
      </c>
      <c r="F2299" s="61" t="s">
        <v>23</v>
      </c>
      <c r="G2299" s="61" t="s">
        <v>1865</v>
      </c>
      <c r="H2299" s="68"/>
    </row>
    <row r="2300" spans="1:8" x14ac:dyDescent="0.25">
      <c r="A2300" s="94"/>
      <c r="B2300" s="91">
        <v>45291</v>
      </c>
      <c r="C2300" s="59"/>
      <c r="D2300" s="60" t="s">
        <v>1873</v>
      </c>
      <c r="E2300" s="61">
        <v>9541724</v>
      </c>
      <c r="F2300" s="61" t="s">
        <v>1068</v>
      </c>
      <c r="G2300" s="61" t="s">
        <v>1865</v>
      </c>
      <c r="H2300" s="68"/>
    </row>
    <row r="2301" spans="1:8" x14ac:dyDescent="0.25">
      <c r="A2301" s="94"/>
      <c r="B2301" s="91">
        <v>45291</v>
      </c>
      <c r="C2301" s="59"/>
      <c r="D2301" s="60" t="s">
        <v>1874</v>
      </c>
      <c r="E2301" s="61">
        <v>43894614</v>
      </c>
      <c r="F2301" s="61" t="s">
        <v>23</v>
      </c>
      <c r="G2301" s="61" t="s">
        <v>1865</v>
      </c>
      <c r="H2301" s="68"/>
    </row>
    <row r="2302" spans="1:8" x14ac:dyDescent="0.25">
      <c r="A2302" s="94"/>
      <c r="B2302" s="91">
        <v>45291</v>
      </c>
      <c r="C2302" s="59"/>
      <c r="D2302" s="60" t="s">
        <v>1868</v>
      </c>
      <c r="E2302" s="61">
        <v>267244</v>
      </c>
      <c r="F2302" s="61" t="s">
        <v>23</v>
      </c>
      <c r="G2302" s="61" t="s">
        <v>1865</v>
      </c>
      <c r="H2302" s="68"/>
    </row>
    <row r="2303" spans="1:8" x14ac:dyDescent="0.25">
      <c r="A2303" s="94"/>
      <c r="B2303" s="91">
        <v>45291</v>
      </c>
      <c r="C2303" s="59"/>
      <c r="D2303" s="60" t="s">
        <v>1875</v>
      </c>
      <c r="E2303" s="61">
        <f>547550+23745.06</f>
        <v>571295.06000000006</v>
      </c>
      <c r="F2303" s="61" t="s">
        <v>23</v>
      </c>
      <c r="G2303" s="61" t="s">
        <v>1865</v>
      </c>
      <c r="H2303" s="68"/>
    </row>
    <row r="2304" spans="1:8" ht="15.75" thickBot="1" x14ac:dyDescent="0.3">
      <c r="A2304" s="92"/>
      <c r="B2304" s="58"/>
      <c r="C2304" s="23"/>
      <c r="D2304" s="23" t="s">
        <v>1877</v>
      </c>
      <c r="E2304" s="74">
        <f>SUBTOTAL(9,E5:E2303)</f>
        <v>1007772694.8000005</v>
      </c>
      <c r="F2304" s="24"/>
      <c r="G2304" s="24"/>
      <c r="H2304" s="25"/>
    </row>
    <row r="1048570" spans="8:8" x14ac:dyDescent="0.25">
      <c r="H1048570" s="32"/>
    </row>
  </sheetData>
  <autoFilter ref="B4:H2303"/>
  <mergeCells count="2">
    <mergeCell ref="B2:G2"/>
    <mergeCell ref="H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48576"/>
  <sheetViews>
    <sheetView topLeftCell="A1047" workbookViewId="0">
      <selection activeCell="A1047" sqref="A1:XFD1048576"/>
    </sheetView>
  </sheetViews>
  <sheetFormatPr defaultColWidth="9.140625" defaultRowHeight="15" x14ac:dyDescent="0.25"/>
  <cols>
    <col min="1" max="1" width="11" style="27" bestFit="1" customWidth="1"/>
    <col min="2" max="2" width="20" style="28" customWidth="1"/>
    <col min="3" max="3" width="48.28515625" customWidth="1"/>
    <col min="4" max="4" width="15.85546875" style="29" customWidth="1"/>
    <col min="5" max="5" width="18.140625" customWidth="1"/>
    <col min="6" max="6" width="33.42578125" customWidth="1"/>
    <col min="7" max="7" width="119.85546875" customWidth="1"/>
    <col min="12" max="12" width="12" bestFit="1" customWidth="1"/>
    <col min="13" max="13" width="15" bestFit="1" customWidth="1"/>
    <col min="14" max="14" width="36.42578125" customWidth="1"/>
  </cols>
  <sheetData>
    <row r="2" spans="1:20" ht="18.75" x14ac:dyDescent="0.3">
      <c r="A2" s="129" t="s">
        <v>1823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20" ht="15.75" thickBot="1" x14ac:dyDescent="0.3"/>
    <row r="4" spans="1:20" ht="34.5" customHeight="1" x14ac:dyDescent="0.25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3" t="s">
        <v>5</v>
      </c>
      <c r="G4" s="6" t="s">
        <v>6</v>
      </c>
      <c r="H4" s="30"/>
      <c r="I4" s="31"/>
      <c r="J4" s="31"/>
      <c r="K4" s="31"/>
      <c r="L4" s="31"/>
      <c r="M4" s="31"/>
      <c r="N4" s="31"/>
    </row>
    <row r="5" spans="1:20" x14ac:dyDescent="0.25">
      <c r="A5" s="35">
        <v>43417</v>
      </c>
      <c r="B5" s="36" t="s">
        <v>7</v>
      </c>
      <c r="C5" s="37" t="s">
        <v>8</v>
      </c>
      <c r="D5" s="38">
        <v>110170</v>
      </c>
      <c r="E5" s="37" t="s">
        <v>9</v>
      </c>
      <c r="F5" s="37" t="s">
        <v>10</v>
      </c>
      <c r="G5" s="39" t="s">
        <v>11</v>
      </c>
    </row>
    <row r="6" spans="1:20" x14ac:dyDescent="0.25">
      <c r="A6" s="35">
        <v>43455</v>
      </c>
      <c r="B6" s="36" t="s">
        <v>12</v>
      </c>
      <c r="C6" s="37" t="s">
        <v>13</v>
      </c>
      <c r="D6" s="38">
        <v>11211.86</v>
      </c>
      <c r="E6" s="37" t="s">
        <v>9</v>
      </c>
      <c r="F6" s="37" t="s">
        <v>14</v>
      </c>
      <c r="G6" s="39" t="s">
        <v>15</v>
      </c>
      <c r="T6" t="s">
        <v>1826</v>
      </c>
    </row>
    <row r="7" spans="1:20" x14ac:dyDescent="0.25">
      <c r="A7" s="35">
        <v>44555</v>
      </c>
      <c r="B7" s="36">
        <v>334</v>
      </c>
      <c r="C7" s="37" t="s">
        <v>16</v>
      </c>
      <c r="D7" s="38">
        <v>78566.679999999993</v>
      </c>
      <c r="E7" s="37" t="s">
        <v>9</v>
      </c>
      <c r="F7" s="37" t="s">
        <v>17</v>
      </c>
      <c r="G7" s="39" t="s">
        <v>15</v>
      </c>
      <c r="T7" t="s">
        <v>1828</v>
      </c>
    </row>
    <row r="8" spans="1:20" x14ac:dyDescent="0.25">
      <c r="A8" s="35">
        <v>44573</v>
      </c>
      <c r="B8" s="36">
        <v>351</v>
      </c>
      <c r="C8" s="37" t="s">
        <v>16</v>
      </c>
      <c r="D8" s="38">
        <v>72018.86</v>
      </c>
      <c r="E8" s="37" t="s">
        <v>9</v>
      </c>
      <c r="F8" s="37" t="s">
        <v>17</v>
      </c>
      <c r="G8" s="39" t="s">
        <v>15</v>
      </c>
      <c r="M8">
        <f t="shared" ref="M8:M25" si="0">H8+I8+J8+K8+L8</f>
        <v>0</v>
      </c>
      <c r="T8" t="s">
        <v>1829</v>
      </c>
    </row>
    <row r="9" spans="1:20" x14ac:dyDescent="0.25">
      <c r="A9" s="35">
        <v>44602</v>
      </c>
      <c r="B9" s="36">
        <v>388</v>
      </c>
      <c r="C9" s="37" t="s">
        <v>16</v>
      </c>
      <c r="D9" s="38">
        <v>137489.9</v>
      </c>
      <c r="E9" s="37" t="s">
        <v>9</v>
      </c>
      <c r="F9" s="37" t="s">
        <v>17</v>
      </c>
      <c r="G9" s="39" t="s">
        <v>15</v>
      </c>
      <c r="M9">
        <f t="shared" si="0"/>
        <v>0</v>
      </c>
      <c r="T9" t="s">
        <v>1830</v>
      </c>
    </row>
    <row r="10" spans="1:20" x14ac:dyDescent="0.25">
      <c r="A10" s="35">
        <v>44634</v>
      </c>
      <c r="B10" s="36">
        <v>439</v>
      </c>
      <c r="C10" s="37" t="s">
        <v>16</v>
      </c>
      <c r="D10" s="38">
        <v>337697.14</v>
      </c>
      <c r="E10" s="37" t="s">
        <v>9</v>
      </c>
      <c r="F10" s="37" t="s">
        <v>17</v>
      </c>
      <c r="G10" s="39" t="s">
        <v>15</v>
      </c>
      <c r="M10">
        <f t="shared" si="0"/>
        <v>0</v>
      </c>
      <c r="T10" t="s">
        <v>1831</v>
      </c>
    </row>
    <row r="11" spans="1:20" x14ac:dyDescent="0.25">
      <c r="A11" s="35">
        <v>44634</v>
      </c>
      <c r="B11" s="36" t="s">
        <v>18</v>
      </c>
      <c r="C11" s="37" t="s">
        <v>19</v>
      </c>
      <c r="D11" s="38">
        <v>31931.9</v>
      </c>
      <c r="E11" s="37" t="s">
        <v>9</v>
      </c>
      <c r="F11" s="37" t="s">
        <v>20</v>
      </c>
      <c r="G11" s="39" t="s">
        <v>21</v>
      </c>
      <c r="M11">
        <f t="shared" si="0"/>
        <v>0</v>
      </c>
      <c r="T11" t="s">
        <v>1833</v>
      </c>
    </row>
    <row r="12" spans="1:20" x14ac:dyDescent="0.25">
      <c r="A12" s="35">
        <v>43556</v>
      </c>
      <c r="B12" s="36">
        <v>1</v>
      </c>
      <c r="C12" s="37" t="s">
        <v>22</v>
      </c>
      <c r="D12" s="38">
        <v>3500</v>
      </c>
      <c r="E12" s="37" t="s">
        <v>23</v>
      </c>
      <c r="F12" s="37" t="s">
        <v>24</v>
      </c>
      <c r="G12" s="39" t="s">
        <v>26</v>
      </c>
      <c r="M12">
        <f t="shared" si="0"/>
        <v>0</v>
      </c>
      <c r="T12" t="s">
        <v>1835</v>
      </c>
    </row>
    <row r="13" spans="1:20" x14ac:dyDescent="0.25">
      <c r="A13" s="35">
        <v>43556</v>
      </c>
      <c r="B13" s="36">
        <v>1</v>
      </c>
      <c r="C13" s="37" t="s">
        <v>22</v>
      </c>
      <c r="D13" s="38">
        <v>20000</v>
      </c>
      <c r="E13" s="37" t="s">
        <v>23</v>
      </c>
      <c r="F13" s="37" t="s">
        <v>24</v>
      </c>
      <c r="G13" s="39" t="s">
        <v>26</v>
      </c>
      <c r="M13">
        <f t="shared" si="0"/>
        <v>0</v>
      </c>
      <c r="T13" t="s">
        <v>1832</v>
      </c>
    </row>
    <row r="14" spans="1:20" x14ac:dyDescent="0.25">
      <c r="A14" s="35">
        <v>43996</v>
      </c>
      <c r="B14" s="36">
        <v>5</v>
      </c>
      <c r="C14" s="37" t="s">
        <v>22</v>
      </c>
      <c r="D14" s="38">
        <v>10000</v>
      </c>
      <c r="E14" s="37" t="s">
        <v>23</v>
      </c>
      <c r="F14" s="37" t="s">
        <v>24</v>
      </c>
      <c r="G14" s="39" t="s">
        <v>26</v>
      </c>
      <c r="M14">
        <f t="shared" si="0"/>
        <v>0</v>
      </c>
      <c r="T14" t="s">
        <v>1824</v>
      </c>
    </row>
    <row r="15" spans="1:20" x14ac:dyDescent="0.25">
      <c r="A15" s="35">
        <v>43893</v>
      </c>
      <c r="B15" s="36">
        <v>21</v>
      </c>
      <c r="C15" s="37" t="s">
        <v>22</v>
      </c>
      <c r="D15" s="38">
        <v>6000</v>
      </c>
      <c r="E15" s="37" t="s">
        <v>23</v>
      </c>
      <c r="F15" s="37" t="s">
        <v>24</v>
      </c>
      <c r="G15" s="39" t="s">
        <v>26</v>
      </c>
      <c r="M15">
        <f t="shared" si="0"/>
        <v>0</v>
      </c>
      <c r="T15" t="s">
        <v>1836</v>
      </c>
    </row>
    <row r="16" spans="1:20" x14ac:dyDescent="0.25">
      <c r="A16" s="35">
        <v>43276</v>
      </c>
      <c r="B16" s="36" t="s">
        <v>27</v>
      </c>
      <c r="C16" s="37" t="s">
        <v>22</v>
      </c>
      <c r="D16" s="38">
        <v>60500</v>
      </c>
      <c r="E16" s="37" t="s">
        <v>23</v>
      </c>
      <c r="F16" s="37" t="s">
        <v>28</v>
      </c>
      <c r="G16" s="39" t="s">
        <v>26</v>
      </c>
      <c r="M16">
        <f t="shared" si="0"/>
        <v>0</v>
      </c>
      <c r="T16" t="s">
        <v>1837</v>
      </c>
    </row>
    <row r="17" spans="1:20" x14ac:dyDescent="0.25">
      <c r="A17" s="35">
        <v>44089</v>
      </c>
      <c r="B17" s="36" t="s">
        <v>29</v>
      </c>
      <c r="C17" s="37" t="s">
        <v>30</v>
      </c>
      <c r="D17" s="38">
        <v>14000</v>
      </c>
      <c r="E17" s="37" t="s">
        <v>9</v>
      </c>
      <c r="F17" s="37" t="s">
        <v>31</v>
      </c>
      <c r="G17" s="39" t="s">
        <v>15</v>
      </c>
      <c r="M17">
        <f t="shared" si="0"/>
        <v>0</v>
      </c>
      <c r="T17" t="s">
        <v>1838</v>
      </c>
    </row>
    <row r="18" spans="1:20" x14ac:dyDescent="0.25">
      <c r="A18" s="35">
        <v>44525</v>
      </c>
      <c r="B18" s="36" t="s">
        <v>32</v>
      </c>
      <c r="C18" s="37" t="s">
        <v>30</v>
      </c>
      <c r="D18" s="38">
        <v>14915.25</v>
      </c>
      <c r="E18" s="37" t="s">
        <v>9</v>
      </c>
      <c r="F18" s="37" t="s">
        <v>33</v>
      </c>
      <c r="G18" s="39" t="s">
        <v>15</v>
      </c>
      <c r="M18">
        <f t="shared" si="0"/>
        <v>0</v>
      </c>
      <c r="T18" t="s">
        <v>1839</v>
      </c>
    </row>
    <row r="19" spans="1:20" x14ac:dyDescent="0.25">
      <c r="A19" s="35">
        <v>44525</v>
      </c>
      <c r="B19" s="36" t="s">
        <v>34</v>
      </c>
      <c r="C19" s="37" t="s">
        <v>30</v>
      </c>
      <c r="D19" s="38">
        <v>33776.26</v>
      </c>
      <c r="E19" s="37" t="s">
        <v>9</v>
      </c>
      <c r="F19" s="37" t="s">
        <v>35</v>
      </c>
      <c r="G19" s="39" t="s">
        <v>21</v>
      </c>
      <c r="M19">
        <f t="shared" si="0"/>
        <v>0</v>
      </c>
      <c r="T19" t="s">
        <v>1840</v>
      </c>
    </row>
    <row r="20" spans="1:20" x14ac:dyDescent="0.25">
      <c r="A20" s="35">
        <v>44543</v>
      </c>
      <c r="B20" s="36" t="s">
        <v>36</v>
      </c>
      <c r="C20" s="37" t="s">
        <v>30</v>
      </c>
      <c r="D20" s="38">
        <v>25109.47</v>
      </c>
      <c r="E20" s="37" t="s">
        <v>9</v>
      </c>
      <c r="F20" s="37" t="s">
        <v>35</v>
      </c>
      <c r="G20" s="39" t="s">
        <v>21</v>
      </c>
      <c r="M20">
        <f t="shared" si="0"/>
        <v>0</v>
      </c>
      <c r="T20" t="s">
        <v>1841</v>
      </c>
    </row>
    <row r="21" spans="1:20" x14ac:dyDescent="0.25">
      <c r="A21" s="35">
        <v>44546</v>
      </c>
      <c r="B21" s="36" t="s">
        <v>36</v>
      </c>
      <c r="C21" s="37" t="s">
        <v>30</v>
      </c>
      <c r="D21" s="38">
        <v>850</v>
      </c>
      <c r="E21" s="37" t="s">
        <v>9</v>
      </c>
      <c r="F21" s="37" t="s">
        <v>35</v>
      </c>
      <c r="G21" s="39" t="s">
        <v>21</v>
      </c>
      <c r="M21">
        <f t="shared" si="0"/>
        <v>0</v>
      </c>
      <c r="T21" t="s">
        <v>1842</v>
      </c>
    </row>
    <row r="22" spans="1:20" x14ac:dyDescent="0.25">
      <c r="A22" s="35">
        <v>44547</v>
      </c>
      <c r="B22" s="36" t="s">
        <v>37</v>
      </c>
      <c r="C22" s="37" t="s">
        <v>30</v>
      </c>
      <c r="D22" s="38">
        <v>1050</v>
      </c>
      <c r="E22" s="37" t="s">
        <v>9</v>
      </c>
      <c r="F22" s="37" t="s">
        <v>35</v>
      </c>
      <c r="G22" s="39" t="s">
        <v>21</v>
      </c>
      <c r="M22">
        <f t="shared" si="0"/>
        <v>0</v>
      </c>
      <c r="T22" t="s">
        <v>1843</v>
      </c>
    </row>
    <row r="23" spans="1:20" x14ac:dyDescent="0.25">
      <c r="A23" s="35">
        <v>44601</v>
      </c>
      <c r="B23" s="36" t="s">
        <v>38</v>
      </c>
      <c r="C23" s="37" t="s">
        <v>30</v>
      </c>
      <c r="D23" s="38">
        <v>13743.68</v>
      </c>
      <c r="E23" s="37" t="s">
        <v>9</v>
      </c>
      <c r="F23" s="37" t="s">
        <v>39</v>
      </c>
      <c r="G23" s="39" t="s">
        <v>15</v>
      </c>
      <c r="M23">
        <f t="shared" si="0"/>
        <v>0</v>
      </c>
      <c r="T23" t="s">
        <v>1825</v>
      </c>
    </row>
    <row r="24" spans="1:20" x14ac:dyDescent="0.25">
      <c r="A24" s="35">
        <v>44602</v>
      </c>
      <c r="B24" s="36" t="s">
        <v>40</v>
      </c>
      <c r="C24" s="37" t="s">
        <v>30</v>
      </c>
      <c r="D24" s="38">
        <v>29620</v>
      </c>
      <c r="E24" s="37" t="s">
        <v>9</v>
      </c>
      <c r="F24" s="37" t="s">
        <v>39</v>
      </c>
      <c r="G24" s="39" t="s">
        <v>15</v>
      </c>
      <c r="M24">
        <f t="shared" si="0"/>
        <v>0</v>
      </c>
      <c r="T24" t="s">
        <v>1844</v>
      </c>
    </row>
    <row r="25" spans="1:20" x14ac:dyDescent="0.25">
      <c r="A25" s="35">
        <v>44602</v>
      </c>
      <c r="B25" s="36" t="s">
        <v>41</v>
      </c>
      <c r="C25" s="37" t="s">
        <v>30</v>
      </c>
      <c r="D25" s="38">
        <v>23696</v>
      </c>
      <c r="E25" s="37" t="s">
        <v>9</v>
      </c>
      <c r="F25" s="37" t="s">
        <v>39</v>
      </c>
      <c r="G25" s="39" t="s">
        <v>15</v>
      </c>
      <c r="M25">
        <f t="shared" si="0"/>
        <v>0</v>
      </c>
      <c r="T25" t="s">
        <v>1845</v>
      </c>
    </row>
    <row r="26" spans="1:20" x14ac:dyDescent="0.25">
      <c r="A26" s="35">
        <v>44602</v>
      </c>
      <c r="B26" s="36" t="s">
        <v>42</v>
      </c>
      <c r="C26" s="37" t="s">
        <v>30</v>
      </c>
      <c r="D26" s="38">
        <v>23696</v>
      </c>
      <c r="E26" s="37" t="s">
        <v>9</v>
      </c>
      <c r="F26" s="37" t="s">
        <v>39</v>
      </c>
      <c r="G26" s="39" t="s">
        <v>15</v>
      </c>
      <c r="T26" t="s">
        <v>1846</v>
      </c>
    </row>
    <row r="27" spans="1:20" x14ac:dyDescent="0.25">
      <c r="A27" s="35">
        <v>44602</v>
      </c>
      <c r="B27" s="36" t="s">
        <v>43</v>
      </c>
      <c r="C27" s="37" t="s">
        <v>30</v>
      </c>
      <c r="D27" s="38">
        <v>29620</v>
      </c>
      <c r="E27" s="37" t="s">
        <v>9</v>
      </c>
      <c r="F27" s="37" t="s">
        <v>39</v>
      </c>
      <c r="G27" s="39" t="s">
        <v>15</v>
      </c>
      <c r="T27" t="s">
        <v>1827</v>
      </c>
    </row>
    <row r="28" spans="1:20" x14ac:dyDescent="0.25">
      <c r="A28" s="35">
        <v>44603</v>
      </c>
      <c r="B28" s="36" t="s">
        <v>44</v>
      </c>
      <c r="C28" s="37" t="s">
        <v>30</v>
      </c>
      <c r="D28" s="38">
        <v>23696</v>
      </c>
      <c r="E28" s="37" t="s">
        <v>9</v>
      </c>
      <c r="F28" s="37" t="s">
        <v>39</v>
      </c>
      <c r="G28" s="39" t="s">
        <v>15</v>
      </c>
      <c r="T28" t="s">
        <v>1847</v>
      </c>
    </row>
    <row r="29" spans="1:20" x14ac:dyDescent="0.25">
      <c r="A29" s="35">
        <v>44615</v>
      </c>
      <c r="B29" s="36" t="s">
        <v>45</v>
      </c>
      <c r="C29" s="37" t="s">
        <v>30</v>
      </c>
      <c r="D29" s="38">
        <v>27217.42</v>
      </c>
      <c r="E29" s="37" t="s">
        <v>9</v>
      </c>
      <c r="F29" s="37" t="s">
        <v>46</v>
      </c>
      <c r="G29" s="39" t="s">
        <v>15</v>
      </c>
      <c r="T29" t="s">
        <v>1848</v>
      </c>
    </row>
    <row r="30" spans="1:20" x14ac:dyDescent="0.25">
      <c r="A30" s="35">
        <v>43270</v>
      </c>
      <c r="B30" s="36">
        <v>301</v>
      </c>
      <c r="C30" s="37" t="s">
        <v>47</v>
      </c>
      <c r="D30" s="38">
        <v>20338</v>
      </c>
      <c r="E30" s="37" t="s">
        <v>23</v>
      </c>
      <c r="F30" s="37" t="s">
        <v>48</v>
      </c>
      <c r="G30" s="39" t="s">
        <v>49</v>
      </c>
      <c r="T30" t="s">
        <v>1850</v>
      </c>
    </row>
    <row r="31" spans="1:20" x14ac:dyDescent="0.25">
      <c r="A31" s="35">
        <v>44217</v>
      </c>
      <c r="B31" s="36">
        <v>4638</v>
      </c>
      <c r="C31" s="37" t="s">
        <v>50</v>
      </c>
      <c r="D31" s="38">
        <v>36330</v>
      </c>
      <c r="E31" s="37" t="s">
        <v>9</v>
      </c>
      <c r="F31" s="37" t="s">
        <v>51</v>
      </c>
      <c r="G31" s="39" t="s">
        <v>15</v>
      </c>
      <c r="T31" t="s">
        <v>1851</v>
      </c>
    </row>
    <row r="32" spans="1:20" x14ac:dyDescent="0.25">
      <c r="A32" s="35">
        <v>44503</v>
      </c>
      <c r="B32" s="36">
        <v>3977</v>
      </c>
      <c r="C32" s="37" t="s">
        <v>50</v>
      </c>
      <c r="D32" s="38">
        <f>6930.5+0.6</f>
        <v>6931.1</v>
      </c>
      <c r="E32" s="37" t="s">
        <v>9</v>
      </c>
      <c r="F32" s="37" t="s">
        <v>52</v>
      </c>
      <c r="G32" s="39" t="s">
        <v>15</v>
      </c>
      <c r="T32" t="s">
        <v>1852</v>
      </c>
    </row>
    <row r="33" spans="1:20" x14ac:dyDescent="0.25">
      <c r="A33" s="35">
        <v>44555</v>
      </c>
      <c r="B33" s="36">
        <v>5109</v>
      </c>
      <c r="C33" s="37" t="s">
        <v>50</v>
      </c>
      <c r="D33" s="38">
        <f>6610.5+0.5</f>
        <v>6611</v>
      </c>
      <c r="E33" s="37" t="s">
        <v>9</v>
      </c>
      <c r="F33" s="37" t="s">
        <v>52</v>
      </c>
      <c r="G33" s="39" t="s">
        <v>15</v>
      </c>
      <c r="T33" t="s">
        <v>1853</v>
      </c>
    </row>
    <row r="34" spans="1:20" x14ac:dyDescent="0.25">
      <c r="A34" s="35">
        <v>43685</v>
      </c>
      <c r="B34" s="36" t="s">
        <v>53</v>
      </c>
      <c r="C34" s="37" t="s">
        <v>54</v>
      </c>
      <c r="D34" s="38">
        <v>1437265</v>
      </c>
      <c r="E34" s="37" t="s">
        <v>9</v>
      </c>
      <c r="F34" s="37" t="s">
        <v>55</v>
      </c>
      <c r="G34" s="39" t="s">
        <v>15</v>
      </c>
      <c r="T34" t="s">
        <v>1849</v>
      </c>
    </row>
    <row r="35" spans="1:20" x14ac:dyDescent="0.25">
      <c r="A35" s="35">
        <v>43309</v>
      </c>
      <c r="B35" s="36" t="s">
        <v>56</v>
      </c>
      <c r="C35" s="37" t="s">
        <v>57</v>
      </c>
      <c r="D35" s="38">
        <v>90518</v>
      </c>
      <c r="E35" s="37" t="s">
        <v>9</v>
      </c>
      <c r="F35" s="37" t="s">
        <v>58</v>
      </c>
      <c r="G35" s="39" t="s">
        <v>21</v>
      </c>
      <c r="T35" t="s">
        <v>1854</v>
      </c>
    </row>
    <row r="36" spans="1:20" x14ac:dyDescent="0.25">
      <c r="A36" s="35">
        <v>43335</v>
      </c>
      <c r="B36" s="36" t="s">
        <v>59</v>
      </c>
      <c r="C36" s="37" t="s">
        <v>57</v>
      </c>
      <c r="D36" s="38">
        <v>21287</v>
      </c>
      <c r="E36" s="37" t="s">
        <v>9</v>
      </c>
      <c r="F36" s="37" t="s">
        <v>58</v>
      </c>
      <c r="G36" s="39" t="s">
        <v>21</v>
      </c>
      <c r="T36" t="s">
        <v>1855</v>
      </c>
    </row>
    <row r="37" spans="1:20" x14ac:dyDescent="0.25">
      <c r="A37" s="35">
        <v>43330</v>
      </c>
      <c r="B37" s="36" t="s">
        <v>60</v>
      </c>
      <c r="C37" s="37" t="s">
        <v>57</v>
      </c>
      <c r="D37" s="38">
        <v>80589</v>
      </c>
      <c r="E37" s="37" t="s">
        <v>9</v>
      </c>
      <c r="F37" s="37" t="s">
        <v>58</v>
      </c>
      <c r="G37" s="39" t="s">
        <v>21</v>
      </c>
      <c r="T37" t="s">
        <v>1834</v>
      </c>
    </row>
    <row r="38" spans="1:20" x14ac:dyDescent="0.25">
      <c r="A38" s="35">
        <v>43358</v>
      </c>
      <c r="B38" s="36" t="s">
        <v>61</v>
      </c>
      <c r="C38" s="37" t="s">
        <v>57</v>
      </c>
      <c r="D38" s="38">
        <v>48675</v>
      </c>
      <c r="E38" s="37" t="s">
        <v>9</v>
      </c>
      <c r="F38" s="37" t="s">
        <v>58</v>
      </c>
      <c r="G38" s="39" t="s">
        <v>21</v>
      </c>
      <c r="T38" t="s">
        <v>1856</v>
      </c>
    </row>
    <row r="39" spans="1:20" x14ac:dyDescent="0.25">
      <c r="A39" s="35">
        <v>43542</v>
      </c>
      <c r="B39" s="36" t="s">
        <v>62</v>
      </c>
      <c r="C39" s="37" t="s">
        <v>57</v>
      </c>
      <c r="D39" s="38">
        <v>73879</v>
      </c>
      <c r="E39" s="37" t="s">
        <v>9</v>
      </c>
      <c r="F39" s="37" t="s">
        <v>63</v>
      </c>
      <c r="G39" s="39" t="s">
        <v>64</v>
      </c>
    </row>
    <row r="40" spans="1:20" x14ac:dyDescent="0.25">
      <c r="A40" s="35">
        <v>43573</v>
      </c>
      <c r="B40" s="36" t="s">
        <v>65</v>
      </c>
      <c r="C40" s="37" t="s">
        <v>57</v>
      </c>
      <c r="D40" s="38">
        <v>60262.000000000007</v>
      </c>
      <c r="E40" s="37" t="s">
        <v>9</v>
      </c>
      <c r="F40" s="37" t="s">
        <v>63</v>
      </c>
      <c r="G40" s="39" t="s">
        <v>64</v>
      </c>
    </row>
    <row r="41" spans="1:20" x14ac:dyDescent="0.25">
      <c r="A41" s="35">
        <v>43602</v>
      </c>
      <c r="B41" s="36" t="s">
        <v>66</v>
      </c>
      <c r="C41" s="37" t="s">
        <v>57</v>
      </c>
      <c r="D41" s="38">
        <v>67263.000000000015</v>
      </c>
      <c r="E41" s="37" t="s">
        <v>9</v>
      </c>
      <c r="F41" s="37" t="s">
        <v>63</v>
      </c>
      <c r="G41" s="39" t="s">
        <v>64</v>
      </c>
    </row>
    <row r="42" spans="1:20" x14ac:dyDescent="0.25">
      <c r="A42" s="35">
        <v>43628</v>
      </c>
      <c r="B42" s="36" t="s">
        <v>67</v>
      </c>
      <c r="C42" s="37" t="s">
        <v>57</v>
      </c>
      <c r="D42" s="38">
        <v>1947</v>
      </c>
      <c r="E42" s="37" t="s">
        <v>9</v>
      </c>
      <c r="F42" s="37" t="s">
        <v>63</v>
      </c>
      <c r="G42" s="39" t="s">
        <v>64</v>
      </c>
    </row>
    <row r="43" spans="1:20" x14ac:dyDescent="0.25">
      <c r="A43" s="35">
        <v>43658</v>
      </c>
      <c r="B43" s="36" t="s">
        <v>68</v>
      </c>
      <c r="C43" s="37" t="s">
        <v>57</v>
      </c>
      <c r="D43" s="38">
        <v>182400</v>
      </c>
      <c r="E43" s="37" t="s">
        <v>9</v>
      </c>
      <c r="F43" s="37" t="s">
        <v>69</v>
      </c>
      <c r="G43" s="39" t="s">
        <v>15</v>
      </c>
    </row>
    <row r="44" spans="1:20" x14ac:dyDescent="0.25">
      <c r="A44" s="35">
        <v>43666</v>
      </c>
      <c r="B44" s="36" t="s">
        <v>70</v>
      </c>
      <c r="C44" s="37" t="s">
        <v>57</v>
      </c>
      <c r="D44" s="38">
        <v>91672</v>
      </c>
      <c r="E44" s="37" t="s">
        <v>9</v>
      </c>
      <c r="F44" s="37" t="s">
        <v>69</v>
      </c>
      <c r="G44" s="39" t="s">
        <v>15</v>
      </c>
    </row>
    <row r="45" spans="1:20" x14ac:dyDescent="0.25">
      <c r="A45" s="35">
        <v>43675</v>
      </c>
      <c r="B45" s="36" t="s">
        <v>71</v>
      </c>
      <c r="C45" s="37" t="s">
        <v>57</v>
      </c>
      <c r="D45" s="38">
        <v>195386</v>
      </c>
      <c r="E45" s="37" t="s">
        <v>9</v>
      </c>
      <c r="F45" s="37" t="s">
        <v>69</v>
      </c>
      <c r="G45" s="39" t="s">
        <v>15</v>
      </c>
    </row>
    <row r="46" spans="1:20" x14ac:dyDescent="0.25">
      <c r="A46" s="35">
        <v>43563</v>
      </c>
      <c r="B46" s="36">
        <v>1</v>
      </c>
      <c r="C46" s="37" t="s">
        <v>72</v>
      </c>
      <c r="D46" s="38">
        <v>2324605</v>
      </c>
      <c r="E46" s="37" t="s">
        <v>9</v>
      </c>
      <c r="F46" s="37" t="s">
        <v>73</v>
      </c>
      <c r="G46" s="39" t="s">
        <v>15</v>
      </c>
    </row>
    <row r="47" spans="1:20" x14ac:dyDescent="0.25">
      <c r="A47" s="35">
        <v>43761</v>
      </c>
      <c r="B47" s="36">
        <v>28</v>
      </c>
      <c r="C47" s="37" t="s">
        <v>72</v>
      </c>
      <c r="D47" s="38">
        <v>2964978</v>
      </c>
      <c r="E47" s="37" t="s">
        <v>9</v>
      </c>
      <c r="F47" s="37" t="s">
        <v>74</v>
      </c>
      <c r="G47" s="39" t="s">
        <v>15</v>
      </c>
    </row>
    <row r="48" spans="1:20" x14ac:dyDescent="0.25">
      <c r="A48" s="35">
        <v>43883</v>
      </c>
      <c r="B48" s="36" t="s">
        <v>75</v>
      </c>
      <c r="C48" s="37" t="s">
        <v>57</v>
      </c>
      <c r="D48" s="38">
        <v>90950</v>
      </c>
      <c r="E48" s="37" t="s">
        <v>9</v>
      </c>
      <c r="F48" s="37" t="s">
        <v>76</v>
      </c>
      <c r="G48" s="39" t="s">
        <v>15</v>
      </c>
    </row>
    <row r="49" spans="1:8" x14ac:dyDescent="0.25">
      <c r="A49" s="35">
        <v>44449</v>
      </c>
      <c r="B49" s="36" t="s">
        <v>77</v>
      </c>
      <c r="C49" s="37" t="s">
        <v>78</v>
      </c>
      <c r="D49" s="38">
        <f>13000+800</f>
        <v>13800</v>
      </c>
      <c r="E49" s="37" t="s">
        <v>9</v>
      </c>
      <c r="F49" s="37" t="s">
        <v>79</v>
      </c>
      <c r="G49" s="39" t="s">
        <v>15</v>
      </c>
    </row>
    <row r="50" spans="1:8" x14ac:dyDescent="0.25">
      <c r="A50" s="35">
        <v>42994</v>
      </c>
      <c r="B50" s="36">
        <v>596</v>
      </c>
      <c r="C50" s="37" t="s">
        <v>80</v>
      </c>
      <c r="D50" s="38">
        <v>27000.000000000004</v>
      </c>
      <c r="E50" s="37" t="s">
        <v>9</v>
      </c>
      <c r="F50" s="37" t="s">
        <v>81</v>
      </c>
      <c r="G50" s="39" t="s">
        <v>15</v>
      </c>
    </row>
    <row r="51" spans="1:8" x14ac:dyDescent="0.25">
      <c r="A51" s="35">
        <v>42983</v>
      </c>
      <c r="B51" s="36">
        <v>475</v>
      </c>
      <c r="C51" s="37" t="s">
        <v>80</v>
      </c>
      <c r="D51" s="38">
        <v>51600</v>
      </c>
      <c r="E51" s="37" t="s">
        <v>9</v>
      </c>
      <c r="F51" s="37" t="s">
        <v>81</v>
      </c>
      <c r="G51" s="39" t="s">
        <v>15</v>
      </c>
    </row>
    <row r="52" spans="1:8" x14ac:dyDescent="0.25">
      <c r="A52" s="35">
        <v>43684</v>
      </c>
      <c r="B52" s="36">
        <v>1806</v>
      </c>
      <c r="C52" s="37" t="s">
        <v>80</v>
      </c>
      <c r="D52" s="38">
        <v>30500</v>
      </c>
      <c r="E52" s="37" t="s">
        <v>9</v>
      </c>
      <c r="F52" s="37" t="s">
        <v>81</v>
      </c>
      <c r="G52" s="39" t="s">
        <v>15</v>
      </c>
    </row>
    <row r="53" spans="1:8" x14ac:dyDescent="0.25">
      <c r="A53" s="35">
        <v>43684</v>
      </c>
      <c r="B53" s="36">
        <v>1805</v>
      </c>
      <c r="C53" s="37" t="s">
        <v>80</v>
      </c>
      <c r="D53" s="38">
        <v>30500</v>
      </c>
      <c r="E53" s="37" t="s">
        <v>9</v>
      </c>
      <c r="F53" s="37" t="s">
        <v>81</v>
      </c>
      <c r="G53" s="39" t="s">
        <v>15</v>
      </c>
    </row>
    <row r="54" spans="1:8" x14ac:dyDescent="0.25">
      <c r="A54" s="35">
        <v>44217</v>
      </c>
      <c r="B54" s="36" t="s">
        <v>82</v>
      </c>
      <c r="C54" s="37" t="s">
        <v>83</v>
      </c>
      <c r="D54" s="38">
        <v>120000</v>
      </c>
      <c r="E54" s="37" t="s">
        <v>23</v>
      </c>
      <c r="F54" s="37" t="s">
        <v>24</v>
      </c>
      <c r="G54" s="39" t="s">
        <v>26</v>
      </c>
    </row>
    <row r="55" spans="1:8" x14ac:dyDescent="0.25">
      <c r="A55" s="35">
        <v>44489</v>
      </c>
      <c r="B55" s="40" t="s">
        <v>84</v>
      </c>
      <c r="C55" s="37" t="s">
        <v>83</v>
      </c>
      <c r="D55" s="38">
        <v>120000</v>
      </c>
      <c r="E55" s="37" t="s">
        <v>23</v>
      </c>
      <c r="F55" s="37" t="s">
        <v>24</v>
      </c>
      <c r="G55" s="39" t="s">
        <v>26</v>
      </c>
    </row>
    <row r="56" spans="1:8" x14ac:dyDescent="0.25">
      <c r="A56" s="35">
        <v>43290</v>
      </c>
      <c r="B56" s="36">
        <v>2167</v>
      </c>
      <c r="C56" s="37" t="s">
        <v>85</v>
      </c>
      <c r="D56" s="38">
        <v>26100</v>
      </c>
      <c r="E56" s="37" t="s">
        <v>23</v>
      </c>
      <c r="F56" s="37" t="s">
        <v>86</v>
      </c>
      <c r="G56" s="39" t="s">
        <v>49</v>
      </c>
    </row>
    <row r="57" spans="1:8" x14ac:dyDescent="0.25">
      <c r="A57" s="35">
        <v>44244</v>
      </c>
      <c r="B57" s="36" t="s">
        <v>87</v>
      </c>
      <c r="C57" s="37" t="s">
        <v>88</v>
      </c>
      <c r="D57" s="38">
        <v>10000</v>
      </c>
      <c r="E57" s="37" t="s">
        <v>9</v>
      </c>
      <c r="F57" s="37" t="s">
        <v>89</v>
      </c>
      <c r="G57" s="39" t="s">
        <v>90</v>
      </c>
      <c r="H57" t="s">
        <v>1857</v>
      </c>
    </row>
    <row r="58" spans="1:8" x14ac:dyDescent="0.25">
      <c r="A58" s="35">
        <v>43797</v>
      </c>
      <c r="B58" s="36" t="s">
        <v>91</v>
      </c>
      <c r="C58" s="37" t="s">
        <v>92</v>
      </c>
      <c r="D58" s="38">
        <v>124500</v>
      </c>
      <c r="E58" s="37" t="s">
        <v>9</v>
      </c>
      <c r="F58" s="37" t="s">
        <v>93</v>
      </c>
      <c r="G58" s="39" t="s">
        <v>15</v>
      </c>
    </row>
    <row r="59" spans="1:8" x14ac:dyDescent="0.25">
      <c r="A59" s="35">
        <v>43790</v>
      </c>
      <c r="B59" s="36" t="s">
        <v>94</v>
      </c>
      <c r="C59" s="37" t="s">
        <v>92</v>
      </c>
      <c r="D59" s="38">
        <v>124500</v>
      </c>
      <c r="E59" s="37" t="s">
        <v>9</v>
      </c>
      <c r="F59" s="37" t="s">
        <v>93</v>
      </c>
      <c r="G59" s="39" t="s">
        <v>15</v>
      </c>
    </row>
    <row r="60" spans="1:8" x14ac:dyDescent="0.25">
      <c r="A60" s="35">
        <v>43826</v>
      </c>
      <c r="B60" s="36" t="s">
        <v>95</v>
      </c>
      <c r="C60" s="37" t="s">
        <v>92</v>
      </c>
      <c r="D60" s="38">
        <v>125390.00000000001</v>
      </c>
      <c r="E60" s="37" t="s">
        <v>9</v>
      </c>
      <c r="F60" s="37" t="s">
        <v>93</v>
      </c>
      <c r="G60" s="39" t="s">
        <v>15</v>
      </c>
    </row>
    <row r="61" spans="1:8" x14ac:dyDescent="0.25">
      <c r="A61" s="35">
        <v>43821</v>
      </c>
      <c r="B61" s="36" t="s">
        <v>96</v>
      </c>
      <c r="C61" s="37" t="s">
        <v>92</v>
      </c>
      <c r="D61" s="38">
        <v>49874</v>
      </c>
      <c r="E61" s="37" t="s">
        <v>9</v>
      </c>
      <c r="F61" s="37" t="s">
        <v>93</v>
      </c>
      <c r="G61" s="39" t="s">
        <v>15</v>
      </c>
    </row>
    <row r="62" spans="1:8" s="33" customFormat="1" x14ac:dyDescent="0.25">
      <c r="A62" s="35">
        <v>43813</v>
      </c>
      <c r="B62" s="36" t="s">
        <v>97</v>
      </c>
      <c r="C62" s="37" t="s">
        <v>92</v>
      </c>
      <c r="D62" s="38">
        <v>69250.000000000015</v>
      </c>
      <c r="E62" s="37" t="s">
        <v>9</v>
      </c>
      <c r="F62" s="37" t="s">
        <v>93</v>
      </c>
      <c r="G62" s="39" t="s">
        <v>15</v>
      </c>
    </row>
    <row r="63" spans="1:8" x14ac:dyDescent="0.25">
      <c r="A63" s="35">
        <v>43837</v>
      </c>
      <c r="B63" s="36" t="s">
        <v>98</v>
      </c>
      <c r="C63" s="37" t="s">
        <v>92</v>
      </c>
      <c r="D63" s="38">
        <v>114000.00000000001</v>
      </c>
      <c r="E63" s="37" t="s">
        <v>9</v>
      </c>
      <c r="F63" s="37" t="s">
        <v>93</v>
      </c>
      <c r="G63" s="39" t="s">
        <v>15</v>
      </c>
    </row>
    <row r="64" spans="1:8" x14ac:dyDescent="0.25">
      <c r="A64" s="35">
        <v>43836</v>
      </c>
      <c r="B64" s="36" t="s">
        <v>99</v>
      </c>
      <c r="C64" s="37" t="s">
        <v>92</v>
      </c>
      <c r="D64" s="38">
        <v>121000.00000000001</v>
      </c>
      <c r="E64" s="37" t="s">
        <v>9</v>
      </c>
      <c r="F64" s="37" t="s">
        <v>93</v>
      </c>
      <c r="G64" s="39" t="s">
        <v>15</v>
      </c>
    </row>
    <row r="65" spans="1:7" x14ac:dyDescent="0.25">
      <c r="A65" s="35">
        <v>43848</v>
      </c>
      <c r="B65" s="36" t="s">
        <v>100</v>
      </c>
      <c r="C65" s="37" t="s">
        <v>92</v>
      </c>
      <c r="D65" s="38">
        <v>103470</v>
      </c>
      <c r="E65" s="37" t="s">
        <v>9</v>
      </c>
      <c r="F65" s="37" t="s">
        <v>93</v>
      </c>
      <c r="G65" s="39" t="s">
        <v>15</v>
      </c>
    </row>
    <row r="66" spans="1:7" x14ac:dyDescent="0.25">
      <c r="A66" s="35">
        <v>43849</v>
      </c>
      <c r="B66" s="36" t="s">
        <v>101</v>
      </c>
      <c r="C66" s="37" t="s">
        <v>92</v>
      </c>
      <c r="D66" s="38">
        <v>106500</v>
      </c>
      <c r="E66" s="37" t="s">
        <v>9</v>
      </c>
      <c r="F66" s="37" t="s">
        <v>93</v>
      </c>
      <c r="G66" s="39" t="s">
        <v>15</v>
      </c>
    </row>
    <row r="67" spans="1:7" x14ac:dyDescent="0.25">
      <c r="A67" s="35">
        <v>44032</v>
      </c>
      <c r="B67" s="36" t="s">
        <v>102</v>
      </c>
      <c r="C67" s="37" t="s">
        <v>92</v>
      </c>
      <c r="D67" s="38">
        <v>119005.00000000001</v>
      </c>
      <c r="E67" s="37" t="s">
        <v>9</v>
      </c>
      <c r="F67" s="37" t="s">
        <v>93</v>
      </c>
      <c r="G67" s="39" t="s">
        <v>15</v>
      </c>
    </row>
    <row r="68" spans="1:7" x14ac:dyDescent="0.25">
      <c r="A68" s="35">
        <v>44036</v>
      </c>
      <c r="B68" s="36" t="s">
        <v>103</v>
      </c>
      <c r="C68" s="37" t="s">
        <v>92</v>
      </c>
      <c r="D68" s="38">
        <v>119005.00000000001</v>
      </c>
      <c r="E68" s="37" t="s">
        <v>9</v>
      </c>
      <c r="F68" s="37" t="s">
        <v>93</v>
      </c>
      <c r="G68" s="39" t="s">
        <v>15</v>
      </c>
    </row>
    <row r="69" spans="1:7" x14ac:dyDescent="0.25">
      <c r="A69" s="35">
        <v>44098</v>
      </c>
      <c r="B69" s="36" t="s">
        <v>104</v>
      </c>
      <c r="C69" s="37" t="s">
        <v>92</v>
      </c>
      <c r="D69" s="38">
        <v>124500</v>
      </c>
      <c r="E69" s="37" t="s">
        <v>9</v>
      </c>
      <c r="F69" s="37" t="s">
        <v>93</v>
      </c>
      <c r="G69" s="39" t="s">
        <v>15</v>
      </c>
    </row>
    <row r="70" spans="1:7" x14ac:dyDescent="0.25">
      <c r="A70" s="35">
        <v>44098</v>
      </c>
      <c r="B70" s="36" t="s">
        <v>105</v>
      </c>
      <c r="C70" s="37" t="s">
        <v>92</v>
      </c>
      <c r="D70" s="38">
        <v>124885</v>
      </c>
      <c r="E70" s="37" t="s">
        <v>9</v>
      </c>
      <c r="F70" s="37" t="s">
        <v>93</v>
      </c>
      <c r="G70" s="39" t="s">
        <v>15</v>
      </c>
    </row>
    <row r="71" spans="1:7" x14ac:dyDescent="0.25">
      <c r="A71" s="35">
        <v>44135</v>
      </c>
      <c r="B71" s="36" t="s">
        <v>106</v>
      </c>
      <c r="C71" s="37" t="s">
        <v>92</v>
      </c>
      <c r="D71" s="38">
        <v>104917.45000000001</v>
      </c>
      <c r="E71" s="37" t="s">
        <v>9</v>
      </c>
      <c r="F71" s="37" t="s">
        <v>93</v>
      </c>
      <c r="G71" s="39" t="s">
        <v>15</v>
      </c>
    </row>
    <row r="72" spans="1:7" x14ac:dyDescent="0.25">
      <c r="A72" s="35">
        <v>44135</v>
      </c>
      <c r="B72" s="36" t="s">
        <v>107</v>
      </c>
      <c r="C72" s="37" t="s">
        <v>92</v>
      </c>
      <c r="D72" s="38">
        <v>104397.45000000001</v>
      </c>
      <c r="E72" s="37" t="s">
        <v>9</v>
      </c>
      <c r="F72" s="37" t="s">
        <v>93</v>
      </c>
      <c r="G72" s="39" t="s">
        <v>15</v>
      </c>
    </row>
    <row r="73" spans="1:7" x14ac:dyDescent="0.25">
      <c r="A73" s="35">
        <v>44305</v>
      </c>
      <c r="B73" s="36">
        <v>1658</v>
      </c>
      <c r="C73" s="37" t="s">
        <v>108</v>
      </c>
      <c r="D73" s="38">
        <f>2250+600</f>
        <v>2850</v>
      </c>
      <c r="E73" s="37" t="s">
        <v>23</v>
      </c>
      <c r="F73" s="37" t="s">
        <v>24</v>
      </c>
      <c r="G73" s="39" t="s">
        <v>26</v>
      </c>
    </row>
    <row r="74" spans="1:7" x14ac:dyDescent="0.25">
      <c r="A74" s="35">
        <v>43872</v>
      </c>
      <c r="B74" s="36" t="s">
        <v>109</v>
      </c>
      <c r="C74" s="37" t="s">
        <v>110</v>
      </c>
      <c r="D74" s="38">
        <v>232460</v>
      </c>
      <c r="E74" s="37" t="s">
        <v>9</v>
      </c>
      <c r="F74" s="37" t="s">
        <v>111</v>
      </c>
      <c r="G74" s="39" t="s">
        <v>15</v>
      </c>
    </row>
    <row r="75" spans="1:7" x14ac:dyDescent="0.25">
      <c r="A75" s="35">
        <v>44061</v>
      </c>
      <c r="B75" s="36" t="s">
        <v>109</v>
      </c>
      <c r="C75" s="37" t="s">
        <v>110</v>
      </c>
      <c r="D75" s="38">
        <v>232460</v>
      </c>
      <c r="E75" s="37" t="s">
        <v>9</v>
      </c>
      <c r="F75" s="37" t="s">
        <v>111</v>
      </c>
      <c r="G75" s="39" t="s">
        <v>15</v>
      </c>
    </row>
    <row r="76" spans="1:7" x14ac:dyDescent="0.25">
      <c r="A76" s="35">
        <v>44068</v>
      </c>
      <c r="B76" s="36" t="s">
        <v>112</v>
      </c>
      <c r="C76" s="37" t="s">
        <v>110</v>
      </c>
      <c r="D76" s="38">
        <v>65756</v>
      </c>
      <c r="E76" s="37" t="s">
        <v>9</v>
      </c>
      <c r="F76" s="37" t="s">
        <v>111</v>
      </c>
      <c r="G76" s="39" t="s">
        <v>15</v>
      </c>
    </row>
    <row r="77" spans="1:7" x14ac:dyDescent="0.25">
      <c r="A77" s="35">
        <v>44020</v>
      </c>
      <c r="B77" s="40" t="s">
        <v>113</v>
      </c>
      <c r="C77" s="37" t="s">
        <v>114</v>
      </c>
      <c r="D77" s="38">
        <v>607911</v>
      </c>
      <c r="E77" s="37" t="s">
        <v>9</v>
      </c>
      <c r="F77" s="37" t="s">
        <v>115</v>
      </c>
      <c r="G77" s="39" t="s">
        <v>15</v>
      </c>
    </row>
    <row r="78" spans="1:7" x14ac:dyDescent="0.25">
      <c r="A78" s="35">
        <v>44197</v>
      </c>
      <c r="B78" s="40" t="s">
        <v>116</v>
      </c>
      <c r="C78" s="37" t="s">
        <v>114</v>
      </c>
      <c r="D78" s="38">
        <v>257868</v>
      </c>
      <c r="E78" s="37" t="s">
        <v>9</v>
      </c>
      <c r="F78" s="37" t="s">
        <v>115</v>
      </c>
      <c r="G78" s="39" t="s">
        <v>15</v>
      </c>
    </row>
    <row r="79" spans="1:7" x14ac:dyDescent="0.25">
      <c r="A79" s="35">
        <v>44233</v>
      </c>
      <c r="B79" s="40" t="s">
        <v>117</v>
      </c>
      <c r="C79" s="37" t="s">
        <v>114</v>
      </c>
      <c r="D79" s="38">
        <v>229323</v>
      </c>
      <c r="E79" s="37" t="s">
        <v>9</v>
      </c>
      <c r="F79" s="37" t="s">
        <v>115</v>
      </c>
      <c r="G79" s="39" t="s">
        <v>15</v>
      </c>
    </row>
    <row r="80" spans="1:7" x14ac:dyDescent="0.25">
      <c r="A80" s="35">
        <v>44121</v>
      </c>
      <c r="B80" s="40" t="s">
        <v>118</v>
      </c>
      <c r="C80" s="37" t="s">
        <v>114</v>
      </c>
      <c r="D80" s="38">
        <v>845200</v>
      </c>
      <c r="E80" s="37" t="s">
        <v>9</v>
      </c>
      <c r="F80" s="37" t="s">
        <v>115</v>
      </c>
      <c r="G80" s="39" t="s">
        <v>15</v>
      </c>
    </row>
    <row r="81" spans="1:7" x14ac:dyDescent="0.25">
      <c r="A81" s="35">
        <v>44353</v>
      </c>
      <c r="B81" s="40" t="s">
        <v>119</v>
      </c>
      <c r="C81" s="37" t="s">
        <v>114</v>
      </c>
      <c r="D81" s="38">
        <v>229323</v>
      </c>
      <c r="E81" s="37" t="s">
        <v>9</v>
      </c>
      <c r="F81" s="37" t="s">
        <v>115</v>
      </c>
      <c r="G81" s="39" t="s">
        <v>15</v>
      </c>
    </row>
    <row r="82" spans="1:7" x14ac:dyDescent="0.25">
      <c r="A82" s="35">
        <v>44447</v>
      </c>
      <c r="B82" s="36">
        <v>8780323507</v>
      </c>
      <c r="C82" s="37" t="s">
        <v>114</v>
      </c>
      <c r="D82" s="38">
        <v>84113</v>
      </c>
      <c r="E82" s="37" t="s">
        <v>9</v>
      </c>
      <c r="F82" s="37" t="s">
        <v>114</v>
      </c>
      <c r="G82" s="39" t="s">
        <v>15</v>
      </c>
    </row>
    <row r="83" spans="1:7" x14ac:dyDescent="0.25">
      <c r="A83" s="35">
        <v>44470</v>
      </c>
      <c r="B83" s="36">
        <v>8780323507</v>
      </c>
      <c r="C83" s="37" t="s">
        <v>114</v>
      </c>
      <c r="D83" s="38">
        <v>129324</v>
      </c>
      <c r="E83" s="37" t="s">
        <v>9</v>
      </c>
      <c r="F83" s="37" t="s">
        <v>115</v>
      </c>
      <c r="G83" s="39" t="s">
        <v>15</v>
      </c>
    </row>
    <row r="84" spans="1:7" x14ac:dyDescent="0.25">
      <c r="A84" s="35">
        <v>44535</v>
      </c>
      <c r="B84" s="40" t="s">
        <v>120</v>
      </c>
      <c r="C84" s="37" t="s">
        <v>114</v>
      </c>
      <c r="D84" s="38">
        <v>194672</v>
      </c>
      <c r="E84" s="37" t="s">
        <v>9</v>
      </c>
      <c r="F84" s="37" t="s">
        <v>115</v>
      </c>
      <c r="G84" s="39" t="s">
        <v>15</v>
      </c>
    </row>
    <row r="85" spans="1:7" x14ac:dyDescent="0.25">
      <c r="A85" s="35">
        <v>44600</v>
      </c>
      <c r="B85" s="40" t="s">
        <v>121</v>
      </c>
      <c r="C85" s="37" t="s">
        <v>114</v>
      </c>
      <c r="D85" s="38">
        <v>126101</v>
      </c>
      <c r="E85" s="37" t="s">
        <v>9</v>
      </c>
      <c r="F85" s="37" t="s">
        <v>115</v>
      </c>
      <c r="G85" s="39" t="s">
        <v>15</v>
      </c>
    </row>
    <row r="86" spans="1:7" x14ac:dyDescent="0.25">
      <c r="A86" s="35">
        <v>44601</v>
      </c>
      <c r="B86" s="40" t="s">
        <v>122</v>
      </c>
      <c r="C86" s="37" t="s">
        <v>114</v>
      </c>
      <c r="D86" s="38">
        <v>110648</v>
      </c>
      <c r="E86" s="37" t="s">
        <v>9</v>
      </c>
      <c r="F86" s="37" t="s">
        <v>115</v>
      </c>
      <c r="G86" s="39" t="s">
        <v>15</v>
      </c>
    </row>
    <row r="87" spans="1:7" x14ac:dyDescent="0.25">
      <c r="A87" s="35">
        <v>43158</v>
      </c>
      <c r="B87" s="36">
        <v>8956014709</v>
      </c>
      <c r="C87" s="37" t="s">
        <v>123</v>
      </c>
      <c r="D87" s="38">
        <v>161240</v>
      </c>
      <c r="E87" s="37" t="s">
        <v>124</v>
      </c>
      <c r="F87" s="37" t="s">
        <v>81</v>
      </c>
      <c r="G87" s="39" t="s">
        <v>15</v>
      </c>
    </row>
    <row r="88" spans="1:7" x14ac:dyDescent="0.25">
      <c r="A88" s="35">
        <v>43158</v>
      </c>
      <c r="B88" s="36">
        <v>8956014813</v>
      </c>
      <c r="C88" s="37" t="s">
        <v>123</v>
      </c>
      <c r="D88" s="38">
        <v>155680</v>
      </c>
      <c r="E88" s="37" t="s">
        <v>124</v>
      </c>
      <c r="F88" s="37" t="s">
        <v>81</v>
      </c>
      <c r="G88" s="39" t="s">
        <v>15</v>
      </c>
    </row>
    <row r="89" spans="1:7" x14ac:dyDescent="0.25">
      <c r="A89" s="35">
        <v>43157</v>
      </c>
      <c r="B89" s="36">
        <v>8956014708</v>
      </c>
      <c r="C89" s="37" t="s">
        <v>123</v>
      </c>
      <c r="D89" s="38">
        <v>161240</v>
      </c>
      <c r="E89" s="37" t="s">
        <v>124</v>
      </c>
      <c r="F89" s="37" t="s">
        <v>81</v>
      </c>
      <c r="G89" s="39" t="s">
        <v>15</v>
      </c>
    </row>
    <row r="90" spans="1:7" x14ac:dyDescent="0.25">
      <c r="A90" s="35">
        <v>43154</v>
      </c>
      <c r="B90" s="36">
        <v>8956014344</v>
      </c>
      <c r="C90" s="37" t="s">
        <v>123</v>
      </c>
      <c r="D90" s="38">
        <v>161240</v>
      </c>
      <c r="E90" s="37" t="s">
        <v>124</v>
      </c>
      <c r="F90" s="37" t="s">
        <v>81</v>
      </c>
      <c r="G90" s="39" t="s">
        <v>15</v>
      </c>
    </row>
    <row r="91" spans="1:7" x14ac:dyDescent="0.25">
      <c r="A91" s="35">
        <v>43154</v>
      </c>
      <c r="B91" s="36">
        <v>8956014347</v>
      </c>
      <c r="C91" s="37" t="s">
        <v>123</v>
      </c>
      <c r="D91" s="38">
        <v>161240</v>
      </c>
      <c r="E91" s="37" t="s">
        <v>124</v>
      </c>
      <c r="F91" s="37" t="s">
        <v>81</v>
      </c>
      <c r="G91" s="39" t="s">
        <v>15</v>
      </c>
    </row>
    <row r="92" spans="1:7" x14ac:dyDescent="0.25">
      <c r="A92" s="35">
        <v>43152</v>
      </c>
      <c r="B92" s="36">
        <v>8956014191</v>
      </c>
      <c r="C92" s="37" t="s">
        <v>123</v>
      </c>
      <c r="D92" s="38">
        <v>161240</v>
      </c>
      <c r="E92" s="37" t="s">
        <v>124</v>
      </c>
      <c r="F92" s="37" t="s">
        <v>81</v>
      </c>
      <c r="G92" s="39" t="s">
        <v>15</v>
      </c>
    </row>
    <row r="93" spans="1:7" x14ac:dyDescent="0.25">
      <c r="A93" s="35">
        <v>43152</v>
      </c>
      <c r="B93" s="36">
        <v>8956014145</v>
      </c>
      <c r="C93" s="37" t="s">
        <v>123</v>
      </c>
      <c r="D93" s="38">
        <v>161240</v>
      </c>
      <c r="E93" s="37" t="s">
        <v>124</v>
      </c>
      <c r="F93" s="37" t="s">
        <v>81</v>
      </c>
      <c r="G93" s="39" t="s">
        <v>15</v>
      </c>
    </row>
    <row r="94" spans="1:7" x14ac:dyDescent="0.25">
      <c r="A94" s="35">
        <v>43158</v>
      </c>
      <c r="B94" s="36">
        <v>8956014809</v>
      </c>
      <c r="C94" s="37" t="s">
        <v>123</v>
      </c>
      <c r="D94" s="38">
        <v>161240</v>
      </c>
      <c r="E94" s="37" t="s">
        <v>9</v>
      </c>
      <c r="F94" s="37" t="s">
        <v>81</v>
      </c>
      <c r="G94" s="39" t="s">
        <v>15</v>
      </c>
    </row>
    <row r="95" spans="1:7" x14ac:dyDescent="0.25">
      <c r="A95" s="35">
        <v>43192</v>
      </c>
      <c r="B95" s="36">
        <v>8622009786</v>
      </c>
      <c r="C95" s="37" t="s">
        <v>123</v>
      </c>
      <c r="D95" s="38">
        <v>83400</v>
      </c>
      <c r="E95" s="37" t="s">
        <v>9</v>
      </c>
      <c r="F95" s="37" t="s">
        <v>125</v>
      </c>
      <c r="G95" s="39" t="s">
        <v>15</v>
      </c>
    </row>
    <row r="96" spans="1:7" x14ac:dyDescent="0.25">
      <c r="A96" s="35">
        <v>43192</v>
      </c>
      <c r="B96" s="36">
        <v>8622009807</v>
      </c>
      <c r="C96" s="37" t="s">
        <v>123</v>
      </c>
      <c r="D96" s="38">
        <v>55600</v>
      </c>
      <c r="E96" s="37" t="s">
        <v>9</v>
      </c>
      <c r="F96" s="37" t="s">
        <v>125</v>
      </c>
      <c r="G96" s="39" t="s">
        <v>15</v>
      </c>
    </row>
    <row r="97" spans="1:7" x14ac:dyDescent="0.25">
      <c r="A97" s="35">
        <v>43193</v>
      </c>
      <c r="B97" s="36">
        <v>8956018759</v>
      </c>
      <c r="C97" s="37" t="s">
        <v>123</v>
      </c>
      <c r="D97" s="38">
        <v>155680</v>
      </c>
      <c r="E97" s="37" t="s">
        <v>9</v>
      </c>
      <c r="F97" s="37" t="s">
        <v>125</v>
      </c>
      <c r="G97" s="39" t="s">
        <v>15</v>
      </c>
    </row>
    <row r="98" spans="1:7" x14ac:dyDescent="0.25">
      <c r="A98" s="35">
        <v>43193</v>
      </c>
      <c r="B98" s="36">
        <v>8956018762</v>
      </c>
      <c r="C98" s="37" t="s">
        <v>123</v>
      </c>
      <c r="D98" s="38">
        <v>161240</v>
      </c>
      <c r="E98" s="37" t="s">
        <v>9</v>
      </c>
      <c r="F98" s="37" t="s">
        <v>125</v>
      </c>
      <c r="G98" s="39" t="s">
        <v>15</v>
      </c>
    </row>
    <row r="99" spans="1:7" x14ac:dyDescent="0.25">
      <c r="A99" s="35">
        <v>43194</v>
      </c>
      <c r="B99" s="36">
        <v>8956018919</v>
      </c>
      <c r="C99" s="37" t="s">
        <v>123</v>
      </c>
      <c r="D99" s="38">
        <v>155680</v>
      </c>
      <c r="E99" s="37" t="s">
        <v>9</v>
      </c>
      <c r="F99" s="37" t="s">
        <v>125</v>
      </c>
      <c r="G99" s="39" t="s">
        <v>15</v>
      </c>
    </row>
    <row r="100" spans="1:7" x14ac:dyDescent="0.25">
      <c r="A100" s="35">
        <v>43194</v>
      </c>
      <c r="B100" s="36">
        <v>8956018881</v>
      </c>
      <c r="C100" s="37" t="s">
        <v>123</v>
      </c>
      <c r="D100" s="38">
        <v>155680</v>
      </c>
      <c r="E100" s="37" t="s">
        <v>9</v>
      </c>
      <c r="F100" s="37" t="s">
        <v>125</v>
      </c>
      <c r="G100" s="39" t="s">
        <v>15</v>
      </c>
    </row>
    <row r="101" spans="1:7" x14ac:dyDescent="0.25">
      <c r="A101" s="35">
        <v>43194</v>
      </c>
      <c r="B101" s="36">
        <v>8956018880</v>
      </c>
      <c r="C101" s="37" t="s">
        <v>123</v>
      </c>
      <c r="D101" s="38">
        <v>155680</v>
      </c>
      <c r="E101" s="37" t="s">
        <v>9</v>
      </c>
      <c r="F101" s="37" t="s">
        <v>125</v>
      </c>
      <c r="G101" s="39" t="s">
        <v>15</v>
      </c>
    </row>
    <row r="102" spans="1:7" x14ac:dyDescent="0.25">
      <c r="A102" s="35">
        <v>43194</v>
      </c>
      <c r="B102" s="36">
        <v>8956018928</v>
      </c>
      <c r="C102" s="37" t="s">
        <v>123</v>
      </c>
      <c r="D102" s="38">
        <v>111200</v>
      </c>
      <c r="E102" s="37" t="s">
        <v>9</v>
      </c>
      <c r="F102" s="37" t="s">
        <v>125</v>
      </c>
      <c r="G102" s="39" t="s">
        <v>15</v>
      </c>
    </row>
    <row r="103" spans="1:7" x14ac:dyDescent="0.25">
      <c r="A103" s="35">
        <v>43194</v>
      </c>
      <c r="B103" s="36">
        <v>8956018976</v>
      </c>
      <c r="C103" s="37" t="s">
        <v>123</v>
      </c>
      <c r="D103" s="38">
        <v>161240</v>
      </c>
      <c r="E103" s="37" t="s">
        <v>9</v>
      </c>
      <c r="F103" s="37" t="s">
        <v>125</v>
      </c>
      <c r="G103" s="39" t="s">
        <v>15</v>
      </c>
    </row>
    <row r="104" spans="1:7" x14ac:dyDescent="0.25">
      <c r="A104" s="35">
        <v>43202</v>
      </c>
      <c r="B104" s="36">
        <v>8956019814</v>
      </c>
      <c r="C104" s="37" t="s">
        <v>123</v>
      </c>
      <c r="D104" s="38">
        <v>161240</v>
      </c>
      <c r="E104" s="37" t="s">
        <v>9</v>
      </c>
      <c r="F104" s="37" t="s">
        <v>125</v>
      </c>
      <c r="G104" s="39" t="s">
        <v>15</v>
      </c>
    </row>
    <row r="105" spans="1:7" x14ac:dyDescent="0.25">
      <c r="A105" s="35">
        <v>43182</v>
      </c>
      <c r="B105" s="36">
        <v>8956017653</v>
      </c>
      <c r="C105" s="37" t="s">
        <v>123</v>
      </c>
      <c r="D105" s="38">
        <v>155680</v>
      </c>
      <c r="E105" s="37" t="s">
        <v>9</v>
      </c>
      <c r="F105" s="37" t="s">
        <v>81</v>
      </c>
      <c r="G105" s="39" t="s">
        <v>15</v>
      </c>
    </row>
    <row r="106" spans="1:7" x14ac:dyDescent="0.25">
      <c r="A106" s="35">
        <v>43297</v>
      </c>
      <c r="B106" s="36">
        <v>8622014536</v>
      </c>
      <c r="C106" s="37" t="s">
        <v>123</v>
      </c>
      <c r="D106" s="38">
        <v>173400</v>
      </c>
      <c r="E106" s="37" t="s">
        <v>9</v>
      </c>
      <c r="F106" s="37" t="s">
        <v>81</v>
      </c>
      <c r="G106" s="39" t="s">
        <v>15</v>
      </c>
    </row>
    <row r="107" spans="1:7" x14ac:dyDescent="0.25">
      <c r="A107" s="35">
        <v>43297</v>
      </c>
      <c r="B107" s="36">
        <v>8622014541</v>
      </c>
      <c r="C107" s="37" t="s">
        <v>123</v>
      </c>
      <c r="D107" s="38">
        <v>115600</v>
      </c>
      <c r="E107" s="37" t="s">
        <v>9</v>
      </c>
      <c r="F107" s="37" t="s">
        <v>81</v>
      </c>
      <c r="G107" s="39" t="s">
        <v>15</v>
      </c>
    </row>
    <row r="108" spans="1:7" x14ac:dyDescent="0.25">
      <c r="A108" s="35">
        <v>43305</v>
      </c>
      <c r="B108" s="36">
        <v>8622014850</v>
      </c>
      <c r="C108" s="37" t="s">
        <v>123</v>
      </c>
      <c r="D108" s="38">
        <v>115600</v>
      </c>
      <c r="E108" s="37" t="s">
        <v>9</v>
      </c>
      <c r="F108" s="37" t="s">
        <v>81</v>
      </c>
      <c r="G108" s="39" t="s">
        <v>15</v>
      </c>
    </row>
    <row r="109" spans="1:7" x14ac:dyDescent="0.25">
      <c r="A109" s="35">
        <v>43305</v>
      </c>
      <c r="B109" s="36">
        <v>8622014858</v>
      </c>
      <c r="C109" s="37" t="s">
        <v>123</v>
      </c>
      <c r="D109" s="38">
        <v>86700</v>
      </c>
      <c r="E109" s="37" t="s">
        <v>9</v>
      </c>
      <c r="F109" s="37" t="s">
        <v>81</v>
      </c>
      <c r="G109" s="39" t="s">
        <v>15</v>
      </c>
    </row>
    <row r="110" spans="1:7" x14ac:dyDescent="0.25">
      <c r="A110" s="35">
        <v>43305</v>
      </c>
      <c r="B110" s="36">
        <v>8622014853</v>
      </c>
      <c r="C110" s="37" t="s">
        <v>123</v>
      </c>
      <c r="D110" s="38">
        <v>115600</v>
      </c>
      <c r="E110" s="37" t="s">
        <v>9</v>
      </c>
      <c r="F110" s="37" t="s">
        <v>81</v>
      </c>
      <c r="G110" s="39" t="s">
        <v>15</v>
      </c>
    </row>
    <row r="111" spans="1:7" x14ac:dyDescent="0.25">
      <c r="A111" s="35">
        <v>43297</v>
      </c>
      <c r="B111" s="36">
        <v>8622014540</v>
      </c>
      <c r="C111" s="37" t="s">
        <v>123</v>
      </c>
      <c r="D111" s="38">
        <v>115600</v>
      </c>
      <c r="E111" s="37" t="s">
        <v>9</v>
      </c>
      <c r="F111" s="37" t="s">
        <v>81</v>
      </c>
      <c r="G111" s="39" t="s">
        <v>15</v>
      </c>
    </row>
    <row r="112" spans="1:7" x14ac:dyDescent="0.25">
      <c r="A112" s="35">
        <v>43305</v>
      </c>
      <c r="B112" s="36">
        <v>8622014859</v>
      </c>
      <c r="C112" s="37" t="s">
        <v>123</v>
      </c>
      <c r="D112" s="38">
        <v>115600</v>
      </c>
      <c r="E112" s="37" t="s">
        <v>9</v>
      </c>
      <c r="F112" s="37" t="s">
        <v>81</v>
      </c>
      <c r="G112" s="39" t="s">
        <v>15</v>
      </c>
    </row>
    <row r="113" spans="1:7" x14ac:dyDescent="0.25">
      <c r="A113" s="35">
        <v>43305</v>
      </c>
      <c r="B113" s="36">
        <v>8622014860</v>
      </c>
      <c r="C113" s="37" t="s">
        <v>123</v>
      </c>
      <c r="D113" s="38">
        <v>115600</v>
      </c>
      <c r="E113" s="37" t="s">
        <v>9</v>
      </c>
      <c r="F113" s="37" t="s">
        <v>81</v>
      </c>
      <c r="G113" s="39" t="s">
        <v>15</v>
      </c>
    </row>
    <row r="114" spans="1:7" x14ac:dyDescent="0.25">
      <c r="A114" s="35">
        <v>43305</v>
      </c>
      <c r="B114" s="36">
        <v>8622014847</v>
      </c>
      <c r="C114" s="37" t="s">
        <v>123</v>
      </c>
      <c r="D114" s="38">
        <v>144500</v>
      </c>
      <c r="E114" s="37" t="s">
        <v>9</v>
      </c>
      <c r="F114" s="37" t="s">
        <v>81</v>
      </c>
      <c r="G114" s="39" t="s">
        <v>15</v>
      </c>
    </row>
    <row r="115" spans="1:7" x14ac:dyDescent="0.25">
      <c r="A115" s="35">
        <v>43305</v>
      </c>
      <c r="B115" s="36">
        <v>8622014853</v>
      </c>
      <c r="C115" s="37" t="s">
        <v>123</v>
      </c>
      <c r="D115" s="38">
        <v>115600</v>
      </c>
      <c r="E115" s="37" t="s">
        <v>9</v>
      </c>
      <c r="F115" s="37" t="s">
        <v>81</v>
      </c>
      <c r="G115" s="39" t="s">
        <v>15</v>
      </c>
    </row>
    <row r="116" spans="1:7" x14ac:dyDescent="0.25">
      <c r="A116" s="35">
        <v>43305</v>
      </c>
      <c r="B116" s="36">
        <v>8622014856</v>
      </c>
      <c r="C116" s="37" t="s">
        <v>123</v>
      </c>
      <c r="D116" s="38">
        <v>86700</v>
      </c>
      <c r="E116" s="37" t="s">
        <v>9</v>
      </c>
      <c r="F116" s="37" t="s">
        <v>81</v>
      </c>
      <c r="G116" s="39" t="s">
        <v>15</v>
      </c>
    </row>
    <row r="117" spans="1:7" x14ac:dyDescent="0.25">
      <c r="A117" s="35">
        <v>43305</v>
      </c>
      <c r="B117" s="36">
        <v>8622014844</v>
      </c>
      <c r="C117" s="37" t="s">
        <v>123</v>
      </c>
      <c r="D117" s="38">
        <v>144500</v>
      </c>
      <c r="E117" s="37" t="s">
        <v>9</v>
      </c>
      <c r="F117" s="37" t="s">
        <v>81</v>
      </c>
      <c r="G117" s="39" t="s">
        <v>15</v>
      </c>
    </row>
    <row r="118" spans="1:7" x14ac:dyDescent="0.25">
      <c r="A118" s="35">
        <v>43305</v>
      </c>
      <c r="B118" s="36">
        <v>8622014843</v>
      </c>
      <c r="C118" s="37" t="s">
        <v>123</v>
      </c>
      <c r="D118" s="38">
        <v>144500</v>
      </c>
      <c r="E118" s="37" t="s">
        <v>9</v>
      </c>
      <c r="F118" s="37" t="s">
        <v>81</v>
      </c>
      <c r="G118" s="39" t="s">
        <v>15</v>
      </c>
    </row>
    <row r="119" spans="1:7" x14ac:dyDescent="0.25">
      <c r="A119" s="35">
        <v>43305</v>
      </c>
      <c r="B119" s="36">
        <v>8622014849</v>
      </c>
      <c r="C119" s="37" t="s">
        <v>123</v>
      </c>
      <c r="D119" s="38">
        <v>115600</v>
      </c>
      <c r="E119" s="37" t="s">
        <v>9</v>
      </c>
      <c r="F119" s="37" t="s">
        <v>81</v>
      </c>
      <c r="G119" s="39" t="s">
        <v>15</v>
      </c>
    </row>
    <row r="120" spans="1:7" x14ac:dyDescent="0.25">
      <c r="A120" s="35">
        <v>43305</v>
      </c>
      <c r="B120" s="36">
        <v>8622014842</v>
      </c>
      <c r="C120" s="37" t="s">
        <v>123</v>
      </c>
      <c r="D120" s="38">
        <v>173400</v>
      </c>
      <c r="E120" s="37" t="s">
        <v>9</v>
      </c>
      <c r="F120" s="37" t="s">
        <v>81</v>
      </c>
      <c r="G120" s="39" t="s">
        <v>15</v>
      </c>
    </row>
    <row r="121" spans="1:7" x14ac:dyDescent="0.25">
      <c r="A121" s="35">
        <v>43305</v>
      </c>
      <c r="B121" s="36">
        <v>8622014851</v>
      </c>
      <c r="C121" s="37" t="s">
        <v>123</v>
      </c>
      <c r="D121" s="38">
        <v>115600</v>
      </c>
      <c r="E121" s="37" t="s">
        <v>9</v>
      </c>
      <c r="F121" s="37" t="s">
        <v>81</v>
      </c>
      <c r="G121" s="39" t="s">
        <v>15</v>
      </c>
    </row>
    <row r="122" spans="1:7" x14ac:dyDescent="0.25">
      <c r="A122" s="35">
        <v>43305</v>
      </c>
      <c r="B122" s="36">
        <v>8622014852</v>
      </c>
      <c r="C122" s="37" t="s">
        <v>123</v>
      </c>
      <c r="D122" s="38">
        <v>115600</v>
      </c>
      <c r="E122" s="37" t="s">
        <v>9</v>
      </c>
      <c r="F122" s="37" t="s">
        <v>81</v>
      </c>
      <c r="G122" s="39" t="s">
        <v>15</v>
      </c>
    </row>
    <row r="123" spans="1:7" x14ac:dyDescent="0.25">
      <c r="A123" s="35">
        <v>43305</v>
      </c>
      <c r="B123" s="36">
        <v>8622014854</v>
      </c>
      <c r="C123" s="37" t="s">
        <v>123</v>
      </c>
      <c r="D123" s="38">
        <v>115600</v>
      </c>
      <c r="E123" s="37" t="s">
        <v>9</v>
      </c>
      <c r="F123" s="37" t="s">
        <v>81</v>
      </c>
      <c r="G123" s="39" t="s">
        <v>15</v>
      </c>
    </row>
    <row r="124" spans="1:7" x14ac:dyDescent="0.25">
      <c r="A124" s="35">
        <v>43305</v>
      </c>
      <c r="B124" s="36">
        <v>8622014539</v>
      </c>
      <c r="C124" s="37" t="s">
        <v>123</v>
      </c>
      <c r="D124" s="38">
        <v>144500</v>
      </c>
      <c r="E124" s="37" t="s">
        <v>9</v>
      </c>
      <c r="F124" s="37" t="s">
        <v>81</v>
      </c>
      <c r="G124" s="39" t="s">
        <v>15</v>
      </c>
    </row>
    <row r="125" spans="1:7" x14ac:dyDescent="0.25">
      <c r="A125" s="35">
        <v>43305</v>
      </c>
      <c r="B125" s="36">
        <v>8622014846</v>
      </c>
      <c r="C125" s="37" t="s">
        <v>123</v>
      </c>
      <c r="D125" s="38">
        <v>115600</v>
      </c>
      <c r="E125" s="37" t="s">
        <v>9</v>
      </c>
      <c r="F125" s="37" t="s">
        <v>81</v>
      </c>
      <c r="G125" s="39" t="s">
        <v>15</v>
      </c>
    </row>
    <row r="126" spans="1:7" x14ac:dyDescent="0.25">
      <c r="A126" s="35">
        <v>43305</v>
      </c>
      <c r="B126" s="36">
        <v>8622014857</v>
      </c>
      <c r="C126" s="37" t="s">
        <v>123</v>
      </c>
      <c r="D126" s="38">
        <v>115600</v>
      </c>
      <c r="E126" s="37" t="s">
        <v>9</v>
      </c>
      <c r="F126" s="37" t="s">
        <v>81</v>
      </c>
      <c r="G126" s="39" t="s">
        <v>15</v>
      </c>
    </row>
    <row r="127" spans="1:7" x14ac:dyDescent="0.25">
      <c r="A127" s="35">
        <v>43305</v>
      </c>
      <c r="B127" s="36">
        <v>8622014845</v>
      </c>
      <c r="C127" s="37" t="s">
        <v>123</v>
      </c>
      <c r="D127" s="38">
        <v>115600</v>
      </c>
      <c r="E127" s="37" t="s">
        <v>9</v>
      </c>
      <c r="F127" s="37" t="s">
        <v>81</v>
      </c>
      <c r="G127" s="39" t="s">
        <v>15</v>
      </c>
    </row>
    <row r="128" spans="1:7" x14ac:dyDescent="0.25">
      <c r="A128" s="35">
        <v>43305</v>
      </c>
      <c r="B128" s="36">
        <v>8622014848</v>
      </c>
      <c r="C128" s="37" t="s">
        <v>123</v>
      </c>
      <c r="D128" s="38">
        <v>173400</v>
      </c>
      <c r="E128" s="37" t="s">
        <v>9</v>
      </c>
      <c r="F128" s="37" t="s">
        <v>81</v>
      </c>
      <c r="G128" s="39" t="s">
        <v>15</v>
      </c>
    </row>
    <row r="129" spans="1:7" x14ac:dyDescent="0.25">
      <c r="A129" s="35">
        <v>44167</v>
      </c>
      <c r="B129" s="36">
        <v>28</v>
      </c>
      <c r="C129" s="37" t="s">
        <v>126</v>
      </c>
      <c r="D129" s="38">
        <v>7080</v>
      </c>
      <c r="E129" s="37" t="s">
        <v>9</v>
      </c>
      <c r="F129" s="37" t="s">
        <v>127</v>
      </c>
      <c r="G129" s="39" t="s">
        <v>128</v>
      </c>
    </row>
    <row r="130" spans="1:7" x14ac:dyDescent="0.25">
      <c r="A130" s="35">
        <v>44177</v>
      </c>
      <c r="B130" s="36">
        <v>33</v>
      </c>
      <c r="C130" s="37" t="s">
        <v>126</v>
      </c>
      <c r="D130" s="38">
        <v>14160</v>
      </c>
      <c r="E130" s="37" t="s">
        <v>9</v>
      </c>
      <c r="F130" s="37" t="s">
        <v>127</v>
      </c>
      <c r="G130" s="39" t="s">
        <v>128</v>
      </c>
    </row>
    <row r="131" spans="1:7" x14ac:dyDescent="0.25">
      <c r="A131" s="35">
        <v>43390</v>
      </c>
      <c r="B131" s="36" t="s">
        <v>129</v>
      </c>
      <c r="C131" s="37" t="s">
        <v>130</v>
      </c>
      <c r="D131" s="38">
        <v>886014</v>
      </c>
      <c r="E131" s="37" t="s">
        <v>9</v>
      </c>
      <c r="F131" s="37" t="s">
        <v>131</v>
      </c>
      <c r="G131" s="39" t="s">
        <v>15</v>
      </c>
    </row>
    <row r="132" spans="1:7" x14ac:dyDescent="0.25">
      <c r="A132" s="35">
        <v>43504</v>
      </c>
      <c r="B132" s="36" t="s">
        <v>132</v>
      </c>
      <c r="C132" s="37" t="s">
        <v>130</v>
      </c>
      <c r="D132" s="38">
        <v>886013</v>
      </c>
      <c r="E132" s="37" t="s">
        <v>9</v>
      </c>
      <c r="F132" s="37" t="s">
        <v>133</v>
      </c>
      <c r="G132" s="39" t="s">
        <v>15</v>
      </c>
    </row>
    <row r="133" spans="1:7" x14ac:dyDescent="0.25">
      <c r="A133" s="35">
        <v>43312</v>
      </c>
      <c r="B133" s="36" t="s">
        <v>134</v>
      </c>
      <c r="C133" s="37" t="s">
        <v>135</v>
      </c>
      <c r="D133" s="38">
        <v>15000</v>
      </c>
      <c r="E133" s="37" t="s">
        <v>23</v>
      </c>
      <c r="F133" s="37" t="s">
        <v>136</v>
      </c>
      <c r="G133" s="39" t="s">
        <v>49</v>
      </c>
    </row>
    <row r="134" spans="1:7" x14ac:dyDescent="0.25">
      <c r="A134" s="35">
        <v>43308</v>
      </c>
      <c r="B134" s="36" t="s">
        <v>137</v>
      </c>
      <c r="C134" s="37" t="s">
        <v>135</v>
      </c>
      <c r="D134" s="38">
        <f>41675+12000</f>
        <v>53675</v>
      </c>
      <c r="E134" s="37" t="s">
        <v>23</v>
      </c>
      <c r="F134" s="37" t="s">
        <v>138</v>
      </c>
      <c r="G134" s="39" t="s">
        <v>49</v>
      </c>
    </row>
    <row r="135" spans="1:7" x14ac:dyDescent="0.25">
      <c r="A135" s="35">
        <v>43307</v>
      </c>
      <c r="B135" s="36">
        <v>194</v>
      </c>
      <c r="C135" s="37" t="s">
        <v>139</v>
      </c>
      <c r="D135" s="38">
        <v>48000</v>
      </c>
      <c r="E135" s="37" t="s">
        <v>23</v>
      </c>
      <c r="F135" s="37" t="s">
        <v>140</v>
      </c>
      <c r="G135" s="39" t="s">
        <v>49</v>
      </c>
    </row>
    <row r="136" spans="1:7" x14ac:dyDescent="0.25">
      <c r="A136" s="35">
        <v>43321</v>
      </c>
      <c r="B136" s="36" t="s">
        <v>141</v>
      </c>
      <c r="C136" s="37" t="s">
        <v>142</v>
      </c>
      <c r="D136" s="38">
        <v>17200</v>
      </c>
      <c r="E136" s="37" t="s">
        <v>23</v>
      </c>
      <c r="F136" s="37" t="s">
        <v>136</v>
      </c>
      <c r="G136" s="39" t="s">
        <v>49</v>
      </c>
    </row>
    <row r="137" spans="1:7" x14ac:dyDescent="0.25">
      <c r="A137" s="35">
        <v>43519</v>
      </c>
      <c r="B137" s="36">
        <v>1226</v>
      </c>
      <c r="C137" s="37" t="s">
        <v>143</v>
      </c>
      <c r="D137" s="38">
        <v>112747.21</v>
      </c>
      <c r="E137" s="37" t="s">
        <v>9</v>
      </c>
      <c r="F137" s="37" t="s">
        <v>144</v>
      </c>
      <c r="G137" s="39" t="s">
        <v>21</v>
      </c>
    </row>
    <row r="138" spans="1:7" x14ac:dyDescent="0.25">
      <c r="A138" s="35">
        <v>42965</v>
      </c>
      <c r="B138" s="36">
        <v>323</v>
      </c>
      <c r="C138" s="37" t="s">
        <v>145</v>
      </c>
      <c r="D138" s="38">
        <v>76250</v>
      </c>
      <c r="E138" s="37" t="s">
        <v>9</v>
      </c>
      <c r="F138" s="37" t="s">
        <v>81</v>
      </c>
      <c r="G138" s="39" t="s">
        <v>15</v>
      </c>
    </row>
    <row r="139" spans="1:7" x14ac:dyDescent="0.25">
      <c r="A139" s="35">
        <v>42959</v>
      </c>
      <c r="B139" s="36">
        <v>308</v>
      </c>
      <c r="C139" s="37" t="s">
        <v>145</v>
      </c>
      <c r="D139" s="38">
        <v>30499.999999999996</v>
      </c>
      <c r="E139" s="37" t="s">
        <v>9</v>
      </c>
      <c r="F139" s="37" t="s">
        <v>81</v>
      </c>
      <c r="G139" s="39" t="s">
        <v>15</v>
      </c>
    </row>
    <row r="140" spans="1:7" x14ac:dyDescent="0.25">
      <c r="A140" s="35">
        <v>42970</v>
      </c>
      <c r="B140" s="36">
        <v>349</v>
      </c>
      <c r="C140" s="37" t="s">
        <v>145</v>
      </c>
      <c r="D140" s="38">
        <v>60000</v>
      </c>
      <c r="E140" s="37" t="s">
        <v>9</v>
      </c>
      <c r="F140" s="37" t="s">
        <v>81</v>
      </c>
      <c r="G140" s="39" t="s">
        <v>15</v>
      </c>
    </row>
    <row r="141" spans="1:7" x14ac:dyDescent="0.25">
      <c r="A141" s="35">
        <v>42983</v>
      </c>
      <c r="B141" s="36">
        <v>457</v>
      </c>
      <c r="C141" s="37" t="s">
        <v>145</v>
      </c>
      <c r="D141" s="38">
        <v>18000</v>
      </c>
      <c r="E141" s="37" t="s">
        <v>9</v>
      </c>
      <c r="F141" s="37" t="s">
        <v>81</v>
      </c>
      <c r="G141" s="39" t="s">
        <v>15</v>
      </c>
    </row>
    <row r="142" spans="1:7" x14ac:dyDescent="0.25">
      <c r="A142" s="35">
        <v>44296</v>
      </c>
      <c r="B142" s="36">
        <v>11</v>
      </c>
      <c r="C142" s="37" t="s">
        <v>146</v>
      </c>
      <c r="D142" s="38">
        <v>14210.17</v>
      </c>
      <c r="E142" s="37" t="s">
        <v>9</v>
      </c>
      <c r="F142" s="37" t="s">
        <v>147</v>
      </c>
      <c r="G142" s="39" t="s">
        <v>21</v>
      </c>
    </row>
    <row r="143" spans="1:7" x14ac:dyDescent="0.25">
      <c r="A143" s="35">
        <v>43273</v>
      </c>
      <c r="B143" s="36">
        <v>2456</v>
      </c>
      <c r="C143" s="37" t="s">
        <v>148</v>
      </c>
      <c r="D143" s="38">
        <v>14125.38</v>
      </c>
      <c r="E143" s="37" t="s">
        <v>9</v>
      </c>
      <c r="F143" s="37" t="s">
        <v>149</v>
      </c>
      <c r="G143" s="39" t="s">
        <v>15</v>
      </c>
    </row>
    <row r="144" spans="1:7" x14ac:dyDescent="0.25">
      <c r="A144" s="35">
        <v>43449</v>
      </c>
      <c r="B144" s="36">
        <v>7297</v>
      </c>
      <c r="C144" s="37" t="s">
        <v>148</v>
      </c>
      <c r="D144" s="38">
        <v>12236.8</v>
      </c>
      <c r="E144" s="37" t="s">
        <v>9</v>
      </c>
      <c r="F144" s="37" t="s">
        <v>150</v>
      </c>
      <c r="G144" s="39" t="s">
        <v>15</v>
      </c>
    </row>
    <row r="145" spans="1:7" x14ac:dyDescent="0.25">
      <c r="A145" s="35">
        <v>43645</v>
      </c>
      <c r="B145" s="36">
        <v>2601</v>
      </c>
      <c r="C145" s="37" t="s">
        <v>148</v>
      </c>
      <c r="D145" s="38">
        <v>234015.2</v>
      </c>
      <c r="E145" s="37" t="s">
        <v>9</v>
      </c>
      <c r="F145" s="37" t="s">
        <v>151</v>
      </c>
      <c r="G145" s="39" t="s">
        <v>15</v>
      </c>
    </row>
    <row r="146" spans="1:7" x14ac:dyDescent="0.25">
      <c r="A146" s="35">
        <v>43676</v>
      </c>
      <c r="B146" s="36">
        <v>3392</v>
      </c>
      <c r="C146" s="37" t="s">
        <v>148</v>
      </c>
      <c r="D146" s="38">
        <v>809706</v>
      </c>
      <c r="E146" s="37" t="s">
        <v>9</v>
      </c>
      <c r="F146" s="37" t="s">
        <v>151</v>
      </c>
      <c r="G146" s="39" t="s">
        <v>15</v>
      </c>
    </row>
    <row r="147" spans="1:7" x14ac:dyDescent="0.25">
      <c r="A147" s="35">
        <v>43712</v>
      </c>
      <c r="B147" s="36">
        <v>4267</v>
      </c>
      <c r="C147" s="37" t="s">
        <v>148</v>
      </c>
      <c r="D147" s="38">
        <v>237391.99999999997</v>
      </c>
      <c r="E147" s="37" t="s">
        <v>9</v>
      </c>
      <c r="F147" s="37" t="s">
        <v>151</v>
      </c>
      <c r="G147" s="39" t="s">
        <v>15</v>
      </c>
    </row>
    <row r="148" spans="1:7" x14ac:dyDescent="0.25">
      <c r="A148" s="35">
        <v>43120</v>
      </c>
      <c r="B148" s="36">
        <v>2585</v>
      </c>
      <c r="C148" s="37" t="s">
        <v>152</v>
      </c>
      <c r="D148" s="38">
        <v>53658</v>
      </c>
      <c r="E148" s="37" t="s">
        <v>9</v>
      </c>
      <c r="F148" s="37" t="s">
        <v>153</v>
      </c>
      <c r="G148" s="39" t="s">
        <v>15</v>
      </c>
    </row>
    <row r="149" spans="1:7" x14ac:dyDescent="0.25">
      <c r="A149" s="35">
        <v>43127</v>
      </c>
      <c r="B149" s="36">
        <v>2662</v>
      </c>
      <c r="C149" s="37" t="s">
        <v>152</v>
      </c>
      <c r="D149" s="38">
        <v>87357.62</v>
      </c>
      <c r="E149" s="37" t="s">
        <v>9</v>
      </c>
      <c r="F149" s="37" t="s">
        <v>153</v>
      </c>
      <c r="G149" s="39" t="s">
        <v>15</v>
      </c>
    </row>
    <row r="150" spans="1:7" x14ac:dyDescent="0.25">
      <c r="A150" s="35">
        <v>43117</v>
      </c>
      <c r="B150" s="36">
        <v>2538</v>
      </c>
      <c r="C150" s="37" t="s">
        <v>152</v>
      </c>
      <c r="D150" s="38">
        <v>26997</v>
      </c>
      <c r="E150" s="37" t="s">
        <v>9</v>
      </c>
      <c r="F150" s="37" t="s">
        <v>153</v>
      </c>
      <c r="G150" s="39" t="s">
        <v>15</v>
      </c>
    </row>
    <row r="151" spans="1:7" x14ac:dyDescent="0.25">
      <c r="A151" s="35">
        <v>43147</v>
      </c>
      <c r="B151" s="36">
        <v>2922</v>
      </c>
      <c r="C151" s="37" t="s">
        <v>152</v>
      </c>
      <c r="D151" s="38">
        <f>139860+400.2</f>
        <v>140260.20000000001</v>
      </c>
      <c r="E151" s="37" t="s">
        <v>9</v>
      </c>
      <c r="F151" s="37" t="s">
        <v>153</v>
      </c>
      <c r="G151" s="39" t="s">
        <v>15</v>
      </c>
    </row>
    <row r="152" spans="1:7" x14ac:dyDescent="0.25">
      <c r="A152" s="35">
        <v>43136</v>
      </c>
      <c r="B152" s="36">
        <v>2765</v>
      </c>
      <c r="C152" s="37" t="s">
        <v>152</v>
      </c>
      <c r="D152" s="38">
        <f>33300+150</f>
        <v>33450</v>
      </c>
      <c r="E152" s="37" t="s">
        <v>9</v>
      </c>
      <c r="F152" s="37" t="s">
        <v>153</v>
      </c>
      <c r="G152" s="39" t="s">
        <v>15</v>
      </c>
    </row>
    <row r="153" spans="1:7" x14ac:dyDescent="0.25">
      <c r="A153" s="35">
        <v>43165</v>
      </c>
      <c r="B153" s="36">
        <v>3150</v>
      </c>
      <c r="C153" s="37" t="s">
        <v>152</v>
      </c>
      <c r="D153" s="38">
        <v>847.46</v>
      </c>
      <c r="E153" s="37" t="s">
        <v>9</v>
      </c>
      <c r="F153" s="37" t="s">
        <v>154</v>
      </c>
      <c r="G153" s="39" t="s">
        <v>15</v>
      </c>
    </row>
    <row r="154" spans="1:7" x14ac:dyDescent="0.25">
      <c r="A154" s="35">
        <v>43484</v>
      </c>
      <c r="B154" s="36">
        <v>3819</v>
      </c>
      <c r="C154" s="37" t="s">
        <v>152</v>
      </c>
      <c r="D154" s="38">
        <f>16106.48+250+0.38</f>
        <v>16356.859999999999</v>
      </c>
      <c r="E154" s="37" t="s">
        <v>9</v>
      </c>
      <c r="F154" s="37" t="s">
        <v>155</v>
      </c>
      <c r="G154" s="39" t="s">
        <v>15</v>
      </c>
    </row>
    <row r="155" spans="1:7" x14ac:dyDescent="0.25">
      <c r="A155" s="35">
        <v>43496</v>
      </c>
      <c r="B155" s="36">
        <v>3965</v>
      </c>
      <c r="C155" s="37" t="s">
        <v>152</v>
      </c>
      <c r="D155" s="38">
        <f>225557.02+350-0.28</f>
        <v>225906.74</v>
      </c>
      <c r="E155" s="37" t="s">
        <v>9</v>
      </c>
      <c r="F155" s="37" t="s">
        <v>155</v>
      </c>
      <c r="G155" s="39" t="s">
        <v>15</v>
      </c>
    </row>
    <row r="156" spans="1:7" x14ac:dyDescent="0.25">
      <c r="A156" s="35">
        <v>43498</v>
      </c>
      <c r="B156" s="36">
        <v>3998</v>
      </c>
      <c r="C156" s="37" t="s">
        <v>152</v>
      </c>
      <c r="D156" s="38">
        <v>442034.99999999994</v>
      </c>
      <c r="E156" s="37" t="s">
        <v>9</v>
      </c>
      <c r="F156" s="37" t="s">
        <v>155</v>
      </c>
      <c r="G156" s="39" t="s">
        <v>15</v>
      </c>
    </row>
    <row r="157" spans="1:7" x14ac:dyDescent="0.25">
      <c r="A157" s="35">
        <v>43519</v>
      </c>
      <c r="B157" s="36">
        <v>4289</v>
      </c>
      <c r="C157" s="37" t="s">
        <v>152</v>
      </c>
      <c r="D157" s="38">
        <v>323640</v>
      </c>
      <c r="E157" s="37" t="s">
        <v>9</v>
      </c>
      <c r="F157" s="37" t="s">
        <v>156</v>
      </c>
      <c r="G157" s="39" t="s">
        <v>15</v>
      </c>
    </row>
    <row r="158" spans="1:7" x14ac:dyDescent="0.25">
      <c r="A158" s="35">
        <v>43508</v>
      </c>
      <c r="B158" s="36">
        <v>4131</v>
      </c>
      <c r="C158" s="37" t="s">
        <v>152</v>
      </c>
      <c r="D158" s="38">
        <v>587740</v>
      </c>
      <c r="E158" s="37" t="s">
        <v>9</v>
      </c>
      <c r="F158" s="37" t="s">
        <v>155</v>
      </c>
      <c r="G158" s="39" t="s">
        <v>15</v>
      </c>
    </row>
    <row r="159" spans="1:7" x14ac:dyDescent="0.25">
      <c r="A159" s="35">
        <v>43251</v>
      </c>
      <c r="B159" s="36">
        <v>970</v>
      </c>
      <c r="C159" s="37" t="s">
        <v>157</v>
      </c>
      <c r="D159" s="38">
        <v>76023</v>
      </c>
      <c r="E159" s="37" t="s">
        <v>9</v>
      </c>
      <c r="F159" s="37" t="s">
        <v>158</v>
      </c>
      <c r="G159" s="39" t="s">
        <v>64</v>
      </c>
    </row>
    <row r="160" spans="1:7" x14ac:dyDescent="0.25">
      <c r="A160" s="35">
        <v>43269</v>
      </c>
      <c r="B160" s="36">
        <v>1228</v>
      </c>
      <c r="C160" s="37" t="s">
        <v>157</v>
      </c>
      <c r="D160" s="38">
        <v>36894</v>
      </c>
      <c r="E160" s="37" t="s">
        <v>9</v>
      </c>
      <c r="F160" s="37" t="s">
        <v>58</v>
      </c>
      <c r="G160" s="39" t="s">
        <v>21</v>
      </c>
    </row>
    <row r="161" spans="1:11" x14ac:dyDescent="0.25">
      <c r="A161" s="35">
        <v>44263</v>
      </c>
      <c r="B161" s="36" t="s">
        <v>159</v>
      </c>
      <c r="C161" s="37" t="s">
        <v>19</v>
      </c>
      <c r="D161" s="38">
        <v>8100</v>
      </c>
      <c r="E161" s="37" t="s">
        <v>9</v>
      </c>
      <c r="F161" s="37" t="s">
        <v>160</v>
      </c>
      <c r="G161" s="39" t="s">
        <v>21</v>
      </c>
    </row>
    <row r="162" spans="1:11" x14ac:dyDescent="0.25">
      <c r="A162" s="35">
        <v>44636</v>
      </c>
      <c r="B162" s="36" t="s">
        <v>161</v>
      </c>
      <c r="C162" s="37" t="s">
        <v>19</v>
      </c>
      <c r="D162" s="38">
        <v>3169.64</v>
      </c>
      <c r="E162" s="37" t="s">
        <v>9</v>
      </c>
      <c r="F162" s="37" t="s">
        <v>162</v>
      </c>
      <c r="G162" s="39" t="s">
        <v>21</v>
      </c>
    </row>
    <row r="163" spans="1:11" x14ac:dyDescent="0.25">
      <c r="A163" s="35">
        <v>44603</v>
      </c>
      <c r="B163" s="36" t="s">
        <v>163</v>
      </c>
      <c r="C163" s="37" t="s">
        <v>19</v>
      </c>
      <c r="D163" s="38">
        <v>6796.66</v>
      </c>
      <c r="E163" s="37" t="s">
        <v>9</v>
      </c>
      <c r="F163" s="37" t="s">
        <v>39</v>
      </c>
      <c r="G163" s="39" t="s">
        <v>15</v>
      </c>
    </row>
    <row r="164" spans="1:11" x14ac:dyDescent="0.25">
      <c r="A164" s="35">
        <v>43535</v>
      </c>
      <c r="B164" s="36">
        <v>58</v>
      </c>
      <c r="C164" s="37" t="s">
        <v>164</v>
      </c>
      <c r="D164" s="38">
        <v>468519</v>
      </c>
      <c r="E164" s="37" t="s">
        <v>9</v>
      </c>
      <c r="F164" s="37" t="s">
        <v>165</v>
      </c>
      <c r="G164" s="39" t="s">
        <v>21</v>
      </c>
    </row>
    <row r="165" spans="1:11" x14ac:dyDescent="0.25">
      <c r="A165" s="35">
        <v>43562</v>
      </c>
      <c r="B165" s="36">
        <v>8</v>
      </c>
      <c r="C165" s="37" t="s">
        <v>164</v>
      </c>
      <c r="D165" s="38">
        <v>524606</v>
      </c>
      <c r="E165" s="37" t="s">
        <v>9</v>
      </c>
      <c r="F165" s="37"/>
      <c r="G165" s="39" t="s">
        <v>21</v>
      </c>
    </row>
    <row r="166" spans="1:11" x14ac:dyDescent="0.25">
      <c r="A166" s="35">
        <v>44118</v>
      </c>
      <c r="B166" s="36">
        <v>11</v>
      </c>
      <c r="C166" s="37" t="s">
        <v>164</v>
      </c>
      <c r="D166" s="38">
        <v>505480</v>
      </c>
      <c r="E166" s="37" t="s">
        <v>9</v>
      </c>
      <c r="F166" s="37" t="s">
        <v>166</v>
      </c>
      <c r="G166" s="39" t="s">
        <v>21</v>
      </c>
    </row>
    <row r="167" spans="1:11" x14ac:dyDescent="0.25">
      <c r="A167" s="35">
        <v>43530</v>
      </c>
      <c r="B167" s="36" t="s">
        <v>167</v>
      </c>
      <c r="C167" s="37" t="s">
        <v>168</v>
      </c>
      <c r="D167" s="38">
        <v>79499.7</v>
      </c>
      <c r="E167" s="37" t="s">
        <v>9</v>
      </c>
      <c r="F167" s="37" t="s">
        <v>169</v>
      </c>
      <c r="G167" s="39" t="s">
        <v>64</v>
      </c>
    </row>
    <row r="168" spans="1:11" x14ac:dyDescent="0.25">
      <c r="A168" s="35">
        <v>43495</v>
      </c>
      <c r="B168" s="36" t="s">
        <v>170</v>
      </c>
      <c r="C168" s="37" t="s">
        <v>171</v>
      </c>
      <c r="D168" s="38">
        <v>1133681.5</v>
      </c>
      <c r="E168" s="37" t="s">
        <v>9</v>
      </c>
      <c r="F168" s="37" t="s">
        <v>172</v>
      </c>
      <c r="G168" s="39" t="s">
        <v>173</v>
      </c>
    </row>
    <row r="169" spans="1:11" x14ac:dyDescent="0.25">
      <c r="A169" s="35">
        <v>43424</v>
      </c>
      <c r="B169" s="36" t="s">
        <v>174</v>
      </c>
      <c r="C169" s="37" t="s">
        <v>171</v>
      </c>
      <c r="D169" s="38">
        <v>758024</v>
      </c>
      <c r="E169" s="37" t="s">
        <v>9</v>
      </c>
      <c r="F169" s="37" t="s">
        <v>169</v>
      </c>
      <c r="G169" s="39" t="s">
        <v>64</v>
      </c>
    </row>
    <row r="170" spans="1:11" x14ac:dyDescent="0.25">
      <c r="A170" s="35">
        <v>43495</v>
      </c>
      <c r="B170" s="36" t="s">
        <v>175</v>
      </c>
      <c r="C170" s="37" t="s">
        <v>171</v>
      </c>
      <c r="D170" s="38">
        <v>499064.55</v>
      </c>
      <c r="E170" s="37" t="s">
        <v>9</v>
      </c>
      <c r="F170" s="37" t="s">
        <v>172</v>
      </c>
      <c r="G170" s="39" t="s">
        <v>173</v>
      </c>
    </row>
    <row r="171" spans="1:11" x14ac:dyDescent="0.25">
      <c r="A171" s="35">
        <v>43121</v>
      </c>
      <c r="B171" s="36">
        <v>200</v>
      </c>
      <c r="C171" s="37" t="s">
        <v>176</v>
      </c>
      <c r="D171" s="38">
        <v>85500</v>
      </c>
      <c r="E171" s="37" t="s">
        <v>9</v>
      </c>
      <c r="F171" s="37" t="s">
        <v>177</v>
      </c>
      <c r="G171" s="39" t="s">
        <v>15</v>
      </c>
    </row>
    <row r="172" spans="1:11" x14ac:dyDescent="0.25">
      <c r="A172" s="35">
        <v>43121</v>
      </c>
      <c r="B172" s="36">
        <v>199</v>
      </c>
      <c r="C172" s="37" t="s">
        <v>176</v>
      </c>
      <c r="D172" s="38">
        <v>85500</v>
      </c>
      <c r="E172" s="37" t="s">
        <v>9</v>
      </c>
      <c r="F172" s="37" t="s">
        <v>177</v>
      </c>
      <c r="G172" s="39" t="s">
        <v>15</v>
      </c>
      <c r="K172">
        <v>3169.64</v>
      </c>
    </row>
    <row r="173" spans="1:11" x14ac:dyDescent="0.25">
      <c r="A173" s="35">
        <v>43268</v>
      </c>
      <c r="B173" s="36">
        <v>390</v>
      </c>
      <c r="C173" s="37" t="s">
        <v>178</v>
      </c>
      <c r="D173" s="38">
        <v>101906.52</v>
      </c>
      <c r="E173" s="37" t="s">
        <v>9</v>
      </c>
      <c r="F173" s="37" t="s">
        <v>179</v>
      </c>
      <c r="G173" s="39" t="s">
        <v>15</v>
      </c>
    </row>
    <row r="174" spans="1:11" x14ac:dyDescent="0.25">
      <c r="A174" s="35">
        <v>44096</v>
      </c>
      <c r="B174" s="36">
        <v>119</v>
      </c>
      <c r="C174" s="37" t="s">
        <v>180</v>
      </c>
      <c r="D174" s="38">
        <v>2478</v>
      </c>
      <c r="E174" s="37" t="s">
        <v>9</v>
      </c>
      <c r="F174" s="37" t="s">
        <v>181</v>
      </c>
      <c r="G174" s="39" t="s">
        <v>21</v>
      </c>
    </row>
    <row r="175" spans="1:11" x14ac:dyDescent="0.25">
      <c r="A175" s="35">
        <v>43258</v>
      </c>
      <c r="B175" s="36" t="s">
        <v>182</v>
      </c>
      <c r="C175" s="37" t="s">
        <v>183</v>
      </c>
      <c r="D175" s="38">
        <v>1312255</v>
      </c>
      <c r="E175" s="37" t="s">
        <v>9</v>
      </c>
      <c r="F175" s="37" t="s">
        <v>184</v>
      </c>
      <c r="G175" s="39" t="s">
        <v>21</v>
      </c>
    </row>
    <row r="176" spans="1:11" x14ac:dyDescent="0.25">
      <c r="A176" s="35">
        <v>43262</v>
      </c>
      <c r="B176" s="36" t="s">
        <v>185</v>
      </c>
      <c r="C176" s="37" t="s">
        <v>183</v>
      </c>
      <c r="D176" s="38">
        <v>40239</v>
      </c>
      <c r="E176" s="37" t="s">
        <v>9</v>
      </c>
      <c r="F176" s="37" t="s">
        <v>184</v>
      </c>
      <c r="G176" s="39" t="s">
        <v>21</v>
      </c>
    </row>
    <row r="177" spans="1:8" x14ac:dyDescent="0.25">
      <c r="A177" s="35">
        <v>43258</v>
      </c>
      <c r="B177" s="36">
        <v>12281</v>
      </c>
      <c r="C177" s="37" t="s">
        <v>183</v>
      </c>
      <c r="D177" s="38">
        <v>1293283</v>
      </c>
      <c r="E177" s="37" t="s">
        <v>9</v>
      </c>
      <c r="F177" s="37" t="s">
        <v>58</v>
      </c>
      <c r="G177" s="39" t="s">
        <v>21</v>
      </c>
    </row>
    <row r="178" spans="1:8" x14ac:dyDescent="0.25">
      <c r="A178" s="35">
        <v>43210</v>
      </c>
      <c r="B178" s="36" t="s">
        <v>186</v>
      </c>
      <c r="C178" s="37" t="s">
        <v>187</v>
      </c>
      <c r="D178" s="38">
        <v>118000</v>
      </c>
      <c r="E178" s="37" t="s">
        <v>23</v>
      </c>
      <c r="F178" s="37" t="s">
        <v>24</v>
      </c>
      <c r="G178" s="39" t="s">
        <v>26</v>
      </c>
    </row>
    <row r="179" spans="1:8" x14ac:dyDescent="0.25">
      <c r="A179" s="35">
        <v>43257</v>
      </c>
      <c r="B179" s="36" t="s">
        <v>188</v>
      </c>
      <c r="C179" s="37" t="s">
        <v>187</v>
      </c>
      <c r="D179" s="38">
        <v>100000</v>
      </c>
      <c r="E179" s="37" t="s">
        <v>23</v>
      </c>
      <c r="F179" s="37" t="s">
        <v>24</v>
      </c>
      <c r="G179" s="39" t="s">
        <v>26</v>
      </c>
    </row>
    <row r="180" spans="1:8" x14ac:dyDescent="0.25">
      <c r="A180" s="35">
        <v>43409</v>
      </c>
      <c r="B180" s="36" t="s">
        <v>189</v>
      </c>
      <c r="C180" s="37" t="s">
        <v>187</v>
      </c>
      <c r="D180" s="38">
        <v>100000</v>
      </c>
      <c r="E180" s="37" t="s">
        <v>23</v>
      </c>
      <c r="F180" s="37" t="s">
        <v>24</v>
      </c>
      <c r="G180" s="39" t="s">
        <v>26</v>
      </c>
    </row>
    <row r="181" spans="1:8" x14ac:dyDescent="0.25">
      <c r="A181" s="35">
        <v>44634</v>
      </c>
      <c r="B181" s="36" t="s">
        <v>190</v>
      </c>
      <c r="C181" s="37" t="s">
        <v>191</v>
      </c>
      <c r="D181" s="38">
        <v>5295385</v>
      </c>
      <c r="E181" s="37" t="s">
        <v>9</v>
      </c>
      <c r="F181" s="37" t="s">
        <v>192</v>
      </c>
      <c r="G181" s="39" t="s">
        <v>193</v>
      </c>
    </row>
    <row r="182" spans="1:8" x14ac:dyDescent="0.25">
      <c r="A182" s="35">
        <v>43656</v>
      </c>
      <c r="B182" s="36" t="s">
        <v>194</v>
      </c>
      <c r="C182" s="37" t="s">
        <v>195</v>
      </c>
      <c r="D182" s="38">
        <v>17170087</v>
      </c>
      <c r="E182" s="37" t="s">
        <v>9</v>
      </c>
      <c r="F182" s="37" t="s">
        <v>196</v>
      </c>
      <c r="G182" s="39" t="s">
        <v>15</v>
      </c>
    </row>
    <row r="183" spans="1:8" x14ac:dyDescent="0.25">
      <c r="A183" s="35">
        <v>43656</v>
      </c>
      <c r="B183" s="36" t="s">
        <v>197</v>
      </c>
      <c r="C183" s="37" t="s">
        <v>195</v>
      </c>
      <c r="D183" s="38">
        <v>1356933</v>
      </c>
      <c r="E183" s="37" t="s">
        <v>9</v>
      </c>
      <c r="F183" s="37" t="s">
        <v>198</v>
      </c>
      <c r="G183" s="39" t="s">
        <v>15</v>
      </c>
    </row>
    <row r="184" spans="1:8" x14ac:dyDescent="0.25">
      <c r="A184" s="35">
        <v>43657</v>
      </c>
      <c r="B184" s="36" t="s">
        <v>199</v>
      </c>
      <c r="C184" s="37" t="s">
        <v>195</v>
      </c>
      <c r="D184" s="38">
        <v>1639849</v>
      </c>
      <c r="E184" s="37" t="s">
        <v>9</v>
      </c>
      <c r="F184" s="37" t="s">
        <v>200</v>
      </c>
      <c r="G184" s="39" t="s">
        <v>15</v>
      </c>
    </row>
    <row r="185" spans="1:8" x14ac:dyDescent="0.25">
      <c r="A185" s="35">
        <v>44274</v>
      </c>
      <c r="B185" s="36">
        <v>2158</v>
      </c>
      <c r="C185" s="37" t="s">
        <v>201</v>
      </c>
      <c r="D185" s="38">
        <v>15259.999999999998</v>
      </c>
      <c r="E185" s="37" t="s">
        <v>9</v>
      </c>
      <c r="F185" s="37" t="s">
        <v>202</v>
      </c>
      <c r="G185" s="39" t="s">
        <v>15</v>
      </c>
    </row>
    <row r="186" spans="1:8" x14ac:dyDescent="0.25">
      <c r="A186" s="35">
        <v>44370</v>
      </c>
      <c r="B186" s="36" t="s">
        <v>203</v>
      </c>
      <c r="C186" s="37" t="s">
        <v>204</v>
      </c>
      <c r="D186" s="38">
        <v>232954</v>
      </c>
      <c r="E186" s="37" t="s">
        <v>9</v>
      </c>
      <c r="F186" s="37" t="s">
        <v>205</v>
      </c>
      <c r="G186" s="39" t="s">
        <v>15</v>
      </c>
    </row>
    <row r="187" spans="1:8" x14ac:dyDescent="0.25">
      <c r="A187" s="35">
        <v>44388</v>
      </c>
      <c r="B187" s="36" t="s">
        <v>206</v>
      </c>
      <c r="C187" s="37" t="s">
        <v>204</v>
      </c>
      <c r="D187" s="38">
        <v>111350</v>
      </c>
      <c r="E187" s="37" t="s">
        <v>9</v>
      </c>
      <c r="F187" s="37" t="s">
        <v>207</v>
      </c>
      <c r="G187" s="39" t="s">
        <v>15</v>
      </c>
    </row>
    <row r="188" spans="1:8" x14ac:dyDescent="0.25">
      <c r="A188" s="35">
        <v>44390</v>
      </c>
      <c r="B188" s="36" t="s">
        <v>208</v>
      </c>
      <c r="C188" s="37" t="s">
        <v>204</v>
      </c>
      <c r="D188" s="38">
        <v>37000</v>
      </c>
      <c r="E188" s="37" t="s">
        <v>9</v>
      </c>
      <c r="F188" s="37" t="s">
        <v>209</v>
      </c>
      <c r="G188" s="39" t="s">
        <v>15</v>
      </c>
    </row>
    <row r="189" spans="1:8" x14ac:dyDescent="0.25">
      <c r="A189" s="35">
        <v>44266</v>
      </c>
      <c r="B189" s="36" t="s">
        <v>210</v>
      </c>
      <c r="C189" s="37" t="s">
        <v>211</v>
      </c>
      <c r="D189" s="38">
        <v>11658</v>
      </c>
      <c r="E189" s="37" t="s">
        <v>23</v>
      </c>
      <c r="F189" s="37" t="s">
        <v>86</v>
      </c>
      <c r="G189" s="39" t="s">
        <v>49</v>
      </c>
    </row>
    <row r="190" spans="1:8" x14ac:dyDescent="0.25">
      <c r="A190" s="35">
        <v>44266</v>
      </c>
      <c r="B190" s="36" t="s">
        <v>212</v>
      </c>
      <c r="C190" s="37" t="s">
        <v>211</v>
      </c>
      <c r="D190" s="38">
        <v>7484</v>
      </c>
      <c r="E190" s="37" t="s">
        <v>23</v>
      </c>
      <c r="F190" s="37" t="s">
        <v>86</v>
      </c>
      <c r="G190" s="39" t="s">
        <v>49</v>
      </c>
    </row>
    <row r="191" spans="1:8" x14ac:dyDescent="0.25">
      <c r="A191" s="35">
        <v>44266</v>
      </c>
      <c r="B191" s="36" t="s">
        <v>213</v>
      </c>
      <c r="C191" s="37" t="s">
        <v>211</v>
      </c>
      <c r="D191" s="38">
        <v>12248</v>
      </c>
      <c r="E191" s="37" t="s">
        <v>23</v>
      </c>
      <c r="F191" s="37" t="s">
        <v>86</v>
      </c>
      <c r="G191" s="39" t="s">
        <v>49</v>
      </c>
    </row>
    <row r="192" spans="1:8" x14ac:dyDescent="0.25">
      <c r="A192" s="35">
        <v>43775</v>
      </c>
      <c r="B192" s="36"/>
      <c r="C192" s="37" t="s">
        <v>214</v>
      </c>
      <c r="D192" s="38">
        <v>208000</v>
      </c>
      <c r="E192" s="37" t="s">
        <v>23</v>
      </c>
      <c r="F192" s="37" t="s">
        <v>24</v>
      </c>
      <c r="G192" s="39" t="s">
        <v>26</v>
      </c>
      <c r="H192" t="s">
        <v>1857</v>
      </c>
    </row>
    <row r="193" spans="1:7" x14ac:dyDescent="0.25">
      <c r="A193" s="35">
        <v>44387</v>
      </c>
      <c r="B193" s="36" t="s">
        <v>215</v>
      </c>
      <c r="C193" s="37" t="s">
        <v>216</v>
      </c>
      <c r="D193" s="38">
        <v>616848</v>
      </c>
      <c r="E193" s="37" t="s">
        <v>9</v>
      </c>
      <c r="F193" s="37" t="s">
        <v>217</v>
      </c>
      <c r="G193" s="39" t="s">
        <v>218</v>
      </c>
    </row>
    <row r="194" spans="1:7" x14ac:dyDescent="0.25">
      <c r="A194" s="35">
        <v>44496</v>
      </c>
      <c r="B194" s="36" t="s">
        <v>219</v>
      </c>
      <c r="C194" s="37" t="s">
        <v>216</v>
      </c>
      <c r="D194" s="38">
        <v>375276</v>
      </c>
      <c r="E194" s="37" t="s">
        <v>9</v>
      </c>
      <c r="F194" s="37" t="s">
        <v>217</v>
      </c>
      <c r="G194" s="39" t="s">
        <v>218</v>
      </c>
    </row>
    <row r="195" spans="1:7" x14ac:dyDescent="0.25">
      <c r="A195" s="35">
        <v>44499</v>
      </c>
      <c r="B195" s="36" t="s">
        <v>220</v>
      </c>
      <c r="C195" s="37" t="s">
        <v>216</v>
      </c>
      <c r="D195" s="38">
        <v>201600</v>
      </c>
      <c r="E195" s="37" t="s">
        <v>9</v>
      </c>
      <c r="F195" s="37" t="s">
        <v>217</v>
      </c>
      <c r="G195" s="39" t="s">
        <v>218</v>
      </c>
    </row>
    <row r="196" spans="1:7" x14ac:dyDescent="0.25">
      <c r="A196" s="35">
        <v>44496</v>
      </c>
      <c r="B196" s="36" t="s">
        <v>221</v>
      </c>
      <c r="C196" s="37" t="s">
        <v>216</v>
      </c>
      <c r="D196" s="38">
        <v>2100</v>
      </c>
      <c r="E196" s="37" t="s">
        <v>9</v>
      </c>
      <c r="F196" s="37" t="s">
        <v>217</v>
      </c>
      <c r="G196" s="39" t="s">
        <v>218</v>
      </c>
    </row>
    <row r="197" spans="1:7" x14ac:dyDescent="0.25">
      <c r="A197" s="35">
        <v>43547</v>
      </c>
      <c r="B197" s="36">
        <v>32</v>
      </c>
      <c r="C197" s="37" t="s">
        <v>222</v>
      </c>
      <c r="D197" s="38">
        <v>8100</v>
      </c>
      <c r="E197" s="37" t="s">
        <v>23</v>
      </c>
      <c r="F197" s="37" t="s">
        <v>223</v>
      </c>
      <c r="G197" s="39" t="s">
        <v>49</v>
      </c>
    </row>
    <row r="198" spans="1:7" x14ac:dyDescent="0.25">
      <c r="A198" s="35">
        <v>44530</v>
      </c>
      <c r="B198" s="36">
        <v>1261101983</v>
      </c>
      <c r="C198" s="37" t="s">
        <v>224</v>
      </c>
      <c r="D198" s="38">
        <f>63559.32+0.68</f>
        <v>63560</v>
      </c>
      <c r="E198" s="37" t="s">
        <v>9</v>
      </c>
      <c r="F198" s="37" t="s">
        <v>225</v>
      </c>
      <c r="G198" s="39" t="s">
        <v>226</v>
      </c>
    </row>
    <row r="199" spans="1:7" x14ac:dyDescent="0.25">
      <c r="A199" s="35">
        <v>44551</v>
      </c>
      <c r="B199" s="36">
        <v>1261102100</v>
      </c>
      <c r="C199" s="37" t="s">
        <v>224</v>
      </c>
      <c r="D199" s="38">
        <f>141007.2-0.2</f>
        <v>141007</v>
      </c>
      <c r="E199" s="37" t="s">
        <v>9</v>
      </c>
      <c r="F199" s="37" t="s">
        <v>225</v>
      </c>
      <c r="G199" s="39" t="s">
        <v>226</v>
      </c>
    </row>
    <row r="200" spans="1:7" x14ac:dyDescent="0.25">
      <c r="A200" s="35">
        <v>43284</v>
      </c>
      <c r="B200" s="36">
        <v>1811000916</v>
      </c>
      <c r="C200" s="37" t="s">
        <v>227</v>
      </c>
      <c r="D200" s="38">
        <f>25285+3500</f>
        <v>28785</v>
      </c>
      <c r="E200" s="37" t="s">
        <v>23</v>
      </c>
      <c r="F200" s="37" t="s">
        <v>86</v>
      </c>
      <c r="G200" s="39" t="s">
        <v>49</v>
      </c>
    </row>
    <row r="201" spans="1:7" x14ac:dyDescent="0.25">
      <c r="A201" s="35">
        <v>43311</v>
      </c>
      <c r="B201" s="36">
        <v>1821000478</v>
      </c>
      <c r="C201" s="37" t="s">
        <v>227</v>
      </c>
      <c r="D201" s="38">
        <v>2690</v>
      </c>
      <c r="E201" s="37" t="s">
        <v>23</v>
      </c>
      <c r="F201" s="37" t="s">
        <v>86</v>
      </c>
      <c r="G201" s="39" t="s">
        <v>49</v>
      </c>
    </row>
    <row r="202" spans="1:7" x14ac:dyDescent="0.25">
      <c r="A202" s="35">
        <v>43460</v>
      </c>
      <c r="B202" s="36" t="s">
        <v>228</v>
      </c>
      <c r="C202" s="37" t="s">
        <v>229</v>
      </c>
      <c r="D202" s="38">
        <v>2250</v>
      </c>
      <c r="E202" s="37" t="s">
        <v>9</v>
      </c>
      <c r="F202" s="37" t="s">
        <v>230</v>
      </c>
      <c r="G202" s="39" t="s">
        <v>15</v>
      </c>
    </row>
    <row r="203" spans="1:7" x14ac:dyDescent="0.25">
      <c r="A203" s="35">
        <v>43825</v>
      </c>
      <c r="B203" s="36" t="s">
        <v>231</v>
      </c>
      <c r="C203" s="37" t="s">
        <v>229</v>
      </c>
      <c r="D203" s="38">
        <v>2250</v>
      </c>
      <c r="E203" s="37" t="s">
        <v>9</v>
      </c>
      <c r="F203" s="37" t="s">
        <v>230</v>
      </c>
      <c r="G203" s="39" t="s">
        <v>15</v>
      </c>
    </row>
    <row r="204" spans="1:7" x14ac:dyDescent="0.25">
      <c r="A204" s="35">
        <v>43398</v>
      </c>
      <c r="B204" s="36" t="s">
        <v>232</v>
      </c>
      <c r="C204" s="37" t="s">
        <v>233</v>
      </c>
      <c r="D204" s="38">
        <v>469500</v>
      </c>
      <c r="E204" s="37" t="s">
        <v>23</v>
      </c>
      <c r="F204" s="37" t="s">
        <v>24</v>
      </c>
      <c r="G204" s="39" t="s">
        <v>26</v>
      </c>
    </row>
    <row r="205" spans="1:7" x14ac:dyDescent="0.25">
      <c r="A205" s="35">
        <v>43360</v>
      </c>
      <c r="B205" s="36" t="s">
        <v>234</v>
      </c>
      <c r="C205" s="37" t="s">
        <v>233</v>
      </c>
      <c r="D205" s="38">
        <v>150000</v>
      </c>
      <c r="E205" s="37" t="s">
        <v>23</v>
      </c>
      <c r="F205" s="37" t="s">
        <v>24</v>
      </c>
      <c r="G205" s="39" t="s">
        <v>26</v>
      </c>
    </row>
    <row r="206" spans="1:7" x14ac:dyDescent="0.25">
      <c r="A206" s="35">
        <v>43556</v>
      </c>
      <c r="B206" s="36" t="s">
        <v>235</v>
      </c>
      <c r="C206" s="37" t="s">
        <v>233</v>
      </c>
      <c r="D206" s="38">
        <v>177000</v>
      </c>
      <c r="E206" s="37" t="s">
        <v>23</v>
      </c>
      <c r="F206" s="37" t="s">
        <v>24</v>
      </c>
      <c r="G206" s="39" t="s">
        <v>26</v>
      </c>
    </row>
    <row r="207" spans="1:7" x14ac:dyDescent="0.25">
      <c r="A207" s="35">
        <v>43818</v>
      </c>
      <c r="B207" s="36" t="s">
        <v>236</v>
      </c>
      <c r="C207" s="37" t="s">
        <v>233</v>
      </c>
      <c r="D207" s="38">
        <v>354000</v>
      </c>
      <c r="E207" s="37" t="s">
        <v>23</v>
      </c>
      <c r="F207" s="37" t="s">
        <v>24</v>
      </c>
      <c r="G207" s="39" t="s">
        <v>26</v>
      </c>
    </row>
    <row r="208" spans="1:7" x14ac:dyDescent="0.25">
      <c r="A208" s="35">
        <v>44235</v>
      </c>
      <c r="B208" s="36" t="s">
        <v>237</v>
      </c>
      <c r="C208" s="37" t="s">
        <v>233</v>
      </c>
      <c r="D208" s="38">
        <v>300000</v>
      </c>
      <c r="E208" s="37" t="s">
        <v>23</v>
      </c>
      <c r="F208" s="37" t="s">
        <v>24</v>
      </c>
      <c r="G208" s="39" t="s">
        <v>26</v>
      </c>
    </row>
    <row r="209" spans="1:8" x14ac:dyDescent="0.25">
      <c r="A209" s="35">
        <v>43367</v>
      </c>
      <c r="B209" s="36">
        <v>34</v>
      </c>
      <c r="C209" s="37" t="s">
        <v>72</v>
      </c>
      <c r="D209" s="38">
        <v>3896431</v>
      </c>
      <c r="E209" s="37" t="s">
        <v>9</v>
      </c>
      <c r="F209" s="37" t="s">
        <v>238</v>
      </c>
      <c r="G209" s="39" t="s">
        <v>239</v>
      </c>
    </row>
    <row r="210" spans="1:8" x14ac:dyDescent="0.25">
      <c r="A210" s="35">
        <v>44581</v>
      </c>
      <c r="B210" s="36">
        <v>17</v>
      </c>
      <c r="C210" s="37" t="s">
        <v>72</v>
      </c>
      <c r="D210" s="38">
        <v>1553450</v>
      </c>
      <c r="E210" s="37" t="s">
        <v>9</v>
      </c>
      <c r="F210" s="37" t="s">
        <v>240</v>
      </c>
      <c r="G210" s="39" t="s">
        <v>239</v>
      </c>
    </row>
    <row r="211" spans="1:8" x14ac:dyDescent="0.25">
      <c r="A211" s="35">
        <v>43537</v>
      </c>
      <c r="B211" s="36">
        <v>127</v>
      </c>
      <c r="C211" s="37" t="s">
        <v>241</v>
      </c>
      <c r="D211" s="38">
        <v>616066</v>
      </c>
      <c r="E211" s="37" t="s">
        <v>9</v>
      </c>
      <c r="F211" s="37" t="s">
        <v>242</v>
      </c>
      <c r="G211" s="39" t="s">
        <v>15</v>
      </c>
    </row>
    <row r="212" spans="1:8" x14ac:dyDescent="0.25">
      <c r="A212" s="35">
        <v>44223</v>
      </c>
      <c r="B212" s="36" t="s">
        <v>243</v>
      </c>
      <c r="C212" s="37" t="s">
        <v>244</v>
      </c>
      <c r="D212" s="38">
        <v>7400</v>
      </c>
      <c r="E212" s="37" t="s">
        <v>9</v>
      </c>
      <c r="F212" s="37" t="s">
        <v>245</v>
      </c>
      <c r="G212" s="39" t="s">
        <v>64</v>
      </c>
    </row>
    <row r="213" spans="1:8" x14ac:dyDescent="0.25">
      <c r="A213" s="35">
        <v>44226</v>
      </c>
      <c r="B213" s="36" t="s">
        <v>246</v>
      </c>
      <c r="C213" s="37" t="s">
        <v>244</v>
      </c>
      <c r="D213" s="38">
        <v>15523.000000000002</v>
      </c>
      <c r="E213" s="37" t="s">
        <v>9</v>
      </c>
      <c r="F213" s="37" t="s">
        <v>247</v>
      </c>
      <c r="G213" s="39" t="s">
        <v>64</v>
      </c>
    </row>
    <row r="214" spans="1:8" x14ac:dyDescent="0.25">
      <c r="A214" s="35">
        <v>44232</v>
      </c>
      <c r="B214" s="36" t="s">
        <v>248</v>
      </c>
      <c r="C214" s="37" t="s">
        <v>244</v>
      </c>
      <c r="D214" s="38">
        <v>9502</v>
      </c>
      <c r="E214" s="37" t="s">
        <v>9</v>
      </c>
      <c r="F214" s="37" t="s">
        <v>247</v>
      </c>
      <c r="G214" s="39" t="s">
        <v>64</v>
      </c>
    </row>
    <row r="215" spans="1:8" x14ac:dyDescent="0.25">
      <c r="A215" s="35">
        <v>44262</v>
      </c>
      <c r="B215" s="36" t="s">
        <v>249</v>
      </c>
      <c r="C215" s="37" t="s">
        <v>244</v>
      </c>
      <c r="D215" s="38">
        <v>9502</v>
      </c>
      <c r="E215" s="37" t="s">
        <v>9</v>
      </c>
      <c r="F215" s="37" t="s">
        <v>247</v>
      </c>
      <c r="G215" s="39" t="s">
        <v>64</v>
      </c>
    </row>
    <row r="216" spans="1:8" x14ac:dyDescent="0.25">
      <c r="A216" s="35">
        <v>44299</v>
      </c>
      <c r="B216" s="36">
        <v>368</v>
      </c>
      <c r="C216" s="37" t="s">
        <v>244</v>
      </c>
      <c r="D216" s="38">
        <v>13000</v>
      </c>
      <c r="E216" s="37" t="s">
        <v>9</v>
      </c>
      <c r="F216" s="37" t="s">
        <v>250</v>
      </c>
      <c r="G216" s="39" t="s">
        <v>64</v>
      </c>
    </row>
    <row r="217" spans="1:8" x14ac:dyDescent="0.25">
      <c r="A217" s="35">
        <v>44414</v>
      </c>
      <c r="B217" s="36" t="s">
        <v>251</v>
      </c>
      <c r="C217" s="37" t="s">
        <v>244</v>
      </c>
      <c r="D217" s="38">
        <v>3899</v>
      </c>
      <c r="E217" s="37" t="s">
        <v>9</v>
      </c>
      <c r="F217" s="37" t="s">
        <v>247</v>
      </c>
      <c r="G217" s="39" t="s">
        <v>64</v>
      </c>
    </row>
    <row r="218" spans="1:8" x14ac:dyDescent="0.25">
      <c r="A218" s="35">
        <v>43178</v>
      </c>
      <c r="B218" s="36">
        <v>253</v>
      </c>
      <c r="C218" s="37" t="s">
        <v>244</v>
      </c>
      <c r="D218" s="38">
        <v>142731</v>
      </c>
      <c r="E218" s="37" t="s">
        <v>9</v>
      </c>
      <c r="F218" s="37"/>
      <c r="G218" s="39" t="s">
        <v>64</v>
      </c>
    </row>
    <row r="219" spans="1:8" x14ac:dyDescent="0.25">
      <c r="A219" s="35">
        <v>44516</v>
      </c>
      <c r="B219" s="36" t="s">
        <v>252</v>
      </c>
      <c r="C219" s="37" t="s">
        <v>244</v>
      </c>
      <c r="D219" s="38">
        <v>6650</v>
      </c>
      <c r="E219" s="37" t="s">
        <v>9</v>
      </c>
      <c r="F219" s="37" t="s">
        <v>245</v>
      </c>
      <c r="G219" s="39" t="s">
        <v>64</v>
      </c>
    </row>
    <row r="220" spans="1:8" x14ac:dyDescent="0.25">
      <c r="A220" s="35">
        <v>43922</v>
      </c>
      <c r="B220" s="36"/>
      <c r="C220" s="37" t="s">
        <v>253</v>
      </c>
      <c r="D220" s="38">
        <v>49400</v>
      </c>
      <c r="E220" s="37" t="s">
        <v>23</v>
      </c>
      <c r="F220" s="37" t="s">
        <v>24</v>
      </c>
      <c r="G220" s="39" t="s">
        <v>26</v>
      </c>
      <c r="H220" t="s">
        <v>1858</v>
      </c>
    </row>
    <row r="221" spans="1:8" x14ac:dyDescent="0.25">
      <c r="A221" s="35">
        <v>43241</v>
      </c>
      <c r="B221" s="36">
        <v>82</v>
      </c>
      <c r="C221" s="37" t="s">
        <v>254</v>
      </c>
      <c r="D221" s="38">
        <f>67451.47+250</f>
        <v>67701.47</v>
      </c>
      <c r="E221" s="37" t="s">
        <v>9</v>
      </c>
      <c r="F221" s="37" t="s">
        <v>179</v>
      </c>
      <c r="G221" s="39" t="s">
        <v>15</v>
      </c>
    </row>
    <row r="222" spans="1:8" x14ac:dyDescent="0.25">
      <c r="A222" s="35">
        <v>43223</v>
      </c>
      <c r="B222" s="36">
        <v>56</v>
      </c>
      <c r="C222" s="37" t="s">
        <v>254</v>
      </c>
      <c r="D222" s="38">
        <f>49963.8+200</f>
        <v>50163.8</v>
      </c>
      <c r="E222" s="37" t="s">
        <v>9</v>
      </c>
      <c r="F222" s="37" t="s">
        <v>179</v>
      </c>
      <c r="G222" s="39" t="s">
        <v>15</v>
      </c>
    </row>
    <row r="223" spans="1:8" x14ac:dyDescent="0.25">
      <c r="A223" s="35">
        <v>44184</v>
      </c>
      <c r="B223" s="36">
        <v>104</v>
      </c>
      <c r="C223" s="37" t="s">
        <v>255</v>
      </c>
      <c r="D223" s="38">
        <v>33600</v>
      </c>
      <c r="E223" s="37" t="s">
        <v>9</v>
      </c>
      <c r="F223" s="37" t="s">
        <v>256</v>
      </c>
      <c r="G223" s="39" t="s">
        <v>15</v>
      </c>
    </row>
    <row r="224" spans="1:8" x14ac:dyDescent="0.25">
      <c r="A224" s="35">
        <v>43255</v>
      </c>
      <c r="B224" s="36">
        <v>1937</v>
      </c>
      <c r="C224" s="37" t="s">
        <v>257</v>
      </c>
      <c r="D224" s="38">
        <v>21160</v>
      </c>
      <c r="E224" s="37" t="s">
        <v>9</v>
      </c>
      <c r="F224" s="37" t="s">
        <v>155</v>
      </c>
      <c r="G224" s="39" t="s">
        <v>21</v>
      </c>
    </row>
    <row r="225" spans="1:14" x14ac:dyDescent="0.25">
      <c r="A225" s="35">
        <v>44173</v>
      </c>
      <c r="B225" s="36"/>
      <c r="C225" s="37" t="s">
        <v>258</v>
      </c>
      <c r="D225" s="38">
        <v>29266</v>
      </c>
      <c r="E225" s="37" t="s">
        <v>9</v>
      </c>
      <c r="F225" s="37" t="s">
        <v>259</v>
      </c>
      <c r="G225" s="39" t="s">
        <v>15</v>
      </c>
      <c r="H225" t="s">
        <v>1857</v>
      </c>
    </row>
    <row r="226" spans="1:14" x14ac:dyDescent="0.25">
      <c r="A226" s="35">
        <v>43190</v>
      </c>
      <c r="B226" s="36" t="s">
        <v>260</v>
      </c>
      <c r="C226" s="37" t="s">
        <v>261</v>
      </c>
      <c r="D226" s="38">
        <v>25752</v>
      </c>
      <c r="E226" s="37" t="s">
        <v>9</v>
      </c>
      <c r="F226" s="37" t="s">
        <v>262</v>
      </c>
      <c r="G226" s="39" t="s">
        <v>15</v>
      </c>
    </row>
    <row r="227" spans="1:14" x14ac:dyDescent="0.25">
      <c r="A227" s="35">
        <v>43403</v>
      </c>
      <c r="B227" s="36" t="s">
        <v>263</v>
      </c>
      <c r="C227" s="37" t="s">
        <v>264</v>
      </c>
      <c r="D227" s="38">
        <v>135110</v>
      </c>
      <c r="E227" s="37" t="s">
        <v>9</v>
      </c>
      <c r="F227" s="37" t="s">
        <v>265</v>
      </c>
      <c r="G227" s="39" t="s">
        <v>239</v>
      </c>
    </row>
    <row r="228" spans="1:14" x14ac:dyDescent="0.25">
      <c r="A228" s="35">
        <v>43449</v>
      </c>
      <c r="B228" s="36" t="s">
        <v>266</v>
      </c>
      <c r="C228" s="37" t="s">
        <v>264</v>
      </c>
      <c r="D228" s="38">
        <v>139830</v>
      </c>
      <c r="E228" s="37" t="s">
        <v>9</v>
      </c>
      <c r="F228" s="37" t="s">
        <v>267</v>
      </c>
      <c r="G228" s="39" t="s">
        <v>239</v>
      </c>
    </row>
    <row r="229" spans="1:14" x14ac:dyDescent="0.25">
      <c r="A229" s="35">
        <v>43515</v>
      </c>
      <c r="B229" s="36" t="s">
        <v>268</v>
      </c>
      <c r="C229" s="37" t="s">
        <v>264</v>
      </c>
      <c r="D229" s="38">
        <v>579468.5</v>
      </c>
      <c r="E229" s="37" t="s">
        <v>9</v>
      </c>
      <c r="F229" s="37" t="s">
        <v>269</v>
      </c>
      <c r="G229" s="39" t="s">
        <v>239</v>
      </c>
    </row>
    <row r="230" spans="1:14" x14ac:dyDescent="0.25">
      <c r="A230" s="35">
        <v>43742</v>
      </c>
      <c r="B230" s="36" t="s">
        <v>270</v>
      </c>
      <c r="C230" s="37" t="s">
        <v>264</v>
      </c>
      <c r="D230" s="38">
        <v>69325</v>
      </c>
      <c r="E230" s="37" t="s">
        <v>9</v>
      </c>
      <c r="F230" s="37" t="s">
        <v>267</v>
      </c>
      <c r="G230" s="39" t="s">
        <v>239</v>
      </c>
    </row>
    <row r="231" spans="1:14" x14ac:dyDescent="0.25">
      <c r="A231" s="35">
        <v>43498</v>
      </c>
      <c r="B231" s="36">
        <v>91</v>
      </c>
      <c r="C231" s="37" t="s">
        <v>271</v>
      </c>
      <c r="D231" s="38">
        <v>90100</v>
      </c>
      <c r="E231" s="37" t="s">
        <v>23</v>
      </c>
      <c r="F231" s="37" t="s">
        <v>272</v>
      </c>
      <c r="G231" s="39" t="s">
        <v>26</v>
      </c>
    </row>
    <row r="232" spans="1:14" x14ac:dyDescent="0.25">
      <c r="A232" s="35">
        <v>44238</v>
      </c>
      <c r="B232" s="36">
        <v>41</v>
      </c>
      <c r="C232" s="37" t="s">
        <v>126</v>
      </c>
      <c r="D232" s="38">
        <v>7870</v>
      </c>
      <c r="E232" s="37" t="s">
        <v>9</v>
      </c>
      <c r="F232" s="37" t="s">
        <v>127</v>
      </c>
      <c r="G232" s="39" t="s">
        <v>128</v>
      </c>
    </row>
    <row r="233" spans="1:14" x14ac:dyDescent="0.25">
      <c r="A233" s="35">
        <v>43905</v>
      </c>
      <c r="B233" s="36">
        <v>287</v>
      </c>
      <c r="C233" s="37" t="s">
        <v>273</v>
      </c>
      <c r="D233" s="38">
        <v>133003</v>
      </c>
      <c r="E233" s="37" t="s">
        <v>9</v>
      </c>
      <c r="F233" s="37" t="s">
        <v>274</v>
      </c>
      <c r="G233" s="39" t="s">
        <v>15</v>
      </c>
    </row>
    <row r="234" spans="1:14" x14ac:dyDescent="0.25">
      <c r="A234" s="35">
        <v>44142</v>
      </c>
      <c r="B234" s="36">
        <v>6</v>
      </c>
      <c r="C234" s="37" t="s">
        <v>275</v>
      </c>
      <c r="D234" s="38">
        <v>86830</v>
      </c>
      <c r="E234" s="37" t="s">
        <v>9</v>
      </c>
      <c r="F234" s="37" t="s">
        <v>196</v>
      </c>
      <c r="G234" s="39" t="s">
        <v>15</v>
      </c>
      <c r="N234" t="s">
        <v>1859</v>
      </c>
    </row>
    <row r="235" spans="1:14" x14ac:dyDescent="0.25">
      <c r="A235" s="35">
        <v>44257</v>
      </c>
      <c r="B235" s="36" t="s">
        <v>276</v>
      </c>
      <c r="C235" s="37" t="s">
        <v>275</v>
      </c>
      <c r="D235" s="38">
        <v>90000</v>
      </c>
      <c r="E235" s="37" t="s">
        <v>9</v>
      </c>
      <c r="F235" s="37" t="s">
        <v>277</v>
      </c>
      <c r="G235" s="39" t="s">
        <v>15</v>
      </c>
    </row>
    <row r="236" spans="1:14" x14ac:dyDescent="0.25">
      <c r="A236" s="35">
        <v>43939</v>
      </c>
      <c r="B236" s="36" t="s">
        <v>278</v>
      </c>
      <c r="C236" s="37" t="s">
        <v>279</v>
      </c>
      <c r="D236" s="38">
        <v>1250000</v>
      </c>
      <c r="E236" s="37" t="s">
        <v>23</v>
      </c>
      <c r="F236" s="37" t="s">
        <v>24</v>
      </c>
      <c r="G236" s="39" t="s">
        <v>26</v>
      </c>
    </row>
    <row r="237" spans="1:14" x14ac:dyDescent="0.25">
      <c r="A237" s="35">
        <v>43223</v>
      </c>
      <c r="B237" s="36" t="s">
        <v>280</v>
      </c>
      <c r="C237" s="37" t="s">
        <v>279</v>
      </c>
      <c r="D237" s="38">
        <v>200000</v>
      </c>
      <c r="E237" s="37" t="s">
        <v>23</v>
      </c>
      <c r="F237" s="37" t="s">
        <v>24</v>
      </c>
      <c r="G237" s="39" t="s">
        <v>26</v>
      </c>
    </row>
    <row r="238" spans="1:14" x14ac:dyDescent="0.25">
      <c r="A238" s="35">
        <v>43628</v>
      </c>
      <c r="B238" s="36" t="s">
        <v>281</v>
      </c>
      <c r="C238" s="37" t="s">
        <v>279</v>
      </c>
      <c r="D238" s="38">
        <v>649000</v>
      </c>
      <c r="E238" s="37" t="s">
        <v>23</v>
      </c>
      <c r="F238" s="37" t="s">
        <v>24</v>
      </c>
      <c r="G238" s="39" t="s">
        <v>26</v>
      </c>
    </row>
    <row r="239" spans="1:14" x14ac:dyDescent="0.25">
      <c r="A239" s="35">
        <v>44120</v>
      </c>
      <c r="B239" s="36" t="s">
        <v>282</v>
      </c>
      <c r="C239" s="37" t="s">
        <v>283</v>
      </c>
      <c r="D239" s="38">
        <v>713626.00000000012</v>
      </c>
      <c r="E239" s="37" t="s">
        <v>9</v>
      </c>
      <c r="F239" s="37" t="s">
        <v>284</v>
      </c>
      <c r="G239" s="39" t="s">
        <v>15</v>
      </c>
    </row>
    <row r="240" spans="1:14" x14ac:dyDescent="0.25">
      <c r="A240" s="35">
        <v>44120</v>
      </c>
      <c r="B240" s="36" t="s">
        <v>285</v>
      </c>
      <c r="C240" s="37" t="s">
        <v>283</v>
      </c>
      <c r="D240" s="38">
        <v>810770</v>
      </c>
      <c r="E240" s="37" t="s">
        <v>9</v>
      </c>
      <c r="F240" s="37" t="s">
        <v>284</v>
      </c>
      <c r="G240" s="39" t="s">
        <v>15</v>
      </c>
    </row>
    <row r="241" spans="1:7" x14ac:dyDescent="0.25">
      <c r="A241" s="35">
        <v>43447</v>
      </c>
      <c r="B241" s="36" t="s">
        <v>286</v>
      </c>
      <c r="C241" s="37" t="s">
        <v>287</v>
      </c>
      <c r="D241" s="38">
        <v>6300.0000000000009</v>
      </c>
      <c r="E241" s="37" t="s">
        <v>9</v>
      </c>
      <c r="F241" s="37" t="s">
        <v>288</v>
      </c>
      <c r="G241" s="39" t="s">
        <v>289</v>
      </c>
    </row>
    <row r="242" spans="1:7" x14ac:dyDescent="0.25">
      <c r="A242" s="35">
        <v>43461</v>
      </c>
      <c r="B242" s="36" t="s">
        <v>290</v>
      </c>
      <c r="C242" s="37" t="s">
        <v>287</v>
      </c>
      <c r="D242" s="38">
        <v>75335</v>
      </c>
      <c r="E242" s="37" t="s">
        <v>9</v>
      </c>
      <c r="F242" s="37" t="s">
        <v>291</v>
      </c>
      <c r="G242" s="39" t="s">
        <v>289</v>
      </c>
    </row>
    <row r="243" spans="1:7" x14ac:dyDescent="0.25">
      <c r="A243" s="35">
        <v>43482</v>
      </c>
      <c r="B243" s="36" t="s">
        <v>292</v>
      </c>
      <c r="C243" s="37" t="s">
        <v>287</v>
      </c>
      <c r="D243" s="38">
        <v>423.73</v>
      </c>
      <c r="E243" s="37" t="s">
        <v>9</v>
      </c>
      <c r="F243" s="37" t="s">
        <v>293</v>
      </c>
      <c r="G243" s="39" t="s">
        <v>289</v>
      </c>
    </row>
    <row r="244" spans="1:7" x14ac:dyDescent="0.25">
      <c r="A244" s="35">
        <v>44107</v>
      </c>
      <c r="B244" s="36">
        <v>8</v>
      </c>
      <c r="C244" s="37" t="s">
        <v>294</v>
      </c>
      <c r="D244" s="38">
        <v>2000</v>
      </c>
      <c r="E244" s="37" t="s">
        <v>23</v>
      </c>
      <c r="F244" s="37" t="s">
        <v>24</v>
      </c>
      <c r="G244" s="39" t="s">
        <v>26</v>
      </c>
    </row>
    <row r="245" spans="1:7" x14ac:dyDescent="0.25">
      <c r="A245" s="35">
        <v>44097</v>
      </c>
      <c r="B245" s="36">
        <v>7</v>
      </c>
      <c r="C245" s="37" t="s">
        <v>294</v>
      </c>
      <c r="D245" s="38">
        <v>3000</v>
      </c>
      <c r="E245" s="37" t="s">
        <v>23</v>
      </c>
      <c r="F245" s="37" t="s">
        <v>24</v>
      </c>
      <c r="G245" s="39" t="s">
        <v>26</v>
      </c>
    </row>
    <row r="246" spans="1:7" x14ac:dyDescent="0.25">
      <c r="A246" s="35">
        <v>43378</v>
      </c>
      <c r="B246" s="36" t="s">
        <v>295</v>
      </c>
      <c r="C246" s="37" t="s">
        <v>296</v>
      </c>
      <c r="D246" s="38">
        <v>50000</v>
      </c>
      <c r="E246" s="37" t="s">
        <v>23</v>
      </c>
      <c r="F246" s="37" t="s">
        <v>297</v>
      </c>
      <c r="G246" s="39" t="s">
        <v>26</v>
      </c>
    </row>
    <row r="247" spans="1:7" x14ac:dyDescent="0.25">
      <c r="A247" s="35">
        <v>44135</v>
      </c>
      <c r="B247" s="36">
        <v>716</v>
      </c>
      <c r="C247" s="37" t="s">
        <v>298</v>
      </c>
      <c r="D247" s="38">
        <v>8109.9999999999991</v>
      </c>
      <c r="E247" s="37" t="s">
        <v>9</v>
      </c>
      <c r="F247" s="37" t="s">
        <v>299</v>
      </c>
      <c r="G247" s="39" t="s">
        <v>15</v>
      </c>
    </row>
    <row r="248" spans="1:7" x14ac:dyDescent="0.25">
      <c r="A248" s="35">
        <v>43736</v>
      </c>
      <c r="B248" s="36" t="s">
        <v>300</v>
      </c>
      <c r="C248" s="37" t="s">
        <v>301</v>
      </c>
      <c r="D248" s="38">
        <v>140926</v>
      </c>
      <c r="E248" s="37" t="s">
        <v>9</v>
      </c>
      <c r="F248" s="37" t="s">
        <v>302</v>
      </c>
      <c r="G248" s="39" t="s">
        <v>15</v>
      </c>
    </row>
    <row r="249" spans="1:7" x14ac:dyDescent="0.25">
      <c r="A249" s="35">
        <v>44121</v>
      </c>
      <c r="B249" s="36">
        <v>13</v>
      </c>
      <c r="C249" s="37" t="s">
        <v>303</v>
      </c>
      <c r="D249" s="38">
        <v>62182.000000000007</v>
      </c>
      <c r="E249" s="37" t="s">
        <v>9</v>
      </c>
      <c r="F249" s="37" t="s">
        <v>304</v>
      </c>
      <c r="G249" s="39" t="s">
        <v>15</v>
      </c>
    </row>
    <row r="250" spans="1:7" x14ac:dyDescent="0.25">
      <c r="A250" s="35">
        <v>44015</v>
      </c>
      <c r="B250" s="36" t="s">
        <v>305</v>
      </c>
      <c r="C250" s="37" t="s">
        <v>306</v>
      </c>
      <c r="D250" s="38">
        <f>18432.22+1200-0.02</f>
        <v>19632.2</v>
      </c>
      <c r="E250" s="37" t="s">
        <v>9</v>
      </c>
      <c r="F250" s="37" t="s">
        <v>307</v>
      </c>
      <c r="G250" s="39" t="s">
        <v>308</v>
      </c>
    </row>
    <row r="251" spans="1:7" x14ac:dyDescent="0.25">
      <c r="A251" s="35">
        <v>44134</v>
      </c>
      <c r="B251" s="36" t="s">
        <v>309</v>
      </c>
      <c r="C251" s="37" t="s">
        <v>306</v>
      </c>
      <c r="D251" s="38">
        <f>12279.65+1200+0.01</f>
        <v>13479.66</v>
      </c>
      <c r="E251" s="37" t="s">
        <v>9</v>
      </c>
      <c r="F251" s="37" t="s">
        <v>310</v>
      </c>
      <c r="G251" s="39" t="s">
        <v>308</v>
      </c>
    </row>
    <row r="252" spans="1:7" x14ac:dyDescent="0.25">
      <c r="A252" s="35">
        <v>44219</v>
      </c>
      <c r="B252" s="36" t="s">
        <v>311</v>
      </c>
      <c r="C252" s="37" t="s">
        <v>306</v>
      </c>
      <c r="D252" s="38">
        <f>31050.83+2100+0.03</f>
        <v>33150.86</v>
      </c>
      <c r="E252" s="37" t="s">
        <v>9</v>
      </c>
      <c r="F252" s="37" t="s">
        <v>312</v>
      </c>
      <c r="G252" s="39" t="s">
        <v>308</v>
      </c>
    </row>
    <row r="253" spans="1:7" x14ac:dyDescent="0.25">
      <c r="A253" s="35">
        <v>44615</v>
      </c>
      <c r="B253" s="36" t="s">
        <v>313</v>
      </c>
      <c r="C253" s="37" t="s">
        <v>306</v>
      </c>
      <c r="D253" s="38">
        <f>9660.98+2500</f>
        <v>12160.98</v>
      </c>
      <c r="E253" s="37" t="s">
        <v>9</v>
      </c>
      <c r="F253" s="37" t="s">
        <v>314</v>
      </c>
      <c r="G253" s="39" t="s">
        <v>308</v>
      </c>
    </row>
    <row r="254" spans="1:7" x14ac:dyDescent="0.25">
      <c r="A254" s="35">
        <v>44197</v>
      </c>
      <c r="B254" s="36">
        <v>2742</v>
      </c>
      <c r="C254" s="37" t="s">
        <v>315</v>
      </c>
      <c r="D254" s="38">
        <v>24780</v>
      </c>
      <c r="E254" s="37" t="s">
        <v>9</v>
      </c>
      <c r="F254" s="37" t="s">
        <v>316</v>
      </c>
      <c r="G254" s="39" t="s">
        <v>21</v>
      </c>
    </row>
    <row r="255" spans="1:7" x14ac:dyDescent="0.25">
      <c r="A255" s="35">
        <v>43071</v>
      </c>
      <c r="B255" s="36">
        <v>46</v>
      </c>
      <c r="C255" s="37" t="s">
        <v>317</v>
      </c>
      <c r="D255" s="38">
        <v>126000</v>
      </c>
      <c r="E255" s="37" t="s">
        <v>124</v>
      </c>
      <c r="F255" s="37" t="s">
        <v>318</v>
      </c>
      <c r="G255" s="39" t="s">
        <v>15</v>
      </c>
    </row>
    <row r="256" spans="1:7" x14ac:dyDescent="0.25">
      <c r="A256" s="35">
        <v>43174</v>
      </c>
      <c r="B256" s="36">
        <v>92</v>
      </c>
      <c r="C256" s="37" t="s">
        <v>317</v>
      </c>
      <c r="D256" s="38">
        <v>21000</v>
      </c>
      <c r="E256" s="37" t="s">
        <v>9</v>
      </c>
      <c r="F256" s="37" t="s">
        <v>318</v>
      </c>
      <c r="G256" s="39" t="s">
        <v>15</v>
      </c>
    </row>
    <row r="257" spans="1:7" x14ac:dyDescent="0.25">
      <c r="A257" s="35">
        <v>43174</v>
      </c>
      <c r="B257" s="36">
        <v>93</v>
      </c>
      <c r="C257" s="37" t="s">
        <v>317</v>
      </c>
      <c r="D257" s="38">
        <v>210000</v>
      </c>
      <c r="E257" s="37" t="s">
        <v>9</v>
      </c>
      <c r="F257" s="37" t="s">
        <v>318</v>
      </c>
      <c r="G257" s="39" t="s">
        <v>15</v>
      </c>
    </row>
    <row r="258" spans="1:7" x14ac:dyDescent="0.25">
      <c r="A258" s="35">
        <v>43178</v>
      </c>
      <c r="B258" s="36">
        <v>95</v>
      </c>
      <c r="C258" s="37" t="s">
        <v>317</v>
      </c>
      <c r="D258" s="38">
        <v>21000</v>
      </c>
      <c r="E258" s="37" t="s">
        <v>9</v>
      </c>
      <c r="F258" s="37" t="s">
        <v>318</v>
      </c>
      <c r="G258" s="39" t="s">
        <v>15</v>
      </c>
    </row>
    <row r="259" spans="1:7" x14ac:dyDescent="0.25">
      <c r="A259" s="35">
        <v>43178</v>
      </c>
      <c r="B259" s="36">
        <v>97</v>
      </c>
      <c r="C259" s="37" t="s">
        <v>317</v>
      </c>
      <c r="D259" s="38">
        <v>21000</v>
      </c>
      <c r="E259" s="37" t="s">
        <v>9</v>
      </c>
      <c r="F259" s="37" t="s">
        <v>318</v>
      </c>
      <c r="G259" s="39" t="s">
        <v>15</v>
      </c>
    </row>
    <row r="260" spans="1:7" x14ac:dyDescent="0.25">
      <c r="A260" s="35">
        <v>43047</v>
      </c>
      <c r="B260" s="36">
        <v>16</v>
      </c>
      <c r="C260" s="37" t="s">
        <v>319</v>
      </c>
      <c r="D260" s="38">
        <v>56149</v>
      </c>
      <c r="E260" s="37" t="s">
        <v>9</v>
      </c>
      <c r="F260" s="37" t="s">
        <v>320</v>
      </c>
      <c r="G260" s="39" t="s">
        <v>15</v>
      </c>
    </row>
    <row r="261" spans="1:7" x14ac:dyDescent="0.25">
      <c r="A261" s="35">
        <v>43059</v>
      </c>
      <c r="B261" s="36">
        <v>20</v>
      </c>
      <c r="C261" s="37" t="s">
        <v>319</v>
      </c>
      <c r="D261" s="38">
        <v>60248</v>
      </c>
      <c r="E261" s="37" t="s">
        <v>9</v>
      </c>
      <c r="F261" s="37" t="s">
        <v>320</v>
      </c>
      <c r="G261" s="39" t="s">
        <v>15</v>
      </c>
    </row>
    <row r="262" spans="1:7" x14ac:dyDescent="0.25">
      <c r="A262" s="35">
        <v>44138</v>
      </c>
      <c r="B262" s="36">
        <v>1541</v>
      </c>
      <c r="C262" s="37" t="s">
        <v>321</v>
      </c>
      <c r="D262" s="38">
        <v>98098.000000000015</v>
      </c>
      <c r="E262" s="37" t="s">
        <v>9</v>
      </c>
      <c r="F262" s="37" t="s">
        <v>322</v>
      </c>
      <c r="G262" s="39" t="s">
        <v>15</v>
      </c>
    </row>
    <row r="263" spans="1:7" x14ac:dyDescent="0.25">
      <c r="A263" s="35">
        <v>44630</v>
      </c>
      <c r="B263" s="36">
        <v>1882</v>
      </c>
      <c r="C263" s="37" t="s">
        <v>321</v>
      </c>
      <c r="D263" s="37">
        <v>145379</v>
      </c>
      <c r="E263" s="37" t="s">
        <v>9</v>
      </c>
      <c r="F263" s="37" t="s">
        <v>323</v>
      </c>
      <c r="G263" s="39" t="s">
        <v>15</v>
      </c>
    </row>
    <row r="264" spans="1:7" x14ac:dyDescent="0.25">
      <c r="A264" s="35">
        <v>44353</v>
      </c>
      <c r="B264" s="36">
        <v>2517</v>
      </c>
      <c r="C264" s="37" t="s">
        <v>324</v>
      </c>
      <c r="D264" s="38">
        <v>648729.99999999988</v>
      </c>
      <c r="E264" s="37" t="s">
        <v>9</v>
      </c>
      <c r="F264" s="37" t="s">
        <v>325</v>
      </c>
      <c r="G264" s="39" t="s">
        <v>15</v>
      </c>
    </row>
    <row r="265" spans="1:7" x14ac:dyDescent="0.25">
      <c r="A265" s="35">
        <v>44261</v>
      </c>
      <c r="B265" s="36">
        <v>2518</v>
      </c>
      <c r="C265" s="37" t="s">
        <v>324</v>
      </c>
      <c r="D265" s="38">
        <v>158774.99999999997</v>
      </c>
      <c r="E265" s="37" t="s">
        <v>9</v>
      </c>
      <c r="F265" s="37" t="s">
        <v>325</v>
      </c>
      <c r="G265" s="39" t="s">
        <v>15</v>
      </c>
    </row>
    <row r="266" spans="1:7" x14ac:dyDescent="0.25">
      <c r="A266" s="35">
        <v>44306</v>
      </c>
      <c r="B266" s="36" t="s">
        <v>326</v>
      </c>
      <c r="C266" s="37" t="s">
        <v>324</v>
      </c>
      <c r="D266" s="38">
        <v>67297.460000000006</v>
      </c>
      <c r="E266" s="37" t="s">
        <v>9</v>
      </c>
      <c r="F266" s="37" t="s">
        <v>325</v>
      </c>
      <c r="G266" s="39" t="s">
        <v>15</v>
      </c>
    </row>
    <row r="267" spans="1:7" x14ac:dyDescent="0.25">
      <c r="A267" s="35">
        <v>44512</v>
      </c>
      <c r="B267" s="36" t="s">
        <v>327</v>
      </c>
      <c r="C267" s="37" t="s">
        <v>324</v>
      </c>
      <c r="D267" s="38">
        <f>474799.64+3000</f>
        <v>477799.64</v>
      </c>
      <c r="E267" s="37" t="s">
        <v>9</v>
      </c>
      <c r="F267" s="37" t="s">
        <v>328</v>
      </c>
      <c r="G267" s="39" t="s">
        <v>15</v>
      </c>
    </row>
    <row r="268" spans="1:7" x14ac:dyDescent="0.25">
      <c r="A268" s="35">
        <v>44589</v>
      </c>
      <c r="B268" s="36" t="s">
        <v>329</v>
      </c>
      <c r="C268" s="37" t="s">
        <v>324</v>
      </c>
      <c r="D268" s="38">
        <f>349255.94+3696</f>
        <v>352951.94</v>
      </c>
      <c r="E268" s="37" t="s">
        <v>9</v>
      </c>
      <c r="F268" s="37" t="s">
        <v>242</v>
      </c>
      <c r="G268" s="39" t="s">
        <v>15</v>
      </c>
    </row>
    <row r="269" spans="1:7" x14ac:dyDescent="0.25">
      <c r="A269" s="35">
        <v>44589</v>
      </c>
      <c r="B269" s="36" t="s">
        <v>330</v>
      </c>
      <c r="C269" s="37" t="s">
        <v>324</v>
      </c>
      <c r="D269" s="38">
        <f>238135.08+1870</f>
        <v>240005.08</v>
      </c>
      <c r="E269" s="37" t="s">
        <v>9</v>
      </c>
      <c r="F269" s="37" t="s">
        <v>242</v>
      </c>
      <c r="G269" s="39" t="s">
        <v>15</v>
      </c>
    </row>
    <row r="270" spans="1:7" x14ac:dyDescent="0.25">
      <c r="A270" s="35">
        <v>44601</v>
      </c>
      <c r="B270" s="36" t="s">
        <v>331</v>
      </c>
      <c r="C270" s="37" t="s">
        <v>324</v>
      </c>
      <c r="D270" s="38">
        <f>36013.56+1134</f>
        <v>37147.56</v>
      </c>
      <c r="E270" s="37" t="s">
        <v>9</v>
      </c>
      <c r="F270" s="37" t="s">
        <v>332</v>
      </c>
      <c r="G270" s="39" t="s">
        <v>15</v>
      </c>
    </row>
    <row r="271" spans="1:7" x14ac:dyDescent="0.25">
      <c r="A271" s="35">
        <v>44627</v>
      </c>
      <c r="B271" s="36" t="s">
        <v>333</v>
      </c>
      <c r="C271" s="37" t="s">
        <v>324</v>
      </c>
      <c r="D271" s="38">
        <f>93635.59+1813</f>
        <v>95448.59</v>
      </c>
      <c r="E271" s="37" t="s">
        <v>9</v>
      </c>
      <c r="F271" s="37" t="s">
        <v>334</v>
      </c>
      <c r="G271" s="39" t="s">
        <v>15</v>
      </c>
    </row>
    <row r="272" spans="1:7" x14ac:dyDescent="0.25">
      <c r="A272" s="35">
        <v>42987</v>
      </c>
      <c r="B272" s="40" t="s">
        <v>335</v>
      </c>
      <c r="C272" s="37" t="s">
        <v>336</v>
      </c>
      <c r="D272" s="38">
        <v>24125.999999999996</v>
      </c>
      <c r="E272" s="37" t="s">
        <v>9</v>
      </c>
      <c r="F272" s="37" t="s">
        <v>337</v>
      </c>
      <c r="G272" s="39" t="s">
        <v>15</v>
      </c>
    </row>
    <row r="273" spans="1:7" x14ac:dyDescent="0.25">
      <c r="A273" s="35">
        <v>42989</v>
      </c>
      <c r="B273" s="40" t="s">
        <v>338</v>
      </c>
      <c r="C273" s="37" t="s">
        <v>336</v>
      </c>
      <c r="D273" s="38">
        <v>230450.99999999997</v>
      </c>
      <c r="E273" s="37" t="s">
        <v>9</v>
      </c>
      <c r="F273" s="37" t="s">
        <v>337</v>
      </c>
      <c r="G273" s="39" t="s">
        <v>15</v>
      </c>
    </row>
    <row r="274" spans="1:7" x14ac:dyDescent="0.25">
      <c r="A274" s="35">
        <v>43025</v>
      </c>
      <c r="B274" s="40" t="s">
        <v>339</v>
      </c>
      <c r="C274" s="37" t="s">
        <v>336</v>
      </c>
      <c r="D274" s="38">
        <v>41247.999999999993</v>
      </c>
      <c r="E274" s="37" t="s">
        <v>9</v>
      </c>
      <c r="F274" s="37" t="s">
        <v>337</v>
      </c>
      <c r="G274" s="39" t="s">
        <v>15</v>
      </c>
    </row>
    <row r="275" spans="1:7" x14ac:dyDescent="0.25">
      <c r="A275" s="35">
        <v>43022</v>
      </c>
      <c r="B275" s="40" t="s">
        <v>340</v>
      </c>
      <c r="C275" s="37" t="s">
        <v>336</v>
      </c>
      <c r="D275" s="38">
        <v>357773.00000000006</v>
      </c>
      <c r="E275" s="37" t="s">
        <v>9</v>
      </c>
      <c r="F275" s="37" t="s">
        <v>337</v>
      </c>
      <c r="G275" s="39" t="s">
        <v>15</v>
      </c>
    </row>
    <row r="276" spans="1:7" x14ac:dyDescent="0.25">
      <c r="A276" s="35">
        <v>43049</v>
      </c>
      <c r="B276" s="40" t="s">
        <v>341</v>
      </c>
      <c r="C276" s="37" t="s">
        <v>336</v>
      </c>
      <c r="D276" s="38">
        <v>302044.99999999994</v>
      </c>
      <c r="E276" s="37" t="s">
        <v>9</v>
      </c>
      <c r="F276" s="37" t="s">
        <v>337</v>
      </c>
      <c r="G276" s="39" t="s">
        <v>15</v>
      </c>
    </row>
    <row r="277" spans="1:7" x14ac:dyDescent="0.25">
      <c r="A277" s="35">
        <v>43055</v>
      </c>
      <c r="B277" s="40" t="s">
        <v>342</v>
      </c>
      <c r="C277" s="37" t="s">
        <v>336</v>
      </c>
      <c r="D277" s="38">
        <v>39896</v>
      </c>
      <c r="E277" s="37" t="s">
        <v>9</v>
      </c>
      <c r="F277" s="37" t="s">
        <v>337</v>
      </c>
      <c r="G277" s="39" t="s">
        <v>15</v>
      </c>
    </row>
    <row r="278" spans="1:7" x14ac:dyDescent="0.25">
      <c r="A278" s="35">
        <v>43056</v>
      </c>
      <c r="B278" s="40" t="s">
        <v>343</v>
      </c>
      <c r="C278" s="37" t="s">
        <v>336</v>
      </c>
      <c r="D278" s="38">
        <v>34909</v>
      </c>
      <c r="E278" s="37" t="s">
        <v>9</v>
      </c>
      <c r="F278" s="37" t="s">
        <v>337</v>
      </c>
      <c r="G278" s="39" t="s">
        <v>15</v>
      </c>
    </row>
    <row r="279" spans="1:7" x14ac:dyDescent="0.25">
      <c r="A279" s="35">
        <v>43183</v>
      </c>
      <c r="B279" s="40" t="s">
        <v>344</v>
      </c>
      <c r="C279" s="37" t="s">
        <v>336</v>
      </c>
      <c r="D279" s="38">
        <v>600941.99999999988</v>
      </c>
      <c r="E279" s="37" t="s">
        <v>9</v>
      </c>
      <c r="F279" s="37" t="s">
        <v>337</v>
      </c>
      <c r="G279" s="39" t="s">
        <v>15</v>
      </c>
    </row>
    <row r="280" spans="1:7" x14ac:dyDescent="0.25">
      <c r="A280" s="35">
        <v>43632</v>
      </c>
      <c r="B280" s="36" t="s">
        <v>345</v>
      </c>
      <c r="C280" s="37" t="s">
        <v>346</v>
      </c>
      <c r="D280" s="38">
        <v>249648</v>
      </c>
      <c r="E280" s="37" t="s">
        <v>9</v>
      </c>
      <c r="F280" s="37" t="s">
        <v>347</v>
      </c>
      <c r="G280" s="39" t="s">
        <v>21</v>
      </c>
    </row>
    <row r="281" spans="1:7" x14ac:dyDescent="0.25">
      <c r="A281" s="35">
        <v>44361</v>
      </c>
      <c r="B281" s="36">
        <v>2107100112</v>
      </c>
      <c r="C281" s="37" t="s">
        <v>348</v>
      </c>
      <c r="D281" s="38">
        <v>195200</v>
      </c>
      <c r="E281" s="37" t="s">
        <v>9</v>
      </c>
      <c r="F281" s="37" t="s">
        <v>349</v>
      </c>
      <c r="G281" s="39" t="s">
        <v>239</v>
      </c>
    </row>
    <row r="282" spans="1:7" x14ac:dyDescent="0.25">
      <c r="A282" s="35">
        <v>43159</v>
      </c>
      <c r="B282" s="36">
        <v>76</v>
      </c>
      <c r="C282" s="37" t="s">
        <v>195</v>
      </c>
      <c r="D282" s="38">
        <v>13888811</v>
      </c>
      <c r="E282" s="37" t="s">
        <v>9</v>
      </c>
      <c r="F282" s="37" t="s">
        <v>196</v>
      </c>
      <c r="G282" s="39" t="s">
        <v>15</v>
      </c>
    </row>
    <row r="283" spans="1:7" x14ac:dyDescent="0.25">
      <c r="A283" s="35">
        <v>44189</v>
      </c>
      <c r="B283" s="36">
        <v>2252</v>
      </c>
      <c r="C283" s="37" t="s">
        <v>350</v>
      </c>
      <c r="D283" s="38">
        <v>14898</v>
      </c>
      <c r="E283" s="37" t="s">
        <v>9</v>
      </c>
      <c r="F283" s="37" t="s">
        <v>262</v>
      </c>
      <c r="G283" s="39" t="s">
        <v>15</v>
      </c>
    </row>
    <row r="284" spans="1:7" x14ac:dyDescent="0.25">
      <c r="A284" s="35">
        <v>44258</v>
      </c>
      <c r="B284" s="36">
        <v>2749</v>
      </c>
      <c r="C284" s="37" t="s">
        <v>350</v>
      </c>
      <c r="D284" s="38">
        <v>16392</v>
      </c>
      <c r="E284" s="37" t="s">
        <v>9</v>
      </c>
      <c r="F284" s="37" t="s">
        <v>262</v>
      </c>
      <c r="G284" s="39" t="s">
        <v>15</v>
      </c>
    </row>
    <row r="285" spans="1:7" x14ac:dyDescent="0.25">
      <c r="A285" s="35">
        <v>44425</v>
      </c>
      <c r="B285" s="36">
        <v>987</v>
      </c>
      <c r="C285" s="37" t="s">
        <v>350</v>
      </c>
      <c r="D285" s="38">
        <v>18136</v>
      </c>
      <c r="E285" s="37" t="s">
        <v>9</v>
      </c>
      <c r="F285" s="37" t="s">
        <v>262</v>
      </c>
      <c r="G285" s="39" t="s">
        <v>15</v>
      </c>
    </row>
    <row r="286" spans="1:7" x14ac:dyDescent="0.25">
      <c r="A286" s="35">
        <v>44413</v>
      </c>
      <c r="B286" s="36">
        <v>791</v>
      </c>
      <c r="C286" s="37" t="s">
        <v>350</v>
      </c>
      <c r="D286" s="38">
        <v>18096</v>
      </c>
      <c r="E286" s="37" t="s">
        <v>9</v>
      </c>
      <c r="F286" s="37" t="s">
        <v>262</v>
      </c>
      <c r="G286" s="39" t="s">
        <v>15</v>
      </c>
    </row>
    <row r="287" spans="1:7" x14ac:dyDescent="0.25">
      <c r="A287" s="35">
        <v>44627</v>
      </c>
      <c r="B287" s="36">
        <v>4467</v>
      </c>
      <c r="C287" s="37" t="s">
        <v>350</v>
      </c>
      <c r="D287" s="38">
        <v>17476</v>
      </c>
      <c r="E287" s="37" t="s">
        <v>9</v>
      </c>
      <c r="F287" s="37" t="s">
        <v>262</v>
      </c>
      <c r="G287" s="39" t="s">
        <v>15</v>
      </c>
    </row>
    <row r="288" spans="1:7" x14ac:dyDescent="0.25">
      <c r="A288" s="35">
        <v>43182</v>
      </c>
      <c r="B288" s="36" t="s">
        <v>351</v>
      </c>
      <c r="C288" s="37" t="s">
        <v>352</v>
      </c>
      <c r="D288" s="38">
        <v>17000</v>
      </c>
      <c r="E288" s="37" t="s">
        <v>353</v>
      </c>
      <c r="F288" s="37" t="s">
        <v>354</v>
      </c>
      <c r="G288" s="39" t="s">
        <v>49</v>
      </c>
    </row>
    <row r="289" spans="1:7" x14ac:dyDescent="0.25">
      <c r="A289" s="35">
        <v>43522</v>
      </c>
      <c r="B289" s="36" t="s">
        <v>355</v>
      </c>
      <c r="C289" s="37" t="s">
        <v>352</v>
      </c>
      <c r="D289" s="38">
        <v>20060</v>
      </c>
      <c r="E289" s="37" t="s">
        <v>23</v>
      </c>
      <c r="F289" s="37" t="s">
        <v>86</v>
      </c>
      <c r="G289" s="39" t="s">
        <v>49</v>
      </c>
    </row>
    <row r="290" spans="1:7" x14ac:dyDescent="0.25">
      <c r="A290" s="35">
        <v>43799</v>
      </c>
      <c r="B290" s="36" t="s">
        <v>356</v>
      </c>
      <c r="C290" s="37" t="s">
        <v>357</v>
      </c>
      <c r="D290" s="38">
        <v>50000</v>
      </c>
      <c r="E290" s="37" t="s">
        <v>23</v>
      </c>
      <c r="F290" s="37" t="s">
        <v>24</v>
      </c>
      <c r="G290" s="39" t="s">
        <v>26</v>
      </c>
    </row>
    <row r="291" spans="1:7" x14ac:dyDescent="0.25">
      <c r="A291" s="35">
        <v>43280</v>
      </c>
      <c r="B291" s="36">
        <v>147</v>
      </c>
      <c r="C291" s="37" t="s">
        <v>358</v>
      </c>
      <c r="D291" s="38">
        <v>93524.999999999985</v>
      </c>
      <c r="E291" s="37" t="s">
        <v>9</v>
      </c>
      <c r="F291" s="37" t="s">
        <v>58</v>
      </c>
      <c r="G291" s="39" t="s">
        <v>21</v>
      </c>
    </row>
    <row r="292" spans="1:7" x14ac:dyDescent="0.25">
      <c r="A292" s="35">
        <v>43339</v>
      </c>
      <c r="B292" s="36">
        <v>181</v>
      </c>
      <c r="C292" s="37" t="s">
        <v>358</v>
      </c>
      <c r="D292" s="38">
        <v>6844</v>
      </c>
      <c r="E292" s="37" t="s">
        <v>9</v>
      </c>
      <c r="F292" s="37" t="s">
        <v>144</v>
      </c>
      <c r="G292" s="39" t="s">
        <v>21</v>
      </c>
    </row>
    <row r="293" spans="1:7" x14ac:dyDescent="0.25">
      <c r="A293" s="35">
        <v>43352</v>
      </c>
      <c r="B293" s="36">
        <v>189</v>
      </c>
      <c r="C293" s="37" t="s">
        <v>358</v>
      </c>
      <c r="D293" s="38">
        <v>41595</v>
      </c>
      <c r="E293" s="37" t="s">
        <v>9</v>
      </c>
      <c r="F293" s="37" t="s">
        <v>58</v>
      </c>
      <c r="G293" s="39" t="s">
        <v>21</v>
      </c>
    </row>
    <row r="294" spans="1:7" x14ac:dyDescent="0.25">
      <c r="A294" s="35">
        <v>43544</v>
      </c>
      <c r="B294" s="36">
        <v>252</v>
      </c>
      <c r="C294" s="37" t="s">
        <v>358</v>
      </c>
      <c r="D294" s="38">
        <v>34249</v>
      </c>
      <c r="E294" s="37" t="s">
        <v>9</v>
      </c>
      <c r="F294" s="37" t="s">
        <v>359</v>
      </c>
      <c r="G294" s="39" t="s">
        <v>21</v>
      </c>
    </row>
    <row r="295" spans="1:7" x14ac:dyDescent="0.25">
      <c r="A295" s="35">
        <v>44265</v>
      </c>
      <c r="B295" s="36" t="s">
        <v>360</v>
      </c>
      <c r="C295" s="37" t="s">
        <v>361</v>
      </c>
      <c r="D295" s="38">
        <v>111983</v>
      </c>
      <c r="E295" s="37" t="s">
        <v>9</v>
      </c>
      <c r="F295" s="37" t="s">
        <v>362</v>
      </c>
      <c r="G295" s="39" t="s">
        <v>15</v>
      </c>
    </row>
    <row r="296" spans="1:7" x14ac:dyDescent="0.25">
      <c r="A296" s="35">
        <v>44273</v>
      </c>
      <c r="B296" s="36" t="s">
        <v>363</v>
      </c>
      <c r="C296" s="37" t="s">
        <v>361</v>
      </c>
      <c r="D296" s="38">
        <v>108675</v>
      </c>
      <c r="E296" s="37" t="s">
        <v>9</v>
      </c>
      <c r="F296" s="37" t="s">
        <v>362</v>
      </c>
      <c r="G296" s="39" t="s">
        <v>15</v>
      </c>
    </row>
    <row r="297" spans="1:7" x14ac:dyDescent="0.25">
      <c r="A297" s="35">
        <v>44273</v>
      </c>
      <c r="B297" s="36" t="s">
        <v>364</v>
      </c>
      <c r="C297" s="37" t="s">
        <v>361</v>
      </c>
      <c r="D297" s="38">
        <v>18162.999999999996</v>
      </c>
      <c r="E297" s="37" t="s">
        <v>9</v>
      </c>
      <c r="F297" s="37" t="s">
        <v>365</v>
      </c>
      <c r="G297" s="39" t="s">
        <v>15</v>
      </c>
    </row>
    <row r="298" spans="1:7" x14ac:dyDescent="0.25">
      <c r="A298" s="35">
        <v>44268</v>
      </c>
      <c r="B298" s="36" t="s">
        <v>366</v>
      </c>
      <c r="C298" s="37" t="s">
        <v>361</v>
      </c>
      <c r="D298" s="38">
        <v>27243.999999999996</v>
      </c>
      <c r="E298" s="37" t="s">
        <v>9</v>
      </c>
      <c r="F298" s="37" t="s">
        <v>365</v>
      </c>
      <c r="G298" s="39" t="s">
        <v>15</v>
      </c>
    </row>
    <row r="299" spans="1:7" x14ac:dyDescent="0.25">
      <c r="A299" s="35">
        <v>44268</v>
      </c>
      <c r="B299" s="36" t="s">
        <v>367</v>
      </c>
      <c r="C299" s="37" t="s">
        <v>361</v>
      </c>
      <c r="D299" s="38">
        <v>102296.00000000001</v>
      </c>
      <c r="E299" s="37" t="s">
        <v>9</v>
      </c>
      <c r="F299" s="37" t="s">
        <v>362</v>
      </c>
      <c r="G299" s="39" t="s">
        <v>15</v>
      </c>
    </row>
    <row r="300" spans="1:7" x14ac:dyDescent="0.25">
      <c r="A300" s="35">
        <v>44586</v>
      </c>
      <c r="B300" s="36" t="s">
        <v>368</v>
      </c>
      <c r="C300" s="37" t="s">
        <v>361</v>
      </c>
      <c r="D300" s="38">
        <v>108868</v>
      </c>
      <c r="E300" s="37" t="s">
        <v>9</v>
      </c>
      <c r="F300" s="37" t="s">
        <v>369</v>
      </c>
      <c r="G300" s="39" t="s">
        <v>15</v>
      </c>
    </row>
    <row r="301" spans="1:7" x14ac:dyDescent="0.25">
      <c r="A301" s="35">
        <v>44586</v>
      </c>
      <c r="B301" s="36" t="s">
        <v>370</v>
      </c>
      <c r="C301" s="37" t="s">
        <v>361</v>
      </c>
      <c r="D301" s="38">
        <v>14238</v>
      </c>
      <c r="E301" s="37" t="s">
        <v>9</v>
      </c>
      <c r="F301" s="37" t="s">
        <v>365</v>
      </c>
      <c r="G301" s="39" t="s">
        <v>15</v>
      </c>
    </row>
    <row r="302" spans="1:7" x14ac:dyDescent="0.25">
      <c r="A302" s="35">
        <v>44588</v>
      </c>
      <c r="B302" s="36" t="s">
        <v>371</v>
      </c>
      <c r="C302" s="37" t="s">
        <v>361</v>
      </c>
      <c r="D302" s="38">
        <v>107899</v>
      </c>
      <c r="E302" s="37" t="s">
        <v>9</v>
      </c>
      <c r="F302" s="37" t="s">
        <v>369</v>
      </c>
      <c r="G302" s="39" t="s">
        <v>15</v>
      </c>
    </row>
    <row r="303" spans="1:7" x14ac:dyDescent="0.25">
      <c r="A303" s="35">
        <v>44588</v>
      </c>
      <c r="B303" s="36" t="s">
        <v>372</v>
      </c>
      <c r="C303" s="37" t="s">
        <v>361</v>
      </c>
      <c r="D303" s="38">
        <v>14238</v>
      </c>
      <c r="E303" s="37" t="s">
        <v>9</v>
      </c>
      <c r="F303" s="37" t="s">
        <v>365</v>
      </c>
      <c r="G303" s="39" t="s">
        <v>15</v>
      </c>
    </row>
    <row r="304" spans="1:7" x14ac:dyDescent="0.25">
      <c r="A304" s="35">
        <v>44323</v>
      </c>
      <c r="B304" s="36" t="s">
        <v>373</v>
      </c>
      <c r="C304" s="37" t="s">
        <v>374</v>
      </c>
      <c r="D304" s="38">
        <v>7795.26</v>
      </c>
      <c r="E304" s="37" t="s">
        <v>9</v>
      </c>
      <c r="F304" s="37" t="s">
        <v>375</v>
      </c>
      <c r="G304" s="39" t="s">
        <v>21</v>
      </c>
    </row>
    <row r="305" spans="1:7" x14ac:dyDescent="0.25">
      <c r="A305" s="35">
        <v>44357</v>
      </c>
      <c r="B305" s="36" t="s">
        <v>376</v>
      </c>
      <c r="C305" s="37" t="s">
        <v>377</v>
      </c>
      <c r="D305" s="38">
        <v>9339.68</v>
      </c>
      <c r="E305" s="37" t="s">
        <v>9</v>
      </c>
      <c r="F305" s="37" t="s">
        <v>63</v>
      </c>
      <c r="G305" s="39" t="s">
        <v>64</v>
      </c>
    </row>
    <row r="306" spans="1:7" x14ac:dyDescent="0.25">
      <c r="A306" s="35">
        <v>44557</v>
      </c>
      <c r="B306" s="36" t="s">
        <v>378</v>
      </c>
      <c r="C306" s="37" t="s">
        <v>377</v>
      </c>
      <c r="D306" s="38">
        <v>198522</v>
      </c>
      <c r="E306" s="37" t="s">
        <v>9</v>
      </c>
      <c r="F306" s="37" t="s">
        <v>20</v>
      </c>
      <c r="G306" s="39" t="s">
        <v>64</v>
      </c>
    </row>
    <row r="307" spans="1:7" x14ac:dyDescent="0.25">
      <c r="A307" s="35">
        <v>44487</v>
      </c>
      <c r="B307" s="36" t="s">
        <v>379</v>
      </c>
      <c r="C307" s="37" t="s">
        <v>377</v>
      </c>
      <c r="D307" s="38">
        <v>145.19999999999999</v>
      </c>
      <c r="E307" s="37" t="s">
        <v>9</v>
      </c>
      <c r="F307" s="37" t="s">
        <v>380</v>
      </c>
      <c r="G307" s="39" t="s">
        <v>64</v>
      </c>
    </row>
    <row r="308" spans="1:7" x14ac:dyDescent="0.25">
      <c r="A308" s="35">
        <v>44489</v>
      </c>
      <c r="B308" s="36" t="s">
        <v>381</v>
      </c>
      <c r="C308" s="37" t="s">
        <v>377</v>
      </c>
      <c r="D308" s="38">
        <v>12453.28</v>
      </c>
      <c r="E308" s="37" t="s">
        <v>9</v>
      </c>
      <c r="F308" s="37" t="s">
        <v>380</v>
      </c>
      <c r="G308" s="39" t="s">
        <v>64</v>
      </c>
    </row>
    <row r="309" spans="1:7" x14ac:dyDescent="0.25">
      <c r="A309" s="35">
        <v>44492</v>
      </c>
      <c r="B309" s="36" t="s">
        <v>382</v>
      </c>
      <c r="C309" s="37" t="s">
        <v>377</v>
      </c>
      <c r="D309" s="38">
        <v>833.81</v>
      </c>
      <c r="E309" s="37" t="s">
        <v>9</v>
      </c>
      <c r="F309" s="37" t="s">
        <v>380</v>
      </c>
      <c r="G309" s="39" t="s">
        <v>64</v>
      </c>
    </row>
    <row r="310" spans="1:7" x14ac:dyDescent="0.25">
      <c r="A310" s="35">
        <v>44498</v>
      </c>
      <c r="B310" s="36" t="s">
        <v>383</v>
      </c>
      <c r="C310" s="37" t="s">
        <v>377</v>
      </c>
      <c r="D310" s="38">
        <v>4104.46</v>
      </c>
      <c r="E310" s="37" t="s">
        <v>9</v>
      </c>
      <c r="F310" s="37" t="s">
        <v>380</v>
      </c>
      <c r="G310" s="39" t="s">
        <v>64</v>
      </c>
    </row>
    <row r="311" spans="1:7" x14ac:dyDescent="0.25">
      <c r="A311" s="35">
        <v>44518</v>
      </c>
      <c r="B311" s="36" t="s">
        <v>384</v>
      </c>
      <c r="C311" s="37" t="s">
        <v>377</v>
      </c>
      <c r="D311" s="38">
        <v>26292.16</v>
      </c>
      <c r="E311" s="37" t="s">
        <v>9</v>
      </c>
      <c r="F311" s="37" t="s">
        <v>63</v>
      </c>
      <c r="G311" s="39" t="s">
        <v>64</v>
      </c>
    </row>
    <row r="312" spans="1:7" x14ac:dyDescent="0.25">
      <c r="A312" s="35">
        <v>44555</v>
      </c>
      <c r="B312" s="36" t="s">
        <v>385</v>
      </c>
      <c r="C312" s="37" t="s">
        <v>377</v>
      </c>
      <c r="D312" s="38">
        <v>6689.84</v>
      </c>
      <c r="E312" s="37" t="s">
        <v>9</v>
      </c>
      <c r="F312" s="37" t="s">
        <v>63</v>
      </c>
      <c r="G312" s="39" t="s">
        <v>64</v>
      </c>
    </row>
    <row r="313" spans="1:7" x14ac:dyDescent="0.25">
      <c r="A313" s="35">
        <v>44555</v>
      </c>
      <c r="B313" s="36" t="s">
        <v>386</v>
      </c>
      <c r="C313" s="37" t="s">
        <v>377</v>
      </c>
      <c r="D313" s="38">
        <v>1372.02</v>
      </c>
      <c r="E313" s="37" t="s">
        <v>9</v>
      </c>
      <c r="F313" s="37" t="s">
        <v>63</v>
      </c>
      <c r="G313" s="39" t="s">
        <v>64</v>
      </c>
    </row>
    <row r="314" spans="1:7" x14ac:dyDescent="0.25">
      <c r="A314" s="35">
        <v>44557</v>
      </c>
      <c r="B314" s="36" t="s">
        <v>387</v>
      </c>
      <c r="C314" s="37" t="s">
        <v>377</v>
      </c>
      <c r="D314" s="38">
        <v>32242.36</v>
      </c>
      <c r="E314" s="37" t="s">
        <v>9</v>
      </c>
      <c r="F314" s="37" t="s">
        <v>63</v>
      </c>
      <c r="G314" s="39" t="s">
        <v>64</v>
      </c>
    </row>
    <row r="315" spans="1:7" x14ac:dyDescent="0.25">
      <c r="A315" s="35">
        <v>44558</v>
      </c>
      <c r="B315" s="36" t="s">
        <v>388</v>
      </c>
      <c r="C315" s="37" t="s">
        <v>377</v>
      </c>
      <c r="D315" s="38">
        <v>29614.080000000002</v>
      </c>
      <c r="E315" s="37" t="s">
        <v>9</v>
      </c>
      <c r="F315" s="37" t="s">
        <v>63</v>
      </c>
      <c r="G315" s="39" t="s">
        <v>64</v>
      </c>
    </row>
    <row r="316" spans="1:7" x14ac:dyDescent="0.25">
      <c r="A316" s="35">
        <v>44559</v>
      </c>
      <c r="B316" s="36" t="s">
        <v>389</v>
      </c>
      <c r="C316" s="37" t="s">
        <v>377</v>
      </c>
      <c r="D316" s="38">
        <v>38490.199999999997</v>
      </c>
      <c r="E316" s="37" t="s">
        <v>9</v>
      </c>
      <c r="F316" s="37" t="s">
        <v>63</v>
      </c>
      <c r="G316" s="39" t="s">
        <v>64</v>
      </c>
    </row>
    <row r="317" spans="1:7" x14ac:dyDescent="0.25">
      <c r="A317" s="35">
        <v>44629</v>
      </c>
      <c r="B317" s="36" t="s">
        <v>390</v>
      </c>
      <c r="C317" s="37" t="s">
        <v>377</v>
      </c>
      <c r="D317" s="38">
        <v>6297.55</v>
      </c>
      <c r="E317" s="37" t="s">
        <v>9</v>
      </c>
      <c r="F317" s="37" t="s">
        <v>63</v>
      </c>
      <c r="G317" s="39" t="s">
        <v>64</v>
      </c>
    </row>
    <row r="318" spans="1:7" x14ac:dyDescent="0.25">
      <c r="A318" s="35">
        <v>44648</v>
      </c>
      <c r="B318" s="36" t="s">
        <v>391</v>
      </c>
      <c r="C318" s="37" t="s">
        <v>377</v>
      </c>
      <c r="D318" s="38">
        <v>123893.08</v>
      </c>
      <c r="E318" s="37" t="s">
        <v>9</v>
      </c>
      <c r="F318" s="37" t="s">
        <v>392</v>
      </c>
      <c r="G318" s="39" t="s">
        <v>64</v>
      </c>
    </row>
    <row r="319" spans="1:7" x14ac:dyDescent="0.25">
      <c r="A319" s="35">
        <v>44646</v>
      </c>
      <c r="B319" s="36" t="s">
        <v>393</v>
      </c>
      <c r="C319" s="37" t="s">
        <v>377</v>
      </c>
      <c r="D319" s="38">
        <v>65885.56</v>
      </c>
      <c r="E319" s="37" t="s">
        <v>9</v>
      </c>
      <c r="F319" s="37" t="s">
        <v>392</v>
      </c>
      <c r="G319" s="39" t="s">
        <v>64</v>
      </c>
    </row>
    <row r="320" spans="1:7" x14ac:dyDescent="0.25">
      <c r="A320" s="35">
        <v>44646</v>
      </c>
      <c r="B320" s="36" t="s">
        <v>394</v>
      </c>
      <c r="C320" s="37" t="s">
        <v>377</v>
      </c>
      <c r="D320" s="38">
        <v>2350.84</v>
      </c>
      <c r="E320" s="37" t="s">
        <v>9</v>
      </c>
      <c r="F320" s="37" t="s">
        <v>392</v>
      </c>
      <c r="G320" s="39" t="s">
        <v>64</v>
      </c>
    </row>
    <row r="321" spans="1:8" x14ac:dyDescent="0.25">
      <c r="A321" s="35">
        <v>44529</v>
      </c>
      <c r="B321" s="36" t="s">
        <v>395</v>
      </c>
      <c r="C321" s="37" t="s">
        <v>377</v>
      </c>
      <c r="D321" s="38">
        <v>13911.9</v>
      </c>
      <c r="E321" s="37" t="s">
        <v>9</v>
      </c>
      <c r="F321" s="37" t="s">
        <v>392</v>
      </c>
      <c r="G321" s="39" t="s">
        <v>64</v>
      </c>
    </row>
    <row r="322" spans="1:8" x14ac:dyDescent="0.25">
      <c r="A322" s="35">
        <v>43309</v>
      </c>
      <c r="B322" s="36">
        <v>562</v>
      </c>
      <c r="C322" s="37" t="s">
        <v>396</v>
      </c>
      <c r="D322" s="38">
        <f>16000+2400</f>
        <v>18400</v>
      </c>
      <c r="E322" s="37" t="s">
        <v>23</v>
      </c>
      <c r="F322" s="37" t="s">
        <v>397</v>
      </c>
      <c r="G322" s="39" t="s">
        <v>15</v>
      </c>
    </row>
    <row r="323" spans="1:8" x14ac:dyDescent="0.25">
      <c r="A323" s="35">
        <v>43185</v>
      </c>
      <c r="B323" s="40" t="s">
        <v>398</v>
      </c>
      <c r="C323" s="37" t="s">
        <v>399</v>
      </c>
      <c r="D323" s="38">
        <v>11835829</v>
      </c>
      <c r="E323" s="37" t="s">
        <v>9</v>
      </c>
      <c r="F323" s="37" t="s">
        <v>196</v>
      </c>
      <c r="G323" s="39" t="s">
        <v>15</v>
      </c>
    </row>
    <row r="324" spans="1:8" x14ac:dyDescent="0.25">
      <c r="A324" s="35">
        <v>43542</v>
      </c>
      <c r="B324" s="36">
        <v>229</v>
      </c>
      <c r="C324" s="37" t="s">
        <v>399</v>
      </c>
      <c r="D324" s="38">
        <v>14621982</v>
      </c>
      <c r="E324" s="37" t="s">
        <v>9</v>
      </c>
      <c r="F324" s="37" t="s">
        <v>400</v>
      </c>
      <c r="G324" s="39" t="s">
        <v>15</v>
      </c>
    </row>
    <row r="325" spans="1:8" x14ac:dyDescent="0.25">
      <c r="A325" s="35">
        <v>43809</v>
      </c>
      <c r="B325" s="36" t="s">
        <v>401</v>
      </c>
      <c r="C325" s="37" t="s">
        <v>399</v>
      </c>
      <c r="D325" s="38">
        <v>16166180</v>
      </c>
      <c r="E325" s="37" t="s">
        <v>9</v>
      </c>
      <c r="F325" s="37" t="s">
        <v>402</v>
      </c>
      <c r="G325" s="39" t="s">
        <v>15</v>
      </c>
    </row>
    <row r="326" spans="1:8" x14ac:dyDescent="0.25">
      <c r="A326" s="35">
        <v>43808</v>
      </c>
      <c r="B326" s="36" t="s">
        <v>403</v>
      </c>
      <c r="C326" s="37" t="s">
        <v>399</v>
      </c>
      <c r="D326" s="38">
        <v>2132082</v>
      </c>
      <c r="E326" s="37" t="s">
        <v>9</v>
      </c>
      <c r="F326" s="37" t="s">
        <v>81</v>
      </c>
      <c r="G326" s="39" t="s">
        <v>15</v>
      </c>
    </row>
    <row r="327" spans="1:8" x14ac:dyDescent="0.25">
      <c r="A327" s="35">
        <v>43809</v>
      </c>
      <c r="B327" s="36" t="s">
        <v>404</v>
      </c>
      <c r="C327" s="37" t="s">
        <v>399</v>
      </c>
      <c r="D327" s="38">
        <v>6867420</v>
      </c>
      <c r="E327" s="37" t="s">
        <v>9</v>
      </c>
      <c r="F327" s="37" t="s">
        <v>196</v>
      </c>
      <c r="G327" s="39" t="s">
        <v>15</v>
      </c>
    </row>
    <row r="328" spans="1:8" x14ac:dyDescent="0.25">
      <c r="A328" s="35">
        <v>43809</v>
      </c>
      <c r="B328" s="36" t="s">
        <v>405</v>
      </c>
      <c r="C328" s="37" t="s">
        <v>399</v>
      </c>
      <c r="D328" s="38">
        <v>4860586</v>
      </c>
      <c r="E328" s="37" t="s">
        <v>9</v>
      </c>
      <c r="F328" s="37" t="s">
        <v>406</v>
      </c>
      <c r="G328" s="39" t="s">
        <v>15</v>
      </c>
    </row>
    <row r="329" spans="1:8" x14ac:dyDescent="0.25">
      <c r="A329" s="35">
        <v>44627</v>
      </c>
      <c r="B329" s="36">
        <v>13</v>
      </c>
      <c r="C329" s="37" t="s">
        <v>407</v>
      </c>
      <c r="D329" s="38">
        <v>84960</v>
      </c>
      <c r="E329" s="37" t="s">
        <v>9</v>
      </c>
      <c r="F329" s="37" t="s">
        <v>408</v>
      </c>
      <c r="G329" s="39" t="s">
        <v>15</v>
      </c>
    </row>
    <row r="330" spans="1:8" x14ac:dyDescent="0.25">
      <c r="A330" s="35">
        <v>43677</v>
      </c>
      <c r="B330" s="36">
        <v>6080</v>
      </c>
      <c r="C330" s="37" t="s">
        <v>409</v>
      </c>
      <c r="D330" s="38">
        <v>128266</v>
      </c>
      <c r="E330" s="37" t="s">
        <v>9</v>
      </c>
      <c r="F330" s="37" t="s">
        <v>267</v>
      </c>
      <c r="G330" s="39" t="s">
        <v>410</v>
      </c>
    </row>
    <row r="331" spans="1:8" x14ac:dyDescent="0.25">
      <c r="A331" s="35">
        <v>44206</v>
      </c>
      <c r="B331" s="36"/>
      <c r="C331" s="37" t="s">
        <v>258</v>
      </c>
      <c r="D331" s="38">
        <v>46733</v>
      </c>
      <c r="E331" s="37" t="s">
        <v>9</v>
      </c>
      <c r="F331" s="37" t="s">
        <v>259</v>
      </c>
      <c r="G331" s="39" t="s">
        <v>15</v>
      </c>
      <c r="H331" t="s">
        <v>1857</v>
      </c>
    </row>
    <row r="332" spans="1:8" x14ac:dyDescent="0.25">
      <c r="A332" s="35">
        <v>44232</v>
      </c>
      <c r="B332" s="36">
        <v>11</v>
      </c>
      <c r="C332" s="37" t="s">
        <v>258</v>
      </c>
      <c r="D332" s="38">
        <v>63360</v>
      </c>
      <c r="E332" s="37" t="s">
        <v>9</v>
      </c>
      <c r="F332" s="37" t="s">
        <v>259</v>
      </c>
      <c r="G332" s="39" t="s">
        <v>15</v>
      </c>
    </row>
    <row r="333" spans="1:8" x14ac:dyDescent="0.25">
      <c r="A333" s="35">
        <v>44125</v>
      </c>
      <c r="B333" s="36">
        <v>203</v>
      </c>
      <c r="C333" s="37" t="s">
        <v>411</v>
      </c>
      <c r="D333" s="38">
        <v>4400</v>
      </c>
      <c r="E333" s="37" t="s">
        <v>9</v>
      </c>
      <c r="F333" s="37" t="s">
        <v>412</v>
      </c>
      <c r="G333" s="39" t="s">
        <v>15</v>
      </c>
    </row>
    <row r="334" spans="1:8" x14ac:dyDescent="0.25">
      <c r="A334" s="35">
        <v>44127</v>
      </c>
      <c r="B334" s="36">
        <v>209</v>
      </c>
      <c r="C334" s="37" t="s">
        <v>411</v>
      </c>
      <c r="D334" s="38">
        <v>1999.9999999999998</v>
      </c>
      <c r="E334" s="37" t="s">
        <v>9</v>
      </c>
      <c r="F334" s="37" t="s">
        <v>413</v>
      </c>
      <c r="G334" s="39" t="s">
        <v>15</v>
      </c>
    </row>
    <row r="335" spans="1:8" x14ac:dyDescent="0.25">
      <c r="A335" s="35">
        <v>43127</v>
      </c>
      <c r="B335" s="40" t="s">
        <v>414</v>
      </c>
      <c r="C335" s="37" t="s">
        <v>415</v>
      </c>
      <c r="D335" s="38">
        <v>297234.00000000006</v>
      </c>
      <c r="E335" s="37" t="s">
        <v>124</v>
      </c>
      <c r="F335" s="37" t="s">
        <v>337</v>
      </c>
      <c r="G335" s="39" t="s">
        <v>15</v>
      </c>
    </row>
    <row r="336" spans="1:8" x14ac:dyDescent="0.25">
      <c r="A336" s="35">
        <v>43111</v>
      </c>
      <c r="B336" s="40" t="s">
        <v>416</v>
      </c>
      <c r="C336" s="37" t="s">
        <v>415</v>
      </c>
      <c r="D336" s="38">
        <v>269641</v>
      </c>
      <c r="E336" s="37" t="s">
        <v>124</v>
      </c>
      <c r="F336" s="37" t="s">
        <v>337</v>
      </c>
      <c r="G336" s="39" t="s">
        <v>15</v>
      </c>
    </row>
    <row r="337" spans="1:7" x14ac:dyDescent="0.25">
      <c r="A337" s="35">
        <v>43643</v>
      </c>
      <c r="B337" s="36">
        <v>14</v>
      </c>
      <c r="C337" s="37" t="s">
        <v>417</v>
      </c>
      <c r="D337" s="38">
        <v>208740</v>
      </c>
      <c r="E337" s="37" t="s">
        <v>9</v>
      </c>
      <c r="F337" s="37" t="s">
        <v>418</v>
      </c>
      <c r="G337" s="39" t="s">
        <v>128</v>
      </c>
    </row>
    <row r="338" spans="1:7" x14ac:dyDescent="0.25">
      <c r="A338" s="35">
        <v>44025</v>
      </c>
      <c r="B338" s="36">
        <v>9</v>
      </c>
      <c r="C338" s="37" t="s">
        <v>417</v>
      </c>
      <c r="D338" s="38">
        <v>767800</v>
      </c>
      <c r="E338" s="37" t="s">
        <v>9</v>
      </c>
      <c r="F338" s="37" t="s">
        <v>418</v>
      </c>
      <c r="G338" s="39" t="s">
        <v>128</v>
      </c>
    </row>
    <row r="339" spans="1:7" x14ac:dyDescent="0.25">
      <c r="A339" s="35">
        <v>44094</v>
      </c>
      <c r="B339" s="36">
        <v>56</v>
      </c>
      <c r="C339" s="37" t="s">
        <v>417</v>
      </c>
      <c r="D339" s="38">
        <v>281900</v>
      </c>
      <c r="E339" s="37" t="s">
        <v>9</v>
      </c>
      <c r="F339" s="37" t="s">
        <v>418</v>
      </c>
      <c r="G339" s="39" t="s">
        <v>128</v>
      </c>
    </row>
    <row r="340" spans="1:7" x14ac:dyDescent="0.25">
      <c r="A340" s="35">
        <v>44076</v>
      </c>
      <c r="B340" s="36">
        <v>69</v>
      </c>
      <c r="C340" s="37" t="s">
        <v>417</v>
      </c>
      <c r="D340" s="38">
        <v>296850</v>
      </c>
      <c r="E340" s="37" t="s">
        <v>9</v>
      </c>
      <c r="F340" s="37" t="s">
        <v>418</v>
      </c>
      <c r="G340" s="39" t="s">
        <v>128</v>
      </c>
    </row>
    <row r="341" spans="1:7" x14ac:dyDescent="0.25">
      <c r="A341" s="35">
        <v>44368</v>
      </c>
      <c r="B341" s="36">
        <v>6</v>
      </c>
      <c r="C341" s="37" t="s">
        <v>417</v>
      </c>
      <c r="D341" s="38">
        <v>156300</v>
      </c>
      <c r="E341" s="37" t="s">
        <v>9</v>
      </c>
      <c r="F341" s="37" t="s">
        <v>418</v>
      </c>
      <c r="G341" s="39" t="s">
        <v>128</v>
      </c>
    </row>
    <row r="342" spans="1:7" x14ac:dyDescent="0.25">
      <c r="A342" s="35">
        <v>44368</v>
      </c>
      <c r="B342" s="36">
        <v>5</v>
      </c>
      <c r="C342" s="37" t="s">
        <v>417</v>
      </c>
      <c r="D342" s="38">
        <v>111140</v>
      </c>
      <c r="E342" s="37" t="s">
        <v>9</v>
      </c>
      <c r="F342" s="37" t="s">
        <v>418</v>
      </c>
      <c r="G342" s="39" t="s">
        <v>128</v>
      </c>
    </row>
    <row r="343" spans="1:7" x14ac:dyDescent="0.25">
      <c r="A343" s="35">
        <v>44368</v>
      </c>
      <c r="B343" s="36">
        <v>4</v>
      </c>
      <c r="C343" s="37" t="s">
        <v>417</v>
      </c>
      <c r="D343" s="38">
        <v>81025</v>
      </c>
      <c r="E343" s="37" t="s">
        <v>9</v>
      </c>
      <c r="F343" s="37" t="s">
        <v>418</v>
      </c>
      <c r="G343" s="39" t="s">
        <v>128</v>
      </c>
    </row>
    <row r="344" spans="1:7" x14ac:dyDescent="0.25">
      <c r="A344" s="35">
        <v>44368</v>
      </c>
      <c r="B344" s="36">
        <v>3</v>
      </c>
      <c r="C344" s="37" t="s">
        <v>417</v>
      </c>
      <c r="D344" s="38">
        <v>76500</v>
      </c>
      <c r="E344" s="37" t="s">
        <v>9</v>
      </c>
      <c r="F344" s="37" t="s">
        <v>418</v>
      </c>
      <c r="G344" s="39" t="s">
        <v>128</v>
      </c>
    </row>
    <row r="345" spans="1:7" x14ac:dyDescent="0.25">
      <c r="A345" s="35">
        <v>44368</v>
      </c>
      <c r="B345" s="36">
        <v>2</v>
      </c>
      <c r="C345" s="37" t="s">
        <v>417</v>
      </c>
      <c r="D345" s="38">
        <v>20160</v>
      </c>
      <c r="E345" s="37" t="s">
        <v>9</v>
      </c>
      <c r="F345" s="37" t="s">
        <v>418</v>
      </c>
      <c r="G345" s="39" t="s">
        <v>128</v>
      </c>
    </row>
    <row r="346" spans="1:7" x14ac:dyDescent="0.25">
      <c r="A346" s="35">
        <v>44368</v>
      </c>
      <c r="B346" s="36">
        <v>1</v>
      </c>
      <c r="C346" s="37" t="s">
        <v>417</v>
      </c>
      <c r="D346" s="38">
        <v>21690</v>
      </c>
      <c r="E346" s="37" t="s">
        <v>9</v>
      </c>
      <c r="F346" s="37" t="s">
        <v>418</v>
      </c>
      <c r="G346" s="39" t="s">
        <v>128</v>
      </c>
    </row>
    <row r="347" spans="1:7" x14ac:dyDescent="0.25">
      <c r="A347" s="35">
        <v>44368</v>
      </c>
      <c r="B347" s="36">
        <v>6</v>
      </c>
      <c r="C347" s="37" t="s">
        <v>417</v>
      </c>
      <c r="D347" s="38">
        <v>51410</v>
      </c>
      <c r="E347" s="37" t="s">
        <v>9</v>
      </c>
      <c r="F347" s="37" t="s">
        <v>418</v>
      </c>
      <c r="G347" s="39" t="s">
        <v>128</v>
      </c>
    </row>
    <row r="348" spans="1:7" x14ac:dyDescent="0.25">
      <c r="A348" s="35">
        <v>44368</v>
      </c>
      <c r="B348" s="36">
        <v>7</v>
      </c>
      <c r="C348" s="37" t="s">
        <v>417</v>
      </c>
      <c r="D348" s="38">
        <v>130150</v>
      </c>
      <c r="E348" s="37" t="s">
        <v>9</v>
      </c>
      <c r="F348" s="37" t="s">
        <v>418</v>
      </c>
      <c r="G348" s="39" t="s">
        <v>128</v>
      </c>
    </row>
    <row r="349" spans="1:7" x14ac:dyDescent="0.25">
      <c r="A349" s="35">
        <v>44368</v>
      </c>
      <c r="B349" s="36">
        <v>8</v>
      </c>
      <c r="C349" s="37" t="s">
        <v>417</v>
      </c>
      <c r="D349" s="38">
        <v>241400</v>
      </c>
      <c r="E349" s="37" t="s">
        <v>9</v>
      </c>
      <c r="F349" s="37" t="s">
        <v>418</v>
      </c>
      <c r="G349" s="39" t="s">
        <v>128</v>
      </c>
    </row>
    <row r="350" spans="1:7" x14ac:dyDescent="0.25">
      <c r="A350" s="35">
        <v>44368</v>
      </c>
      <c r="B350" s="36">
        <v>9</v>
      </c>
      <c r="C350" s="37" t="s">
        <v>417</v>
      </c>
      <c r="D350" s="38">
        <v>285800</v>
      </c>
      <c r="E350" s="37" t="s">
        <v>9</v>
      </c>
      <c r="F350" s="37" t="s">
        <v>418</v>
      </c>
      <c r="G350" s="39" t="s">
        <v>128</v>
      </c>
    </row>
    <row r="351" spans="1:7" x14ac:dyDescent="0.25">
      <c r="A351" s="35">
        <v>43299</v>
      </c>
      <c r="B351" s="36">
        <v>298</v>
      </c>
      <c r="C351" s="37" t="s">
        <v>419</v>
      </c>
      <c r="D351" s="38">
        <v>3540</v>
      </c>
      <c r="E351" s="37" t="s">
        <v>9</v>
      </c>
      <c r="F351" s="37" t="s">
        <v>230</v>
      </c>
      <c r="G351" s="39" t="s">
        <v>15</v>
      </c>
    </row>
    <row r="352" spans="1:7" x14ac:dyDescent="0.25">
      <c r="A352" s="35">
        <v>44438</v>
      </c>
      <c r="B352" s="36">
        <v>116</v>
      </c>
      <c r="C352" s="37" t="s">
        <v>420</v>
      </c>
      <c r="D352" s="38">
        <v>1000</v>
      </c>
      <c r="E352" s="37" t="s">
        <v>23</v>
      </c>
      <c r="F352" s="37" t="s">
        <v>421</v>
      </c>
      <c r="G352" s="39" t="s">
        <v>26</v>
      </c>
    </row>
    <row r="353" spans="1:7" x14ac:dyDescent="0.25">
      <c r="A353" s="35">
        <v>44411</v>
      </c>
      <c r="B353" s="36">
        <v>88</v>
      </c>
      <c r="C353" s="37" t="s">
        <v>420</v>
      </c>
      <c r="D353" s="38">
        <v>6000</v>
      </c>
      <c r="E353" s="37" t="s">
        <v>23</v>
      </c>
      <c r="F353" s="37" t="s">
        <v>24</v>
      </c>
      <c r="G353" s="39" t="s">
        <v>26</v>
      </c>
    </row>
    <row r="354" spans="1:7" x14ac:dyDescent="0.25">
      <c r="A354" s="35">
        <v>44482</v>
      </c>
      <c r="B354" s="36">
        <v>154</v>
      </c>
      <c r="C354" s="37" t="s">
        <v>420</v>
      </c>
      <c r="D354" s="38">
        <v>2000</v>
      </c>
      <c r="E354" s="37" t="s">
        <v>23</v>
      </c>
      <c r="F354" s="37" t="s">
        <v>24</v>
      </c>
      <c r="G354" s="39" t="s">
        <v>26</v>
      </c>
    </row>
    <row r="355" spans="1:7" x14ac:dyDescent="0.25">
      <c r="A355" s="35">
        <v>44578</v>
      </c>
      <c r="B355" s="36">
        <v>225</v>
      </c>
      <c r="C355" s="37" t="s">
        <v>420</v>
      </c>
      <c r="D355" s="38">
        <v>2000</v>
      </c>
      <c r="E355" s="37" t="s">
        <v>23</v>
      </c>
      <c r="F355" s="37" t="s">
        <v>422</v>
      </c>
      <c r="G355" s="39" t="s">
        <v>26</v>
      </c>
    </row>
    <row r="356" spans="1:7" x14ac:dyDescent="0.25">
      <c r="A356" s="35">
        <v>44596</v>
      </c>
      <c r="B356" s="36">
        <v>253</v>
      </c>
      <c r="C356" s="37" t="s">
        <v>420</v>
      </c>
      <c r="D356" s="38">
        <v>2000</v>
      </c>
      <c r="E356" s="37" t="s">
        <v>23</v>
      </c>
      <c r="F356" s="37" t="s">
        <v>24</v>
      </c>
      <c r="G356" s="39" t="s">
        <v>26</v>
      </c>
    </row>
    <row r="357" spans="1:7" x14ac:dyDescent="0.25">
      <c r="A357" s="35">
        <v>44609</v>
      </c>
      <c r="B357" s="36">
        <v>260</v>
      </c>
      <c r="C357" s="37" t="s">
        <v>420</v>
      </c>
      <c r="D357" s="38">
        <v>1000</v>
      </c>
      <c r="E357" s="37" t="s">
        <v>23</v>
      </c>
      <c r="F357" s="37" t="s">
        <v>24</v>
      </c>
      <c r="G357" s="39" t="s">
        <v>26</v>
      </c>
    </row>
    <row r="358" spans="1:7" x14ac:dyDescent="0.25">
      <c r="A358" s="35">
        <v>43595</v>
      </c>
      <c r="B358" s="36" t="s">
        <v>423</v>
      </c>
      <c r="C358" s="37" t="s">
        <v>424</v>
      </c>
      <c r="D358" s="38">
        <v>431302.7</v>
      </c>
      <c r="E358" s="37" t="s">
        <v>9</v>
      </c>
      <c r="F358" s="37" t="s">
        <v>425</v>
      </c>
      <c r="G358" s="39" t="s">
        <v>15</v>
      </c>
    </row>
    <row r="359" spans="1:7" x14ac:dyDescent="0.25">
      <c r="A359" s="35">
        <v>43601</v>
      </c>
      <c r="B359" s="36" t="s">
        <v>426</v>
      </c>
      <c r="C359" s="37" t="s">
        <v>424</v>
      </c>
      <c r="D359" s="38">
        <v>812522.9</v>
      </c>
      <c r="E359" s="37" t="s">
        <v>9</v>
      </c>
      <c r="F359" s="37" t="s">
        <v>425</v>
      </c>
      <c r="G359" s="39" t="s">
        <v>15</v>
      </c>
    </row>
    <row r="360" spans="1:7" x14ac:dyDescent="0.25">
      <c r="A360" s="35">
        <v>43602</v>
      </c>
      <c r="B360" s="36" t="s">
        <v>427</v>
      </c>
      <c r="C360" s="37" t="s">
        <v>424</v>
      </c>
      <c r="D360" s="38">
        <v>441135</v>
      </c>
      <c r="E360" s="37" t="s">
        <v>9</v>
      </c>
      <c r="F360" s="37" t="s">
        <v>425</v>
      </c>
      <c r="G360" s="39" t="s">
        <v>15</v>
      </c>
    </row>
    <row r="361" spans="1:7" x14ac:dyDescent="0.25">
      <c r="A361" s="35">
        <v>43605</v>
      </c>
      <c r="B361" s="36" t="s">
        <v>428</v>
      </c>
      <c r="C361" s="37" t="s">
        <v>424</v>
      </c>
      <c r="D361" s="38">
        <v>419377.6</v>
      </c>
      <c r="E361" s="37" t="s">
        <v>9</v>
      </c>
      <c r="F361" s="37" t="s">
        <v>425</v>
      </c>
      <c r="G361" s="39" t="s">
        <v>15</v>
      </c>
    </row>
    <row r="362" spans="1:7" x14ac:dyDescent="0.25">
      <c r="A362" s="35">
        <v>43595</v>
      </c>
      <c r="B362" s="36" t="s">
        <v>429</v>
      </c>
      <c r="C362" s="37" t="s">
        <v>424</v>
      </c>
      <c r="D362" s="38">
        <v>414992.8</v>
      </c>
      <c r="E362" s="37" t="s">
        <v>9</v>
      </c>
      <c r="F362" s="37" t="s">
        <v>425</v>
      </c>
      <c r="G362" s="39" t="s">
        <v>15</v>
      </c>
    </row>
    <row r="363" spans="1:7" x14ac:dyDescent="0.25">
      <c r="A363" s="35">
        <v>44343</v>
      </c>
      <c r="B363" s="36" t="s">
        <v>430</v>
      </c>
      <c r="C363" s="37" t="s">
        <v>424</v>
      </c>
      <c r="D363" s="38">
        <f>689747+1.36</f>
        <v>689748.36</v>
      </c>
      <c r="E363" s="37" t="s">
        <v>9</v>
      </c>
      <c r="F363" s="37" t="s">
        <v>431</v>
      </c>
      <c r="G363" s="39" t="s">
        <v>15</v>
      </c>
    </row>
    <row r="364" spans="1:7" x14ac:dyDescent="0.25">
      <c r="A364" s="35">
        <v>44342</v>
      </c>
      <c r="B364" s="36" t="s">
        <v>432</v>
      </c>
      <c r="C364" s="37" t="s">
        <v>424</v>
      </c>
      <c r="D364" s="38">
        <f>1328182.6-0.47</f>
        <v>1328182.1300000001</v>
      </c>
      <c r="E364" s="37" t="s">
        <v>9</v>
      </c>
      <c r="F364" s="37" t="s">
        <v>431</v>
      </c>
      <c r="G364" s="39" t="s">
        <v>15</v>
      </c>
    </row>
    <row r="365" spans="1:7" x14ac:dyDescent="0.25">
      <c r="A365" s="35">
        <v>43445</v>
      </c>
      <c r="B365" s="36" t="s">
        <v>433</v>
      </c>
      <c r="C365" s="37" t="s">
        <v>434</v>
      </c>
      <c r="D365" s="38">
        <v>358500</v>
      </c>
      <c r="E365" s="37" t="s">
        <v>23</v>
      </c>
      <c r="F365" s="37" t="s">
        <v>435</v>
      </c>
      <c r="G365" s="39" t="s">
        <v>49</v>
      </c>
    </row>
    <row r="366" spans="1:7" x14ac:dyDescent="0.25">
      <c r="A366" s="35">
        <v>44577</v>
      </c>
      <c r="B366" s="36" t="s">
        <v>436</v>
      </c>
      <c r="C366" s="37" t="s">
        <v>437</v>
      </c>
      <c r="D366" s="38">
        <v>150000</v>
      </c>
      <c r="E366" s="37" t="s">
        <v>23</v>
      </c>
      <c r="F366" s="37" t="s">
        <v>24</v>
      </c>
      <c r="G366" s="39" t="s">
        <v>26</v>
      </c>
    </row>
    <row r="367" spans="1:7" x14ac:dyDescent="0.25">
      <c r="A367" s="35">
        <v>44577</v>
      </c>
      <c r="B367" s="36" t="s">
        <v>438</v>
      </c>
      <c r="C367" s="37" t="s">
        <v>437</v>
      </c>
      <c r="D367" s="38">
        <v>150000</v>
      </c>
      <c r="E367" s="37" t="s">
        <v>23</v>
      </c>
      <c r="F367" s="37" t="s">
        <v>24</v>
      </c>
      <c r="G367" s="39" t="s">
        <v>26</v>
      </c>
    </row>
    <row r="368" spans="1:7" x14ac:dyDescent="0.25">
      <c r="A368" s="35">
        <v>44615</v>
      </c>
      <c r="B368" s="36" t="s">
        <v>439</v>
      </c>
      <c r="C368" s="37" t="s">
        <v>437</v>
      </c>
      <c r="D368" s="38">
        <v>300000</v>
      </c>
      <c r="E368" s="37" t="s">
        <v>23</v>
      </c>
      <c r="F368" s="37" t="s">
        <v>24</v>
      </c>
      <c r="G368" s="39" t="s">
        <v>26</v>
      </c>
    </row>
    <row r="369" spans="1:7" x14ac:dyDescent="0.25">
      <c r="A369" s="35">
        <v>43302</v>
      </c>
      <c r="B369" s="36" t="s">
        <v>440</v>
      </c>
      <c r="C369" s="37" t="s">
        <v>441</v>
      </c>
      <c r="D369" s="38">
        <v>28913</v>
      </c>
      <c r="E369" s="37" t="s">
        <v>23</v>
      </c>
      <c r="F369" s="37" t="s">
        <v>86</v>
      </c>
      <c r="G369" s="39" t="s">
        <v>49</v>
      </c>
    </row>
    <row r="370" spans="1:7" x14ac:dyDescent="0.25">
      <c r="A370" s="35">
        <v>43330</v>
      </c>
      <c r="B370" s="36" t="s">
        <v>442</v>
      </c>
      <c r="C370" s="37" t="s">
        <v>441</v>
      </c>
      <c r="D370" s="38">
        <v>3575</v>
      </c>
      <c r="E370" s="37" t="s">
        <v>23</v>
      </c>
      <c r="F370" s="37" t="s">
        <v>86</v>
      </c>
      <c r="G370" s="39" t="s">
        <v>49</v>
      </c>
    </row>
    <row r="371" spans="1:7" x14ac:dyDescent="0.25">
      <c r="A371" s="35">
        <v>43305</v>
      </c>
      <c r="B371" s="36" t="s">
        <v>443</v>
      </c>
      <c r="C371" s="37" t="s">
        <v>441</v>
      </c>
      <c r="D371" s="38">
        <v>82800</v>
      </c>
      <c r="E371" s="37" t="s">
        <v>23</v>
      </c>
      <c r="F371" s="37" t="s">
        <v>86</v>
      </c>
      <c r="G371" s="39" t="s">
        <v>49</v>
      </c>
    </row>
    <row r="372" spans="1:7" x14ac:dyDescent="0.25">
      <c r="A372" s="35">
        <v>44113</v>
      </c>
      <c r="B372" s="36" t="s">
        <v>444</v>
      </c>
      <c r="C372" s="37" t="s">
        <v>445</v>
      </c>
      <c r="D372" s="38">
        <v>209500</v>
      </c>
      <c r="E372" s="37" t="s">
        <v>9</v>
      </c>
      <c r="F372" s="37" t="s">
        <v>446</v>
      </c>
      <c r="G372" s="39" t="s">
        <v>15</v>
      </c>
    </row>
    <row r="373" spans="1:7" x14ac:dyDescent="0.25">
      <c r="A373" s="35">
        <v>44531</v>
      </c>
      <c r="B373" s="36" t="s">
        <v>447</v>
      </c>
      <c r="C373" s="37" t="s">
        <v>324</v>
      </c>
      <c r="D373" s="38">
        <f>98310.85+2433+0.15</f>
        <v>100744</v>
      </c>
      <c r="E373" s="37" t="s">
        <v>9</v>
      </c>
      <c r="F373" s="37" t="s">
        <v>328</v>
      </c>
      <c r="G373" s="39" t="s">
        <v>15</v>
      </c>
    </row>
    <row r="374" spans="1:7" x14ac:dyDescent="0.25">
      <c r="A374" s="35">
        <v>44625</v>
      </c>
      <c r="B374" s="36" t="s">
        <v>448</v>
      </c>
      <c r="C374" s="37" t="s">
        <v>449</v>
      </c>
      <c r="D374" s="38">
        <f>173875+0.5</f>
        <v>173875.5</v>
      </c>
      <c r="E374" s="37" t="s">
        <v>23</v>
      </c>
      <c r="F374" s="37" t="s">
        <v>450</v>
      </c>
      <c r="G374" s="39" t="s">
        <v>15</v>
      </c>
    </row>
    <row r="375" spans="1:7" x14ac:dyDescent="0.25">
      <c r="A375" s="35">
        <v>42989</v>
      </c>
      <c r="B375" s="36" t="s">
        <v>451</v>
      </c>
      <c r="C375" s="37" t="s">
        <v>452</v>
      </c>
      <c r="D375" s="38">
        <v>202258.82</v>
      </c>
      <c r="E375" s="37" t="s">
        <v>124</v>
      </c>
      <c r="F375" s="37" t="s">
        <v>453</v>
      </c>
      <c r="G375" s="39" t="s">
        <v>15</v>
      </c>
    </row>
    <row r="376" spans="1:7" x14ac:dyDescent="0.25">
      <c r="A376" s="35">
        <v>43894</v>
      </c>
      <c r="B376" s="36" t="s">
        <v>454</v>
      </c>
      <c r="C376" s="37" t="s">
        <v>455</v>
      </c>
      <c r="D376" s="38">
        <v>177000</v>
      </c>
      <c r="E376" s="37" t="s">
        <v>23</v>
      </c>
      <c r="F376" s="37" t="s">
        <v>24</v>
      </c>
      <c r="G376" s="39" t="s">
        <v>456</v>
      </c>
    </row>
    <row r="377" spans="1:7" x14ac:dyDescent="0.25">
      <c r="A377" s="35">
        <v>43259</v>
      </c>
      <c r="B377" s="36">
        <v>358</v>
      </c>
      <c r="C377" s="37" t="s">
        <v>457</v>
      </c>
      <c r="D377" s="38">
        <v>11978.56</v>
      </c>
      <c r="E377" s="37" t="s">
        <v>9</v>
      </c>
      <c r="F377" s="37" t="s">
        <v>458</v>
      </c>
      <c r="G377" s="39" t="s">
        <v>459</v>
      </c>
    </row>
    <row r="378" spans="1:7" x14ac:dyDescent="0.25">
      <c r="A378" s="35">
        <v>43259</v>
      </c>
      <c r="B378" s="36">
        <v>359</v>
      </c>
      <c r="C378" s="37" t="s">
        <v>457</v>
      </c>
      <c r="D378" s="38">
        <v>711.86</v>
      </c>
      <c r="E378" s="37" t="s">
        <v>9</v>
      </c>
      <c r="F378" s="37" t="s">
        <v>460</v>
      </c>
      <c r="G378" s="39" t="s">
        <v>459</v>
      </c>
    </row>
    <row r="379" spans="1:7" x14ac:dyDescent="0.25">
      <c r="A379" s="35">
        <v>43293</v>
      </c>
      <c r="B379" s="36">
        <v>566</v>
      </c>
      <c r="C379" s="37" t="s">
        <v>457</v>
      </c>
      <c r="D379" s="38">
        <v>869.6</v>
      </c>
      <c r="E379" s="37" t="s">
        <v>9</v>
      </c>
      <c r="F379" s="37" t="s">
        <v>461</v>
      </c>
      <c r="G379" s="39" t="s">
        <v>459</v>
      </c>
    </row>
    <row r="380" spans="1:7" x14ac:dyDescent="0.25">
      <c r="A380" s="35">
        <v>43295</v>
      </c>
      <c r="B380" s="36">
        <v>576</v>
      </c>
      <c r="C380" s="37" t="s">
        <v>457</v>
      </c>
      <c r="D380" s="38">
        <v>3521.44</v>
      </c>
      <c r="E380" s="37" t="s">
        <v>9</v>
      </c>
      <c r="F380" s="37" t="s">
        <v>63</v>
      </c>
      <c r="G380" s="39" t="s">
        <v>459</v>
      </c>
    </row>
    <row r="381" spans="1:7" x14ac:dyDescent="0.25">
      <c r="A381" s="35">
        <v>43351</v>
      </c>
      <c r="B381" s="36">
        <v>170</v>
      </c>
      <c r="C381" s="37" t="s">
        <v>462</v>
      </c>
      <c r="D381" s="38">
        <v>15000</v>
      </c>
      <c r="E381" s="37" t="s">
        <v>23</v>
      </c>
      <c r="F381" s="37" t="s">
        <v>24</v>
      </c>
      <c r="G381" s="39" t="s">
        <v>26</v>
      </c>
    </row>
    <row r="382" spans="1:7" x14ac:dyDescent="0.25">
      <c r="A382" s="35">
        <v>43435</v>
      </c>
      <c r="B382" s="36">
        <v>255</v>
      </c>
      <c r="C382" s="37" t="s">
        <v>462</v>
      </c>
      <c r="D382" s="38">
        <v>15000</v>
      </c>
      <c r="E382" s="37" t="s">
        <v>23</v>
      </c>
      <c r="F382" s="37" t="s">
        <v>24</v>
      </c>
      <c r="G382" s="39" t="s">
        <v>26</v>
      </c>
    </row>
    <row r="383" spans="1:7" x14ac:dyDescent="0.25">
      <c r="A383" s="35">
        <v>43466</v>
      </c>
      <c r="B383" s="36">
        <v>290</v>
      </c>
      <c r="C383" s="37" t="s">
        <v>462</v>
      </c>
      <c r="D383" s="38">
        <v>15000</v>
      </c>
      <c r="E383" s="37" t="s">
        <v>23</v>
      </c>
      <c r="F383" s="37" t="s">
        <v>24</v>
      </c>
      <c r="G383" s="39" t="s">
        <v>26</v>
      </c>
    </row>
    <row r="384" spans="1:7" x14ac:dyDescent="0.25">
      <c r="A384" s="35">
        <v>43592</v>
      </c>
      <c r="B384" s="36">
        <v>15</v>
      </c>
      <c r="C384" s="37" t="s">
        <v>462</v>
      </c>
      <c r="D384" s="38">
        <v>15000</v>
      </c>
      <c r="E384" s="37" t="s">
        <v>23</v>
      </c>
      <c r="F384" s="37" t="s">
        <v>24</v>
      </c>
      <c r="G384" s="39" t="s">
        <v>26</v>
      </c>
    </row>
    <row r="385" spans="1:7" x14ac:dyDescent="0.25">
      <c r="A385" s="35">
        <v>43677</v>
      </c>
      <c r="B385" s="36">
        <v>79</v>
      </c>
      <c r="C385" s="37" t="s">
        <v>462</v>
      </c>
      <c r="D385" s="38">
        <v>15000</v>
      </c>
      <c r="E385" s="37" t="s">
        <v>23</v>
      </c>
      <c r="F385" s="37" t="s">
        <v>24</v>
      </c>
      <c r="G385" s="39" t="s">
        <v>26</v>
      </c>
    </row>
    <row r="386" spans="1:7" x14ac:dyDescent="0.25">
      <c r="A386" s="35">
        <v>43747</v>
      </c>
      <c r="B386" s="36">
        <v>19</v>
      </c>
      <c r="C386" s="37" t="s">
        <v>462</v>
      </c>
      <c r="D386" s="38">
        <v>15000</v>
      </c>
      <c r="E386" s="37" t="s">
        <v>23</v>
      </c>
      <c r="F386" s="37" t="s">
        <v>24</v>
      </c>
      <c r="G386" s="39" t="s">
        <v>26</v>
      </c>
    </row>
    <row r="387" spans="1:7" x14ac:dyDescent="0.25">
      <c r="A387" s="35">
        <v>43829</v>
      </c>
      <c r="B387" s="36">
        <v>261</v>
      </c>
      <c r="C387" s="37" t="s">
        <v>462</v>
      </c>
      <c r="D387" s="38">
        <v>15000</v>
      </c>
      <c r="E387" s="37" t="s">
        <v>23</v>
      </c>
      <c r="F387" s="37" t="s">
        <v>24</v>
      </c>
      <c r="G387" s="39" t="s">
        <v>26</v>
      </c>
    </row>
    <row r="388" spans="1:7" x14ac:dyDescent="0.25">
      <c r="A388" s="35">
        <v>43922</v>
      </c>
      <c r="B388" s="36">
        <v>10</v>
      </c>
      <c r="C388" s="37" t="s">
        <v>462</v>
      </c>
      <c r="D388" s="38">
        <v>15000</v>
      </c>
      <c r="E388" s="37" t="s">
        <v>23</v>
      </c>
      <c r="F388" s="37" t="s">
        <v>24</v>
      </c>
      <c r="G388" s="39" t="s">
        <v>26</v>
      </c>
    </row>
    <row r="389" spans="1:7" x14ac:dyDescent="0.25">
      <c r="A389" s="35">
        <v>44068</v>
      </c>
      <c r="B389" s="36">
        <v>106</v>
      </c>
      <c r="C389" s="37" t="s">
        <v>462</v>
      </c>
      <c r="D389" s="38">
        <v>15000</v>
      </c>
      <c r="E389" s="37" t="s">
        <v>23</v>
      </c>
      <c r="F389" s="37" t="s">
        <v>24</v>
      </c>
      <c r="G389" s="39" t="s">
        <v>26</v>
      </c>
    </row>
    <row r="390" spans="1:7" x14ac:dyDescent="0.25">
      <c r="A390" s="35">
        <v>44105</v>
      </c>
      <c r="B390" s="36">
        <v>172</v>
      </c>
      <c r="C390" s="37" t="s">
        <v>462</v>
      </c>
      <c r="D390" s="38">
        <v>15000</v>
      </c>
      <c r="E390" s="37" t="s">
        <v>23</v>
      </c>
      <c r="F390" s="37" t="s">
        <v>24</v>
      </c>
      <c r="G390" s="39" t="s">
        <v>26</v>
      </c>
    </row>
    <row r="391" spans="1:7" x14ac:dyDescent="0.25">
      <c r="A391" s="35">
        <v>44223</v>
      </c>
      <c r="B391" s="36">
        <v>274</v>
      </c>
      <c r="C391" s="37" t="s">
        <v>462</v>
      </c>
      <c r="D391" s="38">
        <v>15000</v>
      </c>
      <c r="E391" s="37" t="s">
        <v>23</v>
      </c>
      <c r="F391" s="37" t="s">
        <v>24</v>
      </c>
      <c r="G391" s="39" t="s">
        <v>26</v>
      </c>
    </row>
    <row r="392" spans="1:7" x14ac:dyDescent="0.25">
      <c r="A392" s="35">
        <v>44287</v>
      </c>
      <c r="B392" s="36">
        <v>22</v>
      </c>
      <c r="C392" s="37" t="s">
        <v>462</v>
      </c>
      <c r="D392" s="38">
        <v>15000</v>
      </c>
      <c r="E392" s="37" t="s">
        <v>23</v>
      </c>
      <c r="F392" s="37" t="s">
        <v>24</v>
      </c>
      <c r="G392" s="39" t="s">
        <v>26</v>
      </c>
    </row>
    <row r="393" spans="1:7" x14ac:dyDescent="0.25">
      <c r="A393" s="35">
        <v>44430</v>
      </c>
      <c r="B393" s="36">
        <v>202</v>
      </c>
      <c r="C393" s="37" t="s">
        <v>462</v>
      </c>
      <c r="D393" s="38">
        <v>15000</v>
      </c>
      <c r="E393" s="37" t="s">
        <v>23</v>
      </c>
      <c r="F393" s="37" t="s">
        <v>24</v>
      </c>
      <c r="G393" s="39" t="s">
        <v>26</v>
      </c>
    </row>
    <row r="394" spans="1:7" x14ac:dyDescent="0.25">
      <c r="A394" s="35">
        <v>44586</v>
      </c>
      <c r="B394" s="36">
        <v>355</v>
      </c>
      <c r="C394" s="37" t="s">
        <v>462</v>
      </c>
      <c r="D394" s="38">
        <v>15000</v>
      </c>
      <c r="E394" s="37" t="s">
        <v>23</v>
      </c>
      <c r="F394" s="37" t="s">
        <v>24</v>
      </c>
      <c r="G394" s="39" t="s">
        <v>26</v>
      </c>
    </row>
    <row r="395" spans="1:7" x14ac:dyDescent="0.25">
      <c r="A395" s="35">
        <v>44586</v>
      </c>
      <c r="B395" s="36">
        <v>354</v>
      </c>
      <c r="C395" s="37" t="s">
        <v>462</v>
      </c>
      <c r="D395" s="38">
        <v>15000</v>
      </c>
      <c r="E395" s="37" t="s">
        <v>23</v>
      </c>
      <c r="F395" s="37" t="s">
        <v>24</v>
      </c>
      <c r="G395" s="39" t="s">
        <v>26</v>
      </c>
    </row>
    <row r="396" spans="1:7" x14ac:dyDescent="0.25">
      <c r="A396" s="35">
        <v>44144</v>
      </c>
      <c r="B396" s="36">
        <v>382</v>
      </c>
      <c r="C396" s="37" t="s">
        <v>463</v>
      </c>
      <c r="D396" s="38">
        <v>166380</v>
      </c>
      <c r="E396" s="37" t="s">
        <v>9</v>
      </c>
      <c r="F396" s="37" t="s">
        <v>464</v>
      </c>
      <c r="G396" s="39" t="s">
        <v>21</v>
      </c>
    </row>
    <row r="397" spans="1:7" x14ac:dyDescent="0.25">
      <c r="A397" s="35">
        <v>44179</v>
      </c>
      <c r="B397" s="36">
        <v>467</v>
      </c>
      <c r="C397" s="37" t="s">
        <v>463</v>
      </c>
      <c r="D397" s="38">
        <v>127440</v>
      </c>
      <c r="E397" s="37" t="s">
        <v>9</v>
      </c>
      <c r="F397" s="37" t="s">
        <v>465</v>
      </c>
      <c r="G397" s="39" t="s">
        <v>21</v>
      </c>
    </row>
    <row r="398" spans="1:7" x14ac:dyDescent="0.25">
      <c r="A398" s="35">
        <v>44179</v>
      </c>
      <c r="B398" s="36">
        <v>466</v>
      </c>
      <c r="C398" s="37" t="s">
        <v>463</v>
      </c>
      <c r="D398" s="38">
        <v>95580</v>
      </c>
      <c r="E398" s="37" t="s">
        <v>9</v>
      </c>
      <c r="F398" s="37" t="s">
        <v>465</v>
      </c>
      <c r="G398" s="39" t="s">
        <v>21</v>
      </c>
    </row>
    <row r="399" spans="1:7" x14ac:dyDescent="0.25">
      <c r="A399" s="35">
        <v>44201</v>
      </c>
      <c r="B399" s="36">
        <v>541</v>
      </c>
      <c r="C399" s="37" t="s">
        <v>463</v>
      </c>
      <c r="D399" s="38">
        <v>128325</v>
      </c>
      <c r="E399" s="37" t="s">
        <v>9</v>
      </c>
      <c r="F399" s="37" t="s">
        <v>464</v>
      </c>
      <c r="G399" s="39" t="s">
        <v>21</v>
      </c>
    </row>
    <row r="400" spans="1:7" x14ac:dyDescent="0.25">
      <c r="A400" s="35">
        <v>44167</v>
      </c>
      <c r="B400" s="36">
        <v>437</v>
      </c>
      <c r="C400" s="37" t="s">
        <v>463</v>
      </c>
      <c r="D400" s="38">
        <v>155760</v>
      </c>
      <c r="E400" s="37" t="s">
        <v>9</v>
      </c>
      <c r="F400" s="37" t="s">
        <v>464</v>
      </c>
      <c r="G400" s="39" t="s">
        <v>21</v>
      </c>
    </row>
    <row r="401" spans="1:7" x14ac:dyDescent="0.25">
      <c r="A401" s="35">
        <v>44280</v>
      </c>
      <c r="B401" s="36">
        <v>830</v>
      </c>
      <c r="C401" s="37" t="s">
        <v>463</v>
      </c>
      <c r="D401" s="38">
        <v>49560</v>
      </c>
      <c r="E401" s="37" t="s">
        <v>9</v>
      </c>
      <c r="F401" s="37" t="s">
        <v>466</v>
      </c>
      <c r="G401" s="39" t="s">
        <v>21</v>
      </c>
    </row>
    <row r="402" spans="1:7" x14ac:dyDescent="0.25">
      <c r="A402" s="35">
        <v>44288</v>
      </c>
      <c r="B402" s="36">
        <v>4</v>
      </c>
      <c r="C402" s="37" t="s">
        <v>463</v>
      </c>
      <c r="D402" s="38">
        <v>42000</v>
      </c>
      <c r="E402" s="37" t="s">
        <v>9</v>
      </c>
      <c r="F402" s="37" t="s">
        <v>466</v>
      </c>
      <c r="G402" s="39" t="s">
        <v>21</v>
      </c>
    </row>
    <row r="403" spans="1:7" x14ac:dyDescent="0.25">
      <c r="A403" s="35">
        <v>44294</v>
      </c>
      <c r="B403" s="40" t="s">
        <v>467</v>
      </c>
      <c r="C403" s="37" t="s">
        <v>463</v>
      </c>
      <c r="D403" s="38">
        <v>37800</v>
      </c>
      <c r="E403" s="37" t="s">
        <v>9</v>
      </c>
      <c r="F403" s="37" t="s">
        <v>466</v>
      </c>
      <c r="G403" s="39" t="s">
        <v>21</v>
      </c>
    </row>
    <row r="404" spans="1:7" x14ac:dyDescent="0.25">
      <c r="A404" s="35">
        <v>44641</v>
      </c>
      <c r="B404" s="36">
        <v>826</v>
      </c>
      <c r="C404" s="37" t="s">
        <v>463</v>
      </c>
      <c r="D404" s="38">
        <v>30508.48</v>
      </c>
      <c r="E404" s="37" t="s">
        <v>9</v>
      </c>
      <c r="F404" s="37" t="s">
        <v>465</v>
      </c>
      <c r="G404" s="39" t="s">
        <v>21</v>
      </c>
    </row>
    <row r="405" spans="1:7" x14ac:dyDescent="0.25">
      <c r="A405" s="35">
        <v>43361</v>
      </c>
      <c r="B405" s="36" t="s">
        <v>468</v>
      </c>
      <c r="C405" s="37" t="s">
        <v>452</v>
      </c>
      <c r="D405" s="38">
        <v>36740</v>
      </c>
      <c r="E405" s="37" t="s">
        <v>9</v>
      </c>
      <c r="F405" s="37" t="s">
        <v>58</v>
      </c>
      <c r="G405" s="39" t="s">
        <v>15</v>
      </c>
    </row>
    <row r="406" spans="1:7" x14ac:dyDescent="0.25">
      <c r="A406" s="35">
        <v>43368</v>
      </c>
      <c r="B406" s="36" t="s">
        <v>469</v>
      </c>
      <c r="C406" s="37" t="s">
        <v>452</v>
      </c>
      <c r="D406" s="38">
        <v>23274</v>
      </c>
      <c r="E406" s="37" t="s">
        <v>9</v>
      </c>
      <c r="F406" s="37" t="s">
        <v>144</v>
      </c>
      <c r="G406" s="39" t="s">
        <v>15</v>
      </c>
    </row>
    <row r="407" spans="1:7" x14ac:dyDescent="0.25">
      <c r="A407" s="35">
        <v>43365</v>
      </c>
      <c r="B407" s="36" t="s">
        <v>470</v>
      </c>
      <c r="C407" s="37" t="s">
        <v>452</v>
      </c>
      <c r="D407" s="38">
        <v>11022</v>
      </c>
      <c r="E407" s="37" t="s">
        <v>9</v>
      </c>
      <c r="F407" s="37" t="s">
        <v>144</v>
      </c>
      <c r="G407" s="39" t="s">
        <v>15</v>
      </c>
    </row>
    <row r="408" spans="1:7" x14ac:dyDescent="0.25">
      <c r="A408" s="35">
        <v>43483</v>
      </c>
      <c r="B408" s="36" t="s">
        <v>471</v>
      </c>
      <c r="C408" s="37" t="s">
        <v>452</v>
      </c>
      <c r="D408" s="38">
        <v>11278.999999999998</v>
      </c>
      <c r="E408" s="37" t="s">
        <v>9</v>
      </c>
      <c r="F408" s="37" t="s">
        <v>63</v>
      </c>
      <c r="G408" s="39" t="s">
        <v>15</v>
      </c>
    </row>
    <row r="409" spans="1:7" x14ac:dyDescent="0.25">
      <c r="A409" s="35">
        <v>43662</v>
      </c>
      <c r="B409" s="36" t="s">
        <v>472</v>
      </c>
      <c r="C409" s="37" t="s">
        <v>452</v>
      </c>
      <c r="D409" s="38">
        <v>43873</v>
      </c>
      <c r="E409" s="37" t="s">
        <v>9</v>
      </c>
      <c r="F409" s="37"/>
      <c r="G409" s="39" t="s">
        <v>15</v>
      </c>
    </row>
    <row r="410" spans="1:7" x14ac:dyDescent="0.25">
      <c r="A410" s="35">
        <v>43738</v>
      </c>
      <c r="B410" s="36" t="s">
        <v>473</v>
      </c>
      <c r="C410" s="37" t="s">
        <v>452</v>
      </c>
      <c r="D410" s="38">
        <v>38204</v>
      </c>
      <c r="E410" s="37" t="s">
        <v>9</v>
      </c>
      <c r="F410" s="37" t="s">
        <v>63</v>
      </c>
      <c r="G410" s="39" t="s">
        <v>15</v>
      </c>
    </row>
    <row r="411" spans="1:7" x14ac:dyDescent="0.25">
      <c r="A411" s="35">
        <v>43706</v>
      </c>
      <c r="B411" s="36" t="s">
        <v>474</v>
      </c>
      <c r="C411" s="37" t="s">
        <v>452</v>
      </c>
      <c r="D411" s="38">
        <v>87906</v>
      </c>
      <c r="E411" s="37" t="s">
        <v>9</v>
      </c>
      <c r="F411" s="37" t="s">
        <v>475</v>
      </c>
      <c r="G411" s="39" t="s">
        <v>15</v>
      </c>
    </row>
    <row r="412" spans="1:7" x14ac:dyDescent="0.25">
      <c r="A412" s="35">
        <v>44005</v>
      </c>
      <c r="B412" s="36" t="s">
        <v>476</v>
      </c>
      <c r="C412" s="37" t="s">
        <v>452</v>
      </c>
      <c r="D412" s="38">
        <v>21645.55</v>
      </c>
      <c r="E412" s="37" t="s">
        <v>9</v>
      </c>
      <c r="F412" s="37" t="s">
        <v>477</v>
      </c>
      <c r="G412" s="39" t="s">
        <v>15</v>
      </c>
    </row>
    <row r="413" spans="1:7" x14ac:dyDescent="0.25">
      <c r="A413" s="35">
        <v>44025</v>
      </c>
      <c r="B413" s="36" t="s">
        <v>478</v>
      </c>
      <c r="C413" s="37" t="s">
        <v>452</v>
      </c>
      <c r="D413" s="38">
        <v>1513</v>
      </c>
      <c r="E413" s="37" t="s">
        <v>9</v>
      </c>
      <c r="F413" s="37" t="s">
        <v>479</v>
      </c>
      <c r="G413" s="39" t="s">
        <v>15</v>
      </c>
    </row>
    <row r="414" spans="1:7" x14ac:dyDescent="0.25">
      <c r="A414" s="35">
        <v>44029</v>
      </c>
      <c r="B414" s="36" t="s">
        <v>480</v>
      </c>
      <c r="C414" s="37" t="s">
        <v>452</v>
      </c>
      <c r="D414" s="38">
        <v>28748.79</v>
      </c>
      <c r="E414" s="37" t="s">
        <v>9</v>
      </c>
      <c r="F414" s="37" t="s">
        <v>479</v>
      </c>
      <c r="G414" s="39" t="s">
        <v>15</v>
      </c>
    </row>
    <row r="415" spans="1:7" x14ac:dyDescent="0.25">
      <c r="A415" s="35">
        <v>44141</v>
      </c>
      <c r="B415" s="36" t="s">
        <v>481</v>
      </c>
      <c r="C415" s="37" t="s">
        <v>452</v>
      </c>
      <c r="D415" s="38">
        <v>1840</v>
      </c>
      <c r="E415" s="37" t="s">
        <v>9</v>
      </c>
      <c r="F415" s="37" t="s">
        <v>477</v>
      </c>
      <c r="G415" s="39" t="s">
        <v>15</v>
      </c>
    </row>
    <row r="416" spans="1:7" x14ac:dyDescent="0.25">
      <c r="A416" s="35">
        <v>44141</v>
      </c>
      <c r="B416" s="36" t="s">
        <v>482</v>
      </c>
      <c r="C416" s="37" t="s">
        <v>452</v>
      </c>
      <c r="D416" s="38">
        <v>11078</v>
      </c>
      <c r="E416" s="37" t="s">
        <v>9</v>
      </c>
      <c r="F416" s="37" t="s">
        <v>477</v>
      </c>
      <c r="G416" s="39" t="s">
        <v>15</v>
      </c>
    </row>
    <row r="417" spans="1:7" x14ac:dyDescent="0.25">
      <c r="A417" s="35">
        <v>44144</v>
      </c>
      <c r="B417" s="36" t="s">
        <v>483</v>
      </c>
      <c r="C417" s="37" t="s">
        <v>452</v>
      </c>
      <c r="D417" s="38">
        <v>3067</v>
      </c>
      <c r="E417" s="37" t="s">
        <v>9</v>
      </c>
      <c r="F417" s="37" t="s">
        <v>477</v>
      </c>
      <c r="G417" s="39" t="s">
        <v>15</v>
      </c>
    </row>
    <row r="418" spans="1:7" x14ac:dyDescent="0.25">
      <c r="A418" s="35">
        <v>44392</v>
      </c>
      <c r="B418" s="36" t="s">
        <v>484</v>
      </c>
      <c r="C418" s="37" t="s">
        <v>452</v>
      </c>
      <c r="D418" s="38">
        <v>7230.6</v>
      </c>
      <c r="E418" s="37" t="s">
        <v>9</v>
      </c>
      <c r="F418" s="37" t="s">
        <v>485</v>
      </c>
      <c r="G418" s="39" t="s">
        <v>15</v>
      </c>
    </row>
    <row r="419" spans="1:7" x14ac:dyDescent="0.25">
      <c r="A419" s="35">
        <v>44530</v>
      </c>
      <c r="B419" s="36" t="s">
        <v>486</v>
      </c>
      <c r="C419" s="37" t="s">
        <v>452</v>
      </c>
      <c r="D419" s="38">
        <v>54345.38</v>
      </c>
      <c r="E419" s="37" t="s">
        <v>9</v>
      </c>
      <c r="F419" s="37" t="s">
        <v>63</v>
      </c>
      <c r="G419" s="39" t="s">
        <v>15</v>
      </c>
    </row>
    <row r="420" spans="1:7" x14ac:dyDescent="0.25">
      <c r="A420" s="35">
        <v>44538</v>
      </c>
      <c r="B420" s="36" t="s">
        <v>487</v>
      </c>
      <c r="C420" s="37" t="s">
        <v>488</v>
      </c>
      <c r="D420" s="38">
        <f>116859.52+0.48</f>
        <v>116860</v>
      </c>
      <c r="E420" s="37" t="s">
        <v>9</v>
      </c>
      <c r="F420" s="37" t="s">
        <v>63</v>
      </c>
      <c r="G420" s="39" t="s">
        <v>15</v>
      </c>
    </row>
    <row r="421" spans="1:7" x14ac:dyDescent="0.25">
      <c r="A421" s="35">
        <v>44537</v>
      </c>
      <c r="B421" s="36" t="s">
        <v>489</v>
      </c>
      <c r="C421" s="37" t="s">
        <v>488</v>
      </c>
      <c r="D421" s="38">
        <f>11797.4-0.4</f>
        <v>11797</v>
      </c>
      <c r="E421" s="37" t="s">
        <v>9</v>
      </c>
      <c r="F421" s="37" t="s">
        <v>490</v>
      </c>
      <c r="G421" s="39" t="s">
        <v>15</v>
      </c>
    </row>
    <row r="422" spans="1:7" x14ac:dyDescent="0.25">
      <c r="A422" s="35">
        <v>44547</v>
      </c>
      <c r="B422" s="36" t="s">
        <v>491</v>
      </c>
      <c r="C422" s="37" t="s">
        <v>488</v>
      </c>
      <c r="D422" s="38">
        <f>716839.2-0.2</f>
        <v>716839</v>
      </c>
      <c r="E422" s="37" t="s">
        <v>9</v>
      </c>
      <c r="F422" s="37" t="s">
        <v>492</v>
      </c>
      <c r="G422" s="39" t="s">
        <v>15</v>
      </c>
    </row>
    <row r="423" spans="1:7" x14ac:dyDescent="0.25">
      <c r="A423" s="35">
        <v>44537</v>
      </c>
      <c r="B423" s="36" t="s">
        <v>493</v>
      </c>
      <c r="C423" s="37" t="s">
        <v>488</v>
      </c>
      <c r="D423" s="38">
        <v>139995</v>
      </c>
      <c r="E423" s="37" t="s">
        <v>9</v>
      </c>
      <c r="F423" s="37" t="s">
        <v>494</v>
      </c>
      <c r="G423" s="39" t="s">
        <v>15</v>
      </c>
    </row>
    <row r="424" spans="1:7" x14ac:dyDescent="0.25">
      <c r="A424" s="35">
        <v>44631</v>
      </c>
      <c r="B424" s="36" t="s">
        <v>495</v>
      </c>
      <c r="C424" s="37" t="s">
        <v>488</v>
      </c>
      <c r="D424" s="38">
        <v>302227.14</v>
      </c>
      <c r="E424" s="37" t="s">
        <v>9</v>
      </c>
      <c r="F424" s="37" t="s">
        <v>392</v>
      </c>
      <c r="G424" s="39" t="s">
        <v>15</v>
      </c>
    </row>
    <row r="425" spans="1:7" x14ac:dyDescent="0.25">
      <c r="A425" s="35">
        <v>44635</v>
      </c>
      <c r="B425" s="36" t="s">
        <v>496</v>
      </c>
      <c r="C425" s="37" t="s">
        <v>488</v>
      </c>
      <c r="D425" s="38">
        <v>43791.9</v>
      </c>
      <c r="E425" s="37" t="s">
        <v>9</v>
      </c>
      <c r="F425" s="37" t="s">
        <v>392</v>
      </c>
      <c r="G425" s="39" t="s">
        <v>15</v>
      </c>
    </row>
    <row r="426" spans="1:7" x14ac:dyDescent="0.25">
      <c r="A426" s="35">
        <v>44636</v>
      </c>
      <c r="B426" s="36" t="s">
        <v>497</v>
      </c>
      <c r="C426" s="37" t="s">
        <v>488</v>
      </c>
      <c r="D426" s="38">
        <v>65687.850000000006</v>
      </c>
      <c r="E426" s="37" t="s">
        <v>9</v>
      </c>
      <c r="F426" s="37" t="s">
        <v>392</v>
      </c>
      <c r="G426" s="39" t="s">
        <v>15</v>
      </c>
    </row>
    <row r="427" spans="1:7" x14ac:dyDescent="0.25">
      <c r="A427" s="35">
        <v>44636</v>
      </c>
      <c r="B427" s="36">
        <v>356</v>
      </c>
      <c r="C427" s="37" t="s">
        <v>498</v>
      </c>
      <c r="D427" s="38">
        <v>7674.76</v>
      </c>
      <c r="E427" s="37" t="s">
        <v>9</v>
      </c>
      <c r="F427" s="37" t="s">
        <v>74</v>
      </c>
      <c r="G427" s="39" t="s">
        <v>21</v>
      </c>
    </row>
    <row r="428" spans="1:7" x14ac:dyDescent="0.25">
      <c r="A428" s="35">
        <v>44527</v>
      </c>
      <c r="B428" s="36">
        <v>47</v>
      </c>
      <c r="C428" s="37" t="s">
        <v>499</v>
      </c>
      <c r="D428" s="38">
        <v>193242</v>
      </c>
      <c r="E428" s="37" t="s">
        <v>9</v>
      </c>
      <c r="F428" s="37" t="s">
        <v>500</v>
      </c>
      <c r="G428" s="39" t="s">
        <v>15</v>
      </c>
    </row>
    <row r="429" spans="1:7" x14ac:dyDescent="0.25">
      <c r="A429" s="35">
        <v>44576</v>
      </c>
      <c r="B429" s="36">
        <v>57</v>
      </c>
      <c r="C429" s="37" t="s">
        <v>499</v>
      </c>
      <c r="D429" s="38">
        <v>41301.050000000003</v>
      </c>
      <c r="E429" s="37" t="s">
        <v>9</v>
      </c>
      <c r="F429" s="37" t="s">
        <v>192</v>
      </c>
      <c r="G429" s="39" t="s">
        <v>15</v>
      </c>
    </row>
    <row r="430" spans="1:7" x14ac:dyDescent="0.25">
      <c r="A430" s="35">
        <v>44576</v>
      </c>
      <c r="B430" s="36">
        <v>58</v>
      </c>
      <c r="C430" s="37" t="s">
        <v>499</v>
      </c>
      <c r="D430" s="38">
        <v>397697</v>
      </c>
      <c r="E430" s="37" t="s">
        <v>9</v>
      </c>
      <c r="F430" s="37" t="s">
        <v>192</v>
      </c>
      <c r="G430" s="39" t="s">
        <v>15</v>
      </c>
    </row>
    <row r="431" spans="1:7" x14ac:dyDescent="0.25">
      <c r="A431" s="35">
        <v>43424</v>
      </c>
      <c r="B431" s="36">
        <v>7000307563</v>
      </c>
      <c r="C431" s="37" t="s">
        <v>501</v>
      </c>
      <c r="D431" s="38">
        <v>11790</v>
      </c>
      <c r="E431" s="37" t="s">
        <v>9</v>
      </c>
      <c r="F431" s="37" t="s">
        <v>502</v>
      </c>
      <c r="G431" s="39" t="s">
        <v>21</v>
      </c>
    </row>
    <row r="432" spans="1:7" x14ac:dyDescent="0.25">
      <c r="A432" s="35">
        <v>43368</v>
      </c>
      <c r="B432" s="36">
        <v>7000301405</v>
      </c>
      <c r="C432" s="37" t="s">
        <v>503</v>
      </c>
      <c r="D432" s="38">
        <v>170340</v>
      </c>
      <c r="E432" s="37" t="s">
        <v>9</v>
      </c>
      <c r="F432" s="37" t="s">
        <v>504</v>
      </c>
      <c r="G432" s="39" t="s">
        <v>21</v>
      </c>
    </row>
    <row r="433" spans="1:8" x14ac:dyDescent="0.25">
      <c r="A433" s="35">
        <v>43294</v>
      </c>
      <c r="B433" s="36">
        <v>580</v>
      </c>
      <c r="C433" s="37" t="s">
        <v>505</v>
      </c>
      <c r="D433" s="38">
        <v>100216</v>
      </c>
      <c r="E433" s="37" t="s">
        <v>9</v>
      </c>
      <c r="F433" s="37" t="s">
        <v>506</v>
      </c>
      <c r="G433" s="39" t="s">
        <v>507</v>
      </c>
    </row>
    <row r="434" spans="1:8" x14ac:dyDescent="0.25">
      <c r="A434" s="35">
        <v>44308</v>
      </c>
      <c r="B434" s="36" t="s">
        <v>508</v>
      </c>
      <c r="C434" s="37" t="s">
        <v>509</v>
      </c>
      <c r="D434" s="38">
        <v>45750</v>
      </c>
      <c r="E434" s="37" t="s">
        <v>9</v>
      </c>
      <c r="F434" s="37" t="s">
        <v>510</v>
      </c>
      <c r="G434" s="39" t="s">
        <v>15</v>
      </c>
    </row>
    <row r="435" spans="1:8" x14ac:dyDescent="0.25">
      <c r="A435" s="35">
        <v>44290</v>
      </c>
      <c r="B435" s="36" t="s">
        <v>511</v>
      </c>
      <c r="C435" s="37" t="s">
        <v>509</v>
      </c>
      <c r="D435" s="38">
        <v>8060</v>
      </c>
      <c r="E435" s="37" t="s">
        <v>9</v>
      </c>
      <c r="F435" s="37" t="s">
        <v>512</v>
      </c>
      <c r="G435" s="39" t="s">
        <v>15</v>
      </c>
    </row>
    <row r="436" spans="1:8" x14ac:dyDescent="0.25">
      <c r="A436" s="35">
        <v>44362</v>
      </c>
      <c r="B436" s="36" t="s">
        <v>513</v>
      </c>
      <c r="C436" s="37" t="s">
        <v>509</v>
      </c>
      <c r="D436" s="38">
        <f>3432+0.24</f>
        <v>3432.24</v>
      </c>
      <c r="E436" s="37" t="s">
        <v>9</v>
      </c>
      <c r="F436" s="37" t="s">
        <v>510</v>
      </c>
      <c r="G436" s="39" t="s">
        <v>15</v>
      </c>
    </row>
    <row r="437" spans="1:8" x14ac:dyDescent="0.25">
      <c r="A437" s="35">
        <v>43358</v>
      </c>
      <c r="B437" s="36">
        <v>6696</v>
      </c>
      <c r="C437" s="37" t="s">
        <v>514</v>
      </c>
      <c r="D437" s="38">
        <v>755884</v>
      </c>
      <c r="E437" s="37" t="s">
        <v>9</v>
      </c>
      <c r="F437" s="37"/>
      <c r="G437" s="39" t="s">
        <v>515</v>
      </c>
    </row>
    <row r="438" spans="1:8" x14ac:dyDescent="0.25">
      <c r="A438" s="35">
        <v>43363</v>
      </c>
      <c r="B438" s="36">
        <v>6851</v>
      </c>
      <c r="C438" s="37" t="s">
        <v>514</v>
      </c>
      <c r="D438" s="38">
        <v>232262</v>
      </c>
      <c r="E438" s="37" t="s">
        <v>124</v>
      </c>
      <c r="F438" s="37" t="s">
        <v>516</v>
      </c>
      <c r="G438" s="39" t="s">
        <v>515</v>
      </c>
    </row>
    <row r="439" spans="1:8" x14ac:dyDescent="0.25">
      <c r="A439" s="35">
        <v>43364</v>
      </c>
      <c r="B439" s="36">
        <v>6888</v>
      </c>
      <c r="C439" s="37" t="s">
        <v>514</v>
      </c>
      <c r="D439" s="38">
        <v>129894</v>
      </c>
      <c r="E439" s="37" t="s">
        <v>124</v>
      </c>
      <c r="F439" s="37" t="s">
        <v>516</v>
      </c>
      <c r="G439" s="39" t="s">
        <v>515</v>
      </c>
    </row>
    <row r="440" spans="1:8" x14ac:dyDescent="0.25">
      <c r="A440" s="35">
        <v>43369</v>
      </c>
      <c r="B440" s="36">
        <v>7046</v>
      </c>
      <c r="C440" s="37" t="s">
        <v>514</v>
      </c>
      <c r="D440" s="38">
        <v>20183</v>
      </c>
      <c r="E440" s="37" t="s">
        <v>124</v>
      </c>
      <c r="F440" s="37" t="s">
        <v>516</v>
      </c>
      <c r="G440" s="39" t="s">
        <v>515</v>
      </c>
    </row>
    <row r="441" spans="1:8" x14ac:dyDescent="0.25">
      <c r="A441" s="35">
        <v>43369</v>
      </c>
      <c r="B441" s="36">
        <v>7049</v>
      </c>
      <c r="C441" s="37" t="s">
        <v>514</v>
      </c>
      <c r="D441" s="38">
        <v>21555</v>
      </c>
      <c r="E441" s="37" t="s">
        <v>124</v>
      </c>
      <c r="F441" s="37" t="s">
        <v>516</v>
      </c>
      <c r="G441" s="39" t="s">
        <v>515</v>
      </c>
    </row>
    <row r="442" spans="1:8" x14ac:dyDescent="0.25">
      <c r="A442" s="35">
        <v>43376</v>
      </c>
      <c r="B442" s="36">
        <v>7269</v>
      </c>
      <c r="C442" s="37" t="s">
        <v>514</v>
      </c>
      <c r="D442" s="38">
        <v>155871</v>
      </c>
      <c r="E442" s="37" t="s">
        <v>124</v>
      </c>
      <c r="F442" s="37" t="s">
        <v>516</v>
      </c>
      <c r="G442" s="39" t="s">
        <v>515</v>
      </c>
    </row>
    <row r="443" spans="1:8" x14ac:dyDescent="0.25">
      <c r="A443" s="35">
        <v>43388</v>
      </c>
      <c r="B443" s="36"/>
      <c r="C443" s="37" t="s">
        <v>514</v>
      </c>
      <c r="D443" s="38">
        <v>1633</v>
      </c>
      <c r="E443" s="37" t="s">
        <v>124</v>
      </c>
      <c r="F443" s="37" t="s">
        <v>516</v>
      </c>
      <c r="G443" s="39" t="s">
        <v>515</v>
      </c>
    </row>
    <row r="444" spans="1:8" x14ac:dyDescent="0.25">
      <c r="A444" s="35">
        <v>44372</v>
      </c>
      <c r="B444" s="36" t="s">
        <v>517</v>
      </c>
      <c r="C444" s="37" t="s">
        <v>518</v>
      </c>
      <c r="D444" s="38">
        <v>35410</v>
      </c>
      <c r="E444" s="37" t="s">
        <v>9</v>
      </c>
      <c r="F444" s="37" t="s">
        <v>519</v>
      </c>
      <c r="G444" s="39" t="s">
        <v>515</v>
      </c>
    </row>
    <row r="445" spans="1:8" x14ac:dyDescent="0.25">
      <c r="A445" s="35">
        <v>44418</v>
      </c>
      <c r="B445" s="36" t="s">
        <v>520</v>
      </c>
      <c r="C445" s="37" t="s">
        <v>518</v>
      </c>
      <c r="D445" s="38">
        <v>1200</v>
      </c>
      <c r="E445" s="37" t="s">
        <v>9</v>
      </c>
      <c r="F445" s="37" t="s">
        <v>519</v>
      </c>
      <c r="G445" s="39" t="s">
        <v>515</v>
      </c>
    </row>
    <row r="446" spans="1:8" x14ac:dyDescent="0.25">
      <c r="A446" s="35">
        <v>43800</v>
      </c>
      <c r="B446" s="36"/>
      <c r="C446" s="37" t="s">
        <v>521</v>
      </c>
      <c r="D446" s="38">
        <v>25000</v>
      </c>
      <c r="E446" s="37" t="s">
        <v>23</v>
      </c>
      <c r="F446" s="37" t="s">
        <v>24</v>
      </c>
      <c r="G446" s="39" t="s">
        <v>26</v>
      </c>
      <c r="H446" t="s">
        <v>1857</v>
      </c>
    </row>
    <row r="447" spans="1:8" x14ac:dyDescent="0.25">
      <c r="A447" s="35">
        <v>43800</v>
      </c>
      <c r="B447" s="36"/>
      <c r="C447" s="37" t="s">
        <v>521</v>
      </c>
      <c r="D447" s="38">
        <v>25000</v>
      </c>
      <c r="E447" s="37" t="s">
        <v>23</v>
      </c>
      <c r="F447" s="37" t="s">
        <v>24</v>
      </c>
      <c r="G447" s="39" t="s">
        <v>26</v>
      </c>
      <c r="H447" t="s">
        <v>1857</v>
      </c>
    </row>
    <row r="448" spans="1:8" x14ac:dyDescent="0.25">
      <c r="A448" s="35">
        <v>43800</v>
      </c>
      <c r="B448" s="36"/>
      <c r="C448" s="37" t="s">
        <v>521</v>
      </c>
      <c r="D448" s="38">
        <v>25000</v>
      </c>
      <c r="E448" s="37" t="s">
        <v>23</v>
      </c>
      <c r="F448" s="37" t="s">
        <v>24</v>
      </c>
      <c r="G448" s="39" t="s">
        <v>26</v>
      </c>
      <c r="H448" t="s">
        <v>1857</v>
      </c>
    </row>
    <row r="449" spans="1:8" x14ac:dyDescent="0.25">
      <c r="A449" s="35">
        <v>43695</v>
      </c>
      <c r="B449" s="36"/>
      <c r="C449" s="37" t="s">
        <v>522</v>
      </c>
      <c r="D449" s="38">
        <v>75000</v>
      </c>
      <c r="E449" s="37" t="s">
        <v>23</v>
      </c>
      <c r="F449" s="37" t="s">
        <v>24</v>
      </c>
      <c r="G449" s="39" t="s">
        <v>26</v>
      </c>
      <c r="H449" t="s">
        <v>1857</v>
      </c>
    </row>
    <row r="450" spans="1:8" x14ac:dyDescent="0.25">
      <c r="A450" s="35">
        <v>43475</v>
      </c>
      <c r="B450" s="36">
        <v>3116</v>
      </c>
      <c r="C450" s="37" t="s">
        <v>523</v>
      </c>
      <c r="D450" s="38">
        <v>24700</v>
      </c>
      <c r="E450" s="37" t="s">
        <v>9</v>
      </c>
      <c r="F450" s="37" t="s">
        <v>524</v>
      </c>
      <c r="G450" s="39" t="s">
        <v>15</v>
      </c>
    </row>
    <row r="451" spans="1:8" x14ac:dyDescent="0.25">
      <c r="A451" s="35">
        <v>43475</v>
      </c>
      <c r="B451" s="36" t="s">
        <v>525</v>
      </c>
      <c r="C451" s="37" t="s">
        <v>523</v>
      </c>
      <c r="D451" s="38">
        <v>104882</v>
      </c>
      <c r="E451" s="37" t="s">
        <v>9</v>
      </c>
      <c r="F451" s="37" t="s">
        <v>93</v>
      </c>
      <c r="G451" s="39" t="s">
        <v>15</v>
      </c>
    </row>
    <row r="452" spans="1:8" x14ac:dyDescent="0.25">
      <c r="A452" s="35">
        <v>43475</v>
      </c>
      <c r="B452" s="36" t="s">
        <v>526</v>
      </c>
      <c r="C452" s="37" t="s">
        <v>523</v>
      </c>
      <c r="D452" s="38">
        <v>79934</v>
      </c>
      <c r="E452" s="37" t="s">
        <v>9</v>
      </c>
      <c r="F452" s="37" t="s">
        <v>93</v>
      </c>
      <c r="G452" s="39" t="s">
        <v>15</v>
      </c>
    </row>
    <row r="453" spans="1:8" x14ac:dyDescent="0.25">
      <c r="A453" s="35">
        <v>43519</v>
      </c>
      <c r="B453" s="36" t="s">
        <v>527</v>
      </c>
      <c r="C453" s="37" t="s">
        <v>523</v>
      </c>
      <c r="D453" s="38">
        <v>94147.000000000015</v>
      </c>
      <c r="E453" s="37" t="s">
        <v>9</v>
      </c>
      <c r="F453" s="37" t="s">
        <v>93</v>
      </c>
      <c r="G453" s="39" t="s">
        <v>15</v>
      </c>
    </row>
    <row r="454" spans="1:8" x14ac:dyDescent="0.25">
      <c r="A454" s="35">
        <v>43517</v>
      </c>
      <c r="B454" s="36" t="s">
        <v>528</v>
      </c>
      <c r="C454" s="37" t="s">
        <v>523</v>
      </c>
      <c r="D454" s="38">
        <v>88275.200000000012</v>
      </c>
      <c r="E454" s="37" t="s">
        <v>9</v>
      </c>
      <c r="F454" s="37" t="s">
        <v>93</v>
      </c>
      <c r="G454" s="39" t="s">
        <v>15</v>
      </c>
    </row>
    <row r="455" spans="1:8" x14ac:dyDescent="0.25">
      <c r="A455" s="35">
        <v>43517</v>
      </c>
      <c r="B455" s="36" t="s">
        <v>529</v>
      </c>
      <c r="C455" s="37" t="s">
        <v>523</v>
      </c>
      <c r="D455" s="38">
        <v>11000</v>
      </c>
      <c r="E455" s="37" t="s">
        <v>9</v>
      </c>
      <c r="F455" s="37" t="s">
        <v>93</v>
      </c>
      <c r="G455" s="39" t="s">
        <v>15</v>
      </c>
    </row>
    <row r="456" spans="1:8" x14ac:dyDescent="0.25">
      <c r="A456" s="35">
        <v>43519</v>
      </c>
      <c r="B456" s="36" t="s">
        <v>530</v>
      </c>
      <c r="C456" s="37" t="s">
        <v>523</v>
      </c>
      <c r="D456" s="38">
        <v>22000</v>
      </c>
      <c r="E456" s="37" t="s">
        <v>9</v>
      </c>
      <c r="F456" s="37" t="s">
        <v>524</v>
      </c>
      <c r="G456" s="39" t="s">
        <v>15</v>
      </c>
    </row>
    <row r="457" spans="1:8" x14ac:dyDescent="0.25">
      <c r="A457" s="35">
        <v>43533</v>
      </c>
      <c r="B457" s="36" t="s">
        <v>531</v>
      </c>
      <c r="C457" s="37" t="s">
        <v>523</v>
      </c>
      <c r="D457" s="38">
        <v>90064.999999999985</v>
      </c>
      <c r="E457" s="37" t="s">
        <v>9</v>
      </c>
      <c r="F457" s="37" t="s">
        <v>93</v>
      </c>
      <c r="G457" s="39" t="s">
        <v>15</v>
      </c>
    </row>
    <row r="458" spans="1:8" x14ac:dyDescent="0.25">
      <c r="A458" s="35">
        <v>43533</v>
      </c>
      <c r="B458" s="36" t="s">
        <v>532</v>
      </c>
      <c r="C458" s="37" t="s">
        <v>523</v>
      </c>
      <c r="D458" s="38">
        <v>19250.000000000004</v>
      </c>
      <c r="E458" s="37" t="s">
        <v>9</v>
      </c>
      <c r="F458" s="37" t="s">
        <v>524</v>
      </c>
      <c r="G458" s="39" t="s">
        <v>15</v>
      </c>
    </row>
    <row r="459" spans="1:8" x14ac:dyDescent="0.25">
      <c r="A459" s="35">
        <v>43555</v>
      </c>
      <c r="B459" s="36" t="s">
        <v>533</v>
      </c>
      <c r="C459" s="37" t="s">
        <v>523</v>
      </c>
      <c r="D459" s="38">
        <v>79857.999999999985</v>
      </c>
      <c r="E459" s="37" t="s">
        <v>9</v>
      </c>
      <c r="F459" s="37" t="s">
        <v>93</v>
      </c>
      <c r="G459" s="39" t="s">
        <v>15</v>
      </c>
    </row>
    <row r="460" spans="1:8" x14ac:dyDescent="0.25">
      <c r="A460" s="35">
        <v>43541</v>
      </c>
      <c r="B460" s="36" t="s">
        <v>534</v>
      </c>
      <c r="C460" s="37" t="s">
        <v>523</v>
      </c>
      <c r="D460" s="38">
        <v>59875</v>
      </c>
      <c r="E460" s="37" t="s">
        <v>9</v>
      </c>
      <c r="F460" s="37" t="s">
        <v>93</v>
      </c>
      <c r="G460" s="39" t="s">
        <v>15</v>
      </c>
    </row>
    <row r="461" spans="1:8" x14ac:dyDescent="0.25">
      <c r="A461" s="35">
        <v>43541</v>
      </c>
      <c r="B461" s="36" t="s">
        <v>535</v>
      </c>
      <c r="C461" s="37" t="s">
        <v>523</v>
      </c>
      <c r="D461" s="38">
        <v>35750.000000000007</v>
      </c>
      <c r="E461" s="37" t="s">
        <v>9</v>
      </c>
      <c r="F461" s="37" t="s">
        <v>524</v>
      </c>
      <c r="G461" s="39" t="s">
        <v>15</v>
      </c>
    </row>
    <row r="462" spans="1:8" x14ac:dyDescent="0.25">
      <c r="A462" s="35">
        <v>43555</v>
      </c>
      <c r="B462" s="36" t="s">
        <v>536</v>
      </c>
      <c r="C462" s="37" t="s">
        <v>523</v>
      </c>
      <c r="D462" s="38">
        <v>16500</v>
      </c>
      <c r="E462" s="37" t="s">
        <v>9</v>
      </c>
      <c r="F462" s="37" t="s">
        <v>524</v>
      </c>
      <c r="G462" s="39" t="s">
        <v>15</v>
      </c>
    </row>
    <row r="463" spans="1:8" x14ac:dyDescent="0.25">
      <c r="A463" s="35">
        <v>43568</v>
      </c>
      <c r="B463" s="36" t="s">
        <v>537</v>
      </c>
      <c r="C463" s="37" t="s">
        <v>523</v>
      </c>
      <c r="D463" s="38">
        <v>93618</v>
      </c>
      <c r="E463" s="37" t="s">
        <v>9</v>
      </c>
      <c r="F463" s="37" t="s">
        <v>93</v>
      </c>
      <c r="G463" s="39" t="s">
        <v>15</v>
      </c>
    </row>
    <row r="464" spans="1:8" x14ac:dyDescent="0.25">
      <c r="A464" s="35">
        <v>43568</v>
      </c>
      <c r="B464" s="36" t="s">
        <v>538</v>
      </c>
      <c r="C464" s="37" t="s">
        <v>523</v>
      </c>
      <c r="D464" s="38">
        <v>13750</v>
      </c>
      <c r="E464" s="37" t="s">
        <v>9</v>
      </c>
      <c r="F464" s="37" t="s">
        <v>524</v>
      </c>
      <c r="G464" s="39" t="s">
        <v>15</v>
      </c>
    </row>
    <row r="465" spans="1:7" x14ac:dyDescent="0.25">
      <c r="A465" s="35">
        <v>43556</v>
      </c>
      <c r="B465" s="36" t="s">
        <v>539</v>
      </c>
      <c r="C465" s="37" t="s">
        <v>523</v>
      </c>
      <c r="D465" s="38">
        <v>19250.000000000004</v>
      </c>
      <c r="E465" s="37" t="s">
        <v>9</v>
      </c>
      <c r="F465" s="37" t="s">
        <v>524</v>
      </c>
      <c r="G465" s="39" t="s">
        <v>15</v>
      </c>
    </row>
    <row r="466" spans="1:7" x14ac:dyDescent="0.25">
      <c r="A466" s="35">
        <v>43556</v>
      </c>
      <c r="B466" s="36" t="s">
        <v>540</v>
      </c>
      <c r="C466" s="37" t="s">
        <v>523</v>
      </c>
      <c r="D466" s="38">
        <v>98809.000000000015</v>
      </c>
      <c r="E466" s="37" t="s">
        <v>9</v>
      </c>
      <c r="F466" s="37" t="s">
        <v>93</v>
      </c>
      <c r="G466" s="39" t="s">
        <v>15</v>
      </c>
    </row>
    <row r="467" spans="1:7" x14ac:dyDescent="0.25">
      <c r="A467" s="35">
        <v>43566</v>
      </c>
      <c r="B467" s="36" t="s">
        <v>541</v>
      </c>
      <c r="C467" s="37" t="s">
        <v>523</v>
      </c>
      <c r="D467" s="38">
        <v>13750</v>
      </c>
      <c r="E467" s="37" t="s">
        <v>9</v>
      </c>
      <c r="F467" s="37" t="s">
        <v>524</v>
      </c>
      <c r="G467" s="39" t="s">
        <v>15</v>
      </c>
    </row>
    <row r="468" spans="1:7" x14ac:dyDescent="0.25">
      <c r="A468" s="35">
        <v>43566</v>
      </c>
      <c r="B468" s="36" t="s">
        <v>542</v>
      </c>
      <c r="C468" s="37" t="s">
        <v>523</v>
      </c>
      <c r="D468" s="38">
        <v>82051.000000000015</v>
      </c>
      <c r="E468" s="37" t="s">
        <v>9</v>
      </c>
      <c r="F468" s="37" t="s">
        <v>93</v>
      </c>
      <c r="G468" s="39" t="s">
        <v>15</v>
      </c>
    </row>
    <row r="469" spans="1:7" x14ac:dyDescent="0.25">
      <c r="A469" s="35">
        <v>44155</v>
      </c>
      <c r="B469" s="36">
        <v>1275</v>
      </c>
      <c r="C469" s="37" t="s">
        <v>523</v>
      </c>
      <c r="D469" s="38">
        <v>17400</v>
      </c>
      <c r="E469" s="37" t="s">
        <v>9</v>
      </c>
      <c r="F469" s="37" t="s">
        <v>543</v>
      </c>
      <c r="G469" s="39" t="s">
        <v>15</v>
      </c>
    </row>
    <row r="470" spans="1:7" x14ac:dyDescent="0.25">
      <c r="A470" s="35">
        <v>44155</v>
      </c>
      <c r="B470" s="36">
        <v>1273</v>
      </c>
      <c r="C470" s="37" t="s">
        <v>523</v>
      </c>
      <c r="D470" s="38">
        <v>124423.99999999999</v>
      </c>
      <c r="E470" s="37" t="s">
        <v>9</v>
      </c>
      <c r="F470" s="37"/>
      <c r="G470" s="39" t="s">
        <v>15</v>
      </c>
    </row>
    <row r="471" spans="1:7" x14ac:dyDescent="0.25">
      <c r="A471" s="35">
        <v>44155</v>
      </c>
      <c r="B471" s="36">
        <v>1265</v>
      </c>
      <c r="C471" s="37" t="s">
        <v>523</v>
      </c>
      <c r="D471" s="38">
        <v>104473.99999999999</v>
      </c>
      <c r="E471" s="37" t="s">
        <v>9</v>
      </c>
      <c r="F471" s="37" t="s">
        <v>93</v>
      </c>
      <c r="G471" s="39" t="s">
        <v>15</v>
      </c>
    </row>
    <row r="472" spans="1:7" x14ac:dyDescent="0.25">
      <c r="A472" s="35">
        <v>44155</v>
      </c>
      <c r="B472" s="36">
        <v>1266</v>
      </c>
      <c r="C472" s="37" t="s">
        <v>523</v>
      </c>
      <c r="D472" s="38">
        <v>12000</v>
      </c>
      <c r="E472" s="37" t="s">
        <v>9</v>
      </c>
      <c r="F472" s="37" t="s">
        <v>544</v>
      </c>
      <c r="G472" s="39" t="s">
        <v>15</v>
      </c>
    </row>
    <row r="473" spans="1:7" x14ac:dyDescent="0.25">
      <c r="A473" s="35">
        <v>44185</v>
      </c>
      <c r="B473" s="36">
        <v>1479</v>
      </c>
      <c r="C473" s="37" t="s">
        <v>523</v>
      </c>
      <c r="D473" s="38">
        <v>106421</v>
      </c>
      <c r="E473" s="37" t="s">
        <v>9</v>
      </c>
      <c r="F473" s="37" t="s">
        <v>93</v>
      </c>
      <c r="G473" s="39" t="s">
        <v>15</v>
      </c>
    </row>
    <row r="474" spans="1:7" x14ac:dyDescent="0.25">
      <c r="A474" s="35">
        <v>44185</v>
      </c>
      <c r="B474" s="36">
        <v>1482</v>
      </c>
      <c r="C474" s="37" t="s">
        <v>523</v>
      </c>
      <c r="D474" s="38">
        <v>10000</v>
      </c>
      <c r="E474" s="37" t="s">
        <v>9</v>
      </c>
      <c r="F474" s="37" t="s">
        <v>543</v>
      </c>
      <c r="G474" s="39" t="s">
        <v>15</v>
      </c>
    </row>
    <row r="475" spans="1:7" x14ac:dyDescent="0.25">
      <c r="A475" s="35">
        <v>44185</v>
      </c>
      <c r="B475" s="36">
        <v>1480</v>
      </c>
      <c r="C475" s="37" t="s">
        <v>523</v>
      </c>
      <c r="D475" s="38">
        <v>10000</v>
      </c>
      <c r="E475" s="37" t="s">
        <v>9</v>
      </c>
      <c r="F475" s="37" t="s">
        <v>543</v>
      </c>
      <c r="G475" s="39" t="s">
        <v>15</v>
      </c>
    </row>
    <row r="476" spans="1:7" x14ac:dyDescent="0.25">
      <c r="A476" s="35">
        <v>44185</v>
      </c>
      <c r="B476" s="36">
        <v>1481</v>
      </c>
      <c r="C476" s="37" t="s">
        <v>523</v>
      </c>
      <c r="D476" s="38">
        <v>112230</v>
      </c>
      <c r="E476" s="37" t="s">
        <v>9</v>
      </c>
      <c r="F476" s="37" t="s">
        <v>93</v>
      </c>
      <c r="G476" s="39" t="s">
        <v>15</v>
      </c>
    </row>
    <row r="477" spans="1:7" x14ac:dyDescent="0.25">
      <c r="A477" s="35">
        <v>44178</v>
      </c>
      <c r="B477" s="36">
        <v>1424</v>
      </c>
      <c r="C477" s="37" t="s">
        <v>523</v>
      </c>
      <c r="D477" s="38">
        <v>88322</v>
      </c>
      <c r="E477" s="37" t="s">
        <v>9</v>
      </c>
      <c r="F477" s="37" t="s">
        <v>93</v>
      </c>
      <c r="G477" s="39" t="s">
        <v>15</v>
      </c>
    </row>
    <row r="478" spans="1:7" x14ac:dyDescent="0.25">
      <c r="A478" s="35">
        <v>44178</v>
      </c>
      <c r="B478" s="36">
        <v>1425</v>
      </c>
      <c r="C478" s="37" t="s">
        <v>523</v>
      </c>
      <c r="D478" s="38">
        <v>10000</v>
      </c>
      <c r="E478" s="37" t="s">
        <v>9</v>
      </c>
      <c r="F478" s="37" t="s">
        <v>545</v>
      </c>
      <c r="G478" s="39" t="s">
        <v>15</v>
      </c>
    </row>
    <row r="479" spans="1:7" x14ac:dyDescent="0.25">
      <c r="A479" s="35">
        <v>44171</v>
      </c>
      <c r="B479" s="36">
        <v>1378</v>
      </c>
      <c r="C479" s="37" t="s">
        <v>523</v>
      </c>
      <c r="D479" s="38">
        <v>10000</v>
      </c>
      <c r="E479" s="37" t="s">
        <v>9</v>
      </c>
      <c r="F479" s="37" t="s">
        <v>545</v>
      </c>
      <c r="G479" s="39" t="s">
        <v>15</v>
      </c>
    </row>
    <row r="480" spans="1:7" x14ac:dyDescent="0.25">
      <c r="A480" s="35">
        <v>44171</v>
      </c>
      <c r="B480" s="36">
        <v>1377</v>
      </c>
      <c r="C480" s="37" t="s">
        <v>523</v>
      </c>
      <c r="D480" s="38">
        <v>84843</v>
      </c>
      <c r="E480" s="37" t="s">
        <v>9</v>
      </c>
      <c r="F480" s="37" t="s">
        <v>93</v>
      </c>
      <c r="G480" s="39" t="s">
        <v>15</v>
      </c>
    </row>
    <row r="481" spans="1:7" x14ac:dyDescent="0.25">
      <c r="A481" s="35">
        <v>44209</v>
      </c>
      <c r="B481" s="36">
        <v>1678</v>
      </c>
      <c r="C481" s="37" t="s">
        <v>523</v>
      </c>
      <c r="D481" s="38">
        <v>106644</v>
      </c>
      <c r="E481" s="37" t="s">
        <v>9</v>
      </c>
      <c r="F481" s="37" t="s">
        <v>93</v>
      </c>
      <c r="G481" s="39" t="s">
        <v>15</v>
      </c>
    </row>
    <row r="482" spans="1:7" x14ac:dyDescent="0.25">
      <c r="A482" s="35">
        <v>44212</v>
      </c>
      <c r="B482" s="36">
        <v>1702</v>
      </c>
      <c r="C482" s="37" t="s">
        <v>523</v>
      </c>
      <c r="D482" s="38">
        <v>12000</v>
      </c>
      <c r="E482" s="37" t="s">
        <v>9</v>
      </c>
      <c r="F482" s="37" t="s">
        <v>524</v>
      </c>
      <c r="G482" s="39" t="s">
        <v>15</v>
      </c>
    </row>
    <row r="483" spans="1:7" x14ac:dyDescent="0.25">
      <c r="A483" s="35">
        <v>44209</v>
      </c>
      <c r="B483" s="36">
        <v>1679</v>
      </c>
      <c r="C483" s="37" t="s">
        <v>523</v>
      </c>
      <c r="D483" s="38">
        <v>12000</v>
      </c>
      <c r="E483" s="37" t="s">
        <v>9</v>
      </c>
      <c r="F483" s="37" t="s">
        <v>524</v>
      </c>
      <c r="G483" s="39" t="s">
        <v>15</v>
      </c>
    </row>
    <row r="484" spans="1:7" x14ac:dyDescent="0.25">
      <c r="A484" s="35">
        <v>44212</v>
      </c>
      <c r="B484" s="36">
        <v>1701</v>
      </c>
      <c r="C484" s="37" t="s">
        <v>523</v>
      </c>
      <c r="D484" s="38">
        <v>106421</v>
      </c>
      <c r="E484" s="37" t="s">
        <v>9</v>
      </c>
      <c r="F484" s="37" t="s">
        <v>93</v>
      </c>
      <c r="G484" s="39" t="s">
        <v>15</v>
      </c>
    </row>
    <row r="485" spans="1:7" x14ac:dyDescent="0.25">
      <c r="A485" s="35">
        <v>44217</v>
      </c>
      <c r="B485" s="36">
        <v>1797</v>
      </c>
      <c r="C485" s="37" t="s">
        <v>523</v>
      </c>
      <c r="D485" s="38">
        <v>104378</v>
      </c>
      <c r="E485" s="37" t="s">
        <v>9</v>
      </c>
      <c r="F485" s="37" t="s">
        <v>93</v>
      </c>
      <c r="G485" s="39" t="s">
        <v>15</v>
      </c>
    </row>
    <row r="486" spans="1:7" x14ac:dyDescent="0.25">
      <c r="A486" s="35">
        <v>44221</v>
      </c>
      <c r="B486" s="36">
        <v>1798</v>
      </c>
      <c r="C486" s="37" t="s">
        <v>523</v>
      </c>
      <c r="D486" s="38">
        <v>10000</v>
      </c>
      <c r="E486" s="37" t="s">
        <v>9</v>
      </c>
      <c r="F486" s="37" t="s">
        <v>524</v>
      </c>
      <c r="G486" s="39" t="s">
        <v>15</v>
      </c>
    </row>
    <row r="487" spans="1:7" x14ac:dyDescent="0.25">
      <c r="A487" s="35">
        <v>44227</v>
      </c>
      <c r="B487" s="36">
        <v>1844</v>
      </c>
      <c r="C487" s="37" t="s">
        <v>523</v>
      </c>
      <c r="D487" s="38">
        <v>12000</v>
      </c>
      <c r="E487" s="37" t="s">
        <v>9</v>
      </c>
      <c r="F487" s="37" t="s">
        <v>524</v>
      </c>
      <c r="G487" s="39" t="s">
        <v>15</v>
      </c>
    </row>
    <row r="488" spans="1:7" x14ac:dyDescent="0.25">
      <c r="A488" s="35">
        <v>44227</v>
      </c>
      <c r="B488" s="36">
        <v>1843</v>
      </c>
      <c r="C488" s="37" t="s">
        <v>523</v>
      </c>
      <c r="D488" s="38">
        <v>108144</v>
      </c>
      <c r="E488" s="37" t="s">
        <v>9</v>
      </c>
      <c r="F488" s="37" t="s">
        <v>93</v>
      </c>
      <c r="G488" s="39" t="s">
        <v>15</v>
      </c>
    </row>
    <row r="489" spans="1:7" x14ac:dyDescent="0.25">
      <c r="A489" s="35">
        <v>44201</v>
      </c>
      <c r="B489" s="36">
        <v>1611</v>
      </c>
      <c r="C489" s="37" t="s">
        <v>523</v>
      </c>
      <c r="D489" s="38">
        <v>131191</v>
      </c>
      <c r="E489" s="37" t="s">
        <v>9</v>
      </c>
      <c r="F489" s="37" t="s">
        <v>93</v>
      </c>
      <c r="G489" s="39" t="s">
        <v>15</v>
      </c>
    </row>
    <row r="490" spans="1:7" x14ac:dyDescent="0.25">
      <c r="A490" s="35">
        <v>44199</v>
      </c>
      <c r="B490" s="36">
        <v>1592</v>
      </c>
      <c r="C490" s="37" t="s">
        <v>523</v>
      </c>
      <c r="D490" s="38">
        <v>134064</v>
      </c>
      <c r="E490" s="37" t="s">
        <v>9</v>
      </c>
      <c r="F490" s="37" t="s">
        <v>93</v>
      </c>
      <c r="G490" s="39" t="s">
        <v>15</v>
      </c>
    </row>
    <row r="491" spans="1:7" x14ac:dyDescent="0.25">
      <c r="A491" s="35">
        <v>44242</v>
      </c>
      <c r="B491" s="36">
        <v>1985</v>
      </c>
      <c r="C491" s="37" t="s">
        <v>523</v>
      </c>
      <c r="D491" s="38">
        <v>126766</v>
      </c>
      <c r="E491" s="37" t="s">
        <v>9</v>
      </c>
      <c r="F491" s="37" t="s">
        <v>93</v>
      </c>
      <c r="G491" s="39" t="s">
        <v>15</v>
      </c>
    </row>
    <row r="492" spans="1:7" x14ac:dyDescent="0.25">
      <c r="A492" s="35">
        <v>44245</v>
      </c>
      <c r="B492" s="36">
        <v>2009</v>
      </c>
      <c r="C492" s="37" t="s">
        <v>523</v>
      </c>
      <c r="D492" s="38">
        <v>106293.6</v>
      </c>
      <c r="E492" s="37" t="s">
        <v>9</v>
      </c>
      <c r="F492" s="37" t="s">
        <v>93</v>
      </c>
      <c r="G492" s="39" t="s">
        <v>15</v>
      </c>
    </row>
    <row r="493" spans="1:7" x14ac:dyDescent="0.25">
      <c r="A493" s="35">
        <v>44245</v>
      </c>
      <c r="B493" s="36">
        <v>2010</v>
      </c>
      <c r="C493" s="37" t="s">
        <v>523</v>
      </c>
      <c r="D493" s="38">
        <v>10000</v>
      </c>
      <c r="E493" s="37" t="s">
        <v>9</v>
      </c>
      <c r="F493" s="37" t="s">
        <v>524</v>
      </c>
      <c r="G493" s="39" t="s">
        <v>15</v>
      </c>
    </row>
    <row r="494" spans="1:7" x14ac:dyDescent="0.25">
      <c r="A494" s="35">
        <v>44241</v>
      </c>
      <c r="B494" s="36">
        <v>1973</v>
      </c>
      <c r="C494" s="37" t="s">
        <v>523</v>
      </c>
      <c r="D494" s="38">
        <v>12000</v>
      </c>
      <c r="E494" s="37" t="s">
        <v>9</v>
      </c>
      <c r="F494" s="37" t="s">
        <v>524</v>
      </c>
      <c r="G494" s="39" t="s">
        <v>15</v>
      </c>
    </row>
    <row r="495" spans="1:7" x14ac:dyDescent="0.25">
      <c r="A495" s="35">
        <v>44241</v>
      </c>
      <c r="B495" s="36">
        <v>1972</v>
      </c>
      <c r="C495" s="37" t="s">
        <v>523</v>
      </c>
      <c r="D495" s="38">
        <v>106102.00000000001</v>
      </c>
      <c r="E495" s="37" t="s">
        <v>9</v>
      </c>
      <c r="F495" s="37" t="s">
        <v>93</v>
      </c>
      <c r="G495" s="39" t="s">
        <v>15</v>
      </c>
    </row>
    <row r="496" spans="1:7" x14ac:dyDescent="0.25">
      <c r="A496" s="35">
        <v>44242</v>
      </c>
      <c r="B496" s="36">
        <v>1986</v>
      </c>
      <c r="C496" s="37" t="s">
        <v>523</v>
      </c>
      <c r="D496" s="38">
        <v>12000</v>
      </c>
      <c r="E496" s="37" t="s">
        <v>9</v>
      </c>
      <c r="F496" s="37" t="s">
        <v>524</v>
      </c>
      <c r="G496" s="39" t="s">
        <v>15</v>
      </c>
    </row>
    <row r="497" spans="1:8" x14ac:dyDescent="0.25">
      <c r="A497" s="35">
        <v>43278</v>
      </c>
      <c r="B497" s="36" t="s">
        <v>546</v>
      </c>
      <c r="C497" s="37" t="s">
        <v>547</v>
      </c>
      <c r="D497" s="38">
        <v>66158</v>
      </c>
      <c r="E497" s="37" t="s">
        <v>9</v>
      </c>
      <c r="F497" s="37" t="s">
        <v>548</v>
      </c>
      <c r="G497" s="39" t="s">
        <v>15</v>
      </c>
    </row>
    <row r="498" spans="1:8" x14ac:dyDescent="0.25">
      <c r="A498" s="35">
        <v>43330</v>
      </c>
      <c r="B498" s="36" t="s">
        <v>549</v>
      </c>
      <c r="C498" s="37" t="s">
        <v>547</v>
      </c>
      <c r="D498" s="38">
        <v>3000</v>
      </c>
      <c r="E498" s="37" t="s">
        <v>9</v>
      </c>
      <c r="F498" s="37" t="s">
        <v>550</v>
      </c>
      <c r="G498" s="39" t="s">
        <v>15</v>
      </c>
    </row>
    <row r="499" spans="1:8" x14ac:dyDescent="0.25">
      <c r="A499" s="35">
        <v>43873</v>
      </c>
      <c r="B499" s="36" t="s">
        <v>551</v>
      </c>
      <c r="C499" s="37" t="s">
        <v>552</v>
      </c>
      <c r="D499" s="38">
        <v>600710</v>
      </c>
      <c r="E499" s="37" t="s">
        <v>9</v>
      </c>
      <c r="F499" s="37" t="s">
        <v>553</v>
      </c>
      <c r="G499" s="39" t="s">
        <v>15</v>
      </c>
    </row>
    <row r="500" spans="1:8" x14ac:dyDescent="0.25">
      <c r="A500" s="35">
        <v>43856</v>
      </c>
      <c r="B500" s="36" t="s">
        <v>554</v>
      </c>
      <c r="C500" s="37" t="s">
        <v>552</v>
      </c>
      <c r="D500" s="38">
        <v>331191.00000000006</v>
      </c>
      <c r="E500" s="37" t="s">
        <v>9</v>
      </c>
      <c r="F500" s="37" t="s">
        <v>553</v>
      </c>
      <c r="G500" s="39" t="s">
        <v>15</v>
      </c>
    </row>
    <row r="501" spans="1:8" x14ac:dyDescent="0.25">
      <c r="A501" s="35">
        <v>43884</v>
      </c>
      <c r="B501" s="36" t="s">
        <v>555</v>
      </c>
      <c r="C501" s="37" t="s">
        <v>552</v>
      </c>
      <c r="D501" s="38">
        <v>309204</v>
      </c>
      <c r="E501" s="37" t="s">
        <v>9</v>
      </c>
      <c r="F501" s="37" t="s">
        <v>553</v>
      </c>
      <c r="G501" s="39" t="s">
        <v>15</v>
      </c>
    </row>
    <row r="502" spans="1:8" x14ac:dyDescent="0.25">
      <c r="A502" s="35">
        <v>43884</v>
      </c>
      <c r="B502" s="36" t="s">
        <v>556</v>
      </c>
      <c r="C502" s="37" t="s">
        <v>552</v>
      </c>
      <c r="D502" s="38">
        <v>644139.99999999988</v>
      </c>
      <c r="E502" s="37" t="s">
        <v>9</v>
      </c>
      <c r="F502" s="37" t="s">
        <v>553</v>
      </c>
      <c r="G502" s="39" t="s">
        <v>15</v>
      </c>
    </row>
    <row r="503" spans="1:8" x14ac:dyDescent="0.25">
      <c r="A503" s="35">
        <v>43972</v>
      </c>
      <c r="B503" s="36" t="s">
        <v>557</v>
      </c>
      <c r="C503" s="37" t="s">
        <v>552</v>
      </c>
      <c r="D503" s="38">
        <v>578964</v>
      </c>
      <c r="E503" s="37" t="s">
        <v>9</v>
      </c>
      <c r="F503" s="37" t="s">
        <v>553</v>
      </c>
      <c r="G503" s="39" t="s">
        <v>15</v>
      </c>
    </row>
    <row r="504" spans="1:8" x14ac:dyDescent="0.25">
      <c r="A504" s="35">
        <v>44020</v>
      </c>
      <c r="B504" s="36" t="s">
        <v>558</v>
      </c>
      <c r="C504" s="37" t="s">
        <v>552</v>
      </c>
      <c r="D504" s="38">
        <v>551638</v>
      </c>
      <c r="E504" s="37" t="s">
        <v>9</v>
      </c>
      <c r="F504" s="37" t="s">
        <v>553</v>
      </c>
      <c r="G504" s="39" t="s">
        <v>15</v>
      </c>
    </row>
    <row r="505" spans="1:8" x14ac:dyDescent="0.25">
      <c r="A505" s="35">
        <v>44050</v>
      </c>
      <c r="B505" s="36" t="s">
        <v>559</v>
      </c>
      <c r="C505" s="37" t="s">
        <v>552</v>
      </c>
      <c r="D505" s="38">
        <v>502649</v>
      </c>
      <c r="E505" s="37" t="s">
        <v>9</v>
      </c>
      <c r="F505" s="37" t="s">
        <v>553</v>
      </c>
      <c r="G505" s="39" t="s">
        <v>15</v>
      </c>
    </row>
    <row r="506" spans="1:8" x14ac:dyDescent="0.25">
      <c r="A506" s="35">
        <v>44050</v>
      </c>
      <c r="B506" s="36" t="s">
        <v>560</v>
      </c>
      <c r="C506" s="37" t="s">
        <v>552</v>
      </c>
      <c r="D506" s="38">
        <v>556900.00000000012</v>
      </c>
      <c r="E506" s="37" t="s">
        <v>9</v>
      </c>
      <c r="F506" s="37" t="s">
        <v>553</v>
      </c>
      <c r="G506" s="39" t="s">
        <v>15</v>
      </c>
    </row>
    <row r="507" spans="1:8" x14ac:dyDescent="0.25">
      <c r="A507" s="35">
        <v>44178</v>
      </c>
      <c r="B507" s="36" t="s">
        <v>561</v>
      </c>
      <c r="C507" s="37" t="s">
        <v>552</v>
      </c>
      <c r="D507" s="38">
        <v>711450</v>
      </c>
      <c r="E507" s="37" t="s">
        <v>9</v>
      </c>
      <c r="F507" s="37" t="s">
        <v>553</v>
      </c>
      <c r="G507" s="39" t="s">
        <v>15</v>
      </c>
    </row>
    <row r="508" spans="1:8" x14ac:dyDescent="0.25">
      <c r="A508" s="35">
        <v>44248</v>
      </c>
      <c r="B508" s="36" t="s">
        <v>562</v>
      </c>
      <c r="C508" s="37" t="s">
        <v>552</v>
      </c>
      <c r="D508" s="38">
        <v>660005.99999999988</v>
      </c>
      <c r="E508" s="37" t="s">
        <v>9</v>
      </c>
      <c r="F508" s="37" t="s">
        <v>553</v>
      </c>
      <c r="G508" s="39" t="s">
        <v>15</v>
      </c>
    </row>
    <row r="509" spans="1:8" x14ac:dyDescent="0.25">
      <c r="A509" s="35">
        <v>44233</v>
      </c>
      <c r="B509" s="36" t="s">
        <v>563</v>
      </c>
      <c r="C509" s="37" t="s">
        <v>564</v>
      </c>
      <c r="D509" s="38">
        <v>189473</v>
      </c>
      <c r="E509" s="37" t="s">
        <v>9</v>
      </c>
      <c r="F509" s="37" t="s">
        <v>565</v>
      </c>
      <c r="G509" s="39" t="s">
        <v>15</v>
      </c>
    </row>
    <row r="510" spans="1:8" x14ac:dyDescent="0.25">
      <c r="A510" s="35">
        <v>44233</v>
      </c>
      <c r="B510" s="36"/>
      <c r="C510" s="37" t="s">
        <v>566</v>
      </c>
      <c r="D510" s="38">
        <v>10977</v>
      </c>
      <c r="E510" s="37" t="s">
        <v>9</v>
      </c>
      <c r="F510" s="37" t="s">
        <v>565</v>
      </c>
      <c r="G510" s="39" t="s">
        <v>15</v>
      </c>
      <c r="H510" t="s">
        <v>1857</v>
      </c>
    </row>
    <row r="511" spans="1:8" x14ac:dyDescent="0.25">
      <c r="A511" s="35">
        <v>44253</v>
      </c>
      <c r="B511" s="36">
        <v>1</v>
      </c>
      <c r="C511" s="37" t="s">
        <v>567</v>
      </c>
      <c r="D511" s="38">
        <v>39600</v>
      </c>
      <c r="E511" s="37" t="s">
        <v>9</v>
      </c>
      <c r="F511" s="37" t="s">
        <v>565</v>
      </c>
      <c r="G511" s="39" t="s">
        <v>15</v>
      </c>
    </row>
    <row r="512" spans="1:8" x14ac:dyDescent="0.25">
      <c r="A512" s="35">
        <v>44253</v>
      </c>
      <c r="B512" s="36" t="s">
        <v>568</v>
      </c>
      <c r="C512" s="37" t="s">
        <v>569</v>
      </c>
      <c r="D512" s="38">
        <v>61421</v>
      </c>
      <c r="E512" s="37" t="s">
        <v>9</v>
      </c>
      <c r="F512" s="37" t="s">
        <v>565</v>
      </c>
      <c r="G512" s="39" t="s">
        <v>15</v>
      </c>
    </row>
    <row r="513" spans="1:7" x14ac:dyDescent="0.25">
      <c r="A513" s="35">
        <v>44256</v>
      </c>
      <c r="B513" s="36" t="s">
        <v>568</v>
      </c>
      <c r="C513" s="37" t="s">
        <v>569</v>
      </c>
      <c r="D513" s="38">
        <v>66131</v>
      </c>
      <c r="E513" s="37" t="s">
        <v>9</v>
      </c>
      <c r="F513" s="37" t="s">
        <v>565</v>
      </c>
      <c r="G513" s="39" t="s">
        <v>15</v>
      </c>
    </row>
    <row r="514" spans="1:7" x14ac:dyDescent="0.25">
      <c r="A514" s="35">
        <v>44574</v>
      </c>
      <c r="B514" s="36" t="s">
        <v>570</v>
      </c>
      <c r="C514" s="37" t="s">
        <v>552</v>
      </c>
      <c r="D514" s="38">
        <f>546932+0.2</f>
        <v>546932.19999999995</v>
      </c>
      <c r="E514" s="37" t="s">
        <v>9</v>
      </c>
      <c r="F514" s="37" t="s">
        <v>553</v>
      </c>
      <c r="G514" s="39" t="s">
        <v>15</v>
      </c>
    </row>
    <row r="515" spans="1:7" x14ac:dyDescent="0.25">
      <c r="A515" s="35">
        <v>43084</v>
      </c>
      <c r="B515" s="36" t="s">
        <v>571</v>
      </c>
      <c r="C515" s="37" t="s">
        <v>572</v>
      </c>
      <c r="D515" s="38">
        <v>625300</v>
      </c>
      <c r="E515" s="37" t="s">
        <v>9</v>
      </c>
      <c r="F515" s="37" t="s">
        <v>337</v>
      </c>
      <c r="G515" s="39" t="s">
        <v>15</v>
      </c>
    </row>
    <row r="516" spans="1:7" x14ac:dyDescent="0.25">
      <c r="A516" s="35">
        <v>43157</v>
      </c>
      <c r="B516" s="36" t="s">
        <v>573</v>
      </c>
      <c r="C516" s="37" t="s">
        <v>572</v>
      </c>
      <c r="D516" s="38">
        <v>431995.00000000006</v>
      </c>
      <c r="E516" s="37" t="s">
        <v>9</v>
      </c>
      <c r="F516" s="37" t="s">
        <v>337</v>
      </c>
      <c r="G516" s="39" t="s">
        <v>15</v>
      </c>
    </row>
    <row r="517" spans="1:7" x14ac:dyDescent="0.25">
      <c r="A517" s="35">
        <v>43157</v>
      </c>
      <c r="B517" s="36" t="s">
        <v>574</v>
      </c>
      <c r="C517" s="37" t="s">
        <v>572</v>
      </c>
      <c r="D517" s="38">
        <v>438714</v>
      </c>
      <c r="E517" s="37" t="s">
        <v>9</v>
      </c>
      <c r="F517" s="37" t="s">
        <v>337</v>
      </c>
      <c r="G517" s="39" t="s">
        <v>15</v>
      </c>
    </row>
    <row r="518" spans="1:7" x14ac:dyDescent="0.25">
      <c r="A518" s="35">
        <v>44172</v>
      </c>
      <c r="B518" s="36" t="s">
        <v>575</v>
      </c>
      <c r="C518" s="37" t="s">
        <v>576</v>
      </c>
      <c r="D518" s="38">
        <v>109036</v>
      </c>
      <c r="E518" s="37" t="s">
        <v>9</v>
      </c>
      <c r="F518" s="37" t="s">
        <v>565</v>
      </c>
      <c r="G518" s="39" t="s">
        <v>15</v>
      </c>
    </row>
    <row r="519" spans="1:7" x14ac:dyDescent="0.25">
      <c r="A519" s="35">
        <v>44189</v>
      </c>
      <c r="B519" s="36" t="s">
        <v>577</v>
      </c>
      <c r="C519" s="37" t="s">
        <v>578</v>
      </c>
      <c r="D519" s="38">
        <v>43000</v>
      </c>
      <c r="E519" s="37" t="s">
        <v>9</v>
      </c>
      <c r="F519" s="37" t="s">
        <v>565</v>
      </c>
      <c r="G519" s="39" t="s">
        <v>15</v>
      </c>
    </row>
    <row r="520" spans="1:7" x14ac:dyDescent="0.25">
      <c r="A520" s="35">
        <v>44483</v>
      </c>
      <c r="B520" s="36" t="s">
        <v>579</v>
      </c>
      <c r="C520" s="37" t="s">
        <v>580</v>
      </c>
      <c r="D520" s="38">
        <v>21355.8</v>
      </c>
      <c r="E520" s="37" t="s">
        <v>9</v>
      </c>
      <c r="F520" s="37" t="s">
        <v>581</v>
      </c>
      <c r="G520" s="39" t="s">
        <v>15</v>
      </c>
    </row>
    <row r="521" spans="1:7" x14ac:dyDescent="0.25">
      <c r="A521" s="35">
        <v>44533</v>
      </c>
      <c r="B521" s="36" t="s">
        <v>582</v>
      </c>
      <c r="C521" s="37" t="s">
        <v>583</v>
      </c>
      <c r="D521" s="38">
        <v>10080</v>
      </c>
      <c r="E521" s="37" t="s">
        <v>9</v>
      </c>
      <c r="F521" s="37" t="s">
        <v>584</v>
      </c>
      <c r="G521" s="39" t="s">
        <v>15</v>
      </c>
    </row>
    <row r="522" spans="1:7" x14ac:dyDescent="0.25">
      <c r="A522" s="35">
        <v>43515</v>
      </c>
      <c r="B522" s="36" t="s">
        <v>585</v>
      </c>
      <c r="C522" s="37" t="s">
        <v>586</v>
      </c>
      <c r="D522" s="38">
        <v>463184</v>
      </c>
      <c r="E522" s="37" t="s">
        <v>9</v>
      </c>
      <c r="F522" s="37" t="s">
        <v>172</v>
      </c>
      <c r="G522" s="39" t="s">
        <v>173</v>
      </c>
    </row>
    <row r="523" spans="1:7" x14ac:dyDescent="0.25">
      <c r="A523" s="35">
        <v>43550</v>
      </c>
      <c r="B523" s="36" t="s">
        <v>587</v>
      </c>
      <c r="C523" s="37" t="s">
        <v>586</v>
      </c>
      <c r="D523" s="38">
        <v>624031</v>
      </c>
      <c r="E523" s="37" t="s">
        <v>9</v>
      </c>
      <c r="F523" s="37" t="s">
        <v>172</v>
      </c>
      <c r="G523" s="39" t="s">
        <v>173</v>
      </c>
    </row>
    <row r="524" spans="1:7" x14ac:dyDescent="0.25">
      <c r="A524" s="35">
        <v>43543</v>
      </c>
      <c r="B524" s="36" t="s">
        <v>588</v>
      </c>
      <c r="C524" s="37" t="s">
        <v>586</v>
      </c>
      <c r="D524" s="38">
        <v>238580</v>
      </c>
      <c r="E524" s="37" t="s">
        <v>9</v>
      </c>
      <c r="F524" s="37" t="s">
        <v>172</v>
      </c>
      <c r="G524" s="39" t="s">
        <v>173</v>
      </c>
    </row>
    <row r="525" spans="1:7" x14ac:dyDescent="0.25">
      <c r="A525" s="35">
        <v>43284</v>
      </c>
      <c r="B525" s="36">
        <v>3451102193</v>
      </c>
      <c r="C525" s="37" t="s">
        <v>589</v>
      </c>
      <c r="D525" s="38">
        <v>4404.66</v>
      </c>
      <c r="E525" s="37" t="s">
        <v>23</v>
      </c>
      <c r="F525" s="37" t="s">
        <v>590</v>
      </c>
      <c r="G525" s="39" t="s">
        <v>49</v>
      </c>
    </row>
    <row r="526" spans="1:7" x14ac:dyDescent="0.25">
      <c r="A526" s="35">
        <v>43284</v>
      </c>
      <c r="B526" s="36">
        <v>3451102200</v>
      </c>
      <c r="C526" s="37" t="s">
        <v>589</v>
      </c>
      <c r="D526" s="38">
        <v>27210</v>
      </c>
      <c r="E526" s="37" t="s">
        <v>23</v>
      </c>
      <c r="F526" s="37" t="s">
        <v>591</v>
      </c>
      <c r="G526" s="39" t="s">
        <v>49</v>
      </c>
    </row>
    <row r="527" spans="1:7" x14ac:dyDescent="0.25">
      <c r="A527" s="35">
        <v>43298</v>
      </c>
      <c r="B527" s="36" t="s">
        <v>592</v>
      </c>
      <c r="C527" s="37" t="s">
        <v>593</v>
      </c>
      <c r="D527" s="38">
        <v>102399.00000000001</v>
      </c>
      <c r="E527" s="37" t="s">
        <v>9</v>
      </c>
      <c r="F527" s="37" t="s">
        <v>93</v>
      </c>
      <c r="G527" s="39" t="s">
        <v>15</v>
      </c>
    </row>
    <row r="528" spans="1:7" x14ac:dyDescent="0.25">
      <c r="A528" s="35">
        <v>43290</v>
      </c>
      <c r="B528" s="36" t="s">
        <v>594</v>
      </c>
      <c r="C528" s="37" t="s">
        <v>593</v>
      </c>
      <c r="D528" s="38">
        <v>121200.00000000001</v>
      </c>
      <c r="E528" s="37" t="s">
        <v>9</v>
      </c>
      <c r="F528" s="37" t="s">
        <v>93</v>
      </c>
      <c r="G528" s="39" t="s">
        <v>15</v>
      </c>
    </row>
    <row r="529" spans="1:7" x14ac:dyDescent="0.25">
      <c r="A529" s="35">
        <v>43307</v>
      </c>
      <c r="B529" s="36" t="s">
        <v>595</v>
      </c>
      <c r="C529" s="37" t="s">
        <v>593</v>
      </c>
      <c r="D529" s="38">
        <v>122664.99999999999</v>
      </c>
      <c r="E529" s="37" t="s">
        <v>9</v>
      </c>
      <c r="F529" s="37" t="s">
        <v>93</v>
      </c>
      <c r="G529" s="39" t="s">
        <v>15</v>
      </c>
    </row>
    <row r="530" spans="1:7" x14ac:dyDescent="0.25">
      <c r="A530" s="35">
        <v>43303</v>
      </c>
      <c r="B530" s="36" t="s">
        <v>596</v>
      </c>
      <c r="C530" s="37" t="s">
        <v>593</v>
      </c>
      <c r="D530" s="38">
        <v>141300</v>
      </c>
      <c r="E530" s="37" t="s">
        <v>9</v>
      </c>
      <c r="F530" s="37" t="s">
        <v>93</v>
      </c>
      <c r="G530" s="39" t="s">
        <v>15</v>
      </c>
    </row>
    <row r="531" spans="1:7" x14ac:dyDescent="0.25">
      <c r="A531" s="35">
        <v>43298</v>
      </c>
      <c r="B531" s="36" t="s">
        <v>597</v>
      </c>
      <c r="C531" s="37" t="s">
        <v>593</v>
      </c>
      <c r="D531" s="38">
        <v>95699.999999999985</v>
      </c>
      <c r="E531" s="37" t="s">
        <v>9</v>
      </c>
      <c r="F531" s="37" t="s">
        <v>93</v>
      </c>
      <c r="G531" s="39" t="s">
        <v>15</v>
      </c>
    </row>
    <row r="532" spans="1:7" x14ac:dyDescent="0.25">
      <c r="A532" s="35">
        <v>43326</v>
      </c>
      <c r="B532" s="36" t="s">
        <v>598</v>
      </c>
      <c r="C532" s="37" t="s">
        <v>593</v>
      </c>
      <c r="D532" s="38">
        <v>127250</v>
      </c>
      <c r="E532" s="37" t="s">
        <v>9</v>
      </c>
      <c r="F532" s="37" t="s">
        <v>93</v>
      </c>
      <c r="G532" s="39" t="s">
        <v>15</v>
      </c>
    </row>
    <row r="533" spans="1:7" x14ac:dyDescent="0.25">
      <c r="A533" s="35">
        <v>43341</v>
      </c>
      <c r="B533" s="36" t="s">
        <v>599</v>
      </c>
      <c r="C533" s="37" t="s">
        <v>593</v>
      </c>
      <c r="D533" s="38">
        <v>59273</v>
      </c>
      <c r="E533" s="37" t="s">
        <v>9</v>
      </c>
      <c r="F533" s="37" t="s">
        <v>93</v>
      </c>
      <c r="G533" s="39" t="s">
        <v>15</v>
      </c>
    </row>
    <row r="534" spans="1:7" x14ac:dyDescent="0.25">
      <c r="A534" s="35">
        <v>43337</v>
      </c>
      <c r="B534" s="36" t="s">
        <v>600</v>
      </c>
      <c r="C534" s="37" t="s">
        <v>593</v>
      </c>
      <c r="D534" s="38">
        <v>118533</v>
      </c>
      <c r="E534" s="37" t="s">
        <v>9</v>
      </c>
      <c r="F534" s="37" t="s">
        <v>93</v>
      </c>
      <c r="G534" s="39" t="s">
        <v>15</v>
      </c>
    </row>
    <row r="535" spans="1:7" x14ac:dyDescent="0.25">
      <c r="A535" s="35">
        <v>43326</v>
      </c>
      <c r="B535" s="36" t="s">
        <v>601</v>
      </c>
      <c r="C535" s="37" t="s">
        <v>593</v>
      </c>
      <c r="D535" s="38">
        <v>118500</v>
      </c>
      <c r="E535" s="37" t="s">
        <v>9</v>
      </c>
      <c r="F535" s="37" t="s">
        <v>93</v>
      </c>
      <c r="G535" s="39" t="s">
        <v>15</v>
      </c>
    </row>
    <row r="536" spans="1:7" ht="14.25" customHeight="1" x14ac:dyDescent="0.25">
      <c r="A536" s="35">
        <v>43345</v>
      </c>
      <c r="B536" s="36" t="s">
        <v>602</v>
      </c>
      <c r="C536" s="37" t="s">
        <v>593</v>
      </c>
      <c r="D536" s="38">
        <v>39612.999999999993</v>
      </c>
      <c r="E536" s="37" t="s">
        <v>9</v>
      </c>
      <c r="F536" s="37" t="s">
        <v>93</v>
      </c>
      <c r="G536" s="39" t="s">
        <v>15</v>
      </c>
    </row>
    <row r="537" spans="1:7" x14ac:dyDescent="0.25">
      <c r="A537" s="35">
        <v>43344</v>
      </c>
      <c r="B537" s="36" t="s">
        <v>603</v>
      </c>
      <c r="C537" s="37" t="s">
        <v>593</v>
      </c>
      <c r="D537" s="38">
        <v>118546</v>
      </c>
      <c r="E537" s="37" t="s">
        <v>9</v>
      </c>
      <c r="F537" s="37" t="s">
        <v>93</v>
      </c>
      <c r="G537" s="39" t="s">
        <v>15</v>
      </c>
    </row>
    <row r="538" spans="1:7" x14ac:dyDescent="0.25">
      <c r="A538" s="35">
        <v>43349</v>
      </c>
      <c r="B538" s="36" t="s">
        <v>604</v>
      </c>
      <c r="C538" s="37" t="s">
        <v>593</v>
      </c>
      <c r="D538" s="38">
        <v>85725.999999999985</v>
      </c>
      <c r="E538" s="37" t="s">
        <v>9</v>
      </c>
      <c r="F538" s="37" t="s">
        <v>93</v>
      </c>
      <c r="G538" s="39" t="s">
        <v>15</v>
      </c>
    </row>
    <row r="539" spans="1:7" x14ac:dyDescent="0.25">
      <c r="A539" s="35">
        <v>43361</v>
      </c>
      <c r="B539" s="36" t="s">
        <v>605</v>
      </c>
      <c r="C539" s="37" t="s">
        <v>593</v>
      </c>
      <c r="D539" s="38">
        <v>138033</v>
      </c>
      <c r="E539" s="37" t="s">
        <v>9</v>
      </c>
      <c r="F539" s="37" t="s">
        <v>93</v>
      </c>
      <c r="G539" s="39" t="s">
        <v>15</v>
      </c>
    </row>
    <row r="540" spans="1:7" x14ac:dyDescent="0.25">
      <c r="A540" s="35">
        <v>43358</v>
      </c>
      <c r="B540" s="36" t="s">
        <v>606</v>
      </c>
      <c r="C540" s="37" t="s">
        <v>593</v>
      </c>
      <c r="D540" s="38">
        <v>99046</v>
      </c>
      <c r="E540" s="37" t="s">
        <v>9</v>
      </c>
      <c r="F540" s="37" t="s">
        <v>93</v>
      </c>
      <c r="G540" s="39" t="s">
        <v>15</v>
      </c>
    </row>
    <row r="541" spans="1:7" x14ac:dyDescent="0.25">
      <c r="A541" s="35">
        <v>43358</v>
      </c>
      <c r="B541" s="36" t="s">
        <v>607</v>
      </c>
      <c r="C541" s="37" t="s">
        <v>593</v>
      </c>
      <c r="D541" s="38">
        <v>99033</v>
      </c>
      <c r="E541" s="37" t="s">
        <v>9</v>
      </c>
      <c r="F541" s="37" t="s">
        <v>93</v>
      </c>
      <c r="G541" s="39" t="s">
        <v>15</v>
      </c>
    </row>
    <row r="542" spans="1:7" x14ac:dyDescent="0.25">
      <c r="A542" s="35">
        <v>43353</v>
      </c>
      <c r="B542" s="36" t="s">
        <v>608</v>
      </c>
      <c r="C542" s="37" t="s">
        <v>593</v>
      </c>
      <c r="D542" s="38">
        <v>99000.000000000015</v>
      </c>
      <c r="E542" s="37" t="s">
        <v>9</v>
      </c>
      <c r="F542" s="37" t="s">
        <v>93</v>
      </c>
      <c r="G542" s="39" t="s">
        <v>15</v>
      </c>
    </row>
    <row r="543" spans="1:7" x14ac:dyDescent="0.25">
      <c r="A543" s="35">
        <v>43373</v>
      </c>
      <c r="B543" s="36" t="s">
        <v>609</v>
      </c>
      <c r="C543" s="37" t="s">
        <v>593</v>
      </c>
      <c r="D543" s="38">
        <v>120034</v>
      </c>
      <c r="E543" s="37" t="s">
        <v>9</v>
      </c>
      <c r="F543" s="37" t="s">
        <v>93</v>
      </c>
      <c r="G543" s="39" t="s">
        <v>15</v>
      </c>
    </row>
    <row r="544" spans="1:7" x14ac:dyDescent="0.25">
      <c r="A544" s="35">
        <v>43371</v>
      </c>
      <c r="B544" s="36" t="s">
        <v>610</v>
      </c>
      <c r="C544" s="37" t="s">
        <v>593</v>
      </c>
      <c r="D544" s="38">
        <v>120034</v>
      </c>
      <c r="E544" s="37" t="s">
        <v>9</v>
      </c>
      <c r="F544" s="37" t="s">
        <v>93</v>
      </c>
      <c r="G544" s="39" t="s">
        <v>15</v>
      </c>
    </row>
    <row r="545" spans="1:7" x14ac:dyDescent="0.25">
      <c r="A545" s="35">
        <v>43371</v>
      </c>
      <c r="B545" s="36" t="s">
        <v>611</v>
      </c>
      <c r="C545" s="37" t="s">
        <v>593</v>
      </c>
      <c r="D545" s="38">
        <v>120034</v>
      </c>
      <c r="E545" s="37" t="s">
        <v>9</v>
      </c>
      <c r="F545" s="37" t="s">
        <v>93</v>
      </c>
      <c r="G545" s="39" t="s">
        <v>15</v>
      </c>
    </row>
    <row r="546" spans="1:7" x14ac:dyDescent="0.25">
      <c r="A546" s="35">
        <v>43381</v>
      </c>
      <c r="B546" s="36" t="s">
        <v>612</v>
      </c>
      <c r="C546" s="37" t="s">
        <v>593</v>
      </c>
      <c r="D546" s="38">
        <v>120000</v>
      </c>
      <c r="E546" s="37" t="s">
        <v>9</v>
      </c>
      <c r="F546" s="37" t="s">
        <v>93</v>
      </c>
      <c r="G546" s="39" t="s">
        <v>15</v>
      </c>
    </row>
    <row r="547" spans="1:7" x14ac:dyDescent="0.25">
      <c r="A547" s="35">
        <v>43380</v>
      </c>
      <c r="B547" s="36" t="s">
        <v>613</v>
      </c>
      <c r="C547" s="37" t="s">
        <v>593</v>
      </c>
      <c r="D547" s="38">
        <v>129450.00000000001</v>
      </c>
      <c r="E547" s="37" t="s">
        <v>9</v>
      </c>
      <c r="F547" s="37" t="s">
        <v>93</v>
      </c>
      <c r="G547" s="39" t="s">
        <v>15</v>
      </c>
    </row>
    <row r="548" spans="1:7" x14ac:dyDescent="0.25">
      <c r="A548" s="35">
        <v>43381</v>
      </c>
      <c r="B548" s="36" t="s">
        <v>614</v>
      </c>
      <c r="C548" s="37" t="s">
        <v>593</v>
      </c>
      <c r="D548" s="38">
        <v>103250</v>
      </c>
      <c r="E548" s="37" t="s">
        <v>9</v>
      </c>
      <c r="F548" s="37" t="s">
        <v>93</v>
      </c>
      <c r="G548" s="39" t="s">
        <v>15</v>
      </c>
    </row>
    <row r="549" spans="1:7" x14ac:dyDescent="0.25">
      <c r="A549" s="35">
        <v>43383</v>
      </c>
      <c r="B549" s="36" t="s">
        <v>615</v>
      </c>
      <c r="C549" s="37" t="s">
        <v>593</v>
      </c>
      <c r="D549" s="38">
        <v>93800</v>
      </c>
      <c r="E549" s="37" t="s">
        <v>9</v>
      </c>
      <c r="F549" s="37" t="s">
        <v>93</v>
      </c>
      <c r="G549" s="39" t="s">
        <v>15</v>
      </c>
    </row>
    <row r="550" spans="1:7" x14ac:dyDescent="0.25">
      <c r="A550" s="35">
        <v>43386</v>
      </c>
      <c r="B550" s="36" t="s">
        <v>616</v>
      </c>
      <c r="C550" s="37" t="s">
        <v>593</v>
      </c>
      <c r="D550" s="38">
        <v>120000</v>
      </c>
      <c r="E550" s="37" t="s">
        <v>9</v>
      </c>
      <c r="F550" s="37" t="s">
        <v>93</v>
      </c>
      <c r="G550" s="39" t="s">
        <v>15</v>
      </c>
    </row>
    <row r="551" spans="1:7" x14ac:dyDescent="0.25">
      <c r="A551" s="35">
        <v>43389</v>
      </c>
      <c r="B551" s="36" t="s">
        <v>617</v>
      </c>
      <c r="C551" s="37" t="s">
        <v>593</v>
      </c>
      <c r="D551" s="38">
        <v>108000.00000000001</v>
      </c>
      <c r="E551" s="37" t="s">
        <v>9</v>
      </c>
      <c r="F551" s="37" t="s">
        <v>93</v>
      </c>
      <c r="G551" s="39" t="s">
        <v>15</v>
      </c>
    </row>
    <row r="552" spans="1:7" x14ac:dyDescent="0.25">
      <c r="A552" s="35">
        <v>43389</v>
      </c>
      <c r="B552" s="36" t="s">
        <v>618</v>
      </c>
      <c r="C552" s="37" t="s">
        <v>593</v>
      </c>
      <c r="D552" s="38">
        <v>113500.00000000001</v>
      </c>
      <c r="E552" s="37" t="s">
        <v>9</v>
      </c>
      <c r="F552" s="37" t="s">
        <v>93</v>
      </c>
      <c r="G552" s="39" t="s">
        <v>15</v>
      </c>
    </row>
    <row r="553" spans="1:7" x14ac:dyDescent="0.25">
      <c r="A553" s="35">
        <v>43390</v>
      </c>
      <c r="B553" s="36" t="s">
        <v>619</v>
      </c>
      <c r="C553" s="37" t="s">
        <v>593</v>
      </c>
      <c r="D553" s="38">
        <v>80399.999999999985</v>
      </c>
      <c r="E553" s="37" t="s">
        <v>9</v>
      </c>
      <c r="F553" s="37" t="s">
        <v>93</v>
      </c>
      <c r="G553" s="39" t="s">
        <v>15</v>
      </c>
    </row>
    <row r="554" spans="1:7" x14ac:dyDescent="0.25">
      <c r="A554" s="35">
        <v>43394</v>
      </c>
      <c r="B554" s="36" t="s">
        <v>620</v>
      </c>
      <c r="C554" s="37" t="s">
        <v>593</v>
      </c>
      <c r="D554" s="38">
        <v>91142</v>
      </c>
      <c r="E554" s="37" t="s">
        <v>9</v>
      </c>
      <c r="F554" s="37" t="s">
        <v>93</v>
      </c>
      <c r="G554" s="39" t="s">
        <v>15</v>
      </c>
    </row>
    <row r="555" spans="1:7" x14ac:dyDescent="0.25">
      <c r="A555" s="35">
        <v>43395</v>
      </c>
      <c r="B555" s="36" t="s">
        <v>621</v>
      </c>
      <c r="C555" s="37" t="s">
        <v>593</v>
      </c>
      <c r="D555" s="38">
        <v>95942</v>
      </c>
      <c r="E555" s="37" t="s">
        <v>9</v>
      </c>
      <c r="F555" s="37" t="s">
        <v>93</v>
      </c>
      <c r="G555" s="39" t="s">
        <v>15</v>
      </c>
    </row>
    <row r="556" spans="1:7" x14ac:dyDescent="0.25">
      <c r="A556" s="35">
        <v>43395</v>
      </c>
      <c r="B556" s="36" t="s">
        <v>622</v>
      </c>
      <c r="C556" s="37" t="s">
        <v>593</v>
      </c>
      <c r="D556" s="38">
        <v>103783.00000000001</v>
      </c>
      <c r="E556" s="37" t="s">
        <v>9</v>
      </c>
      <c r="F556" s="37" t="s">
        <v>93</v>
      </c>
      <c r="G556" s="39" t="s">
        <v>15</v>
      </c>
    </row>
    <row r="557" spans="1:7" x14ac:dyDescent="0.25">
      <c r="A557" s="35">
        <v>43402</v>
      </c>
      <c r="B557" s="36" t="s">
        <v>623</v>
      </c>
      <c r="C557" s="37" t="s">
        <v>593</v>
      </c>
      <c r="D557" s="38">
        <v>75167</v>
      </c>
      <c r="E557" s="37" t="s">
        <v>9</v>
      </c>
      <c r="F557" s="37" t="s">
        <v>93</v>
      </c>
      <c r="G557" s="39" t="s">
        <v>15</v>
      </c>
    </row>
    <row r="558" spans="1:7" x14ac:dyDescent="0.25">
      <c r="A558" s="35">
        <v>43401</v>
      </c>
      <c r="B558" s="36" t="s">
        <v>624</v>
      </c>
      <c r="C558" s="37" t="s">
        <v>593</v>
      </c>
      <c r="D558" s="38">
        <v>116804.00000000001</v>
      </c>
      <c r="E558" s="37" t="s">
        <v>9</v>
      </c>
      <c r="F558" s="37" t="s">
        <v>93</v>
      </c>
      <c r="G558" s="39" t="s">
        <v>15</v>
      </c>
    </row>
    <row r="559" spans="1:7" x14ac:dyDescent="0.25">
      <c r="A559" s="35">
        <v>43403</v>
      </c>
      <c r="B559" s="36" t="s">
        <v>625</v>
      </c>
      <c r="C559" s="37" t="s">
        <v>593</v>
      </c>
      <c r="D559" s="38">
        <v>88350.000000000015</v>
      </c>
      <c r="E559" s="37" t="s">
        <v>9</v>
      </c>
      <c r="F559" s="37" t="s">
        <v>93</v>
      </c>
      <c r="G559" s="39" t="s">
        <v>15</v>
      </c>
    </row>
    <row r="560" spans="1:7" x14ac:dyDescent="0.25">
      <c r="A560" s="35">
        <v>43465</v>
      </c>
      <c r="B560" s="36" t="s">
        <v>626</v>
      </c>
      <c r="C560" s="37" t="s">
        <v>593</v>
      </c>
      <c r="D560" s="38">
        <v>91350.000000000015</v>
      </c>
      <c r="E560" s="37" t="s">
        <v>9</v>
      </c>
      <c r="F560" s="37" t="s">
        <v>93</v>
      </c>
      <c r="G560" s="39" t="s">
        <v>15</v>
      </c>
    </row>
    <row r="561" spans="1:7" x14ac:dyDescent="0.25">
      <c r="A561" s="35">
        <v>43461</v>
      </c>
      <c r="B561" s="36" t="s">
        <v>627</v>
      </c>
      <c r="C561" s="37" t="s">
        <v>593</v>
      </c>
      <c r="D561" s="38">
        <v>88316.000000000015</v>
      </c>
      <c r="E561" s="37" t="s">
        <v>9</v>
      </c>
      <c r="F561" s="37" t="s">
        <v>93</v>
      </c>
      <c r="G561" s="39" t="s">
        <v>15</v>
      </c>
    </row>
    <row r="562" spans="1:7" x14ac:dyDescent="0.25">
      <c r="A562" s="35">
        <v>43442</v>
      </c>
      <c r="B562" s="36" t="s">
        <v>628</v>
      </c>
      <c r="C562" s="37" t="s">
        <v>593</v>
      </c>
      <c r="D562" s="38">
        <v>93588</v>
      </c>
      <c r="E562" s="37" t="s">
        <v>9</v>
      </c>
      <c r="F562" s="37" t="s">
        <v>93</v>
      </c>
      <c r="G562" s="39" t="s">
        <v>15</v>
      </c>
    </row>
    <row r="563" spans="1:7" x14ac:dyDescent="0.25">
      <c r="A563" s="35">
        <v>43441</v>
      </c>
      <c r="B563" s="36" t="s">
        <v>628</v>
      </c>
      <c r="C563" s="37" t="s">
        <v>593</v>
      </c>
      <c r="D563" s="38">
        <v>98174</v>
      </c>
      <c r="E563" s="37" t="s">
        <v>9</v>
      </c>
      <c r="F563" s="37" t="s">
        <v>93</v>
      </c>
      <c r="G563" s="39" t="s">
        <v>15</v>
      </c>
    </row>
    <row r="564" spans="1:7" x14ac:dyDescent="0.25">
      <c r="A564" s="35">
        <v>43493</v>
      </c>
      <c r="B564" s="36" t="s">
        <v>629</v>
      </c>
      <c r="C564" s="37" t="s">
        <v>593</v>
      </c>
      <c r="D564" s="38">
        <v>96400</v>
      </c>
      <c r="E564" s="37" t="s">
        <v>9</v>
      </c>
      <c r="F564" s="37" t="s">
        <v>93</v>
      </c>
      <c r="G564" s="39" t="s">
        <v>15</v>
      </c>
    </row>
    <row r="565" spans="1:7" x14ac:dyDescent="0.25">
      <c r="A565" s="35">
        <v>43495</v>
      </c>
      <c r="B565" s="36" t="s">
        <v>630</v>
      </c>
      <c r="C565" s="37" t="s">
        <v>593</v>
      </c>
      <c r="D565" s="38">
        <v>93801</v>
      </c>
      <c r="E565" s="37" t="s">
        <v>9</v>
      </c>
      <c r="F565" s="37" t="s">
        <v>93</v>
      </c>
      <c r="G565" s="39" t="s">
        <v>15</v>
      </c>
    </row>
    <row r="566" spans="1:7" x14ac:dyDescent="0.25">
      <c r="A566" s="35">
        <v>43472</v>
      </c>
      <c r="B566" s="36" t="s">
        <v>631</v>
      </c>
      <c r="C566" s="37" t="s">
        <v>593</v>
      </c>
      <c r="D566" s="38">
        <v>95784.42</v>
      </c>
      <c r="E566" s="37" t="s">
        <v>9</v>
      </c>
      <c r="F566" s="37" t="s">
        <v>93</v>
      </c>
      <c r="G566" s="39" t="s">
        <v>15</v>
      </c>
    </row>
    <row r="567" spans="1:7" x14ac:dyDescent="0.25">
      <c r="A567" s="35">
        <v>43501</v>
      </c>
      <c r="B567" s="36" t="s">
        <v>632</v>
      </c>
      <c r="C567" s="37" t="s">
        <v>593</v>
      </c>
      <c r="D567" s="38">
        <v>62250.030000000006</v>
      </c>
      <c r="E567" s="37" t="s">
        <v>9</v>
      </c>
      <c r="F567" s="37" t="s">
        <v>93</v>
      </c>
      <c r="G567" s="39" t="s">
        <v>15</v>
      </c>
    </row>
    <row r="568" spans="1:7" x14ac:dyDescent="0.25">
      <c r="A568" s="35">
        <v>43508</v>
      </c>
      <c r="B568" s="36" t="s">
        <v>633</v>
      </c>
      <c r="C568" s="37" t="s">
        <v>593</v>
      </c>
      <c r="D568" s="38">
        <v>96422.000000000015</v>
      </c>
      <c r="E568" s="37" t="s">
        <v>9</v>
      </c>
      <c r="F568" s="37" t="s">
        <v>93</v>
      </c>
      <c r="G568" s="39" t="s">
        <v>15</v>
      </c>
    </row>
    <row r="569" spans="1:7" x14ac:dyDescent="0.25">
      <c r="A569" s="35">
        <v>43552</v>
      </c>
      <c r="B569" s="36" t="s">
        <v>630</v>
      </c>
      <c r="C569" s="37" t="s">
        <v>593</v>
      </c>
      <c r="D569" s="38">
        <v>94804</v>
      </c>
      <c r="E569" s="37" t="s">
        <v>9</v>
      </c>
      <c r="F569" s="37" t="s">
        <v>93</v>
      </c>
      <c r="G569" s="39" t="s">
        <v>15</v>
      </c>
    </row>
    <row r="570" spans="1:7" x14ac:dyDescent="0.25">
      <c r="A570" s="35">
        <v>43694</v>
      </c>
      <c r="B570" s="36" t="s">
        <v>634</v>
      </c>
      <c r="C570" s="37" t="s">
        <v>593</v>
      </c>
      <c r="D570" s="38">
        <v>121851.65000000001</v>
      </c>
      <c r="E570" s="37" t="s">
        <v>9</v>
      </c>
      <c r="F570" s="37" t="s">
        <v>93</v>
      </c>
      <c r="G570" s="39" t="s">
        <v>15</v>
      </c>
    </row>
    <row r="571" spans="1:7" x14ac:dyDescent="0.25">
      <c r="A571" s="35">
        <v>43738</v>
      </c>
      <c r="B571" s="36" t="s">
        <v>635</v>
      </c>
      <c r="C571" s="37" t="s">
        <v>593</v>
      </c>
      <c r="D571" s="38">
        <v>122750.00000000001</v>
      </c>
      <c r="E571" s="37" t="s">
        <v>9</v>
      </c>
      <c r="F571" s="37" t="s">
        <v>93</v>
      </c>
      <c r="G571" s="39" t="s">
        <v>15</v>
      </c>
    </row>
    <row r="572" spans="1:7" x14ac:dyDescent="0.25">
      <c r="A572" s="35">
        <v>43745</v>
      </c>
      <c r="B572" s="36" t="s">
        <v>636</v>
      </c>
      <c r="C572" s="37" t="s">
        <v>593</v>
      </c>
      <c r="D572" s="38">
        <v>124500</v>
      </c>
      <c r="E572" s="37" t="s">
        <v>9</v>
      </c>
      <c r="F572" s="37" t="s">
        <v>93</v>
      </c>
      <c r="G572" s="39" t="s">
        <v>15</v>
      </c>
    </row>
    <row r="573" spans="1:7" x14ac:dyDescent="0.25">
      <c r="A573" s="35">
        <v>43761</v>
      </c>
      <c r="B573" s="36" t="s">
        <v>637</v>
      </c>
      <c r="C573" s="37" t="s">
        <v>593</v>
      </c>
      <c r="D573" s="38">
        <v>124500</v>
      </c>
      <c r="E573" s="37" t="s">
        <v>9</v>
      </c>
      <c r="F573" s="37" t="s">
        <v>93</v>
      </c>
      <c r="G573" s="39" t="s">
        <v>15</v>
      </c>
    </row>
    <row r="574" spans="1:7" x14ac:dyDescent="0.25">
      <c r="A574" s="35">
        <v>43889</v>
      </c>
      <c r="B574" s="36" t="s">
        <v>638</v>
      </c>
      <c r="C574" s="37" t="s">
        <v>639</v>
      </c>
      <c r="D574" s="38">
        <v>274350</v>
      </c>
      <c r="E574" s="37" t="s">
        <v>23</v>
      </c>
      <c r="F574" s="37" t="s">
        <v>24</v>
      </c>
      <c r="G574" s="39" t="s">
        <v>456</v>
      </c>
    </row>
    <row r="575" spans="1:7" ht="20.25" customHeight="1" x14ac:dyDescent="0.25">
      <c r="A575" s="35">
        <v>44182</v>
      </c>
      <c r="B575" s="36" t="s">
        <v>640</v>
      </c>
      <c r="C575" s="37" t="s">
        <v>639</v>
      </c>
      <c r="D575" s="38">
        <v>151125</v>
      </c>
      <c r="E575" s="37" t="s">
        <v>23</v>
      </c>
      <c r="F575" s="37" t="s">
        <v>24</v>
      </c>
      <c r="G575" s="39" t="s">
        <v>456</v>
      </c>
    </row>
    <row r="576" spans="1:7" x14ac:dyDescent="0.25">
      <c r="A576" s="35">
        <v>44588</v>
      </c>
      <c r="B576" s="36" t="s">
        <v>641</v>
      </c>
      <c r="C576" s="37" t="s">
        <v>639</v>
      </c>
      <c r="D576" s="38">
        <v>271250</v>
      </c>
      <c r="E576" s="37" t="s">
        <v>23</v>
      </c>
      <c r="F576" s="37" t="s">
        <v>24</v>
      </c>
      <c r="G576" s="39" t="s">
        <v>456</v>
      </c>
    </row>
    <row r="577" spans="1:8" x14ac:dyDescent="0.25">
      <c r="A577" s="35">
        <v>44340</v>
      </c>
      <c r="B577" s="36" t="s">
        <v>642</v>
      </c>
      <c r="C577" s="37" t="s">
        <v>639</v>
      </c>
      <c r="D577" s="38">
        <v>352625</v>
      </c>
      <c r="E577" s="37" t="s">
        <v>23</v>
      </c>
      <c r="F577" s="37" t="s">
        <v>24</v>
      </c>
      <c r="G577" s="39" t="s">
        <v>456</v>
      </c>
    </row>
    <row r="578" spans="1:8" x14ac:dyDescent="0.25">
      <c r="A578" s="35">
        <v>43774</v>
      </c>
      <c r="B578" s="36" t="s">
        <v>643</v>
      </c>
      <c r="C578" s="37" t="s">
        <v>644</v>
      </c>
      <c r="D578" s="38">
        <v>59000</v>
      </c>
      <c r="E578" s="37" t="s">
        <v>23</v>
      </c>
      <c r="F578" s="37" t="s">
        <v>24</v>
      </c>
      <c r="G578" s="39" t="s">
        <v>456</v>
      </c>
      <c r="H578" t="s">
        <v>1860</v>
      </c>
    </row>
    <row r="579" spans="1:8" x14ac:dyDescent="0.25">
      <c r="A579" s="35">
        <v>44034</v>
      </c>
      <c r="B579" s="36" t="s">
        <v>645</v>
      </c>
      <c r="C579" s="37" t="s">
        <v>644</v>
      </c>
      <c r="D579" s="38">
        <v>118000</v>
      </c>
      <c r="E579" s="37" t="s">
        <v>23</v>
      </c>
      <c r="F579" s="37" t="s">
        <v>24</v>
      </c>
      <c r="G579" s="39" t="s">
        <v>456</v>
      </c>
    </row>
    <row r="580" spans="1:8" x14ac:dyDescent="0.25">
      <c r="A580" s="35">
        <v>44293</v>
      </c>
      <c r="B580" s="36" t="s">
        <v>646</v>
      </c>
      <c r="C580" s="37" t="s">
        <v>647</v>
      </c>
      <c r="D580" s="38">
        <f>8672+2500+0.04</f>
        <v>11172.04</v>
      </c>
      <c r="E580" s="37" t="s">
        <v>9</v>
      </c>
      <c r="F580" s="37" t="s">
        <v>648</v>
      </c>
      <c r="G580" s="39" t="s">
        <v>15</v>
      </c>
    </row>
    <row r="581" spans="1:8" x14ac:dyDescent="0.25">
      <c r="A581" s="35">
        <v>44359</v>
      </c>
      <c r="B581" s="36" t="s">
        <v>649</v>
      </c>
      <c r="C581" s="37" t="s">
        <v>647</v>
      </c>
      <c r="D581" s="38">
        <f>8060+0.2</f>
        <v>8060.2</v>
      </c>
      <c r="E581" s="37" t="s">
        <v>9</v>
      </c>
      <c r="F581" s="37" t="s">
        <v>648</v>
      </c>
      <c r="G581" s="39" t="s">
        <v>15</v>
      </c>
    </row>
    <row r="582" spans="1:8" x14ac:dyDescent="0.25">
      <c r="A582" s="35">
        <v>43123</v>
      </c>
      <c r="B582" s="36" t="s">
        <v>650</v>
      </c>
      <c r="C582" s="37" t="s">
        <v>651</v>
      </c>
      <c r="D582" s="38">
        <f>13500+2200</f>
        <v>15700</v>
      </c>
      <c r="E582" s="37" t="s">
        <v>9</v>
      </c>
      <c r="F582" s="37" t="s">
        <v>652</v>
      </c>
      <c r="G582" s="39" t="s">
        <v>653</v>
      </c>
    </row>
    <row r="583" spans="1:8" x14ac:dyDescent="0.25">
      <c r="A583" s="35">
        <v>43231</v>
      </c>
      <c r="B583" s="36" t="s">
        <v>654</v>
      </c>
      <c r="C583" s="37" t="s">
        <v>651</v>
      </c>
      <c r="D583" s="38">
        <f>13500+2200</f>
        <v>15700</v>
      </c>
      <c r="E583" s="37" t="s">
        <v>9</v>
      </c>
      <c r="F583" s="37" t="s">
        <v>652</v>
      </c>
      <c r="G583" s="39" t="s">
        <v>653</v>
      </c>
    </row>
    <row r="584" spans="1:8" x14ac:dyDescent="0.25">
      <c r="A584" s="35">
        <v>43503</v>
      </c>
      <c r="B584" s="36" t="s">
        <v>655</v>
      </c>
      <c r="C584" s="37" t="s">
        <v>656</v>
      </c>
      <c r="D584" s="38">
        <v>30390</v>
      </c>
      <c r="E584" s="37" t="s">
        <v>23</v>
      </c>
      <c r="F584" s="37" t="s">
        <v>86</v>
      </c>
      <c r="G584" s="39" t="s">
        <v>456</v>
      </c>
    </row>
    <row r="585" spans="1:8" x14ac:dyDescent="0.25">
      <c r="A585" s="35">
        <v>43465</v>
      </c>
      <c r="B585" s="36" t="s">
        <v>657</v>
      </c>
      <c r="C585" s="37" t="s">
        <v>658</v>
      </c>
      <c r="D585" s="38">
        <v>35913</v>
      </c>
      <c r="E585" s="37" t="s">
        <v>23</v>
      </c>
      <c r="F585" s="37" t="s">
        <v>659</v>
      </c>
      <c r="G585" s="39" t="s">
        <v>456</v>
      </c>
    </row>
    <row r="586" spans="1:8" x14ac:dyDescent="0.25">
      <c r="A586" s="35">
        <v>44123</v>
      </c>
      <c r="B586" s="36" t="s">
        <v>660</v>
      </c>
      <c r="C586" s="37" t="s">
        <v>661</v>
      </c>
      <c r="D586" s="38">
        <v>50000</v>
      </c>
      <c r="E586" s="37" t="s">
        <v>23</v>
      </c>
      <c r="F586" s="37" t="s">
        <v>24</v>
      </c>
      <c r="G586" s="39" t="s">
        <v>456</v>
      </c>
    </row>
    <row r="587" spans="1:8" x14ac:dyDescent="0.25">
      <c r="A587" s="35">
        <v>44152</v>
      </c>
      <c r="B587" s="36" t="s">
        <v>662</v>
      </c>
      <c r="C587" s="37" t="s">
        <v>661</v>
      </c>
      <c r="D587" s="38">
        <v>100000</v>
      </c>
      <c r="E587" s="37" t="s">
        <v>23</v>
      </c>
      <c r="F587" s="37" t="s">
        <v>24</v>
      </c>
      <c r="G587" s="39" t="s">
        <v>456</v>
      </c>
    </row>
    <row r="588" spans="1:8" x14ac:dyDescent="0.25">
      <c r="A588" s="35">
        <v>44279</v>
      </c>
      <c r="B588" s="36" t="s">
        <v>663</v>
      </c>
      <c r="C588" s="37" t="s">
        <v>661</v>
      </c>
      <c r="D588" s="38">
        <v>150000</v>
      </c>
      <c r="E588" s="37" t="s">
        <v>23</v>
      </c>
      <c r="F588" s="37" t="s">
        <v>24</v>
      </c>
      <c r="G588" s="39" t="s">
        <v>456</v>
      </c>
    </row>
    <row r="589" spans="1:8" x14ac:dyDescent="0.25">
      <c r="A589" s="35">
        <v>44410</v>
      </c>
      <c r="B589" s="36" t="s">
        <v>664</v>
      </c>
      <c r="C589" s="37" t="s">
        <v>661</v>
      </c>
      <c r="D589" s="38">
        <v>100000</v>
      </c>
      <c r="E589" s="37" t="s">
        <v>23</v>
      </c>
      <c r="F589" s="37" t="s">
        <v>24</v>
      </c>
      <c r="G589" s="39" t="s">
        <v>456</v>
      </c>
    </row>
    <row r="590" spans="1:8" x14ac:dyDescent="0.25">
      <c r="A590" s="35">
        <v>43328</v>
      </c>
      <c r="B590" s="36">
        <v>1139</v>
      </c>
      <c r="C590" s="37" t="s">
        <v>665</v>
      </c>
      <c r="D590" s="38">
        <v>707638</v>
      </c>
      <c r="E590" s="37" t="s">
        <v>9</v>
      </c>
      <c r="F590" s="37" t="s">
        <v>666</v>
      </c>
      <c r="G590" s="39" t="s">
        <v>15</v>
      </c>
    </row>
    <row r="591" spans="1:8" x14ac:dyDescent="0.25">
      <c r="A591" s="35">
        <v>43067</v>
      </c>
      <c r="B591" s="36">
        <v>10</v>
      </c>
      <c r="C591" s="37" t="s">
        <v>667</v>
      </c>
      <c r="D591" s="38">
        <v>82152</v>
      </c>
      <c r="E591" s="37" t="s">
        <v>9</v>
      </c>
      <c r="F591" s="37" t="s">
        <v>668</v>
      </c>
      <c r="G591" s="39" t="s">
        <v>15</v>
      </c>
    </row>
    <row r="592" spans="1:8" x14ac:dyDescent="0.25">
      <c r="A592" s="35">
        <v>43220</v>
      </c>
      <c r="B592" s="40" t="s">
        <v>669</v>
      </c>
      <c r="C592" s="37" t="s">
        <v>670</v>
      </c>
      <c r="D592" s="38">
        <v>8909</v>
      </c>
      <c r="E592" s="37" t="s">
        <v>9</v>
      </c>
      <c r="F592" s="37" t="s">
        <v>671</v>
      </c>
      <c r="G592" s="39" t="s">
        <v>308</v>
      </c>
    </row>
    <row r="593" spans="1:7" x14ac:dyDescent="0.25">
      <c r="A593" s="35">
        <v>43220</v>
      </c>
      <c r="B593" s="40" t="s">
        <v>672</v>
      </c>
      <c r="C593" s="37" t="s">
        <v>670</v>
      </c>
      <c r="D593" s="38">
        <v>2970</v>
      </c>
      <c r="E593" s="37" t="s">
        <v>9</v>
      </c>
      <c r="F593" s="37" t="s">
        <v>673</v>
      </c>
      <c r="G593" s="39" t="s">
        <v>308</v>
      </c>
    </row>
    <row r="594" spans="1:7" x14ac:dyDescent="0.25">
      <c r="A594" s="35">
        <v>43298</v>
      </c>
      <c r="B594" s="40" t="s">
        <v>674</v>
      </c>
      <c r="C594" s="37" t="s">
        <v>670</v>
      </c>
      <c r="D594" s="38">
        <v>1450</v>
      </c>
      <c r="E594" s="37" t="s">
        <v>9</v>
      </c>
      <c r="F594" s="37" t="s">
        <v>671</v>
      </c>
      <c r="G594" s="39" t="s">
        <v>308</v>
      </c>
    </row>
    <row r="595" spans="1:7" x14ac:dyDescent="0.25">
      <c r="A595" s="35">
        <v>44347</v>
      </c>
      <c r="B595" s="36">
        <v>34</v>
      </c>
      <c r="C595" s="37" t="s">
        <v>670</v>
      </c>
      <c r="D595" s="38">
        <v>9503.86</v>
      </c>
      <c r="E595" s="37" t="s">
        <v>9</v>
      </c>
      <c r="F595" s="37" t="s">
        <v>63</v>
      </c>
      <c r="G595" s="39" t="s">
        <v>308</v>
      </c>
    </row>
    <row r="596" spans="1:7" x14ac:dyDescent="0.25">
      <c r="A596" s="35">
        <v>44347</v>
      </c>
      <c r="B596" s="36">
        <v>35</v>
      </c>
      <c r="C596" s="37" t="s">
        <v>670</v>
      </c>
      <c r="D596" s="38">
        <v>2260.7600000000002</v>
      </c>
      <c r="E596" s="37" t="s">
        <v>9</v>
      </c>
      <c r="F596" s="37" t="s">
        <v>63</v>
      </c>
      <c r="G596" s="39" t="s">
        <v>308</v>
      </c>
    </row>
    <row r="597" spans="1:7" x14ac:dyDescent="0.25">
      <c r="A597" s="35">
        <v>43295</v>
      </c>
      <c r="B597" s="36" t="s">
        <v>675</v>
      </c>
      <c r="C597" s="37" t="s">
        <v>676</v>
      </c>
      <c r="D597" s="38">
        <v>39000</v>
      </c>
      <c r="E597" s="37" t="s">
        <v>23</v>
      </c>
      <c r="F597" s="37" t="s">
        <v>590</v>
      </c>
      <c r="G597" s="39" t="s">
        <v>49</v>
      </c>
    </row>
    <row r="598" spans="1:7" x14ac:dyDescent="0.25">
      <c r="A598" s="35">
        <v>42874</v>
      </c>
      <c r="B598" s="36" t="s">
        <v>677</v>
      </c>
      <c r="C598" s="37" t="s">
        <v>678</v>
      </c>
      <c r="D598" s="38">
        <v>1364803</v>
      </c>
      <c r="E598" s="37" t="s">
        <v>23</v>
      </c>
      <c r="F598" s="37" t="s">
        <v>679</v>
      </c>
      <c r="G598" s="39" t="s">
        <v>680</v>
      </c>
    </row>
    <row r="599" spans="1:7" x14ac:dyDescent="0.25">
      <c r="A599" s="35">
        <v>42978</v>
      </c>
      <c r="B599" s="36" t="s">
        <v>681</v>
      </c>
      <c r="C599" s="37" t="s">
        <v>682</v>
      </c>
      <c r="D599" s="38">
        <v>25806</v>
      </c>
      <c r="E599" s="37" t="s">
        <v>23</v>
      </c>
      <c r="F599" s="37" t="s">
        <v>683</v>
      </c>
      <c r="G599" s="39" t="s">
        <v>26</v>
      </c>
    </row>
    <row r="600" spans="1:7" x14ac:dyDescent="0.25">
      <c r="A600" s="35">
        <v>43008</v>
      </c>
      <c r="B600" s="36" t="s">
        <v>684</v>
      </c>
      <c r="C600" s="37" t="s">
        <v>682</v>
      </c>
      <c r="D600" s="38">
        <v>50000</v>
      </c>
      <c r="E600" s="37" t="s">
        <v>23</v>
      </c>
      <c r="F600" s="37" t="s">
        <v>683</v>
      </c>
      <c r="G600" s="39" t="s">
        <v>26</v>
      </c>
    </row>
    <row r="601" spans="1:7" x14ac:dyDescent="0.25">
      <c r="A601" s="35">
        <v>43039</v>
      </c>
      <c r="B601" s="36" t="s">
        <v>685</v>
      </c>
      <c r="C601" s="37" t="s">
        <v>682</v>
      </c>
      <c r="D601" s="38">
        <v>50000</v>
      </c>
      <c r="E601" s="37" t="s">
        <v>23</v>
      </c>
      <c r="F601" s="37" t="s">
        <v>683</v>
      </c>
      <c r="G601" s="39" t="s">
        <v>26</v>
      </c>
    </row>
    <row r="602" spans="1:7" x14ac:dyDescent="0.25">
      <c r="A602" s="35">
        <v>43069</v>
      </c>
      <c r="B602" s="36" t="s">
        <v>686</v>
      </c>
      <c r="C602" s="37" t="s">
        <v>682</v>
      </c>
      <c r="D602" s="38">
        <v>50000</v>
      </c>
      <c r="E602" s="37" t="s">
        <v>23</v>
      </c>
      <c r="F602" s="37" t="s">
        <v>683</v>
      </c>
      <c r="G602" s="39" t="s">
        <v>26</v>
      </c>
    </row>
    <row r="603" spans="1:7" x14ac:dyDescent="0.25">
      <c r="A603" s="35">
        <v>43100</v>
      </c>
      <c r="B603" s="36" t="s">
        <v>687</v>
      </c>
      <c r="C603" s="37" t="s">
        <v>682</v>
      </c>
      <c r="D603" s="38">
        <v>50000</v>
      </c>
      <c r="E603" s="37" t="s">
        <v>23</v>
      </c>
      <c r="F603" s="37" t="s">
        <v>683</v>
      </c>
      <c r="G603" s="39" t="s">
        <v>26</v>
      </c>
    </row>
    <row r="604" spans="1:7" x14ac:dyDescent="0.25">
      <c r="A604" s="35">
        <v>43131</v>
      </c>
      <c r="B604" s="36" t="s">
        <v>688</v>
      </c>
      <c r="C604" s="37" t="s">
        <v>682</v>
      </c>
      <c r="D604" s="38">
        <v>50000</v>
      </c>
      <c r="E604" s="37" t="s">
        <v>23</v>
      </c>
      <c r="F604" s="37" t="s">
        <v>683</v>
      </c>
      <c r="G604" s="39" t="s">
        <v>26</v>
      </c>
    </row>
    <row r="605" spans="1:7" x14ac:dyDescent="0.25">
      <c r="A605" s="35">
        <v>43159</v>
      </c>
      <c r="B605" s="36" t="s">
        <v>689</v>
      </c>
      <c r="C605" s="37" t="s">
        <v>682</v>
      </c>
      <c r="D605" s="38">
        <v>50000</v>
      </c>
      <c r="E605" s="37" t="s">
        <v>23</v>
      </c>
      <c r="F605" s="37" t="s">
        <v>683</v>
      </c>
      <c r="G605" s="39" t="s">
        <v>26</v>
      </c>
    </row>
    <row r="606" spans="1:7" x14ac:dyDescent="0.25">
      <c r="A606" s="35">
        <v>43190</v>
      </c>
      <c r="B606" s="36" t="s">
        <v>690</v>
      </c>
      <c r="C606" s="37" t="s">
        <v>682</v>
      </c>
      <c r="D606" s="38">
        <v>50000</v>
      </c>
      <c r="E606" s="37" t="s">
        <v>23</v>
      </c>
      <c r="F606" s="37" t="s">
        <v>683</v>
      </c>
      <c r="G606" s="39" t="s">
        <v>26</v>
      </c>
    </row>
    <row r="607" spans="1:7" x14ac:dyDescent="0.25">
      <c r="A607" s="35">
        <v>43220</v>
      </c>
      <c r="B607" s="36" t="s">
        <v>681</v>
      </c>
      <c r="C607" s="37" t="s">
        <v>682</v>
      </c>
      <c r="D607" s="38">
        <v>50000</v>
      </c>
      <c r="E607" s="37" t="s">
        <v>23</v>
      </c>
      <c r="F607" s="37" t="s">
        <v>683</v>
      </c>
      <c r="G607" s="39" t="s">
        <v>26</v>
      </c>
    </row>
    <row r="608" spans="1:7" x14ac:dyDescent="0.25">
      <c r="A608" s="35">
        <v>43251</v>
      </c>
      <c r="B608" s="36" t="s">
        <v>684</v>
      </c>
      <c r="C608" s="37" t="s">
        <v>682</v>
      </c>
      <c r="D608" s="38">
        <v>50000</v>
      </c>
      <c r="E608" s="37" t="s">
        <v>23</v>
      </c>
      <c r="F608" s="37" t="s">
        <v>683</v>
      </c>
      <c r="G608" s="39" t="s">
        <v>26</v>
      </c>
    </row>
    <row r="609" spans="1:7" x14ac:dyDescent="0.25">
      <c r="A609" s="35">
        <v>43281</v>
      </c>
      <c r="B609" s="36" t="s">
        <v>685</v>
      </c>
      <c r="C609" s="37" t="s">
        <v>682</v>
      </c>
      <c r="D609" s="38">
        <v>50000</v>
      </c>
      <c r="E609" s="37" t="s">
        <v>23</v>
      </c>
      <c r="F609" s="37" t="s">
        <v>683</v>
      </c>
      <c r="G609" s="39" t="s">
        <v>26</v>
      </c>
    </row>
    <row r="610" spans="1:7" x14ac:dyDescent="0.25">
      <c r="A610" s="35">
        <v>43343</v>
      </c>
      <c r="B610" s="36" t="s">
        <v>688</v>
      </c>
      <c r="C610" s="37" t="s">
        <v>682</v>
      </c>
      <c r="D610" s="38">
        <v>52581</v>
      </c>
      <c r="E610" s="37" t="s">
        <v>23</v>
      </c>
      <c r="F610" s="37" t="s">
        <v>691</v>
      </c>
      <c r="G610" s="39" t="s">
        <v>26</v>
      </c>
    </row>
    <row r="611" spans="1:7" x14ac:dyDescent="0.25">
      <c r="A611" s="35">
        <v>43373</v>
      </c>
      <c r="B611" s="36" t="s">
        <v>689</v>
      </c>
      <c r="C611" s="37" t="s">
        <v>682</v>
      </c>
      <c r="D611" s="38">
        <v>55000</v>
      </c>
      <c r="E611" s="37" t="s">
        <v>23</v>
      </c>
      <c r="F611" s="37" t="s">
        <v>691</v>
      </c>
      <c r="G611" s="39" t="s">
        <v>26</v>
      </c>
    </row>
    <row r="612" spans="1:7" x14ac:dyDescent="0.25">
      <c r="A612" s="35">
        <v>43404</v>
      </c>
      <c r="B612" s="36" t="s">
        <v>690</v>
      </c>
      <c r="C612" s="37" t="s">
        <v>682</v>
      </c>
      <c r="D612" s="38">
        <v>55000</v>
      </c>
      <c r="E612" s="37" t="s">
        <v>23</v>
      </c>
      <c r="F612" s="37" t="s">
        <v>691</v>
      </c>
      <c r="G612" s="39" t="s">
        <v>26</v>
      </c>
    </row>
    <row r="613" spans="1:7" x14ac:dyDescent="0.25">
      <c r="A613" s="35">
        <v>43434</v>
      </c>
      <c r="B613" s="36" t="s">
        <v>692</v>
      </c>
      <c r="C613" s="37" t="s">
        <v>682</v>
      </c>
      <c r="D613" s="38">
        <v>55000</v>
      </c>
      <c r="E613" s="37" t="s">
        <v>23</v>
      </c>
      <c r="F613" s="37" t="s">
        <v>691</v>
      </c>
      <c r="G613" s="39" t="s">
        <v>26</v>
      </c>
    </row>
    <row r="614" spans="1:7" x14ac:dyDescent="0.25">
      <c r="A614" s="35">
        <v>43312</v>
      </c>
      <c r="B614" s="36" t="s">
        <v>687</v>
      </c>
      <c r="C614" s="37" t="s">
        <v>682</v>
      </c>
      <c r="D614" s="38">
        <v>50000</v>
      </c>
      <c r="E614" s="37" t="s">
        <v>23</v>
      </c>
      <c r="F614" s="37" t="s">
        <v>683</v>
      </c>
      <c r="G614" s="39" t="s">
        <v>26</v>
      </c>
    </row>
    <row r="615" spans="1:7" x14ac:dyDescent="0.25">
      <c r="A615" s="35">
        <v>43893</v>
      </c>
      <c r="B615" s="36" t="s">
        <v>693</v>
      </c>
      <c r="C615" s="37" t="s">
        <v>694</v>
      </c>
      <c r="D615" s="38">
        <v>200000</v>
      </c>
      <c r="E615" s="37" t="s">
        <v>23</v>
      </c>
      <c r="F615" s="37" t="s">
        <v>24</v>
      </c>
      <c r="G615" s="39" t="s">
        <v>26</v>
      </c>
    </row>
    <row r="616" spans="1:7" x14ac:dyDescent="0.25">
      <c r="A616" s="35">
        <v>43333</v>
      </c>
      <c r="B616" s="36" t="s">
        <v>695</v>
      </c>
      <c r="C616" s="37" t="s">
        <v>696</v>
      </c>
      <c r="D616" s="38">
        <v>50000</v>
      </c>
      <c r="E616" s="37" t="s">
        <v>23</v>
      </c>
      <c r="F616" s="37" t="s">
        <v>24</v>
      </c>
      <c r="G616" s="39" t="s">
        <v>26</v>
      </c>
    </row>
    <row r="617" spans="1:7" x14ac:dyDescent="0.25">
      <c r="A617" s="35">
        <v>43347</v>
      </c>
      <c r="B617" s="36" t="s">
        <v>697</v>
      </c>
      <c r="C617" s="37" t="s">
        <v>696</v>
      </c>
      <c r="D617" s="38">
        <v>50000</v>
      </c>
      <c r="E617" s="37" t="s">
        <v>23</v>
      </c>
      <c r="F617" s="37" t="s">
        <v>24</v>
      </c>
      <c r="G617" s="39" t="s">
        <v>26</v>
      </c>
    </row>
    <row r="618" spans="1:7" x14ac:dyDescent="0.25">
      <c r="A618" s="35">
        <v>43378</v>
      </c>
      <c r="B618" s="36" t="s">
        <v>697</v>
      </c>
      <c r="C618" s="37" t="s">
        <v>696</v>
      </c>
      <c r="D618" s="38">
        <v>50000</v>
      </c>
      <c r="E618" s="37" t="s">
        <v>23</v>
      </c>
      <c r="F618" s="37" t="s">
        <v>24</v>
      </c>
      <c r="G618" s="39" t="s">
        <v>26</v>
      </c>
    </row>
    <row r="619" spans="1:7" x14ac:dyDescent="0.25">
      <c r="A619" s="35">
        <v>43404</v>
      </c>
      <c r="B619" s="36" t="s">
        <v>698</v>
      </c>
      <c r="C619" s="37" t="s">
        <v>696</v>
      </c>
      <c r="D619" s="38">
        <v>50000</v>
      </c>
      <c r="E619" s="37" t="s">
        <v>23</v>
      </c>
      <c r="F619" s="37" t="s">
        <v>24</v>
      </c>
      <c r="G619" s="39" t="s">
        <v>26</v>
      </c>
    </row>
    <row r="620" spans="1:7" x14ac:dyDescent="0.25">
      <c r="A620" s="35">
        <v>43435</v>
      </c>
      <c r="B620" s="36" t="s">
        <v>699</v>
      </c>
      <c r="C620" s="37" t="s">
        <v>696</v>
      </c>
      <c r="D620" s="38">
        <v>50000</v>
      </c>
      <c r="E620" s="37" t="s">
        <v>23</v>
      </c>
      <c r="F620" s="37" t="s">
        <v>24</v>
      </c>
      <c r="G620" s="39" t="s">
        <v>26</v>
      </c>
    </row>
    <row r="621" spans="1:7" x14ac:dyDescent="0.25">
      <c r="A621" s="35">
        <v>43477</v>
      </c>
      <c r="B621" s="36" t="s">
        <v>700</v>
      </c>
      <c r="C621" s="37" t="s">
        <v>696</v>
      </c>
      <c r="D621" s="38">
        <v>50000</v>
      </c>
      <c r="E621" s="37" t="s">
        <v>23</v>
      </c>
      <c r="F621" s="37" t="s">
        <v>24</v>
      </c>
      <c r="G621" s="39" t="s">
        <v>26</v>
      </c>
    </row>
    <row r="622" spans="1:7" x14ac:dyDescent="0.25">
      <c r="A622" s="35">
        <v>43500</v>
      </c>
      <c r="B622" s="36" t="s">
        <v>701</v>
      </c>
      <c r="C622" s="37" t="s">
        <v>696</v>
      </c>
      <c r="D622" s="38">
        <v>50000</v>
      </c>
      <c r="E622" s="37" t="s">
        <v>23</v>
      </c>
      <c r="F622" s="37" t="s">
        <v>24</v>
      </c>
      <c r="G622" s="39" t="s">
        <v>26</v>
      </c>
    </row>
    <row r="623" spans="1:7" x14ac:dyDescent="0.25">
      <c r="A623" s="35">
        <v>43528</v>
      </c>
      <c r="B623" s="36" t="s">
        <v>702</v>
      </c>
      <c r="C623" s="37" t="s">
        <v>696</v>
      </c>
      <c r="D623" s="38">
        <v>50000</v>
      </c>
      <c r="E623" s="37" t="s">
        <v>23</v>
      </c>
      <c r="F623" s="37" t="s">
        <v>24</v>
      </c>
      <c r="G623" s="39" t="s">
        <v>26</v>
      </c>
    </row>
    <row r="624" spans="1:7" x14ac:dyDescent="0.25">
      <c r="A624" s="35">
        <v>43558</v>
      </c>
      <c r="B624" s="36" t="s">
        <v>703</v>
      </c>
      <c r="C624" s="37" t="s">
        <v>696</v>
      </c>
      <c r="D624" s="38">
        <v>50000</v>
      </c>
      <c r="E624" s="37" t="s">
        <v>23</v>
      </c>
      <c r="F624" s="37" t="s">
        <v>24</v>
      </c>
      <c r="G624" s="39" t="s">
        <v>26</v>
      </c>
    </row>
    <row r="625" spans="1:8" x14ac:dyDescent="0.25">
      <c r="A625" s="35">
        <v>43588</v>
      </c>
      <c r="B625" s="36" t="s">
        <v>704</v>
      </c>
      <c r="C625" s="37" t="s">
        <v>696</v>
      </c>
      <c r="D625" s="38">
        <v>50000</v>
      </c>
      <c r="E625" s="37" t="s">
        <v>23</v>
      </c>
      <c r="F625" s="37" t="s">
        <v>24</v>
      </c>
      <c r="G625" s="39" t="s">
        <v>26</v>
      </c>
    </row>
    <row r="626" spans="1:8" x14ac:dyDescent="0.25">
      <c r="A626" s="35">
        <v>43799</v>
      </c>
      <c r="B626" s="36" t="s">
        <v>705</v>
      </c>
      <c r="C626" s="37" t="s">
        <v>696</v>
      </c>
      <c r="D626" s="38">
        <v>100000</v>
      </c>
      <c r="E626" s="37" t="s">
        <v>23</v>
      </c>
      <c r="F626" s="37" t="s">
        <v>24</v>
      </c>
      <c r="G626" s="39" t="s">
        <v>26</v>
      </c>
    </row>
    <row r="627" spans="1:8" x14ac:dyDescent="0.25">
      <c r="A627" s="35">
        <v>43738</v>
      </c>
      <c r="B627" s="36" t="s">
        <v>706</v>
      </c>
      <c r="C627" s="37" t="s">
        <v>696</v>
      </c>
      <c r="D627" s="38">
        <v>50000</v>
      </c>
      <c r="E627" s="37" t="s">
        <v>23</v>
      </c>
      <c r="F627" s="37" t="s">
        <v>24</v>
      </c>
      <c r="G627" s="39" t="s">
        <v>26</v>
      </c>
    </row>
    <row r="628" spans="1:8" x14ac:dyDescent="0.25">
      <c r="A628" s="35">
        <v>43708</v>
      </c>
      <c r="B628" s="36" t="s">
        <v>707</v>
      </c>
      <c r="C628" s="37" t="s">
        <v>696</v>
      </c>
      <c r="D628" s="38">
        <v>50000</v>
      </c>
      <c r="E628" s="37" t="s">
        <v>23</v>
      </c>
      <c r="F628" s="37" t="s">
        <v>24</v>
      </c>
      <c r="G628" s="39" t="s">
        <v>26</v>
      </c>
    </row>
    <row r="629" spans="1:8" x14ac:dyDescent="0.25">
      <c r="A629" s="35">
        <v>43648</v>
      </c>
      <c r="B629" s="36" t="s">
        <v>708</v>
      </c>
      <c r="C629" s="37" t="s">
        <v>696</v>
      </c>
      <c r="D629" s="38">
        <v>50000</v>
      </c>
      <c r="E629" s="37" t="s">
        <v>23</v>
      </c>
      <c r="F629" s="37" t="s">
        <v>24</v>
      </c>
      <c r="G629" s="39" t="s">
        <v>26</v>
      </c>
    </row>
    <row r="630" spans="1:8" x14ac:dyDescent="0.25">
      <c r="A630" s="35">
        <v>43684</v>
      </c>
      <c r="B630" s="36" t="s">
        <v>708</v>
      </c>
      <c r="C630" s="37" t="s">
        <v>696</v>
      </c>
      <c r="D630" s="38">
        <v>59000</v>
      </c>
      <c r="E630" s="37" t="s">
        <v>23</v>
      </c>
      <c r="F630" s="37" t="s">
        <v>24</v>
      </c>
      <c r="G630" s="39" t="s">
        <v>26</v>
      </c>
    </row>
    <row r="631" spans="1:8" x14ac:dyDescent="0.25">
      <c r="A631" s="35">
        <v>43830</v>
      </c>
      <c r="B631" s="36" t="s">
        <v>709</v>
      </c>
      <c r="C631" s="37" t="s">
        <v>696</v>
      </c>
      <c r="D631" s="38">
        <v>50000</v>
      </c>
      <c r="E631" s="37" t="s">
        <v>23</v>
      </c>
      <c r="F631" s="37" t="s">
        <v>24</v>
      </c>
      <c r="G631" s="39" t="s">
        <v>26</v>
      </c>
    </row>
    <row r="632" spans="1:8" x14ac:dyDescent="0.25">
      <c r="A632" s="35">
        <v>43445</v>
      </c>
      <c r="B632" s="36" t="s">
        <v>710</v>
      </c>
      <c r="C632" s="37" t="s">
        <v>711</v>
      </c>
      <c r="D632" s="38">
        <v>50000</v>
      </c>
      <c r="E632" s="37" t="s">
        <v>23</v>
      </c>
      <c r="F632" s="37" t="s">
        <v>24</v>
      </c>
      <c r="G632" s="39" t="s">
        <v>26</v>
      </c>
    </row>
    <row r="633" spans="1:8" x14ac:dyDescent="0.25">
      <c r="A633" s="35">
        <v>43458</v>
      </c>
      <c r="B633" s="36" t="s">
        <v>712</v>
      </c>
      <c r="C633" s="37" t="s">
        <v>711</v>
      </c>
      <c r="D633" s="38">
        <v>25000</v>
      </c>
      <c r="E633" s="37" t="s">
        <v>23</v>
      </c>
      <c r="F633" s="37" t="s">
        <v>24</v>
      </c>
      <c r="G633" s="39" t="s">
        <v>26</v>
      </c>
    </row>
    <row r="634" spans="1:8" x14ac:dyDescent="0.25">
      <c r="A634" s="35">
        <v>44442</v>
      </c>
      <c r="B634" s="36"/>
      <c r="C634" s="37" t="s">
        <v>713</v>
      </c>
      <c r="D634" s="38">
        <v>15500</v>
      </c>
      <c r="E634" s="37" t="s">
        <v>9</v>
      </c>
      <c r="F634" s="37" t="s">
        <v>256</v>
      </c>
      <c r="G634" s="39" t="s">
        <v>15</v>
      </c>
      <c r="H634" t="s">
        <v>1857</v>
      </c>
    </row>
    <row r="635" spans="1:8" x14ac:dyDescent="0.25">
      <c r="A635" s="35">
        <v>44467</v>
      </c>
      <c r="B635" s="36"/>
      <c r="C635" s="37" t="s">
        <v>713</v>
      </c>
      <c r="D635" s="38">
        <v>3700</v>
      </c>
      <c r="E635" s="37" t="s">
        <v>9</v>
      </c>
      <c r="F635" s="37" t="s">
        <v>714</v>
      </c>
      <c r="G635" s="39" t="s">
        <v>15</v>
      </c>
      <c r="H635" t="s">
        <v>1857</v>
      </c>
    </row>
    <row r="636" spans="1:8" x14ac:dyDescent="0.25">
      <c r="A636" s="35">
        <v>44441</v>
      </c>
      <c r="B636" s="36"/>
      <c r="C636" s="37" t="s">
        <v>713</v>
      </c>
      <c r="D636" s="38">
        <v>9000</v>
      </c>
      <c r="E636" s="37" t="s">
        <v>9</v>
      </c>
      <c r="F636" s="37" t="s">
        <v>714</v>
      </c>
      <c r="G636" s="39" t="s">
        <v>15</v>
      </c>
      <c r="H636" t="s">
        <v>1857</v>
      </c>
    </row>
    <row r="637" spans="1:8" x14ac:dyDescent="0.25">
      <c r="A637" s="35">
        <v>44467</v>
      </c>
      <c r="B637" s="36"/>
      <c r="C637" s="37" t="s">
        <v>713</v>
      </c>
      <c r="D637" s="38">
        <v>9000</v>
      </c>
      <c r="E637" s="37" t="s">
        <v>9</v>
      </c>
      <c r="F637" s="37" t="s">
        <v>715</v>
      </c>
      <c r="G637" s="39" t="s">
        <v>15</v>
      </c>
      <c r="H637" t="s">
        <v>1857</v>
      </c>
    </row>
    <row r="638" spans="1:8" x14ac:dyDescent="0.25">
      <c r="A638" s="35">
        <v>44517</v>
      </c>
      <c r="B638" s="36"/>
      <c r="C638" s="37" t="s">
        <v>713</v>
      </c>
      <c r="D638" s="38">
        <v>10000</v>
      </c>
      <c r="E638" s="37" t="s">
        <v>9</v>
      </c>
      <c r="F638" s="37" t="s">
        <v>716</v>
      </c>
      <c r="G638" s="39" t="s">
        <v>15</v>
      </c>
      <c r="H638" t="s">
        <v>1857</v>
      </c>
    </row>
    <row r="639" spans="1:8" x14ac:dyDescent="0.25">
      <c r="A639" s="35">
        <v>44517</v>
      </c>
      <c r="B639" s="36"/>
      <c r="C639" s="37" t="s">
        <v>713</v>
      </c>
      <c r="D639" s="38">
        <v>23000</v>
      </c>
      <c r="E639" s="37" t="s">
        <v>9</v>
      </c>
      <c r="F639" s="37" t="s">
        <v>716</v>
      </c>
      <c r="G639" s="39" t="s">
        <v>15</v>
      </c>
      <c r="H639" t="s">
        <v>1857</v>
      </c>
    </row>
    <row r="640" spans="1:8" x14ac:dyDescent="0.25">
      <c r="A640" s="35">
        <v>44517</v>
      </c>
      <c r="B640" s="36"/>
      <c r="C640" s="37" t="s">
        <v>713</v>
      </c>
      <c r="D640" s="38">
        <v>4000</v>
      </c>
      <c r="E640" s="37" t="s">
        <v>9</v>
      </c>
      <c r="F640" s="37" t="s">
        <v>716</v>
      </c>
      <c r="G640" s="39" t="s">
        <v>15</v>
      </c>
      <c r="H640" t="s">
        <v>1857</v>
      </c>
    </row>
    <row r="641" spans="1:8" x14ac:dyDescent="0.25">
      <c r="A641" s="35">
        <v>44523</v>
      </c>
      <c r="B641" s="36"/>
      <c r="C641" s="37" t="s">
        <v>713</v>
      </c>
      <c r="D641" s="38">
        <v>9500</v>
      </c>
      <c r="E641" s="37" t="s">
        <v>9</v>
      </c>
      <c r="F641" s="37" t="s">
        <v>716</v>
      </c>
      <c r="G641" s="39" t="s">
        <v>15</v>
      </c>
      <c r="H641" t="s">
        <v>1857</v>
      </c>
    </row>
    <row r="642" spans="1:8" x14ac:dyDescent="0.25">
      <c r="A642" s="35">
        <v>44523</v>
      </c>
      <c r="B642" s="36"/>
      <c r="C642" s="37" t="s">
        <v>713</v>
      </c>
      <c r="D642" s="38">
        <v>9500</v>
      </c>
      <c r="E642" s="37" t="s">
        <v>9</v>
      </c>
      <c r="F642" s="37" t="s">
        <v>716</v>
      </c>
      <c r="G642" s="39" t="s">
        <v>15</v>
      </c>
      <c r="H642" t="s">
        <v>1857</v>
      </c>
    </row>
    <row r="643" spans="1:8" x14ac:dyDescent="0.25">
      <c r="A643" s="35">
        <v>44523</v>
      </c>
      <c r="B643" s="36"/>
      <c r="C643" s="37" t="s">
        <v>713</v>
      </c>
      <c r="D643" s="38">
        <v>3800</v>
      </c>
      <c r="E643" s="37" t="s">
        <v>9</v>
      </c>
      <c r="F643" s="37" t="s">
        <v>716</v>
      </c>
      <c r="G643" s="39" t="s">
        <v>15</v>
      </c>
      <c r="H643" t="s">
        <v>1857</v>
      </c>
    </row>
    <row r="644" spans="1:8" x14ac:dyDescent="0.25">
      <c r="A644" s="35">
        <v>44523</v>
      </c>
      <c r="B644" s="36"/>
      <c r="C644" s="37" t="s">
        <v>713</v>
      </c>
      <c r="D644" s="38">
        <v>8800</v>
      </c>
      <c r="E644" s="37" t="s">
        <v>9</v>
      </c>
      <c r="F644" s="37" t="s">
        <v>716</v>
      </c>
      <c r="G644" s="39" t="s">
        <v>15</v>
      </c>
      <c r="H644" t="s">
        <v>1857</v>
      </c>
    </row>
    <row r="645" spans="1:8" x14ac:dyDescent="0.25">
      <c r="A645" s="35">
        <v>44523</v>
      </c>
      <c r="B645" s="36"/>
      <c r="C645" s="37" t="s">
        <v>713</v>
      </c>
      <c r="D645" s="38">
        <v>7200</v>
      </c>
      <c r="E645" s="37" t="s">
        <v>9</v>
      </c>
      <c r="F645" s="37" t="s">
        <v>716</v>
      </c>
      <c r="G645" s="39" t="s">
        <v>15</v>
      </c>
      <c r="H645" t="s">
        <v>1857</v>
      </c>
    </row>
    <row r="646" spans="1:8" x14ac:dyDescent="0.25">
      <c r="A646" s="35">
        <v>44524</v>
      </c>
      <c r="B646" s="36"/>
      <c r="C646" s="37" t="s">
        <v>713</v>
      </c>
      <c r="D646" s="38">
        <v>8360</v>
      </c>
      <c r="E646" s="37" t="s">
        <v>9</v>
      </c>
      <c r="F646" s="37" t="s">
        <v>716</v>
      </c>
      <c r="G646" s="39" t="s">
        <v>15</v>
      </c>
      <c r="H646" t="s">
        <v>1857</v>
      </c>
    </row>
    <row r="647" spans="1:8" x14ac:dyDescent="0.25">
      <c r="A647" s="35">
        <v>44524</v>
      </c>
      <c r="B647" s="36"/>
      <c r="C647" s="37" t="s">
        <v>713</v>
      </c>
      <c r="D647" s="38">
        <v>8360</v>
      </c>
      <c r="E647" s="37" t="s">
        <v>9</v>
      </c>
      <c r="F647" s="37" t="s">
        <v>716</v>
      </c>
      <c r="G647" s="39" t="s">
        <v>15</v>
      </c>
      <c r="H647" t="s">
        <v>1857</v>
      </c>
    </row>
    <row r="648" spans="1:8" x14ac:dyDescent="0.25">
      <c r="A648" s="35">
        <v>44524</v>
      </c>
      <c r="B648" s="36"/>
      <c r="C648" s="37" t="s">
        <v>713</v>
      </c>
      <c r="D648" s="38">
        <v>9025</v>
      </c>
      <c r="E648" s="37" t="s">
        <v>9</v>
      </c>
      <c r="F648" s="37" t="s">
        <v>716</v>
      </c>
      <c r="G648" s="39" t="s">
        <v>15</v>
      </c>
      <c r="H648" t="s">
        <v>1857</v>
      </c>
    </row>
    <row r="649" spans="1:8" x14ac:dyDescent="0.25">
      <c r="A649" s="35">
        <v>44524</v>
      </c>
      <c r="B649" s="36"/>
      <c r="C649" s="37" t="s">
        <v>713</v>
      </c>
      <c r="D649" s="38">
        <v>9500</v>
      </c>
      <c r="E649" s="37" t="s">
        <v>9</v>
      </c>
      <c r="F649" s="37" t="s">
        <v>716</v>
      </c>
      <c r="G649" s="39" t="s">
        <v>15</v>
      </c>
      <c r="H649" t="s">
        <v>1857</v>
      </c>
    </row>
    <row r="650" spans="1:8" x14ac:dyDescent="0.25">
      <c r="A650" s="35">
        <v>44525</v>
      </c>
      <c r="B650" s="36"/>
      <c r="C650" s="37" t="s">
        <v>713</v>
      </c>
      <c r="D650" s="38">
        <v>32000</v>
      </c>
      <c r="E650" s="37" t="s">
        <v>9</v>
      </c>
      <c r="F650" s="37" t="s">
        <v>716</v>
      </c>
      <c r="G650" s="39" t="s">
        <v>15</v>
      </c>
      <c r="H650" t="s">
        <v>1857</v>
      </c>
    </row>
    <row r="651" spans="1:8" x14ac:dyDescent="0.25">
      <c r="A651" s="35">
        <v>44551</v>
      </c>
      <c r="B651" s="36"/>
      <c r="C651" s="37" t="s">
        <v>713</v>
      </c>
      <c r="D651" s="38">
        <v>32000</v>
      </c>
      <c r="E651" s="37" t="s">
        <v>9</v>
      </c>
      <c r="F651" s="37" t="s">
        <v>256</v>
      </c>
      <c r="G651" s="39" t="s">
        <v>15</v>
      </c>
      <c r="H651" t="s">
        <v>1857</v>
      </c>
    </row>
    <row r="652" spans="1:8" x14ac:dyDescent="0.25">
      <c r="A652" s="35">
        <v>44590</v>
      </c>
      <c r="B652" s="36"/>
      <c r="C652" s="37" t="s">
        <v>713</v>
      </c>
      <c r="D652" s="38">
        <v>8700</v>
      </c>
      <c r="E652" s="37" t="s">
        <v>9</v>
      </c>
      <c r="F652" s="37" t="s">
        <v>715</v>
      </c>
      <c r="G652" s="39" t="s">
        <v>15</v>
      </c>
      <c r="H652" t="s">
        <v>1857</v>
      </c>
    </row>
    <row r="653" spans="1:8" x14ac:dyDescent="0.25">
      <c r="A653" s="35">
        <v>44591</v>
      </c>
      <c r="B653" s="36"/>
      <c r="C653" s="37" t="s">
        <v>713</v>
      </c>
      <c r="D653" s="38">
        <v>3000</v>
      </c>
      <c r="E653" s="37" t="s">
        <v>9</v>
      </c>
      <c r="F653" s="37" t="s">
        <v>715</v>
      </c>
      <c r="G653" s="39" t="s">
        <v>15</v>
      </c>
      <c r="H653" t="s">
        <v>1857</v>
      </c>
    </row>
    <row r="654" spans="1:8" x14ac:dyDescent="0.25">
      <c r="A654" s="35">
        <v>44610</v>
      </c>
      <c r="B654" s="36"/>
      <c r="C654" s="37" t="s">
        <v>713</v>
      </c>
      <c r="D654" s="38">
        <v>16500</v>
      </c>
      <c r="E654" s="37" t="s">
        <v>9</v>
      </c>
      <c r="F654" s="37" t="s">
        <v>256</v>
      </c>
      <c r="G654" s="39" t="s">
        <v>15</v>
      </c>
      <c r="H654" t="s">
        <v>1857</v>
      </c>
    </row>
    <row r="655" spans="1:8" x14ac:dyDescent="0.25">
      <c r="A655" s="35">
        <v>44616</v>
      </c>
      <c r="B655" s="36"/>
      <c r="C655" s="37" t="s">
        <v>713</v>
      </c>
      <c r="D655" s="38">
        <v>8500</v>
      </c>
      <c r="E655" s="37" t="s">
        <v>9</v>
      </c>
      <c r="F655" s="37" t="s">
        <v>715</v>
      </c>
      <c r="G655" s="39" t="s">
        <v>15</v>
      </c>
      <c r="H655" t="s">
        <v>1857</v>
      </c>
    </row>
    <row r="656" spans="1:8" x14ac:dyDescent="0.25">
      <c r="A656" s="35">
        <v>44628</v>
      </c>
      <c r="B656" s="36"/>
      <c r="C656" s="37" t="s">
        <v>713</v>
      </c>
      <c r="D656" s="38">
        <v>16500</v>
      </c>
      <c r="E656" s="37" t="s">
        <v>9</v>
      </c>
      <c r="F656" s="37" t="s">
        <v>256</v>
      </c>
      <c r="G656" s="39" t="s">
        <v>15</v>
      </c>
      <c r="H656" t="s">
        <v>1857</v>
      </c>
    </row>
    <row r="657" spans="1:8" x14ac:dyDescent="0.25">
      <c r="A657" s="35">
        <v>44627</v>
      </c>
      <c r="B657" s="36"/>
      <c r="C657" s="37" t="s">
        <v>713</v>
      </c>
      <c r="D657" s="38">
        <v>8400</v>
      </c>
      <c r="E657" s="37" t="s">
        <v>9</v>
      </c>
      <c r="F657" s="37" t="s">
        <v>717</v>
      </c>
      <c r="G657" s="39" t="s">
        <v>15</v>
      </c>
      <c r="H657" t="s">
        <v>1857</v>
      </c>
    </row>
    <row r="658" spans="1:8" x14ac:dyDescent="0.25">
      <c r="A658" s="35">
        <v>44627</v>
      </c>
      <c r="B658" s="36"/>
      <c r="C658" s="37" t="s">
        <v>713</v>
      </c>
      <c r="D658" s="38">
        <v>9000</v>
      </c>
      <c r="E658" s="37" t="s">
        <v>9</v>
      </c>
      <c r="F658" s="37" t="s">
        <v>718</v>
      </c>
      <c r="G658" s="39" t="s">
        <v>15</v>
      </c>
      <c r="H658" t="s">
        <v>1857</v>
      </c>
    </row>
    <row r="659" spans="1:8" x14ac:dyDescent="0.25">
      <c r="A659" s="35">
        <v>44633</v>
      </c>
      <c r="B659" s="36"/>
      <c r="C659" s="37" t="s">
        <v>713</v>
      </c>
      <c r="D659" s="38">
        <v>3000</v>
      </c>
      <c r="E659" s="37" t="s">
        <v>9</v>
      </c>
      <c r="F659" s="37" t="s">
        <v>719</v>
      </c>
      <c r="G659" s="39" t="s">
        <v>15</v>
      </c>
      <c r="H659" t="s">
        <v>1857</v>
      </c>
    </row>
    <row r="660" spans="1:8" x14ac:dyDescent="0.25">
      <c r="A660" s="35">
        <v>44351</v>
      </c>
      <c r="B660" s="36" t="s">
        <v>720</v>
      </c>
      <c r="C660" s="37" t="s">
        <v>721</v>
      </c>
      <c r="D660" s="38">
        <v>680000</v>
      </c>
      <c r="E660" s="37" t="s">
        <v>9</v>
      </c>
      <c r="F660" s="37" t="s">
        <v>722</v>
      </c>
      <c r="G660" s="39" t="s">
        <v>289</v>
      </c>
    </row>
    <row r="661" spans="1:8" x14ac:dyDescent="0.25">
      <c r="A661" s="35">
        <v>44357</v>
      </c>
      <c r="B661" s="36" t="s">
        <v>723</v>
      </c>
      <c r="C661" s="37" t="s">
        <v>721</v>
      </c>
      <c r="D661" s="38">
        <v>120000</v>
      </c>
      <c r="E661" s="37" t="s">
        <v>9</v>
      </c>
      <c r="F661" s="37" t="s">
        <v>63</v>
      </c>
      <c r="G661" s="39" t="s">
        <v>289</v>
      </c>
    </row>
    <row r="662" spans="1:8" x14ac:dyDescent="0.25">
      <c r="A662" s="35">
        <v>44136</v>
      </c>
      <c r="B662" s="36" t="s">
        <v>724</v>
      </c>
      <c r="C662" s="37" t="s">
        <v>725</v>
      </c>
      <c r="D662" s="38">
        <v>10319</v>
      </c>
      <c r="E662" s="37" t="s">
        <v>9</v>
      </c>
      <c r="F662" s="37" t="s">
        <v>502</v>
      </c>
      <c r="G662" s="39" t="s">
        <v>726</v>
      </c>
    </row>
    <row r="663" spans="1:8" x14ac:dyDescent="0.25">
      <c r="A663" s="35">
        <v>43421</v>
      </c>
      <c r="B663" s="36" t="s">
        <v>727</v>
      </c>
      <c r="C663" s="37" t="s">
        <v>711</v>
      </c>
      <c r="D663" s="38">
        <v>45000</v>
      </c>
      <c r="E663" s="37" t="s">
        <v>23</v>
      </c>
      <c r="F663" s="37" t="s">
        <v>24</v>
      </c>
      <c r="G663" s="39" t="s">
        <v>26</v>
      </c>
    </row>
    <row r="664" spans="1:8" x14ac:dyDescent="0.25">
      <c r="A664" s="35">
        <v>43314</v>
      </c>
      <c r="B664" s="36" t="s">
        <v>728</v>
      </c>
      <c r="C664" s="37" t="s">
        <v>729</v>
      </c>
      <c r="D664" s="38">
        <v>990</v>
      </c>
      <c r="E664" s="37" t="s">
        <v>9</v>
      </c>
      <c r="F664" s="37" t="s">
        <v>730</v>
      </c>
      <c r="G664" s="39" t="s">
        <v>15</v>
      </c>
    </row>
    <row r="665" spans="1:8" x14ac:dyDescent="0.25">
      <c r="A665" s="35">
        <v>43312</v>
      </c>
      <c r="B665" s="36" t="s">
        <v>731</v>
      </c>
      <c r="C665" s="37" t="s">
        <v>729</v>
      </c>
      <c r="D665" s="38">
        <v>619.99999999999989</v>
      </c>
      <c r="E665" s="37" t="s">
        <v>9</v>
      </c>
      <c r="F665" s="37" t="s">
        <v>730</v>
      </c>
      <c r="G665" s="39" t="s">
        <v>15</v>
      </c>
    </row>
    <row r="666" spans="1:8" x14ac:dyDescent="0.25">
      <c r="A666" s="35">
        <v>43312</v>
      </c>
      <c r="B666" s="36" t="s">
        <v>732</v>
      </c>
      <c r="C666" s="37" t="s">
        <v>729</v>
      </c>
      <c r="D666" s="38">
        <v>1960</v>
      </c>
      <c r="E666" s="37" t="s">
        <v>9</v>
      </c>
      <c r="F666" s="37" t="s">
        <v>730</v>
      </c>
      <c r="G666" s="39" t="s">
        <v>15</v>
      </c>
    </row>
    <row r="667" spans="1:8" x14ac:dyDescent="0.25">
      <c r="A667" s="35">
        <v>43300</v>
      </c>
      <c r="B667" s="36" t="s">
        <v>733</v>
      </c>
      <c r="C667" s="37" t="s">
        <v>729</v>
      </c>
      <c r="D667" s="38">
        <v>12794</v>
      </c>
      <c r="E667" s="37" t="s">
        <v>9</v>
      </c>
      <c r="F667" s="37" t="s">
        <v>730</v>
      </c>
      <c r="G667" s="39" t="s">
        <v>15</v>
      </c>
    </row>
    <row r="668" spans="1:8" x14ac:dyDescent="0.25">
      <c r="A668" s="35">
        <v>43300</v>
      </c>
      <c r="B668" s="36" t="s">
        <v>734</v>
      </c>
      <c r="C668" s="37" t="s">
        <v>729</v>
      </c>
      <c r="D668" s="38">
        <v>16839</v>
      </c>
      <c r="E668" s="37" t="s">
        <v>9</v>
      </c>
      <c r="F668" s="37" t="s">
        <v>730</v>
      </c>
      <c r="G668" s="39" t="s">
        <v>15</v>
      </c>
    </row>
    <row r="669" spans="1:8" x14ac:dyDescent="0.25">
      <c r="A669" s="35">
        <v>44092</v>
      </c>
      <c r="B669" s="36" t="s">
        <v>735</v>
      </c>
      <c r="C669" s="37" t="s">
        <v>736</v>
      </c>
      <c r="D669" s="38">
        <v>100000</v>
      </c>
      <c r="E669" s="37" t="s">
        <v>23</v>
      </c>
      <c r="F669" s="37" t="s">
        <v>24</v>
      </c>
      <c r="G669" s="39" t="s">
        <v>26</v>
      </c>
    </row>
    <row r="670" spans="1:8" x14ac:dyDescent="0.25">
      <c r="A670" s="35">
        <v>44135</v>
      </c>
      <c r="B670" s="36" t="s">
        <v>737</v>
      </c>
      <c r="C670" s="37" t="s">
        <v>736</v>
      </c>
      <c r="D670" s="38">
        <v>25000</v>
      </c>
      <c r="E670" s="37" t="s">
        <v>23</v>
      </c>
      <c r="F670" s="37" t="s">
        <v>24</v>
      </c>
      <c r="G670" s="39" t="s">
        <v>26</v>
      </c>
    </row>
    <row r="671" spans="1:8" x14ac:dyDescent="0.25">
      <c r="A671" s="35">
        <v>44168</v>
      </c>
      <c r="B671" s="36" t="s">
        <v>738</v>
      </c>
      <c r="C671" s="37" t="s">
        <v>736</v>
      </c>
      <c r="D671" s="38">
        <v>25000</v>
      </c>
      <c r="E671" s="37" t="s">
        <v>23</v>
      </c>
      <c r="F671" s="37" t="s">
        <v>24</v>
      </c>
      <c r="G671" s="39" t="s">
        <v>26</v>
      </c>
    </row>
    <row r="672" spans="1:8" x14ac:dyDescent="0.25">
      <c r="A672" s="35">
        <v>44382</v>
      </c>
      <c r="B672" s="36" t="s">
        <v>739</v>
      </c>
      <c r="C672" s="37" t="s">
        <v>736</v>
      </c>
      <c r="D672" s="38">
        <v>25000</v>
      </c>
      <c r="E672" s="37" t="s">
        <v>23</v>
      </c>
      <c r="F672" s="37" t="s">
        <v>24</v>
      </c>
      <c r="G672" s="39" t="s">
        <v>26</v>
      </c>
    </row>
    <row r="673" spans="1:7" x14ac:dyDescent="0.25">
      <c r="A673" s="35">
        <v>44286</v>
      </c>
      <c r="B673" s="36" t="s">
        <v>740</v>
      </c>
      <c r="C673" s="37" t="s">
        <v>736</v>
      </c>
      <c r="D673" s="38">
        <v>100000</v>
      </c>
      <c r="E673" s="37" t="s">
        <v>23</v>
      </c>
      <c r="F673" s="37" t="s">
        <v>24</v>
      </c>
      <c r="G673" s="39" t="s">
        <v>26</v>
      </c>
    </row>
    <row r="674" spans="1:7" x14ac:dyDescent="0.25">
      <c r="A674" s="35">
        <v>43351</v>
      </c>
      <c r="B674" s="36" t="s">
        <v>741</v>
      </c>
      <c r="C674" s="37" t="s">
        <v>742</v>
      </c>
      <c r="D674" s="38">
        <v>379804</v>
      </c>
      <c r="E674" s="37" t="s">
        <v>9</v>
      </c>
      <c r="F674" s="37" t="s">
        <v>743</v>
      </c>
      <c r="G674" s="39" t="s">
        <v>15</v>
      </c>
    </row>
    <row r="675" spans="1:7" x14ac:dyDescent="0.25">
      <c r="A675" s="35">
        <v>43353</v>
      </c>
      <c r="B675" s="36" t="s">
        <v>744</v>
      </c>
      <c r="C675" s="37" t="s">
        <v>742</v>
      </c>
      <c r="D675" s="38">
        <f>386954+50000</f>
        <v>436954</v>
      </c>
      <c r="E675" s="37" t="s">
        <v>23</v>
      </c>
      <c r="F675" s="37" t="s">
        <v>745</v>
      </c>
      <c r="G675" s="39" t="s">
        <v>15</v>
      </c>
    </row>
    <row r="676" spans="1:7" x14ac:dyDescent="0.25">
      <c r="A676" s="35">
        <v>43382</v>
      </c>
      <c r="B676" s="36" t="s">
        <v>746</v>
      </c>
      <c r="C676" s="37" t="s">
        <v>742</v>
      </c>
      <c r="D676" s="38">
        <f>156000+33000</f>
        <v>189000</v>
      </c>
      <c r="E676" s="37" t="s">
        <v>9</v>
      </c>
      <c r="F676" s="37" t="s">
        <v>747</v>
      </c>
      <c r="G676" s="39" t="s">
        <v>15</v>
      </c>
    </row>
    <row r="677" spans="1:7" x14ac:dyDescent="0.25">
      <c r="A677" s="35">
        <v>43304</v>
      </c>
      <c r="B677" s="36" t="s">
        <v>748</v>
      </c>
      <c r="C677" s="37" t="s">
        <v>749</v>
      </c>
      <c r="D677" s="38">
        <v>58174</v>
      </c>
      <c r="E677" s="37" t="s">
        <v>9</v>
      </c>
      <c r="F677" s="37" t="s">
        <v>750</v>
      </c>
      <c r="G677" s="39" t="s">
        <v>15</v>
      </c>
    </row>
    <row r="678" spans="1:7" x14ac:dyDescent="0.25">
      <c r="A678" s="35">
        <v>44442</v>
      </c>
      <c r="B678" s="36" t="s">
        <v>751</v>
      </c>
      <c r="C678" s="37" t="s">
        <v>752</v>
      </c>
      <c r="D678" s="38">
        <f>84648+1500</f>
        <v>86148</v>
      </c>
      <c r="E678" s="37" t="s">
        <v>9</v>
      </c>
      <c r="F678" s="37" t="s">
        <v>753</v>
      </c>
      <c r="G678" s="39" t="s">
        <v>15</v>
      </c>
    </row>
    <row r="679" spans="1:7" x14ac:dyDescent="0.25">
      <c r="A679" s="35">
        <v>44559</v>
      </c>
      <c r="B679" s="36" t="s">
        <v>754</v>
      </c>
      <c r="C679" s="37" t="s">
        <v>752</v>
      </c>
      <c r="D679" s="38">
        <v>22375.5</v>
      </c>
      <c r="E679" s="37" t="s">
        <v>9</v>
      </c>
      <c r="F679" s="37" t="s">
        <v>192</v>
      </c>
      <c r="G679" s="39" t="s">
        <v>15</v>
      </c>
    </row>
    <row r="680" spans="1:7" x14ac:dyDescent="0.25">
      <c r="A680" s="35">
        <v>44036</v>
      </c>
      <c r="B680" s="36" t="s">
        <v>755</v>
      </c>
      <c r="C680" s="37" t="s">
        <v>756</v>
      </c>
      <c r="D680" s="38">
        <v>250000</v>
      </c>
      <c r="E680" s="37" t="s">
        <v>23</v>
      </c>
      <c r="F680" s="37" t="s">
        <v>24</v>
      </c>
      <c r="G680" s="39" t="s">
        <v>456</v>
      </c>
    </row>
    <row r="681" spans="1:7" x14ac:dyDescent="0.25">
      <c r="A681" s="35">
        <v>44180</v>
      </c>
      <c r="B681" s="36" t="s">
        <v>757</v>
      </c>
      <c r="C681" s="37" t="s">
        <v>756</v>
      </c>
      <c r="D681" s="38">
        <v>770000</v>
      </c>
      <c r="E681" s="37" t="s">
        <v>23</v>
      </c>
      <c r="F681" s="37" t="s">
        <v>24</v>
      </c>
      <c r="G681" s="39" t="s">
        <v>456</v>
      </c>
    </row>
    <row r="682" spans="1:7" x14ac:dyDescent="0.25">
      <c r="A682" s="35">
        <v>44281</v>
      </c>
      <c r="B682" s="36" t="s">
        <v>758</v>
      </c>
      <c r="C682" s="37" t="s">
        <v>756</v>
      </c>
      <c r="D682" s="38">
        <v>202000</v>
      </c>
      <c r="E682" s="37" t="s">
        <v>23</v>
      </c>
      <c r="F682" s="37" t="s">
        <v>24</v>
      </c>
      <c r="G682" s="39" t="s">
        <v>456</v>
      </c>
    </row>
    <row r="683" spans="1:7" x14ac:dyDescent="0.25">
      <c r="A683" s="35">
        <v>44476</v>
      </c>
      <c r="B683" s="36" t="s">
        <v>759</v>
      </c>
      <c r="C683" s="37" t="s">
        <v>756</v>
      </c>
      <c r="D683" s="38">
        <v>192000</v>
      </c>
      <c r="E683" s="37" t="s">
        <v>23</v>
      </c>
      <c r="F683" s="37" t="s">
        <v>24</v>
      </c>
      <c r="G683" s="39" t="s">
        <v>456</v>
      </c>
    </row>
    <row r="684" spans="1:7" x14ac:dyDescent="0.25">
      <c r="A684" s="35">
        <v>44473</v>
      </c>
      <c r="B684" s="36" t="s">
        <v>760</v>
      </c>
      <c r="C684" s="37" t="s">
        <v>756</v>
      </c>
      <c r="D684" s="38">
        <v>75000</v>
      </c>
      <c r="E684" s="37" t="s">
        <v>23</v>
      </c>
      <c r="F684" s="37" t="s">
        <v>24</v>
      </c>
      <c r="G684" s="39" t="s">
        <v>456</v>
      </c>
    </row>
    <row r="685" spans="1:7" x14ac:dyDescent="0.25">
      <c r="A685" s="35">
        <v>44473</v>
      </c>
      <c r="B685" s="36" t="s">
        <v>761</v>
      </c>
      <c r="C685" s="37" t="s">
        <v>756</v>
      </c>
      <c r="D685" s="38">
        <v>75000</v>
      </c>
      <c r="E685" s="37" t="s">
        <v>23</v>
      </c>
      <c r="F685" s="37" t="s">
        <v>24</v>
      </c>
      <c r="G685" s="39" t="s">
        <v>456</v>
      </c>
    </row>
    <row r="686" spans="1:7" x14ac:dyDescent="0.25">
      <c r="A686" s="35">
        <v>44531</v>
      </c>
      <c r="B686" s="36" t="s">
        <v>762</v>
      </c>
      <c r="C686" s="37" t="s">
        <v>756</v>
      </c>
      <c r="D686" s="38">
        <v>240000</v>
      </c>
      <c r="E686" s="37" t="s">
        <v>23</v>
      </c>
      <c r="F686" s="37" t="s">
        <v>24</v>
      </c>
      <c r="G686" s="39" t="s">
        <v>456</v>
      </c>
    </row>
    <row r="687" spans="1:7" x14ac:dyDescent="0.25">
      <c r="A687" s="35">
        <v>42978</v>
      </c>
      <c r="B687" s="36" t="s">
        <v>763</v>
      </c>
      <c r="C687" s="37" t="s">
        <v>764</v>
      </c>
      <c r="D687" s="38">
        <v>53100</v>
      </c>
      <c r="E687" s="37" t="s">
        <v>9</v>
      </c>
      <c r="F687" s="37" t="s">
        <v>765</v>
      </c>
      <c r="G687" s="39" t="s">
        <v>15</v>
      </c>
    </row>
    <row r="688" spans="1:7" x14ac:dyDescent="0.25">
      <c r="A688" s="35">
        <v>43802</v>
      </c>
      <c r="B688" s="36" t="s">
        <v>766</v>
      </c>
      <c r="C688" s="37" t="s">
        <v>764</v>
      </c>
      <c r="D688" s="38">
        <v>38940</v>
      </c>
      <c r="E688" s="37" t="s">
        <v>23</v>
      </c>
      <c r="F688" s="37" t="s">
        <v>24</v>
      </c>
      <c r="G688" s="39" t="s">
        <v>456</v>
      </c>
    </row>
    <row r="689" spans="1:7" x14ac:dyDescent="0.25">
      <c r="A689" s="35">
        <v>43384</v>
      </c>
      <c r="B689" s="36" t="s">
        <v>767</v>
      </c>
      <c r="C689" s="37" t="s">
        <v>768</v>
      </c>
      <c r="D689" s="38">
        <v>300000</v>
      </c>
      <c r="E689" s="37" t="s">
        <v>769</v>
      </c>
      <c r="F689" s="37" t="s">
        <v>24</v>
      </c>
      <c r="G689" s="39" t="s">
        <v>770</v>
      </c>
    </row>
    <row r="690" spans="1:7" x14ac:dyDescent="0.25">
      <c r="A690" s="35">
        <v>43402</v>
      </c>
      <c r="B690" s="36">
        <v>197</v>
      </c>
      <c r="C690" s="37" t="s">
        <v>771</v>
      </c>
      <c r="D690" s="38">
        <v>110000</v>
      </c>
      <c r="E690" s="37" t="s">
        <v>9</v>
      </c>
      <c r="F690" s="37" t="s">
        <v>772</v>
      </c>
      <c r="G690" s="39" t="s">
        <v>128</v>
      </c>
    </row>
    <row r="691" spans="1:7" x14ac:dyDescent="0.25">
      <c r="A691" s="35">
        <v>43504</v>
      </c>
      <c r="B691" s="36">
        <v>297</v>
      </c>
      <c r="C691" s="37" t="s">
        <v>771</v>
      </c>
      <c r="D691" s="38">
        <v>107500</v>
      </c>
      <c r="E691" s="37" t="s">
        <v>9</v>
      </c>
      <c r="F691" s="37" t="s">
        <v>773</v>
      </c>
      <c r="G691" s="39" t="s">
        <v>128</v>
      </c>
    </row>
    <row r="692" spans="1:7" x14ac:dyDescent="0.25">
      <c r="A692" s="35">
        <v>43677</v>
      </c>
      <c r="B692" s="36">
        <v>158</v>
      </c>
      <c r="C692" s="37" t="s">
        <v>774</v>
      </c>
      <c r="D692" s="38">
        <v>23056</v>
      </c>
      <c r="E692" s="37" t="s">
        <v>9</v>
      </c>
      <c r="F692" s="37" t="s">
        <v>775</v>
      </c>
      <c r="G692" s="39" t="s">
        <v>15</v>
      </c>
    </row>
    <row r="693" spans="1:7" x14ac:dyDescent="0.25">
      <c r="A693" s="35">
        <v>43696</v>
      </c>
      <c r="B693" s="36">
        <v>175</v>
      </c>
      <c r="C693" s="37" t="s">
        <v>774</v>
      </c>
      <c r="D693" s="38">
        <v>23056</v>
      </c>
      <c r="E693" s="37" t="s">
        <v>9</v>
      </c>
      <c r="F693" s="37" t="s">
        <v>775</v>
      </c>
      <c r="G693" s="39" t="s">
        <v>15</v>
      </c>
    </row>
    <row r="694" spans="1:7" x14ac:dyDescent="0.25">
      <c r="A694" s="35">
        <v>43774</v>
      </c>
      <c r="B694" s="36" t="s">
        <v>776</v>
      </c>
      <c r="C694" s="37" t="s">
        <v>777</v>
      </c>
      <c r="D694" s="38">
        <v>234000</v>
      </c>
      <c r="E694" s="37" t="s">
        <v>23</v>
      </c>
      <c r="F694" s="37" t="s">
        <v>24</v>
      </c>
      <c r="G694" s="39" t="s">
        <v>26</v>
      </c>
    </row>
    <row r="695" spans="1:7" x14ac:dyDescent="0.25">
      <c r="A695" s="35">
        <v>44393</v>
      </c>
      <c r="B695" s="36" t="s">
        <v>778</v>
      </c>
      <c r="C695" s="37" t="s">
        <v>779</v>
      </c>
      <c r="D695" s="38">
        <v>852575.54</v>
      </c>
      <c r="E695" s="37" t="s">
        <v>9</v>
      </c>
      <c r="F695" s="37" t="s">
        <v>780</v>
      </c>
      <c r="G695" s="39" t="s">
        <v>770</v>
      </c>
    </row>
    <row r="696" spans="1:7" x14ac:dyDescent="0.25">
      <c r="A696" s="35">
        <v>44203</v>
      </c>
      <c r="B696" s="36">
        <v>8114</v>
      </c>
      <c r="C696" s="37" t="s">
        <v>514</v>
      </c>
      <c r="D696" s="38">
        <f>2203.1+0.34</f>
        <v>2203.44</v>
      </c>
      <c r="E696" s="37" t="s">
        <v>9</v>
      </c>
      <c r="F696" s="37" t="s">
        <v>63</v>
      </c>
      <c r="G696" s="39" t="s">
        <v>781</v>
      </c>
    </row>
    <row r="697" spans="1:7" x14ac:dyDescent="0.25">
      <c r="A697" s="35">
        <v>44256</v>
      </c>
      <c r="B697" s="36">
        <v>9846</v>
      </c>
      <c r="C697" s="37" t="s">
        <v>514</v>
      </c>
      <c r="D697" s="38">
        <v>20010</v>
      </c>
      <c r="E697" s="37" t="s">
        <v>9</v>
      </c>
      <c r="F697" s="37" t="s">
        <v>63</v>
      </c>
      <c r="G697" s="39" t="s">
        <v>781</v>
      </c>
    </row>
    <row r="698" spans="1:7" x14ac:dyDescent="0.25">
      <c r="A698" s="35">
        <v>44280</v>
      </c>
      <c r="B698" s="36">
        <v>10925</v>
      </c>
      <c r="C698" s="37" t="s">
        <v>514</v>
      </c>
      <c r="D698" s="38">
        <f>1228.81+0.01</f>
        <v>1228.82</v>
      </c>
      <c r="E698" s="37" t="s">
        <v>9</v>
      </c>
      <c r="F698" s="37" t="s">
        <v>782</v>
      </c>
      <c r="G698" s="39" t="s">
        <v>781</v>
      </c>
    </row>
    <row r="699" spans="1:7" x14ac:dyDescent="0.25">
      <c r="A699" s="35">
        <v>44280</v>
      </c>
      <c r="B699" s="36">
        <v>10924</v>
      </c>
      <c r="C699" s="37" t="s">
        <v>514</v>
      </c>
      <c r="D699" s="38">
        <v>4394</v>
      </c>
      <c r="E699" s="37" t="s">
        <v>9</v>
      </c>
      <c r="F699" s="37" t="s">
        <v>63</v>
      </c>
      <c r="G699" s="39" t="s">
        <v>781</v>
      </c>
    </row>
    <row r="700" spans="1:7" x14ac:dyDescent="0.25">
      <c r="A700" s="35">
        <v>44503</v>
      </c>
      <c r="B700" s="36">
        <v>3752</v>
      </c>
      <c r="C700" s="37" t="s">
        <v>514</v>
      </c>
      <c r="D700" s="38">
        <v>13862</v>
      </c>
      <c r="E700" s="37" t="s">
        <v>9</v>
      </c>
      <c r="F700" s="37" t="s">
        <v>63</v>
      </c>
      <c r="G700" s="39" t="s">
        <v>781</v>
      </c>
    </row>
    <row r="701" spans="1:7" x14ac:dyDescent="0.25">
      <c r="A701" s="35">
        <v>44494</v>
      </c>
      <c r="B701" s="36" t="s">
        <v>783</v>
      </c>
      <c r="C701" s="37" t="s">
        <v>514</v>
      </c>
      <c r="D701" s="38">
        <v>424160</v>
      </c>
      <c r="E701" s="37" t="s">
        <v>9</v>
      </c>
      <c r="F701" s="37" t="s">
        <v>63</v>
      </c>
      <c r="G701" s="39" t="s">
        <v>781</v>
      </c>
    </row>
    <row r="702" spans="1:7" x14ac:dyDescent="0.25">
      <c r="A702" s="35">
        <v>44490</v>
      </c>
      <c r="B702" s="36" t="s">
        <v>784</v>
      </c>
      <c r="C702" s="37" t="s">
        <v>514</v>
      </c>
      <c r="D702" s="38">
        <v>212622.8</v>
      </c>
      <c r="E702" s="37" t="s">
        <v>9</v>
      </c>
      <c r="F702" s="37" t="s">
        <v>63</v>
      </c>
      <c r="G702" s="39" t="s">
        <v>781</v>
      </c>
    </row>
    <row r="703" spans="1:7" x14ac:dyDescent="0.25">
      <c r="A703" s="35">
        <v>44413</v>
      </c>
      <c r="B703" s="36">
        <v>1818</v>
      </c>
      <c r="C703" s="37" t="s">
        <v>514</v>
      </c>
      <c r="D703" s="38">
        <f>7118.64-0.64</f>
        <v>7118</v>
      </c>
      <c r="E703" s="37" t="s">
        <v>9</v>
      </c>
      <c r="F703" s="37" t="s">
        <v>785</v>
      </c>
      <c r="G703" s="39" t="s">
        <v>781</v>
      </c>
    </row>
    <row r="704" spans="1:7" x14ac:dyDescent="0.25">
      <c r="A704" s="35">
        <v>44413</v>
      </c>
      <c r="B704" s="36">
        <v>1820</v>
      </c>
      <c r="C704" s="37" t="s">
        <v>514</v>
      </c>
      <c r="D704" s="38">
        <f>29698.09-0.09</f>
        <v>29698</v>
      </c>
      <c r="E704" s="37" t="s">
        <v>9</v>
      </c>
      <c r="F704" s="37" t="s">
        <v>63</v>
      </c>
      <c r="G704" s="39" t="s">
        <v>781</v>
      </c>
    </row>
    <row r="705" spans="1:7" x14ac:dyDescent="0.25">
      <c r="A705" s="35">
        <v>44425</v>
      </c>
      <c r="B705" s="36">
        <v>2033</v>
      </c>
      <c r="C705" s="37" t="s">
        <v>514</v>
      </c>
      <c r="D705" s="38">
        <f>571.42-0.42</f>
        <v>571</v>
      </c>
      <c r="E705" s="37" t="s">
        <v>9</v>
      </c>
      <c r="F705" s="37" t="s">
        <v>63</v>
      </c>
      <c r="G705" s="39" t="s">
        <v>781</v>
      </c>
    </row>
    <row r="706" spans="1:7" x14ac:dyDescent="0.25">
      <c r="A706" s="35">
        <v>44436</v>
      </c>
      <c r="B706" s="36">
        <v>2281</v>
      </c>
      <c r="C706" s="37" t="s">
        <v>514</v>
      </c>
      <c r="D706" s="38">
        <f>13135.59+0.41</f>
        <v>13136</v>
      </c>
      <c r="E706" s="37" t="s">
        <v>9</v>
      </c>
      <c r="F706" s="37" t="s">
        <v>786</v>
      </c>
      <c r="G706" s="39" t="s">
        <v>21</v>
      </c>
    </row>
    <row r="707" spans="1:7" x14ac:dyDescent="0.25">
      <c r="A707" s="35">
        <v>44457</v>
      </c>
      <c r="B707" s="36">
        <v>2732</v>
      </c>
      <c r="C707" s="37" t="s">
        <v>514</v>
      </c>
      <c r="D707" s="38">
        <f>3392.8-0.8</f>
        <v>3392</v>
      </c>
      <c r="E707" s="37" t="s">
        <v>9</v>
      </c>
      <c r="F707" s="37" t="s">
        <v>63</v>
      </c>
      <c r="G707" s="39" t="s">
        <v>781</v>
      </c>
    </row>
    <row r="708" spans="1:7" x14ac:dyDescent="0.25">
      <c r="A708" s="35">
        <v>44413</v>
      </c>
      <c r="B708" s="36">
        <v>1817</v>
      </c>
      <c r="C708" s="37" t="s">
        <v>514</v>
      </c>
      <c r="D708" s="38">
        <f>530.5-0.5</f>
        <v>530</v>
      </c>
      <c r="E708" s="37" t="s">
        <v>9</v>
      </c>
      <c r="F708" s="37" t="s">
        <v>63</v>
      </c>
      <c r="G708" s="39" t="s">
        <v>781</v>
      </c>
    </row>
    <row r="709" spans="1:7" x14ac:dyDescent="0.25">
      <c r="A709" s="35">
        <v>44462</v>
      </c>
      <c r="B709" s="36">
        <v>2843</v>
      </c>
      <c r="C709" s="37" t="s">
        <v>514</v>
      </c>
      <c r="D709" s="38">
        <f>1016.4-0.4</f>
        <v>1016</v>
      </c>
      <c r="E709" s="37" t="s">
        <v>9</v>
      </c>
      <c r="F709" s="37" t="s">
        <v>787</v>
      </c>
      <c r="G709" s="39" t="s">
        <v>788</v>
      </c>
    </row>
    <row r="710" spans="1:7" x14ac:dyDescent="0.25">
      <c r="A710" s="35">
        <v>44208</v>
      </c>
      <c r="B710" s="36" t="s">
        <v>276</v>
      </c>
      <c r="C710" s="37" t="s">
        <v>789</v>
      </c>
      <c r="D710" s="38">
        <v>50000</v>
      </c>
      <c r="E710" s="37" t="s">
        <v>9</v>
      </c>
      <c r="F710" s="37" t="s">
        <v>790</v>
      </c>
      <c r="G710" s="39" t="s">
        <v>788</v>
      </c>
    </row>
    <row r="711" spans="1:7" x14ac:dyDescent="0.25">
      <c r="A711" s="35">
        <v>43263</v>
      </c>
      <c r="B711" s="36" t="s">
        <v>791</v>
      </c>
      <c r="C711" s="37" t="s">
        <v>792</v>
      </c>
      <c r="D711" s="38">
        <f>29578.3</f>
        <v>29578.3</v>
      </c>
      <c r="E711" s="37" t="s">
        <v>23</v>
      </c>
      <c r="F711" s="37" t="s">
        <v>793</v>
      </c>
      <c r="G711" s="39" t="s">
        <v>788</v>
      </c>
    </row>
    <row r="712" spans="1:7" x14ac:dyDescent="0.25">
      <c r="A712" s="35">
        <v>43263</v>
      </c>
      <c r="B712" s="36" t="s">
        <v>794</v>
      </c>
      <c r="C712" s="37" t="s">
        <v>792</v>
      </c>
      <c r="D712" s="38">
        <f>12165.05</f>
        <v>12165.05</v>
      </c>
      <c r="E712" s="37" t="s">
        <v>9</v>
      </c>
      <c r="F712" s="37" t="s">
        <v>461</v>
      </c>
      <c r="G712" s="39" t="s">
        <v>308</v>
      </c>
    </row>
    <row r="713" spans="1:7" x14ac:dyDescent="0.25">
      <c r="A713" s="35">
        <v>43273</v>
      </c>
      <c r="B713" s="41" t="s">
        <v>795</v>
      </c>
      <c r="C713" s="37" t="s">
        <v>792</v>
      </c>
      <c r="D713" s="38">
        <v>9533.15</v>
      </c>
      <c r="E713" s="37" t="s">
        <v>9</v>
      </c>
      <c r="F713" s="37" t="s">
        <v>796</v>
      </c>
      <c r="G713" s="39" t="s">
        <v>308</v>
      </c>
    </row>
    <row r="714" spans="1:7" x14ac:dyDescent="0.25">
      <c r="A714" s="35">
        <v>43272</v>
      </c>
      <c r="B714" s="41" t="s">
        <v>797</v>
      </c>
      <c r="C714" s="37" t="s">
        <v>792</v>
      </c>
      <c r="D714" s="38">
        <v>17750.8</v>
      </c>
      <c r="E714" s="37" t="s">
        <v>9</v>
      </c>
      <c r="F714" s="37" t="s">
        <v>798</v>
      </c>
      <c r="G714" s="39" t="s">
        <v>15</v>
      </c>
    </row>
    <row r="715" spans="1:7" x14ac:dyDescent="0.25">
      <c r="A715" s="35">
        <v>43289</v>
      </c>
      <c r="B715" s="36" t="s">
        <v>799</v>
      </c>
      <c r="C715" s="37" t="s">
        <v>792</v>
      </c>
      <c r="D715" s="38">
        <v>7317.2</v>
      </c>
      <c r="E715" s="37" t="s">
        <v>23</v>
      </c>
      <c r="F715" s="37" t="s">
        <v>86</v>
      </c>
      <c r="G715" s="39" t="s">
        <v>49</v>
      </c>
    </row>
    <row r="716" spans="1:7" x14ac:dyDescent="0.25">
      <c r="A716" s="35">
        <v>43305</v>
      </c>
      <c r="B716" s="36" t="s">
        <v>800</v>
      </c>
      <c r="C716" s="37" t="s">
        <v>792</v>
      </c>
      <c r="D716" s="38">
        <v>5377.78</v>
      </c>
      <c r="E716" s="37" t="s">
        <v>9</v>
      </c>
      <c r="F716" s="37" t="s">
        <v>63</v>
      </c>
      <c r="G716" s="39" t="s">
        <v>781</v>
      </c>
    </row>
    <row r="717" spans="1:7" x14ac:dyDescent="0.25">
      <c r="A717" s="35">
        <v>43254</v>
      </c>
      <c r="B717" s="36">
        <v>271</v>
      </c>
      <c r="C717" s="37" t="s">
        <v>801</v>
      </c>
      <c r="D717" s="38">
        <v>41424</v>
      </c>
      <c r="E717" s="37" t="s">
        <v>9</v>
      </c>
      <c r="F717" s="37" t="s">
        <v>169</v>
      </c>
      <c r="G717" s="39" t="s">
        <v>726</v>
      </c>
    </row>
    <row r="718" spans="1:7" x14ac:dyDescent="0.25">
      <c r="A718" s="35">
        <v>43259</v>
      </c>
      <c r="B718" s="36">
        <v>284</v>
      </c>
      <c r="C718" s="37" t="s">
        <v>801</v>
      </c>
      <c r="D718" s="38">
        <v>14872.000000000002</v>
      </c>
      <c r="E718" s="37" t="s">
        <v>9</v>
      </c>
      <c r="F718" s="37" t="s">
        <v>802</v>
      </c>
      <c r="G718" s="39" t="s">
        <v>726</v>
      </c>
    </row>
    <row r="719" spans="1:7" x14ac:dyDescent="0.25">
      <c r="A719" s="35">
        <v>43259</v>
      </c>
      <c r="B719" s="36">
        <v>283</v>
      </c>
      <c r="C719" s="37" t="s">
        <v>801</v>
      </c>
      <c r="D719" s="38">
        <v>14800.000000000002</v>
      </c>
      <c r="E719" s="37" t="s">
        <v>9</v>
      </c>
      <c r="F719" s="37" t="s">
        <v>803</v>
      </c>
      <c r="G719" s="39" t="s">
        <v>726</v>
      </c>
    </row>
    <row r="720" spans="1:7" x14ac:dyDescent="0.25">
      <c r="A720" s="35">
        <v>43259</v>
      </c>
      <c r="B720" s="36">
        <v>281</v>
      </c>
      <c r="C720" s="37" t="s">
        <v>801</v>
      </c>
      <c r="D720" s="38">
        <v>47893.999999999993</v>
      </c>
      <c r="E720" s="37" t="s">
        <v>9</v>
      </c>
      <c r="F720" s="37" t="s">
        <v>58</v>
      </c>
      <c r="G720" s="39" t="s">
        <v>726</v>
      </c>
    </row>
    <row r="721" spans="1:7" x14ac:dyDescent="0.25">
      <c r="A721" s="35">
        <v>43259</v>
      </c>
      <c r="B721" s="36">
        <v>282</v>
      </c>
      <c r="C721" s="37" t="s">
        <v>801</v>
      </c>
      <c r="D721" s="38">
        <v>4328</v>
      </c>
      <c r="E721" s="37" t="s">
        <v>9</v>
      </c>
      <c r="F721" s="37" t="s">
        <v>58</v>
      </c>
      <c r="G721" s="39" t="s">
        <v>726</v>
      </c>
    </row>
    <row r="722" spans="1:7" x14ac:dyDescent="0.25">
      <c r="A722" s="35">
        <v>43254</v>
      </c>
      <c r="B722" s="36">
        <v>270</v>
      </c>
      <c r="C722" s="37" t="s">
        <v>801</v>
      </c>
      <c r="D722" s="38">
        <v>2564.9999999999995</v>
      </c>
      <c r="E722" s="37" t="s">
        <v>9</v>
      </c>
      <c r="F722" s="37" t="s">
        <v>803</v>
      </c>
      <c r="G722" s="39" t="s">
        <v>726</v>
      </c>
    </row>
    <row r="723" spans="1:7" x14ac:dyDescent="0.25">
      <c r="A723" s="35">
        <v>43255</v>
      </c>
      <c r="B723" s="36">
        <v>273</v>
      </c>
      <c r="C723" s="37" t="s">
        <v>801</v>
      </c>
      <c r="D723" s="38">
        <v>33031.999999999993</v>
      </c>
      <c r="E723" s="37" t="s">
        <v>9</v>
      </c>
      <c r="F723" s="37" t="s">
        <v>804</v>
      </c>
      <c r="G723" s="39" t="s">
        <v>726</v>
      </c>
    </row>
    <row r="724" spans="1:7" x14ac:dyDescent="0.25">
      <c r="A724" s="35">
        <v>43255</v>
      </c>
      <c r="B724" s="36">
        <v>272</v>
      </c>
      <c r="C724" s="37" t="s">
        <v>801</v>
      </c>
      <c r="D724" s="38">
        <v>27559</v>
      </c>
      <c r="E724" s="37" t="s">
        <v>9</v>
      </c>
      <c r="F724" s="37" t="s">
        <v>804</v>
      </c>
      <c r="G724" s="39" t="s">
        <v>726</v>
      </c>
    </row>
    <row r="725" spans="1:7" x14ac:dyDescent="0.25">
      <c r="A725" s="35">
        <v>43318</v>
      </c>
      <c r="B725" s="36">
        <v>559</v>
      </c>
      <c r="C725" s="37" t="s">
        <v>801</v>
      </c>
      <c r="D725" s="38">
        <v>350518.99999999994</v>
      </c>
      <c r="E725" s="37" t="s">
        <v>9</v>
      </c>
      <c r="F725" s="37" t="s">
        <v>63</v>
      </c>
      <c r="G725" s="39" t="s">
        <v>726</v>
      </c>
    </row>
    <row r="726" spans="1:7" x14ac:dyDescent="0.25">
      <c r="A726" s="35">
        <v>43358</v>
      </c>
      <c r="B726" s="36">
        <v>688</v>
      </c>
      <c r="C726" s="37" t="s">
        <v>801</v>
      </c>
      <c r="D726" s="38">
        <v>6202</v>
      </c>
      <c r="E726" s="37" t="s">
        <v>9</v>
      </c>
      <c r="F726" s="37" t="s">
        <v>63</v>
      </c>
      <c r="G726" s="39" t="s">
        <v>726</v>
      </c>
    </row>
    <row r="727" spans="1:7" x14ac:dyDescent="0.25">
      <c r="A727" s="35">
        <v>43336</v>
      </c>
      <c r="B727" s="36">
        <v>619</v>
      </c>
      <c r="C727" s="37" t="s">
        <v>801</v>
      </c>
      <c r="D727" s="38">
        <v>93810</v>
      </c>
      <c r="E727" s="37" t="s">
        <v>9</v>
      </c>
      <c r="F727" s="37" t="s">
        <v>63</v>
      </c>
      <c r="G727" s="39" t="s">
        <v>726</v>
      </c>
    </row>
    <row r="728" spans="1:7" x14ac:dyDescent="0.25">
      <c r="A728" s="35">
        <v>43334</v>
      </c>
      <c r="B728" s="36">
        <v>613</v>
      </c>
      <c r="C728" s="37" t="s">
        <v>801</v>
      </c>
      <c r="D728" s="38">
        <v>24250</v>
      </c>
      <c r="E728" s="37" t="s">
        <v>9</v>
      </c>
      <c r="F728" s="37" t="s">
        <v>63</v>
      </c>
      <c r="G728" s="39" t="s">
        <v>726</v>
      </c>
    </row>
    <row r="729" spans="1:7" x14ac:dyDescent="0.25">
      <c r="A729" s="35">
        <v>43341</v>
      </c>
      <c r="B729" s="36">
        <v>626</v>
      </c>
      <c r="C729" s="37" t="s">
        <v>801</v>
      </c>
      <c r="D729" s="38">
        <v>16284</v>
      </c>
      <c r="E729" s="37" t="s">
        <v>9</v>
      </c>
      <c r="F729" s="37" t="s">
        <v>63</v>
      </c>
      <c r="G729" s="39" t="s">
        <v>726</v>
      </c>
    </row>
    <row r="730" spans="1:7" x14ac:dyDescent="0.25">
      <c r="A730" s="35">
        <v>43344</v>
      </c>
      <c r="B730" s="36">
        <v>639</v>
      </c>
      <c r="C730" s="37" t="s">
        <v>801</v>
      </c>
      <c r="D730" s="38">
        <v>13001</v>
      </c>
      <c r="E730" s="37" t="s">
        <v>9</v>
      </c>
      <c r="F730" s="37" t="s">
        <v>63</v>
      </c>
      <c r="G730" s="39" t="s">
        <v>726</v>
      </c>
    </row>
    <row r="731" spans="1:7" x14ac:dyDescent="0.25">
      <c r="A731" s="35">
        <v>43483</v>
      </c>
      <c r="B731" s="36">
        <v>1124</v>
      </c>
      <c r="C731" s="37" t="s">
        <v>801</v>
      </c>
      <c r="D731" s="38">
        <v>17304</v>
      </c>
      <c r="E731" s="37" t="s">
        <v>9</v>
      </c>
      <c r="F731" s="37" t="s">
        <v>169</v>
      </c>
      <c r="G731" s="39" t="s">
        <v>726</v>
      </c>
    </row>
    <row r="732" spans="1:7" x14ac:dyDescent="0.25">
      <c r="A732" s="35">
        <v>43483</v>
      </c>
      <c r="B732" s="36">
        <v>1125</v>
      </c>
      <c r="C732" s="37" t="s">
        <v>801</v>
      </c>
      <c r="D732" s="38">
        <v>35184</v>
      </c>
      <c r="E732" s="37" t="s">
        <v>9</v>
      </c>
      <c r="F732" s="37" t="s">
        <v>169</v>
      </c>
      <c r="G732" s="39" t="s">
        <v>726</v>
      </c>
    </row>
    <row r="733" spans="1:7" x14ac:dyDescent="0.25">
      <c r="A733" s="35">
        <v>43514</v>
      </c>
      <c r="B733" s="36">
        <v>1264</v>
      </c>
      <c r="C733" s="37" t="s">
        <v>801</v>
      </c>
      <c r="D733" s="38">
        <v>9035.01</v>
      </c>
      <c r="E733" s="37" t="s">
        <v>9</v>
      </c>
      <c r="F733" s="37" t="s">
        <v>63</v>
      </c>
      <c r="G733" s="39" t="s">
        <v>726</v>
      </c>
    </row>
    <row r="734" spans="1:7" x14ac:dyDescent="0.25">
      <c r="A734" s="35">
        <v>43507</v>
      </c>
      <c r="B734" s="36">
        <v>1223</v>
      </c>
      <c r="C734" s="37" t="s">
        <v>801</v>
      </c>
      <c r="D734" s="38">
        <v>1558</v>
      </c>
      <c r="E734" s="37" t="s">
        <v>9</v>
      </c>
      <c r="F734" s="37" t="s">
        <v>20</v>
      </c>
      <c r="G734" s="39" t="s">
        <v>726</v>
      </c>
    </row>
    <row r="735" spans="1:7" x14ac:dyDescent="0.25">
      <c r="A735" s="35">
        <v>43513</v>
      </c>
      <c r="B735" s="36">
        <v>1249</v>
      </c>
      <c r="C735" s="37" t="s">
        <v>801</v>
      </c>
      <c r="D735" s="38">
        <v>72176</v>
      </c>
      <c r="E735" s="37" t="s">
        <v>9</v>
      </c>
      <c r="F735" s="37" t="s">
        <v>63</v>
      </c>
      <c r="G735" s="39" t="s">
        <v>726</v>
      </c>
    </row>
    <row r="736" spans="1:7" x14ac:dyDescent="0.25">
      <c r="A736" s="35">
        <v>43552</v>
      </c>
      <c r="B736" s="36">
        <v>1428</v>
      </c>
      <c r="C736" s="37" t="s">
        <v>801</v>
      </c>
      <c r="D736" s="38">
        <v>9780.0000000000018</v>
      </c>
      <c r="E736" s="37" t="s">
        <v>9</v>
      </c>
      <c r="F736" s="37" t="s">
        <v>805</v>
      </c>
      <c r="G736" s="39" t="s">
        <v>726</v>
      </c>
    </row>
    <row r="737" spans="1:7" x14ac:dyDescent="0.25">
      <c r="A737" s="35">
        <v>43554</v>
      </c>
      <c r="B737" s="36">
        <v>1450</v>
      </c>
      <c r="C737" s="37" t="s">
        <v>801</v>
      </c>
      <c r="D737" s="38">
        <v>98274</v>
      </c>
      <c r="E737" s="37" t="s">
        <v>9</v>
      </c>
      <c r="F737" s="37" t="s">
        <v>806</v>
      </c>
      <c r="G737" s="39" t="s">
        <v>726</v>
      </c>
    </row>
    <row r="738" spans="1:7" x14ac:dyDescent="0.25">
      <c r="A738" s="35">
        <v>43390</v>
      </c>
      <c r="B738" s="36">
        <v>797</v>
      </c>
      <c r="C738" s="37" t="s">
        <v>801</v>
      </c>
      <c r="D738" s="38">
        <v>2842.0000000000005</v>
      </c>
      <c r="E738" s="37" t="s">
        <v>9</v>
      </c>
      <c r="F738" s="37" t="s">
        <v>806</v>
      </c>
      <c r="G738" s="39" t="s">
        <v>726</v>
      </c>
    </row>
    <row r="739" spans="1:7" x14ac:dyDescent="0.25">
      <c r="A739" s="35">
        <v>43562</v>
      </c>
      <c r="B739" s="36">
        <v>35</v>
      </c>
      <c r="C739" s="37" t="s">
        <v>801</v>
      </c>
      <c r="D739" s="38">
        <v>26557</v>
      </c>
      <c r="E739" s="37" t="s">
        <v>9</v>
      </c>
      <c r="F739" s="37" t="s">
        <v>63</v>
      </c>
      <c r="G739" s="39" t="s">
        <v>726</v>
      </c>
    </row>
    <row r="740" spans="1:7" x14ac:dyDescent="0.25">
      <c r="A740" s="35">
        <v>43566</v>
      </c>
      <c r="B740" s="36">
        <v>56</v>
      </c>
      <c r="C740" s="37" t="s">
        <v>801</v>
      </c>
      <c r="D740" s="38">
        <v>20793.999999999996</v>
      </c>
      <c r="E740" s="37" t="s">
        <v>9</v>
      </c>
      <c r="F740" s="37" t="s">
        <v>63</v>
      </c>
      <c r="G740" s="39" t="s">
        <v>726</v>
      </c>
    </row>
    <row r="741" spans="1:7" x14ac:dyDescent="0.25">
      <c r="A741" s="35">
        <v>43561</v>
      </c>
      <c r="B741" s="36">
        <v>30</v>
      </c>
      <c r="C741" s="37" t="s">
        <v>801</v>
      </c>
      <c r="D741" s="38">
        <v>46474.999999999993</v>
      </c>
      <c r="E741" s="37" t="s">
        <v>9</v>
      </c>
      <c r="F741" s="37" t="s">
        <v>63</v>
      </c>
      <c r="G741" s="39" t="s">
        <v>726</v>
      </c>
    </row>
    <row r="742" spans="1:7" x14ac:dyDescent="0.25">
      <c r="A742" s="35">
        <v>43577</v>
      </c>
      <c r="B742" s="36">
        <v>143</v>
      </c>
      <c r="C742" s="37" t="s">
        <v>801</v>
      </c>
      <c r="D742" s="38">
        <v>26263.200000000001</v>
      </c>
      <c r="E742" s="37" t="s">
        <v>9</v>
      </c>
      <c r="F742" s="37" t="s">
        <v>63</v>
      </c>
      <c r="G742" s="39" t="s">
        <v>726</v>
      </c>
    </row>
    <row r="743" spans="1:7" x14ac:dyDescent="0.25">
      <c r="A743" s="35">
        <v>43584</v>
      </c>
      <c r="B743" s="36">
        <v>183</v>
      </c>
      <c r="C743" s="37" t="s">
        <v>801</v>
      </c>
      <c r="D743" s="38">
        <v>24621.75</v>
      </c>
      <c r="E743" s="37" t="s">
        <v>9</v>
      </c>
      <c r="F743" s="37" t="s">
        <v>63</v>
      </c>
      <c r="G743" s="39" t="s">
        <v>726</v>
      </c>
    </row>
    <row r="744" spans="1:7" x14ac:dyDescent="0.25">
      <c r="A744" s="35">
        <v>43585</v>
      </c>
      <c r="B744" s="36">
        <v>184</v>
      </c>
      <c r="C744" s="37" t="s">
        <v>801</v>
      </c>
      <c r="D744" s="38">
        <v>24621.75</v>
      </c>
      <c r="E744" s="37" t="s">
        <v>9</v>
      </c>
      <c r="F744" s="37" t="s">
        <v>63</v>
      </c>
      <c r="G744" s="39" t="s">
        <v>726</v>
      </c>
    </row>
    <row r="745" spans="1:7" x14ac:dyDescent="0.25">
      <c r="A745" s="35">
        <v>43593</v>
      </c>
      <c r="B745" s="36">
        <v>229</v>
      </c>
      <c r="C745" s="37" t="s">
        <v>801</v>
      </c>
      <c r="D745" s="38">
        <v>40461</v>
      </c>
      <c r="E745" s="37" t="s">
        <v>9</v>
      </c>
      <c r="F745" s="37" t="s">
        <v>63</v>
      </c>
      <c r="G745" s="39" t="s">
        <v>726</v>
      </c>
    </row>
    <row r="746" spans="1:7" x14ac:dyDescent="0.25">
      <c r="A746" s="35">
        <v>43593</v>
      </c>
      <c r="B746" s="36">
        <v>231</v>
      </c>
      <c r="C746" s="37" t="s">
        <v>801</v>
      </c>
      <c r="D746" s="38">
        <v>20620</v>
      </c>
      <c r="E746" s="37" t="s">
        <v>9</v>
      </c>
      <c r="F746" s="37" t="s">
        <v>63</v>
      </c>
      <c r="G746" s="39" t="s">
        <v>726</v>
      </c>
    </row>
    <row r="747" spans="1:7" x14ac:dyDescent="0.25">
      <c r="A747" s="35">
        <v>43440</v>
      </c>
      <c r="B747" s="36">
        <v>967</v>
      </c>
      <c r="C747" s="37" t="s">
        <v>801</v>
      </c>
      <c r="D747" s="38">
        <v>19381</v>
      </c>
      <c r="E747" s="37" t="s">
        <v>9</v>
      </c>
      <c r="F747" s="37" t="s">
        <v>63</v>
      </c>
      <c r="G747" s="39" t="s">
        <v>726</v>
      </c>
    </row>
    <row r="748" spans="1:7" x14ac:dyDescent="0.25">
      <c r="A748" s="35">
        <v>43636</v>
      </c>
      <c r="B748" s="36">
        <v>434</v>
      </c>
      <c r="C748" s="37" t="s">
        <v>801</v>
      </c>
      <c r="D748" s="38">
        <f>5497+0.02</f>
        <v>5497.02</v>
      </c>
      <c r="E748" s="37" t="s">
        <v>9</v>
      </c>
      <c r="F748" s="37" t="s">
        <v>63</v>
      </c>
      <c r="G748" s="39" t="s">
        <v>726</v>
      </c>
    </row>
    <row r="749" spans="1:7" x14ac:dyDescent="0.25">
      <c r="A749" s="35">
        <v>43862</v>
      </c>
      <c r="B749" s="36">
        <v>1108</v>
      </c>
      <c r="C749" s="37" t="s">
        <v>801</v>
      </c>
      <c r="D749" s="38">
        <v>1200</v>
      </c>
      <c r="E749" s="37" t="s">
        <v>9</v>
      </c>
      <c r="F749" s="37" t="s">
        <v>805</v>
      </c>
      <c r="G749" s="39" t="s">
        <v>726</v>
      </c>
    </row>
    <row r="750" spans="1:7" x14ac:dyDescent="0.25">
      <c r="A750" s="35">
        <v>44132</v>
      </c>
      <c r="B750" s="36">
        <v>1467</v>
      </c>
      <c r="C750" s="37" t="s">
        <v>801</v>
      </c>
      <c r="D750" s="38">
        <v>9375</v>
      </c>
      <c r="E750" s="37" t="s">
        <v>9</v>
      </c>
      <c r="F750" s="37" t="s">
        <v>63</v>
      </c>
      <c r="G750" s="39" t="s">
        <v>726</v>
      </c>
    </row>
    <row r="751" spans="1:7" x14ac:dyDescent="0.25">
      <c r="A751" s="35">
        <v>44139</v>
      </c>
      <c r="B751" s="36">
        <v>1533</v>
      </c>
      <c r="C751" s="37" t="s">
        <v>801</v>
      </c>
      <c r="D751" s="38">
        <v>21223.999999999996</v>
      </c>
      <c r="E751" s="37" t="s">
        <v>9</v>
      </c>
      <c r="F751" s="37" t="s">
        <v>63</v>
      </c>
      <c r="G751" s="39" t="s">
        <v>726</v>
      </c>
    </row>
    <row r="752" spans="1:7" x14ac:dyDescent="0.25">
      <c r="A752" s="35">
        <v>43477</v>
      </c>
      <c r="B752" s="36" t="s">
        <v>807</v>
      </c>
      <c r="C752" s="37" t="s">
        <v>808</v>
      </c>
      <c r="D752" s="38">
        <v>130400.00000000001</v>
      </c>
      <c r="E752" s="37" t="s">
        <v>9</v>
      </c>
      <c r="F752" s="37" t="s">
        <v>20</v>
      </c>
      <c r="G752" s="39" t="s">
        <v>15</v>
      </c>
    </row>
    <row r="753" spans="1:7" x14ac:dyDescent="0.25">
      <c r="A753" s="35">
        <v>43274</v>
      </c>
      <c r="B753" s="36">
        <v>551</v>
      </c>
      <c r="C753" s="37" t="s">
        <v>809</v>
      </c>
      <c r="D753" s="38">
        <v>176000</v>
      </c>
      <c r="E753" s="37" t="s">
        <v>23</v>
      </c>
      <c r="F753" s="37" t="s">
        <v>810</v>
      </c>
      <c r="G753" s="39" t="s">
        <v>811</v>
      </c>
    </row>
    <row r="754" spans="1:7" x14ac:dyDescent="0.25">
      <c r="A754" s="35">
        <v>44632</v>
      </c>
      <c r="B754" s="36">
        <v>7244</v>
      </c>
      <c r="C754" s="37" t="s">
        <v>812</v>
      </c>
      <c r="D754" s="38">
        <v>168712.4</v>
      </c>
      <c r="E754" s="37" t="s">
        <v>9</v>
      </c>
      <c r="F754" s="37" t="s">
        <v>392</v>
      </c>
      <c r="G754" s="39" t="s">
        <v>781</v>
      </c>
    </row>
    <row r="755" spans="1:7" x14ac:dyDescent="0.25">
      <c r="A755" s="35">
        <v>43507</v>
      </c>
      <c r="B755" s="36">
        <v>4121</v>
      </c>
      <c r="C755" s="37" t="s">
        <v>152</v>
      </c>
      <c r="D755" s="38">
        <v>32865</v>
      </c>
      <c r="E755" s="37" t="s">
        <v>9</v>
      </c>
      <c r="F755" s="37" t="s">
        <v>813</v>
      </c>
      <c r="G755" s="39" t="s">
        <v>15</v>
      </c>
    </row>
    <row r="756" spans="1:7" x14ac:dyDescent="0.25">
      <c r="A756" s="35">
        <v>43505</v>
      </c>
      <c r="B756" s="36">
        <v>4108</v>
      </c>
      <c r="C756" s="37" t="s">
        <v>152</v>
      </c>
      <c r="D756" s="38">
        <v>17257</v>
      </c>
      <c r="E756" s="37" t="s">
        <v>9</v>
      </c>
      <c r="F756" s="37" t="s">
        <v>39</v>
      </c>
      <c r="G756" s="39" t="s">
        <v>15</v>
      </c>
    </row>
    <row r="757" spans="1:7" x14ac:dyDescent="0.25">
      <c r="A757" s="35">
        <v>43505</v>
      </c>
      <c r="B757" s="36">
        <v>4107</v>
      </c>
      <c r="C757" s="37" t="s">
        <v>152</v>
      </c>
      <c r="D757" s="38">
        <v>22538</v>
      </c>
      <c r="E757" s="37" t="s">
        <v>9</v>
      </c>
      <c r="F757" s="37" t="s">
        <v>156</v>
      </c>
      <c r="G757" s="39" t="s">
        <v>15</v>
      </c>
    </row>
    <row r="758" spans="1:7" x14ac:dyDescent="0.25">
      <c r="A758" s="35">
        <v>43504</v>
      </c>
      <c r="B758" s="36">
        <v>4093</v>
      </c>
      <c r="C758" s="37" t="s">
        <v>152</v>
      </c>
      <c r="D758" s="38">
        <v>32115</v>
      </c>
      <c r="E758" s="37" t="s">
        <v>9</v>
      </c>
      <c r="F758" s="37" t="s">
        <v>813</v>
      </c>
      <c r="G758" s="39" t="s">
        <v>15</v>
      </c>
    </row>
    <row r="759" spans="1:7" x14ac:dyDescent="0.25">
      <c r="A759" s="35">
        <v>43503</v>
      </c>
      <c r="B759" s="36">
        <v>4063</v>
      </c>
      <c r="C759" s="37" t="s">
        <v>152</v>
      </c>
      <c r="D759" s="38">
        <v>621245</v>
      </c>
      <c r="E759" s="37" t="s">
        <v>9</v>
      </c>
      <c r="F759" s="37" t="s">
        <v>39</v>
      </c>
      <c r="G759" s="39" t="s">
        <v>15</v>
      </c>
    </row>
    <row r="760" spans="1:7" x14ac:dyDescent="0.25">
      <c r="A760" s="35">
        <v>43501</v>
      </c>
      <c r="B760" s="36">
        <v>4041</v>
      </c>
      <c r="C760" s="37" t="s">
        <v>152</v>
      </c>
      <c r="D760" s="38">
        <v>51849</v>
      </c>
      <c r="E760" s="37" t="s">
        <v>9</v>
      </c>
      <c r="F760" s="37" t="s">
        <v>156</v>
      </c>
      <c r="G760" s="39" t="s">
        <v>15</v>
      </c>
    </row>
    <row r="761" spans="1:7" x14ac:dyDescent="0.25">
      <c r="A761" s="35">
        <v>43500</v>
      </c>
      <c r="B761" s="36">
        <v>4029</v>
      </c>
      <c r="C761" s="37" t="s">
        <v>152</v>
      </c>
      <c r="D761" s="38">
        <v>33040</v>
      </c>
      <c r="E761" s="37" t="s">
        <v>9</v>
      </c>
      <c r="F761" s="37" t="s">
        <v>39</v>
      </c>
      <c r="G761" s="39" t="s">
        <v>15</v>
      </c>
    </row>
    <row r="762" spans="1:7" x14ac:dyDescent="0.25">
      <c r="A762" s="35">
        <v>43500</v>
      </c>
      <c r="B762" s="36">
        <v>4028</v>
      </c>
      <c r="C762" s="37" t="s">
        <v>152</v>
      </c>
      <c r="D762" s="38">
        <v>2599.9999999999995</v>
      </c>
      <c r="E762" s="37" t="s">
        <v>9</v>
      </c>
      <c r="F762" s="37" t="s">
        <v>39</v>
      </c>
      <c r="G762" s="39" t="s">
        <v>15</v>
      </c>
    </row>
    <row r="763" spans="1:7" x14ac:dyDescent="0.25">
      <c r="A763" s="35">
        <v>43497</v>
      </c>
      <c r="B763" s="36">
        <v>3987</v>
      </c>
      <c r="C763" s="37" t="s">
        <v>152</v>
      </c>
      <c r="D763" s="38">
        <v>15500</v>
      </c>
      <c r="E763" s="37" t="s">
        <v>9</v>
      </c>
      <c r="F763" s="37" t="s">
        <v>814</v>
      </c>
      <c r="G763" s="39" t="s">
        <v>15</v>
      </c>
    </row>
    <row r="764" spans="1:7" x14ac:dyDescent="0.25">
      <c r="A764" s="35">
        <v>43225</v>
      </c>
      <c r="B764" s="36">
        <v>419</v>
      </c>
      <c r="C764" s="37" t="s">
        <v>152</v>
      </c>
      <c r="D764" s="38">
        <v>107477</v>
      </c>
      <c r="E764" s="37" t="s">
        <v>9</v>
      </c>
      <c r="F764" s="37" t="s">
        <v>55</v>
      </c>
      <c r="G764" s="39" t="s">
        <v>15</v>
      </c>
    </row>
    <row r="765" spans="1:7" x14ac:dyDescent="0.25">
      <c r="A765" s="35">
        <v>43591</v>
      </c>
      <c r="B765" s="36" t="s">
        <v>815</v>
      </c>
      <c r="C765" s="37" t="s">
        <v>152</v>
      </c>
      <c r="D765" s="38">
        <f>53166.34-0.25</f>
        <v>53166.09</v>
      </c>
      <c r="E765" s="37" t="s">
        <v>9</v>
      </c>
      <c r="F765" s="37" t="s">
        <v>816</v>
      </c>
      <c r="G765" s="39" t="s">
        <v>15</v>
      </c>
    </row>
    <row r="766" spans="1:7" x14ac:dyDescent="0.25">
      <c r="A766" s="35">
        <v>43707</v>
      </c>
      <c r="B766" s="36" t="s">
        <v>817</v>
      </c>
      <c r="C766" s="37" t="s">
        <v>152</v>
      </c>
      <c r="D766" s="38">
        <v>6593</v>
      </c>
      <c r="E766" s="37" t="s">
        <v>9</v>
      </c>
      <c r="F766" s="37" t="s">
        <v>818</v>
      </c>
      <c r="G766" s="39" t="s">
        <v>15</v>
      </c>
    </row>
    <row r="767" spans="1:7" x14ac:dyDescent="0.25">
      <c r="A767" s="35">
        <v>43705</v>
      </c>
      <c r="B767" s="36" t="s">
        <v>819</v>
      </c>
      <c r="C767" s="37" t="s">
        <v>152</v>
      </c>
      <c r="D767" s="38">
        <v>2200</v>
      </c>
      <c r="E767" s="37" t="s">
        <v>9</v>
      </c>
      <c r="F767" s="37" t="s">
        <v>820</v>
      </c>
      <c r="G767" s="39" t="s">
        <v>15</v>
      </c>
    </row>
    <row r="768" spans="1:7" x14ac:dyDescent="0.25">
      <c r="A768" s="35">
        <v>43623</v>
      </c>
      <c r="B768" s="36" t="s">
        <v>821</v>
      </c>
      <c r="C768" s="37" t="s">
        <v>152</v>
      </c>
      <c r="D768" s="38">
        <v>227416.00000000003</v>
      </c>
      <c r="E768" s="37" t="s">
        <v>9</v>
      </c>
      <c r="F768" s="37" t="s">
        <v>822</v>
      </c>
      <c r="G768" s="39" t="s">
        <v>15</v>
      </c>
    </row>
    <row r="769" spans="1:7" x14ac:dyDescent="0.25">
      <c r="A769" s="35">
        <v>43795</v>
      </c>
      <c r="B769" s="36" t="s">
        <v>823</v>
      </c>
      <c r="C769" s="37" t="s">
        <v>152</v>
      </c>
      <c r="D769" s="38">
        <v>31635.000000000004</v>
      </c>
      <c r="E769" s="37" t="s">
        <v>9</v>
      </c>
      <c r="F769" s="37" t="s">
        <v>824</v>
      </c>
      <c r="G769" s="39" t="s">
        <v>15</v>
      </c>
    </row>
    <row r="770" spans="1:7" x14ac:dyDescent="0.25">
      <c r="A770" s="35">
        <v>43799</v>
      </c>
      <c r="B770" s="36" t="s">
        <v>825</v>
      </c>
      <c r="C770" s="37" t="s">
        <v>152</v>
      </c>
      <c r="D770" s="38">
        <v>39471</v>
      </c>
      <c r="E770" s="37" t="s">
        <v>9</v>
      </c>
      <c r="F770" s="37" t="s">
        <v>824</v>
      </c>
      <c r="G770" s="39" t="s">
        <v>15</v>
      </c>
    </row>
    <row r="771" spans="1:7" x14ac:dyDescent="0.25">
      <c r="A771" s="35">
        <v>43826</v>
      </c>
      <c r="B771" s="36" t="s">
        <v>826</v>
      </c>
      <c r="C771" s="37" t="s">
        <v>152</v>
      </c>
      <c r="D771" s="38">
        <v>59059</v>
      </c>
      <c r="E771" s="37" t="s">
        <v>9</v>
      </c>
      <c r="F771" s="37" t="s">
        <v>827</v>
      </c>
      <c r="G771" s="39" t="s">
        <v>15</v>
      </c>
    </row>
    <row r="772" spans="1:7" x14ac:dyDescent="0.25">
      <c r="A772" s="35">
        <v>43802</v>
      </c>
      <c r="B772" s="36" t="s">
        <v>828</v>
      </c>
      <c r="C772" s="37" t="s">
        <v>152</v>
      </c>
      <c r="D772" s="38">
        <v>78706</v>
      </c>
      <c r="E772" s="37" t="s">
        <v>9</v>
      </c>
      <c r="F772" s="37" t="s">
        <v>829</v>
      </c>
      <c r="G772" s="39" t="s">
        <v>15</v>
      </c>
    </row>
    <row r="773" spans="1:7" x14ac:dyDescent="0.25">
      <c r="A773" s="35">
        <v>43857</v>
      </c>
      <c r="B773" s="36" t="s">
        <v>830</v>
      </c>
      <c r="C773" s="37" t="s">
        <v>152</v>
      </c>
      <c r="D773" s="38">
        <v>226000.00000000003</v>
      </c>
      <c r="E773" s="37" t="s">
        <v>9</v>
      </c>
      <c r="F773" s="37" t="s">
        <v>156</v>
      </c>
      <c r="G773" s="39" t="s">
        <v>15</v>
      </c>
    </row>
    <row r="774" spans="1:7" x14ac:dyDescent="0.25">
      <c r="A774" s="35">
        <v>43873</v>
      </c>
      <c r="B774" s="36" t="s">
        <v>831</v>
      </c>
      <c r="C774" s="37" t="s">
        <v>152</v>
      </c>
      <c r="D774" s="38">
        <v>919</v>
      </c>
      <c r="E774" s="37" t="s">
        <v>9</v>
      </c>
      <c r="F774" s="37" t="s">
        <v>832</v>
      </c>
      <c r="G774" s="39" t="s">
        <v>15</v>
      </c>
    </row>
    <row r="775" spans="1:7" x14ac:dyDescent="0.25">
      <c r="A775" s="35">
        <v>43846</v>
      </c>
      <c r="B775" s="36" t="s">
        <v>833</v>
      </c>
      <c r="C775" s="37" t="s">
        <v>152</v>
      </c>
      <c r="D775" s="38">
        <v>11000</v>
      </c>
      <c r="E775" s="37" t="s">
        <v>9</v>
      </c>
      <c r="F775" s="37" t="s">
        <v>834</v>
      </c>
      <c r="G775" s="39" t="s">
        <v>15</v>
      </c>
    </row>
    <row r="776" spans="1:7" x14ac:dyDescent="0.25">
      <c r="A776" s="35">
        <v>43851</v>
      </c>
      <c r="B776" s="36" t="s">
        <v>835</v>
      </c>
      <c r="C776" s="37" t="s">
        <v>152</v>
      </c>
      <c r="D776" s="38">
        <v>16500</v>
      </c>
      <c r="E776" s="37" t="s">
        <v>9</v>
      </c>
      <c r="F776" s="37" t="s">
        <v>834</v>
      </c>
      <c r="G776" s="39" t="s">
        <v>15</v>
      </c>
    </row>
    <row r="777" spans="1:7" x14ac:dyDescent="0.25">
      <c r="A777" s="35">
        <v>44043</v>
      </c>
      <c r="B777" s="36" t="s">
        <v>836</v>
      </c>
      <c r="C777" s="37" t="s">
        <v>152</v>
      </c>
      <c r="D777" s="38">
        <v>23200.000000000004</v>
      </c>
      <c r="E777" s="37" t="s">
        <v>9</v>
      </c>
      <c r="F777" s="37" t="s">
        <v>837</v>
      </c>
      <c r="G777" s="39" t="s">
        <v>15</v>
      </c>
    </row>
    <row r="778" spans="1:7" x14ac:dyDescent="0.25">
      <c r="A778" s="35">
        <v>44145</v>
      </c>
      <c r="B778" s="36" t="s">
        <v>838</v>
      </c>
      <c r="C778" s="37" t="s">
        <v>152</v>
      </c>
      <c r="D778" s="38">
        <v>18255</v>
      </c>
      <c r="E778" s="37" t="s">
        <v>9</v>
      </c>
      <c r="F778" s="37" t="s">
        <v>39</v>
      </c>
      <c r="G778" s="39" t="s">
        <v>15</v>
      </c>
    </row>
    <row r="779" spans="1:7" x14ac:dyDescent="0.25">
      <c r="A779" s="35">
        <v>44246</v>
      </c>
      <c r="B779" s="36" t="s">
        <v>839</v>
      </c>
      <c r="C779" s="37" t="s">
        <v>152</v>
      </c>
      <c r="D779" s="38">
        <v>19444</v>
      </c>
      <c r="E779" s="37" t="s">
        <v>9</v>
      </c>
      <c r="F779" s="37" t="s">
        <v>39</v>
      </c>
      <c r="G779" s="39" t="s">
        <v>15</v>
      </c>
    </row>
    <row r="780" spans="1:7" x14ac:dyDescent="0.25">
      <c r="A780" s="35">
        <v>44281</v>
      </c>
      <c r="B780" s="36" t="s">
        <v>840</v>
      </c>
      <c r="C780" s="37" t="s">
        <v>152</v>
      </c>
      <c r="D780" s="38">
        <v>28848</v>
      </c>
      <c r="E780" s="37" t="s">
        <v>9</v>
      </c>
      <c r="F780" s="37" t="s">
        <v>155</v>
      </c>
      <c r="G780" s="39" t="s">
        <v>15</v>
      </c>
    </row>
    <row r="781" spans="1:7" x14ac:dyDescent="0.25">
      <c r="A781" s="35">
        <v>44518</v>
      </c>
      <c r="B781" s="36" t="s">
        <v>841</v>
      </c>
      <c r="C781" s="37" t="s">
        <v>152</v>
      </c>
      <c r="D781" s="38">
        <v>35911</v>
      </c>
      <c r="E781" s="37" t="s">
        <v>9</v>
      </c>
      <c r="F781" s="37" t="s">
        <v>842</v>
      </c>
      <c r="G781" s="39" t="s">
        <v>15</v>
      </c>
    </row>
    <row r="782" spans="1:7" x14ac:dyDescent="0.25">
      <c r="A782" s="35">
        <v>44519</v>
      </c>
      <c r="B782" s="36" t="s">
        <v>843</v>
      </c>
      <c r="C782" s="37" t="s">
        <v>152</v>
      </c>
      <c r="D782" s="38">
        <v>55047.040000000001</v>
      </c>
      <c r="E782" s="37" t="s">
        <v>9</v>
      </c>
      <c r="F782" s="37" t="s">
        <v>842</v>
      </c>
      <c r="G782" s="39" t="s">
        <v>15</v>
      </c>
    </row>
    <row r="783" spans="1:7" x14ac:dyDescent="0.25">
      <c r="A783" s="35">
        <v>44298</v>
      </c>
      <c r="B783" s="36" t="s">
        <v>844</v>
      </c>
      <c r="C783" s="37" t="s">
        <v>152</v>
      </c>
      <c r="D783" s="38">
        <v>2228.8200000000002</v>
      </c>
      <c r="E783" s="37" t="s">
        <v>9</v>
      </c>
      <c r="F783" s="37" t="s">
        <v>845</v>
      </c>
      <c r="G783" s="39" t="s">
        <v>15</v>
      </c>
    </row>
    <row r="784" spans="1:7" x14ac:dyDescent="0.25">
      <c r="A784" s="35">
        <v>44365</v>
      </c>
      <c r="B784" s="36" t="s">
        <v>846</v>
      </c>
      <c r="C784" s="37" t="s">
        <v>152</v>
      </c>
      <c r="D784" s="38">
        <v>2622.04</v>
      </c>
      <c r="E784" s="37" t="s">
        <v>9</v>
      </c>
      <c r="F784" s="37" t="s">
        <v>847</v>
      </c>
      <c r="G784" s="39" t="s">
        <v>15</v>
      </c>
    </row>
    <row r="785" spans="1:7" x14ac:dyDescent="0.25">
      <c r="A785" s="35">
        <v>44522</v>
      </c>
      <c r="B785" s="36" t="s">
        <v>848</v>
      </c>
      <c r="C785" s="37" t="s">
        <v>152</v>
      </c>
      <c r="D785" s="38">
        <v>239794.28</v>
      </c>
      <c r="E785" s="37" t="s">
        <v>9</v>
      </c>
      <c r="F785" s="37" t="s">
        <v>849</v>
      </c>
      <c r="G785" s="39" t="s">
        <v>15</v>
      </c>
    </row>
    <row r="786" spans="1:7" x14ac:dyDescent="0.25">
      <c r="A786" s="35">
        <v>44530</v>
      </c>
      <c r="B786" s="36" t="s">
        <v>850</v>
      </c>
      <c r="C786" s="37" t="s">
        <v>152</v>
      </c>
      <c r="D786" s="38">
        <v>244067.8</v>
      </c>
      <c r="E786" s="37" t="s">
        <v>9</v>
      </c>
      <c r="F786" s="37" t="s">
        <v>851</v>
      </c>
      <c r="G786" s="39" t="s">
        <v>15</v>
      </c>
    </row>
    <row r="787" spans="1:7" x14ac:dyDescent="0.25">
      <c r="A787" s="35">
        <v>44537</v>
      </c>
      <c r="B787" s="36" t="s">
        <v>852</v>
      </c>
      <c r="C787" s="37" t="s">
        <v>152</v>
      </c>
      <c r="D787" s="38">
        <v>677.96</v>
      </c>
      <c r="E787" s="37" t="s">
        <v>9</v>
      </c>
      <c r="F787" s="37" t="s">
        <v>853</v>
      </c>
      <c r="G787" s="39" t="s">
        <v>15</v>
      </c>
    </row>
    <row r="788" spans="1:7" x14ac:dyDescent="0.25">
      <c r="A788" s="35">
        <v>44553</v>
      </c>
      <c r="B788" s="36" t="s">
        <v>854</v>
      </c>
      <c r="C788" s="37" t="s">
        <v>152</v>
      </c>
      <c r="D788" s="38">
        <v>238209.52</v>
      </c>
      <c r="E788" s="37" t="s">
        <v>9</v>
      </c>
      <c r="F788" s="37" t="s">
        <v>849</v>
      </c>
      <c r="G788" s="39" t="s">
        <v>15</v>
      </c>
    </row>
    <row r="789" spans="1:7" x14ac:dyDescent="0.25">
      <c r="A789" s="35">
        <v>44568</v>
      </c>
      <c r="B789" s="36" t="s">
        <v>855</v>
      </c>
      <c r="C789" s="37" t="s">
        <v>152</v>
      </c>
      <c r="D789" s="38">
        <v>249681.36</v>
      </c>
      <c r="E789" s="37" t="s">
        <v>9</v>
      </c>
      <c r="F789" s="37" t="s">
        <v>856</v>
      </c>
      <c r="G789" s="39" t="s">
        <v>15</v>
      </c>
    </row>
    <row r="790" spans="1:7" x14ac:dyDescent="0.25">
      <c r="A790" s="35">
        <v>44443</v>
      </c>
      <c r="B790" s="36" t="s">
        <v>857</v>
      </c>
      <c r="C790" s="37" t="s">
        <v>152</v>
      </c>
      <c r="D790" s="38">
        <v>900</v>
      </c>
      <c r="E790" s="37" t="s">
        <v>9</v>
      </c>
      <c r="F790" s="37" t="s">
        <v>858</v>
      </c>
      <c r="G790" s="39" t="s">
        <v>15</v>
      </c>
    </row>
    <row r="791" spans="1:7" x14ac:dyDescent="0.25">
      <c r="A791" s="35">
        <v>44473</v>
      </c>
      <c r="B791" s="36" t="s">
        <v>859</v>
      </c>
      <c r="C791" s="37" t="s">
        <v>152</v>
      </c>
      <c r="D791" s="38">
        <v>45868.49</v>
      </c>
      <c r="E791" s="37" t="s">
        <v>9</v>
      </c>
      <c r="F791" s="37" t="s">
        <v>35</v>
      </c>
      <c r="G791" s="39" t="s">
        <v>15</v>
      </c>
    </row>
    <row r="792" spans="1:7" x14ac:dyDescent="0.25">
      <c r="A792" s="35">
        <v>44475</v>
      </c>
      <c r="B792" s="36" t="s">
        <v>860</v>
      </c>
      <c r="C792" s="37" t="s">
        <v>152</v>
      </c>
      <c r="D792" s="38">
        <v>20228.82</v>
      </c>
      <c r="E792" s="37" t="s">
        <v>9</v>
      </c>
      <c r="F792" s="37" t="s">
        <v>35</v>
      </c>
      <c r="G792" s="39" t="s">
        <v>15</v>
      </c>
    </row>
    <row r="793" spans="1:7" x14ac:dyDescent="0.25">
      <c r="A793" s="35">
        <v>44519</v>
      </c>
      <c r="B793" s="36" t="s">
        <v>861</v>
      </c>
      <c r="C793" s="37" t="s">
        <v>152</v>
      </c>
      <c r="D793" s="38">
        <v>1677.96</v>
      </c>
      <c r="E793" s="37" t="s">
        <v>9</v>
      </c>
      <c r="F793" s="37" t="s">
        <v>35</v>
      </c>
      <c r="G793" s="39" t="s">
        <v>15</v>
      </c>
    </row>
    <row r="794" spans="1:7" x14ac:dyDescent="0.25">
      <c r="A794" s="35">
        <v>44562</v>
      </c>
      <c r="B794" s="36" t="s">
        <v>862</v>
      </c>
      <c r="C794" s="37" t="s">
        <v>152</v>
      </c>
      <c r="D794" s="38">
        <v>62891.96</v>
      </c>
      <c r="E794" s="37" t="s">
        <v>9</v>
      </c>
      <c r="F794" s="37" t="s">
        <v>863</v>
      </c>
      <c r="G794" s="39" t="s">
        <v>15</v>
      </c>
    </row>
    <row r="795" spans="1:7" x14ac:dyDescent="0.25">
      <c r="A795" s="35">
        <v>44585</v>
      </c>
      <c r="B795" s="36" t="s">
        <v>864</v>
      </c>
      <c r="C795" s="37" t="s">
        <v>152</v>
      </c>
      <c r="D795" s="38">
        <v>18927.54</v>
      </c>
      <c r="E795" s="37" t="s">
        <v>9</v>
      </c>
      <c r="F795" s="37" t="s">
        <v>865</v>
      </c>
      <c r="G795" s="39" t="s">
        <v>15</v>
      </c>
    </row>
    <row r="796" spans="1:7" x14ac:dyDescent="0.25">
      <c r="A796" s="35">
        <v>44585</v>
      </c>
      <c r="B796" s="36" t="s">
        <v>866</v>
      </c>
      <c r="C796" s="37" t="s">
        <v>152</v>
      </c>
      <c r="D796" s="38">
        <f>15833.69-0.26</f>
        <v>15833.43</v>
      </c>
      <c r="E796" s="37" t="s">
        <v>9</v>
      </c>
      <c r="F796" s="37" t="s">
        <v>865</v>
      </c>
      <c r="G796" s="39" t="s">
        <v>15</v>
      </c>
    </row>
    <row r="797" spans="1:7" x14ac:dyDescent="0.25">
      <c r="A797" s="35">
        <v>44613</v>
      </c>
      <c r="B797" s="36" t="s">
        <v>867</v>
      </c>
      <c r="C797" s="37" t="s">
        <v>152</v>
      </c>
      <c r="D797" s="38">
        <v>22076.28</v>
      </c>
      <c r="E797" s="37" t="s">
        <v>9</v>
      </c>
      <c r="F797" s="37" t="s">
        <v>868</v>
      </c>
      <c r="G797" s="39" t="s">
        <v>15</v>
      </c>
    </row>
    <row r="798" spans="1:7" x14ac:dyDescent="0.25">
      <c r="A798" s="35">
        <v>43508</v>
      </c>
      <c r="B798" s="36" t="s">
        <v>869</v>
      </c>
      <c r="C798" s="37" t="s">
        <v>870</v>
      </c>
      <c r="D798" s="38">
        <v>201692</v>
      </c>
      <c r="E798" s="37" t="s">
        <v>9</v>
      </c>
      <c r="F798" s="37" t="s">
        <v>184</v>
      </c>
      <c r="G798" s="39" t="s">
        <v>173</v>
      </c>
    </row>
    <row r="799" spans="1:7" x14ac:dyDescent="0.25">
      <c r="A799" s="35">
        <v>43472</v>
      </c>
      <c r="B799" s="36" t="s">
        <v>871</v>
      </c>
      <c r="C799" s="37" t="s">
        <v>870</v>
      </c>
      <c r="D799" s="38">
        <v>167684.00000000003</v>
      </c>
      <c r="E799" s="37" t="s">
        <v>9</v>
      </c>
      <c r="F799" s="37" t="s">
        <v>184</v>
      </c>
      <c r="G799" s="39" t="s">
        <v>173</v>
      </c>
    </row>
    <row r="800" spans="1:7" x14ac:dyDescent="0.25">
      <c r="A800" s="35">
        <v>43539</v>
      </c>
      <c r="B800" s="36" t="s">
        <v>872</v>
      </c>
      <c r="C800" s="37" t="s">
        <v>870</v>
      </c>
      <c r="D800" s="38">
        <v>143904.00000000003</v>
      </c>
      <c r="E800" s="37" t="s">
        <v>9</v>
      </c>
      <c r="F800" s="37" t="s">
        <v>184</v>
      </c>
      <c r="G800" s="39" t="s">
        <v>173</v>
      </c>
    </row>
    <row r="801" spans="1:7" x14ac:dyDescent="0.25">
      <c r="A801" s="35">
        <v>43781</v>
      </c>
      <c r="B801" s="36" t="s">
        <v>873</v>
      </c>
      <c r="C801" s="37" t="s">
        <v>870</v>
      </c>
      <c r="D801" s="38">
        <v>127742.95000000001</v>
      </c>
      <c r="E801" s="37" t="s">
        <v>9</v>
      </c>
      <c r="F801" s="37" t="s">
        <v>184</v>
      </c>
      <c r="G801" s="39" t="s">
        <v>173</v>
      </c>
    </row>
    <row r="802" spans="1:7" x14ac:dyDescent="0.25">
      <c r="A802" s="35">
        <v>43539</v>
      </c>
      <c r="B802" s="36" t="s">
        <v>874</v>
      </c>
      <c r="C802" s="37" t="s">
        <v>870</v>
      </c>
      <c r="D802" s="38">
        <v>27990</v>
      </c>
      <c r="E802" s="37" t="s">
        <v>9</v>
      </c>
      <c r="F802" s="37" t="s">
        <v>144</v>
      </c>
      <c r="G802" s="39" t="s">
        <v>173</v>
      </c>
    </row>
    <row r="803" spans="1:7" x14ac:dyDescent="0.25">
      <c r="A803" s="35">
        <v>43577</v>
      </c>
      <c r="B803" s="36" t="s">
        <v>875</v>
      </c>
      <c r="C803" s="37" t="s">
        <v>870</v>
      </c>
      <c r="D803" s="38">
        <v>142249.5</v>
      </c>
      <c r="E803" s="37" t="s">
        <v>9</v>
      </c>
      <c r="F803" s="37" t="s">
        <v>58</v>
      </c>
      <c r="G803" s="39" t="s">
        <v>173</v>
      </c>
    </row>
    <row r="804" spans="1:7" x14ac:dyDescent="0.25">
      <c r="A804" s="35">
        <v>43809</v>
      </c>
      <c r="B804" s="36" t="s">
        <v>876</v>
      </c>
      <c r="C804" s="37" t="s">
        <v>870</v>
      </c>
      <c r="D804" s="38">
        <v>384226</v>
      </c>
      <c r="E804" s="37" t="s">
        <v>9</v>
      </c>
      <c r="F804" s="37" t="s">
        <v>242</v>
      </c>
      <c r="G804" s="39" t="s">
        <v>173</v>
      </c>
    </row>
    <row r="805" spans="1:7" x14ac:dyDescent="0.25">
      <c r="A805" s="35">
        <v>44117</v>
      </c>
      <c r="B805" s="36" t="s">
        <v>877</v>
      </c>
      <c r="C805" s="37" t="s">
        <v>870</v>
      </c>
      <c r="D805" s="38">
        <f>61421.5-0.38</f>
        <v>61421.120000000003</v>
      </c>
      <c r="E805" s="37" t="s">
        <v>9</v>
      </c>
      <c r="F805" s="37" t="s">
        <v>242</v>
      </c>
      <c r="G805" s="39" t="s">
        <v>173</v>
      </c>
    </row>
    <row r="806" spans="1:7" x14ac:dyDescent="0.25">
      <c r="A806" s="35">
        <v>44393</v>
      </c>
      <c r="B806" s="36" t="s">
        <v>878</v>
      </c>
      <c r="C806" s="37" t="s">
        <v>870</v>
      </c>
      <c r="D806" s="38">
        <v>402570</v>
      </c>
      <c r="E806" s="37" t="s">
        <v>9</v>
      </c>
      <c r="F806" s="37" t="s">
        <v>879</v>
      </c>
      <c r="G806" s="39" t="s">
        <v>173</v>
      </c>
    </row>
    <row r="807" spans="1:7" x14ac:dyDescent="0.25">
      <c r="A807" s="35">
        <v>44520</v>
      </c>
      <c r="B807" s="36" t="s">
        <v>880</v>
      </c>
      <c r="C807" s="37" t="s">
        <v>870</v>
      </c>
      <c r="D807" s="38">
        <v>706080</v>
      </c>
      <c r="E807" s="37" t="s">
        <v>9</v>
      </c>
      <c r="F807" s="37" t="s">
        <v>881</v>
      </c>
      <c r="G807" s="39" t="s">
        <v>173</v>
      </c>
    </row>
    <row r="808" spans="1:7" x14ac:dyDescent="0.25">
      <c r="A808" s="35">
        <v>44519</v>
      </c>
      <c r="B808" s="36" t="s">
        <v>882</v>
      </c>
      <c r="C808" s="37" t="s">
        <v>870</v>
      </c>
      <c r="D808" s="38">
        <v>436860</v>
      </c>
      <c r="E808" s="37" t="s">
        <v>9</v>
      </c>
      <c r="F808" s="37" t="s">
        <v>881</v>
      </c>
      <c r="G808" s="39" t="s">
        <v>173</v>
      </c>
    </row>
    <row r="809" spans="1:7" x14ac:dyDescent="0.25">
      <c r="A809" s="35">
        <v>42956</v>
      </c>
      <c r="B809" s="36">
        <v>10</v>
      </c>
      <c r="C809" s="37" t="s">
        <v>883</v>
      </c>
      <c r="D809" s="38">
        <v>8555</v>
      </c>
      <c r="E809" s="37" t="s">
        <v>23</v>
      </c>
      <c r="F809" s="37" t="s">
        <v>86</v>
      </c>
      <c r="G809" s="39" t="s">
        <v>49</v>
      </c>
    </row>
    <row r="810" spans="1:7" x14ac:dyDescent="0.25">
      <c r="A810" s="35">
        <v>42956</v>
      </c>
      <c r="B810" s="36">
        <v>12</v>
      </c>
      <c r="C810" s="37" t="s">
        <v>883</v>
      </c>
      <c r="D810" s="38">
        <v>6300</v>
      </c>
      <c r="E810" s="37" t="s">
        <v>9</v>
      </c>
      <c r="F810" s="37" t="s">
        <v>773</v>
      </c>
      <c r="G810" s="39" t="s">
        <v>128</v>
      </c>
    </row>
    <row r="811" spans="1:7" x14ac:dyDescent="0.25">
      <c r="A811" s="35">
        <v>42956</v>
      </c>
      <c r="B811" s="36">
        <v>11</v>
      </c>
      <c r="C811" s="37" t="s">
        <v>883</v>
      </c>
      <c r="D811" s="38">
        <v>6300</v>
      </c>
      <c r="E811" s="37" t="s">
        <v>9</v>
      </c>
      <c r="F811" s="37" t="s">
        <v>773</v>
      </c>
      <c r="G811" s="39" t="s">
        <v>128</v>
      </c>
    </row>
    <row r="812" spans="1:7" x14ac:dyDescent="0.25">
      <c r="A812" s="35">
        <v>42956</v>
      </c>
      <c r="B812" s="36">
        <v>9</v>
      </c>
      <c r="C812" s="37" t="s">
        <v>883</v>
      </c>
      <c r="D812" s="38">
        <v>74933.999999999985</v>
      </c>
      <c r="E812" s="37" t="s">
        <v>9</v>
      </c>
      <c r="F812" s="37" t="s">
        <v>773</v>
      </c>
      <c r="G812" s="39" t="s">
        <v>128</v>
      </c>
    </row>
    <row r="813" spans="1:7" x14ac:dyDescent="0.25">
      <c r="A813" s="35">
        <v>44377</v>
      </c>
      <c r="B813" s="36" t="s">
        <v>884</v>
      </c>
      <c r="C813" s="37" t="s">
        <v>885</v>
      </c>
      <c r="D813" s="38">
        <v>50000</v>
      </c>
      <c r="E813" s="37" t="s">
        <v>23</v>
      </c>
      <c r="F813" s="37" t="s">
        <v>24</v>
      </c>
      <c r="G813" s="39" t="s">
        <v>26</v>
      </c>
    </row>
    <row r="814" spans="1:7" x14ac:dyDescent="0.25">
      <c r="A814" s="35">
        <v>43132</v>
      </c>
      <c r="B814" s="36" t="s">
        <v>886</v>
      </c>
      <c r="C814" s="37" t="s">
        <v>887</v>
      </c>
      <c r="D814" s="38">
        <v>300000</v>
      </c>
      <c r="E814" s="37" t="s">
        <v>9</v>
      </c>
      <c r="F814" s="37" t="s">
        <v>888</v>
      </c>
      <c r="G814" s="39" t="s">
        <v>770</v>
      </c>
    </row>
    <row r="815" spans="1:7" x14ac:dyDescent="0.25">
      <c r="A815" s="35">
        <v>43425</v>
      </c>
      <c r="B815" s="36" t="s">
        <v>889</v>
      </c>
      <c r="C815" s="37" t="s">
        <v>887</v>
      </c>
      <c r="D815" s="38">
        <v>47200</v>
      </c>
      <c r="E815" s="37" t="s">
        <v>9</v>
      </c>
      <c r="F815" s="37" t="s">
        <v>24</v>
      </c>
      <c r="G815" s="39" t="s">
        <v>26</v>
      </c>
    </row>
    <row r="816" spans="1:7" x14ac:dyDescent="0.25">
      <c r="A816" s="35">
        <v>43402</v>
      </c>
      <c r="B816" s="36" t="s">
        <v>890</v>
      </c>
      <c r="C816" s="37" t="s">
        <v>887</v>
      </c>
      <c r="D816" s="38">
        <v>47200</v>
      </c>
      <c r="E816" s="37" t="s">
        <v>9</v>
      </c>
      <c r="F816" s="37" t="s">
        <v>24</v>
      </c>
      <c r="G816" s="39" t="s">
        <v>26</v>
      </c>
    </row>
    <row r="817" spans="1:7" x14ac:dyDescent="0.25">
      <c r="A817" s="35">
        <v>43448</v>
      </c>
      <c r="B817" s="36" t="s">
        <v>891</v>
      </c>
      <c r="C817" s="37" t="s">
        <v>887</v>
      </c>
      <c r="D817" s="38">
        <v>47200</v>
      </c>
      <c r="E817" s="37" t="s">
        <v>9</v>
      </c>
      <c r="F817" s="37" t="s">
        <v>24</v>
      </c>
      <c r="G817" s="39" t="s">
        <v>26</v>
      </c>
    </row>
    <row r="818" spans="1:7" x14ac:dyDescent="0.25">
      <c r="A818" s="35">
        <v>43470</v>
      </c>
      <c r="B818" s="36" t="s">
        <v>892</v>
      </c>
      <c r="C818" s="37" t="s">
        <v>887</v>
      </c>
      <c r="D818" s="38">
        <v>47200</v>
      </c>
      <c r="E818" s="37" t="s">
        <v>9</v>
      </c>
      <c r="F818" s="37" t="s">
        <v>24</v>
      </c>
      <c r="G818" s="39" t="s">
        <v>26</v>
      </c>
    </row>
    <row r="819" spans="1:7" x14ac:dyDescent="0.25">
      <c r="A819" s="35">
        <v>43502</v>
      </c>
      <c r="B819" s="36" t="s">
        <v>893</v>
      </c>
      <c r="C819" s="37" t="s">
        <v>887</v>
      </c>
      <c r="D819" s="38">
        <v>47200</v>
      </c>
      <c r="E819" s="37" t="s">
        <v>9</v>
      </c>
      <c r="F819" s="37" t="s">
        <v>24</v>
      </c>
      <c r="G819" s="39" t="s">
        <v>26</v>
      </c>
    </row>
    <row r="820" spans="1:7" x14ac:dyDescent="0.25">
      <c r="A820" s="35">
        <v>43535</v>
      </c>
      <c r="B820" s="36" t="s">
        <v>894</v>
      </c>
      <c r="C820" s="37" t="s">
        <v>887</v>
      </c>
      <c r="D820" s="38">
        <v>47200</v>
      </c>
      <c r="E820" s="37" t="s">
        <v>9</v>
      </c>
      <c r="F820" s="37" t="s">
        <v>24</v>
      </c>
      <c r="G820" s="39" t="s">
        <v>26</v>
      </c>
    </row>
    <row r="821" spans="1:7" x14ac:dyDescent="0.25">
      <c r="A821" s="35">
        <v>43570</v>
      </c>
      <c r="B821" s="36" t="s">
        <v>895</v>
      </c>
      <c r="C821" s="37" t="s">
        <v>887</v>
      </c>
      <c r="D821" s="38">
        <v>47200</v>
      </c>
      <c r="E821" s="37" t="s">
        <v>9</v>
      </c>
      <c r="F821" s="37" t="s">
        <v>24</v>
      </c>
      <c r="G821" s="39" t="s">
        <v>26</v>
      </c>
    </row>
    <row r="822" spans="1:7" x14ac:dyDescent="0.25">
      <c r="A822" s="35">
        <v>43602</v>
      </c>
      <c r="B822" s="36" t="s">
        <v>896</v>
      </c>
      <c r="C822" s="37" t="s">
        <v>887</v>
      </c>
      <c r="D822" s="38">
        <v>47200</v>
      </c>
      <c r="E822" s="37" t="s">
        <v>9</v>
      </c>
      <c r="F822" s="37" t="s">
        <v>24</v>
      </c>
      <c r="G822" s="39" t="s">
        <v>26</v>
      </c>
    </row>
    <row r="823" spans="1:7" x14ac:dyDescent="0.25">
      <c r="A823" s="35">
        <v>43727</v>
      </c>
      <c r="B823" s="36" t="s">
        <v>897</v>
      </c>
      <c r="C823" s="37" t="s">
        <v>887</v>
      </c>
      <c r="D823" s="38">
        <v>47200</v>
      </c>
      <c r="E823" s="37" t="s">
        <v>9</v>
      </c>
      <c r="F823" s="37" t="s">
        <v>24</v>
      </c>
      <c r="G823" s="39" t="s">
        <v>26</v>
      </c>
    </row>
    <row r="824" spans="1:7" x14ac:dyDescent="0.25">
      <c r="A824" s="35">
        <v>43672</v>
      </c>
      <c r="B824" s="36" t="s">
        <v>898</v>
      </c>
      <c r="C824" s="37" t="s">
        <v>887</v>
      </c>
      <c r="D824" s="38">
        <v>47200</v>
      </c>
      <c r="E824" s="37" t="s">
        <v>9</v>
      </c>
      <c r="F824" s="37" t="s">
        <v>24</v>
      </c>
      <c r="G824" s="39" t="s">
        <v>26</v>
      </c>
    </row>
    <row r="825" spans="1:7" x14ac:dyDescent="0.25">
      <c r="A825" s="35">
        <v>43694</v>
      </c>
      <c r="B825" s="36" t="s">
        <v>899</v>
      </c>
      <c r="C825" s="37" t="s">
        <v>887</v>
      </c>
      <c r="D825" s="38">
        <v>47200</v>
      </c>
      <c r="E825" s="37" t="s">
        <v>9</v>
      </c>
      <c r="F825" s="37" t="s">
        <v>24</v>
      </c>
      <c r="G825" s="39" t="s">
        <v>26</v>
      </c>
    </row>
    <row r="826" spans="1:7" x14ac:dyDescent="0.25">
      <c r="A826" s="35">
        <v>43755</v>
      </c>
      <c r="B826" s="36" t="s">
        <v>900</v>
      </c>
      <c r="C826" s="37" t="s">
        <v>887</v>
      </c>
      <c r="D826" s="38">
        <v>47200</v>
      </c>
      <c r="E826" s="37" t="s">
        <v>9</v>
      </c>
      <c r="F826" s="37" t="s">
        <v>24</v>
      </c>
      <c r="G826" s="39" t="s">
        <v>26</v>
      </c>
    </row>
    <row r="827" spans="1:7" x14ac:dyDescent="0.25">
      <c r="A827" s="35">
        <v>43777</v>
      </c>
      <c r="B827" s="36" t="s">
        <v>901</v>
      </c>
      <c r="C827" s="37" t="s">
        <v>887</v>
      </c>
      <c r="D827" s="38">
        <v>47200</v>
      </c>
      <c r="E827" s="37" t="s">
        <v>9</v>
      </c>
      <c r="F827" s="37" t="s">
        <v>24</v>
      </c>
      <c r="G827" s="39" t="s">
        <v>26</v>
      </c>
    </row>
    <row r="828" spans="1:7" x14ac:dyDescent="0.25">
      <c r="A828" s="35">
        <v>43810</v>
      </c>
      <c r="B828" s="36" t="s">
        <v>902</v>
      </c>
      <c r="C828" s="37" t="s">
        <v>887</v>
      </c>
      <c r="D828" s="38">
        <v>47200</v>
      </c>
      <c r="E828" s="37" t="s">
        <v>9</v>
      </c>
      <c r="F828" s="37" t="s">
        <v>24</v>
      </c>
      <c r="G828" s="39" t="s">
        <v>26</v>
      </c>
    </row>
    <row r="829" spans="1:7" x14ac:dyDescent="0.25">
      <c r="A829" s="35">
        <v>43845</v>
      </c>
      <c r="B829" s="36" t="s">
        <v>903</v>
      </c>
      <c r="C829" s="37" t="s">
        <v>887</v>
      </c>
      <c r="D829" s="38">
        <v>47200</v>
      </c>
      <c r="E829" s="37" t="s">
        <v>9</v>
      </c>
      <c r="F829" s="37" t="s">
        <v>24</v>
      </c>
      <c r="G829" s="39" t="s">
        <v>26</v>
      </c>
    </row>
    <row r="830" spans="1:7" x14ac:dyDescent="0.25">
      <c r="A830" s="35">
        <v>43872</v>
      </c>
      <c r="B830" s="36" t="s">
        <v>904</v>
      </c>
      <c r="C830" s="37" t="s">
        <v>887</v>
      </c>
      <c r="D830" s="38">
        <v>47200</v>
      </c>
      <c r="E830" s="37" t="s">
        <v>9</v>
      </c>
      <c r="F830" s="37" t="s">
        <v>24</v>
      </c>
      <c r="G830" s="39" t="s">
        <v>26</v>
      </c>
    </row>
    <row r="831" spans="1:7" x14ac:dyDescent="0.25">
      <c r="A831" s="35">
        <v>43991</v>
      </c>
      <c r="B831" s="36" t="s">
        <v>905</v>
      </c>
      <c r="C831" s="37" t="s">
        <v>887</v>
      </c>
      <c r="D831" s="38">
        <v>120000</v>
      </c>
      <c r="E831" s="37" t="s">
        <v>9</v>
      </c>
      <c r="F831" s="37" t="s">
        <v>24</v>
      </c>
      <c r="G831" s="39" t="s">
        <v>26</v>
      </c>
    </row>
    <row r="832" spans="1:7" x14ac:dyDescent="0.25">
      <c r="A832" s="35">
        <v>44064</v>
      </c>
      <c r="B832" s="36" t="s">
        <v>906</v>
      </c>
      <c r="C832" s="37" t="s">
        <v>887</v>
      </c>
      <c r="D832" s="38">
        <v>80000</v>
      </c>
      <c r="E832" s="37" t="s">
        <v>9</v>
      </c>
      <c r="F832" s="37" t="s">
        <v>24</v>
      </c>
      <c r="G832" s="39" t="s">
        <v>26</v>
      </c>
    </row>
    <row r="833" spans="1:7" x14ac:dyDescent="0.25">
      <c r="A833" s="35">
        <v>44107</v>
      </c>
      <c r="B833" s="36" t="s">
        <v>907</v>
      </c>
      <c r="C833" s="37" t="s">
        <v>887</v>
      </c>
      <c r="D833" s="38">
        <v>80000</v>
      </c>
      <c r="E833" s="37" t="s">
        <v>9</v>
      </c>
      <c r="F833" s="37" t="s">
        <v>24</v>
      </c>
      <c r="G833" s="39" t="s">
        <v>26</v>
      </c>
    </row>
    <row r="834" spans="1:7" x14ac:dyDescent="0.25">
      <c r="A834" s="35">
        <v>44141</v>
      </c>
      <c r="B834" s="36" t="s">
        <v>908</v>
      </c>
      <c r="C834" s="37" t="s">
        <v>887</v>
      </c>
      <c r="D834" s="38">
        <v>47200</v>
      </c>
      <c r="E834" s="37" t="s">
        <v>9</v>
      </c>
      <c r="F834" s="37" t="s">
        <v>24</v>
      </c>
      <c r="G834" s="39" t="s">
        <v>26</v>
      </c>
    </row>
    <row r="835" spans="1:7" x14ac:dyDescent="0.25">
      <c r="A835" s="35">
        <v>44146</v>
      </c>
      <c r="B835" s="36" t="s">
        <v>909</v>
      </c>
      <c r="C835" s="37" t="s">
        <v>887</v>
      </c>
      <c r="D835" s="38">
        <v>47200</v>
      </c>
      <c r="E835" s="37" t="s">
        <v>9</v>
      </c>
      <c r="F835" s="37" t="s">
        <v>24</v>
      </c>
      <c r="G835" s="39" t="s">
        <v>26</v>
      </c>
    </row>
    <row r="836" spans="1:7" x14ac:dyDescent="0.25">
      <c r="A836" s="35">
        <v>44209</v>
      </c>
      <c r="B836" s="36" t="s">
        <v>910</v>
      </c>
      <c r="C836" s="37" t="s">
        <v>887</v>
      </c>
      <c r="D836" s="38">
        <v>40000</v>
      </c>
      <c r="E836" s="37" t="s">
        <v>9</v>
      </c>
      <c r="F836" s="37" t="s">
        <v>24</v>
      </c>
      <c r="G836" s="39" t="s">
        <v>26</v>
      </c>
    </row>
    <row r="837" spans="1:7" x14ac:dyDescent="0.25">
      <c r="A837" s="35">
        <v>44247</v>
      </c>
      <c r="B837" s="36" t="s">
        <v>911</v>
      </c>
      <c r="C837" s="37" t="s">
        <v>887</v>
      </c>
      <c r="D837" s="38">
        <v>40000</v>
      </c>
      <c r="E837" s="37" t="s">
        <v>9</v>
      </c>
      <c r="F837" s="37" t="s">
        <v>24</v>
      </c>
      <c r="G837" s="39" t="s">
        <v>26</v>
      </c>
    </row>
    <row r="838" spans="1:7" x14ac:dyDescent="0.25">
      <c r="A838" s="35">
        <v>44300</v>
      </c>
      <c r="B838" s="36" t="s">
        <v>912</v>
      </c>
      <c r="C838" s="37" t="s">
        <v>887</v>
      </c>
      <c r="D838" s="38">
        <v>80000</v>
      </c>
      <c r="E838" s="37" t="s">
        <v>9</v>
      </c>
      <c r="F838" s="37" t="s">
        <v>24</v>
      </c>
      <c r="G838" s="39" t="s">
        <v>26</v>
      </c>
    </row>
    <row r="839" spans="1:7" x14ac:dyDescent="0.25">
      <c r="A839" s="35">
        <v>44350</v>
      </c>
      <c r="B839" s="36" t="s">
        <v>913</v>
      </c>
      <c r="C839" s="37" t="s">
        <v>887</v>
      </c>
      <c r="D839" s="38">
        <v>80000</v>
      </c>
      <c r="E839" s="37" t="s">
        <v>9</v>
      </c>
      <c r="F839" s="37" t="s">
        <v>24</v>
      </c>
      <c r="G839" s="39" t="s">
        <v>26</v>
      </c>
    </row>
    <row r="840" spans="1:7" x14ac:dyDescent="0.25">
      <c r="A840" s="35">
        <v>44350</v>
      </c>
      <c r="B840" s="36" t="s">
        <v>914</v>
      </c>
      <c r="C840" s="37" t="s">
        <v>887</v>
      </c>
      <c r="D840" s="38">
        <v>40000</v>
      </c>
      <c r="E840" s="37" t="s">
        <v>9</v>
      </c>
      <c r="F840" s="37" t="s">
        <v>24</v>
      </c>
      <c r="G840" s="39" t="s">
        <v>26</v>
      </c>
    </row>
    <row r="841" spans="1:7" x14ac:dyDescent="0.25">
      <c r="A841" s="35">
        <v>44406</v>
      </c>
      <c r="B841" s="36" t="s">
        <v>915</v>
      </c>
      <c r="C841" s="37" t="s">
        <v>887</v>
      </c>
      <c r="D841" s="38">
        <v>40000</v>
      </c>
      <c r="E841" s="37" t="s">
        <v>9</v>
      </c>
      <c r="F841" s="37" t="s">
        <v>24</v>
      </c>
      <c r="G841" s="39" t="s">
        <v>26</v>
      </c>
    </row>
    <row r="842" spans="1:7" x14ac:dyDescent="0.25">
      <c r="A842" s="35">
        <v>44476</v>
      </c>
      <c r="B842" s="36" t="s">
        <v>916</v>
      </c>
      <c r="C842" s="37" t="s">
        <v>887</v>
      </c>
      <c r="D842" s="38">
        <v>80000</v>
      </c>
      <c r="E842" s="37" t="s">
        <v>9</v>
      </c>
      <c r="F842" s="37" t="s">
        <v>24</v>
      </c>
      <c r="G842" s="39" t="s">
        <v>26</v>
      </c>
    </row>
    <row r="843" spans="1:7" x14ac:dyDescent="0.25">
      <c r="A843" s="35">
        <v>44525</v>
      </c>
      <c r="B843" s="36" t="s">
        <v>917</v>
      </c>
      <c r="C843" s="37" t="s">
        <v>887</v>
      </c>
      <c r="D843" s="38">
        <v>40000</v>
      </c>
      <c r="E843" s="37" t="s">
        <v>9</v>
      </c>
      <c r="F843" s="37" t="s">
        <v>24</v>
      </c>
      <c r="G843" s="39" t="s">
        <v>26</v>
      </c>
    </row>
    <row r="844" spans="1:7" x14ac:dyDescent="0.25">
      <c r="A844" s="35">
        <v>44546</v>
      </c>
      <c r="B844" s="36" t="s">
        <v>918</v>
      </c>
      <c r="C844" s="37" t="s">
        <v>887</v>
      </c>
      <c r="D844" s="38">
        <v>40000</v>
      </c>
      <c r="E844" s="37" t="s">
        <v>9</v>
      </c>
      <c r="F844" s="37" t="s">
        <v>24</v>
      </c>
      <c r="G844" s="39" t="s">
        <v>26</v>
      </c>
    </row>
    <row r="845" spans="1:7" x14ac:dyDescent="0.25">
      <c r="A845" s="35">
        <v>44603</v>
      </c>
      <c r="B845" s="36" t="s">
        <v>919</v>
      </c>
      <c r="C845" s="37" t="s">
        <v>887</v>
      </c>
      <c r="D845" s="38">
        <v>40000</v>
      </c>
      <c r="E845" s="37" t="s">
        <v>9</v>
      </c>
      <c r="F845" s="37" t="s">
        <v>24</v>
      </c>
      <c r="G845" s="39" t="s">
        <v>26</v>
      </c>
    </row>
    <row r="846" spans="1:7" x14ac:dyDescent="0.25">
      <c r="A846" s="35">
        <v>44490</v>
      </c>
      <c r="B846" s="36" t="s">
        <v>920</v>
      </c>
      <c r="C846" s="37" t="s">
        <v>921</v>
      </c>
      <c r="D846" s="38">
        <v>1687516</v>
      </c>
      <c r="E846" s="37" t="s">
        <v>9</v>
      </c>
      <c r="F846" s="37" t="s">
        <v>55</v>
      </c>
      <c r="G846" s="39" t="s">
        <v>15</v>
      </c>
    </row>
    <row r="847" spans="1:7" x14ac:dyDescent="0.25">
      <c r="A847" s="35">
        <v>44616</v>
      </c>
      <c r="B847" s="36" t="s">
        <v>922</v>
      </c>
      <c r="C847" s="37" t="s">
        <v>921</v>
      </c>
      <c r="D847" s="38">
        <v>1767530</v>
      </c>
      <c r="E847" s="37" t="s">
        <v>9</v>
      </c>
      <c r="F847" s="37" t="s">
        <v>55</v>
      </c>
      <c r="G847" s="39" t="s">
        <v>15</v>
      </c>
    </row>
    <row r="848" spans="1:7" x14ac:dyDescent="0.25">
      <c r="A848" s="35">
        <v>44650</v>
      </c>
      <c r="B848" s="36" t="s">
        <v>923</v>
      </c>
      <c r="C848" s="37" t="s">
        <v>921</v>
      </c>
      <c r="D848" s="38">
        <v>2511701</v>
      </c>
      <c r="E848" s="37" t="s">
        <v>9</v>
      </c>
      <c r="F848" s="37" t="s">
        <v>55</v>
      </c>
      <c r="G848" s="39" t="s">
        <v>15</v>
      </c>
    </row>
    <row r="849" spans="1:7" ht="17.25" customHeight="1" x14ac:dyDescent="0.25">
      <c r="A849" s="35">
        <v>42915</v>
      </c>
      <c r="B849" s="36" t="s">
        <v>924</v>
      </c>
      <c r="C849" s="37" t="s">
        <v>925</v>
      </c>
      <c r="D849" s="38">
        <v>575000</v>
      </c>
      <c r="E849" s="37" t="s">
        <v>769</v>
      </c>
      <c r="F849" s="42" t="s">
        <v>926</v>
      </c>
      <c r="G849" s="39" t="s">
        <v>770</v>
      </c>
    </row>
    <row r="850" spans="1:7" x14ac:dyDescent="0.25">
      <c r="A850" s="35">
        <v>43083</v>
      </c>
      <c r="B850" s="36" t="s">
        <v>927</v>
      </c>
      <c r="C850" s="37" t="s">
        <v>925</v>
      </c>
      <c r="D850" s="38">
        <v>400000</v>
      </c>
      <c r="E850" s="37" t="s">
        <v>769</v>
      </c>
      <c r="F850" s="37" t="s">
        <v>928</v>
      </c>
      <c r="G850" s="39" t="s">
        <v>770</v>
      </c>
    </row>
    <row r="851" spans="1:7" x14ac:dyDescent="0.25">
      <c r="A851" s="35">
        <v>43116</v>
      </c>
      <c r="B851" s="36" t="s">
        <v>929</v>
      </c>
      <c r="C851" s="37" t="s">
        <v>925</v>
      </c>
      <c r="D851" s="38">
        <v>300000</v>
      </c>
      <c r="E851" s="37" t="s">
        <v>769</v>
      </c>
      <c r="F851" s="37" t="s">
        <v>928</v>
      </c>
      <c r="G851" s="39" t="s">
        <v>770</v>
      </c>
    </row>
    <row r="852" spans="1:7" x14ac:dyDescent="0.25">
      <c r="A852" s="35">
        <v>43153</v>
      </c>
      <c r="B852" s="36" t="s">
        <v>930</v>
      </c>
      <c r="C852" s="37" t="s">
        <v>925</v>
      </c>
      <c r="D852" s="38">
        <v>300000</v>
      </c>
      <c r="E852" s="37" t="s">
        <v>769</v>
      </c>
      <c r="F852" s="37" t="s">
        <v>928</v>
      </c>
      <c r="G852" s="39" t="s">
        <v>770</v>
      </c>
    </row>
    <row r="853" spans="1:7" x14ac:dyDescent="0.25">
      <c r="A853" s="35">
        <v>43206</v>
      </c>
      <c r="B853" s="36" t="s">
        <v>931</v>
      </c>
      <c r="C853" s="37" t="s">
        <v>925</v>
      </c>
      <c r="D853" s="38">
        <v>300000</v>
      </c>
      <c r="E853" s="37" t="s">
        <v>769</v>
      </c>
      <c r="F853" s="37" t="s">
        <v>928</v>
      </c>
      <c r="G853" s="39" t="s">
        <v>770</v>
      </c>
    </row>
    <row r="854" spans="1:7" x14ac:dyDescent="0.25">
      <c r="A854" s="35">
        <v>43266</v>
      </c>
      <c r="B854" s="36" t="s">
        <v>932</v>
      </c>
      <c r="C854" s="37" t="s">
        <v>925</v>
      </c>
      <c r="D854" s="38">
        <v>300000</v>
      </c>
      <c r="E854" s="37" t="s">
        <v>769</v>
      </c>
      <c r="F854" s="37" t="s">
        <v>926</v>
      </c>
      <c r="G854" s="39" t="s">
        <v>770</v>
      </c>
    </row>
    <row r="855" spans="1:7" x14ac:dyDescent="0.25">
      <c r="A855" s="35">
        <v>43448</v>
      </c>
      <c r="B855" s="36" t="s">
        <v>933</v>
      </c>
      <c r="C855" s="37" t="s">
        <v>925</v>
      </c>
      <c r="D855" s="38">
        <v>300000</v>
      </c>
      <c r="E855" s="37" t="s">
        <v>769</v>
      </c>
      <c r="F855" s="37" t="s">
        <v>24</v>
      </c>
      <c r="G855" s="39" t="s">
        <v>26</v>
      </c>
    </row>
    <row r="856" spans="1:7" x14ac:dyDescent="0.25">
      <c r="A856" s="35">
        <v>43529</v>
      </c>
      <c r="B856" s="36" t="s">
        <v>934</v>
      </c>
      <c r="C856" s="37" t="s">
        <v>925</v>
      </c>
      <c r="D856" s="38">
        <v>300000</v>
      </c>
      <c r="E856" s="37" t="s">
        <v>769</v>
      </c>
      <c r="F856" s="37" t="s">
        <v>24</v>
      </c>
      <c r="G856" s="39" t="s">
        <v>26</v>
      </c>
    </row>
    <row r="857" spans="1:7" x14ac:dyDescent="0.25">
      <c r="A857" s="35">
        <v>43620</v>
      </c>
      <c r="B857" s="36" t="s">
        <v>935</v>
      </c>
      <c r="C857" s="37" t="s">
        <v>925</v>
      </c>
      <c r="D857" s="38">
        <v>300000</v>
      </c>
      <c r="E857" s="37" t="s">
        <v>769</v>
      </c>
      <c r="F857" s="37" t="s">
        <v>24</v>
      </c>
      <c r="G857" s="39" t="s">
        <v>26</v>
      </c>
    </row>
    <row r="858" spans="1:7" x14ac:dyDescent="0.25">
      <c r="A858" s="35">
        <v>43731</v>
      </c>
      <c r="B858" s="36" t="s">
        <v>936</v>
      </c>
      <c r="C858" s="37" t="s">
        <v>925</v>
      </c>
      <c r="D858" s="38">
        <v>300000</v>
      </c>
      <c r="E858" s="37" t="s">
        <v>769</v>
      </c>
      <c r="F858" s="37" t="s">
        <v>24</v>
      </c>
      <c r="G858" s="39" t="s">
        <v>26</v>
      </c>
    </row>
    <row r="859" spans="1:7" x14ac:dyDescent="0.25">
      <c r="A859" s="35">
        <v>43847</v>
      </c>
      <c r="B859" s="36" t="s">
        <v>937</v>
      </c>
      <c r="C859" s="37" t="s">
        <v>925</v>
      </c>
      <c r="D859" s="38">
        <v>300000</v>
      </c>
      <c r="E859" s="37" t="s">
        <v>769</v>
      </c>
      <c r="F859" s="37" t="s">
        <v>24</v>
      </c>
      <c r="G859" s="39" t="s">
        <v>26</v>
      </c>
    </row>
    <row r="860" spans="1:7" x14ac:dyDescent="0.25">
      <c r="A860" s="35">
        <v>43970</v>
      </c>
      <c r="B860" s="36" t="s">
        <v>938</v>
      </c>
      <c r="C860" s="37" t="s">
        <v>925</v>
      </c>
      <c r="D860" s="38">
        <v>300000</v>
      </c>
      <c r="E860" s="37" t="s">
        <v>769</v>
      </c>
      <c r="F860" s="37" t="s">
        <v>24</v>
      </c>
      <c r="G860" s="39" t="s">
        <v>26</v>
      </c>
    </row>
    <row r="861" spans="1:7" ht="14.25" customHeight="1" x14ac:dyDescent="0.25">
      <c r="A861" s="35">
        <v>44166</v>
      </c>
      <c r="B861" s="36" t="s">
        <v>939</v>
      </c>
      <c r="C861" s="37" t="s">
        <v>925</v>
      </c>
      <c r="D861" s="38">
        <v>200000</v>
      </c>
      <c r="E861" s="37" t="s">
        <v>769</v>
      </c>
      <c r="F861" s="37" t="s">
        <v>24</v>
      </c>
      <c r="G861" s="39" t="s">
        <v>26</v>
      </c>
    </row>
    <row r="862" spans="1:7" x14ac:dyDescent="0.25">
      <c r="A862" s="35">
        <v>44267</v>
      </c>
      <c r="B862" s="36" t="s">
        <v>940</v>
      </c>
      <c r="C862" s="37" t="s">
        <v>925</v>
      </c>
      <c r="D862" s="38">
        <v>100000</v>
      </c>
      <c r="E862" s="37" t="s">
        <v>769</v>
      </c>
      <c r="F862" s="37" t="s">
        <v>24</v>
      </c>
      <c r="G862" s="39" t="s">
        <v>26</v>
      </c>
    </row>
    <row r="863" spans="1:7" x14ac:dyDescent="0.25">
      <c r="A863" s="35">
        <v>44414</v>
      </c>
      <c r="B863" s="36" t="s">
        <v>941</v>
      </c>
      <c r="C863" s="37" t="s">
        <v>925</v>
      </c>
      <c r="D863" s="38">
        <v>100000</v>
      </c>
      <c r="E863" s="37" t="s">
        <v>769</v>
      </c>
      <c r="F863" s="37" t="s">
        <v>24</v>
      </c>
      <c r="G863" s="39" t="s">
        <v>26</v>
      </c>
    </row>
    <row r="864" spans="1:7" x14ac:dyDescent="0.25">
      <c r="A864" s="35">
        <v>42978</v>
      </c>
      <c r="B864" s="36">
        <v>188</v>
      </c>
      <c r="C864" s="37" t="s">
        <v>942</v>
      </c>
      <c r="D864" s="38">
        <v>47872</v>
      </c>
      <c r="E864" s="37" t="s">
        <v>9</v>
      </c>
      <c r="F864" s="37" t="s">
        <v>81</v>
      </c>
      <c r="G864" s="39" t="s">
        <v>15</v>
      </c>
    </row>
    <row r="865" spans="1:7" x14ac:dyDescent="0.25">
      <c r="A865" s="35">
        <v>42947</v>
      </c>
      <c r="B865" s="36">
        <v>95</v>
      </c>
      <c r="C865" s="37" t="s">
        <v>942</v>
      </c>
      <c r="D865" s="38">
        <v>52531.199999999997</v>
      </c>
      <c r="E865" s="37" t="s">
        <v>9</v>
      </c>
      <c r="F865" s="37" t="s">
        <v>81</v>
      </c>
      <c r="G865" s="39" t="s">
        <v>15</v>
      </c>
    </row>
    <row r="866" spans="1:7" x14ac:dyDescent="0.25">
      <c r="A866" s="35">
        <v>43009</v>
      </c>
      <c r="B866" s="36">
        <v>103</v>
      </c>
      <c r="C866" s="37" t="s">
        <v>942</v>
      </c>
      <c r="D866" s="38">
        <v>26266</v>
      </c>
      <c r="E866" s="37" t="s">
        <v>9</v>
      </c>
      <c r="F866" s="37" t="s">
        <v>81</v>
      </c>
      <c r="G866" s="39" t="s">
        <v>15</v>
      </c>
    </row>
    <row r="867" spans="1:7" x14ac:dyDescent="0.25">
      <c r="A867" s="35">
        <v>43034</v>
      </c>
      <c r="B867" s="36">
        <v>165</v>
      </c>
      <c r="C867" s="37" t="s">
        <v>942</v>
      </c>
      <c r="D867" s="38">
        <v>43008</v>
      </c>
      <c r="E867" s="37" t="s">
        <v>9</v>
      </c>
      <c r="F867" s="37" t="s">
        <v>81</v>
      </c>
      <c r="G867" s="39" t="s">
        <v>15</v>
      </c>
    </row>
    <row r="868" spans="1:7" x14ac:dyDescent="0.25">
      <c r="A868" s="35">
        <v>43245</v>
      </c>
      <c r="B868" s="36"/>
      <c r="C868" s="37" t="s">
        <v>942</v>
      </c>
      <c r="D868" s="38">
        <v>8000</v>
      </c>
      <c r="E868" s="37" t="s">
        <v>9</v>
      </c>
      <c r="F868" s="37" t="s">
        <v>81</v>
      </c>
      <c r="G868" s="39" t="s">
        <v>15</v>
      </c>
    </row>
    <row r="869" spans="1:7" x14ac:dyDescent="0.25">
      <c r="A869" s="35">
        <v>43253</v>
      </c>
      <c r="B869" s="36"/>
      <c r="C869" s="37" t="s">
        <v>942</v>
      </c>
      <c r="D869" s="38">
        <v>13000</v>
      </c>
      <c r="E869" s="37" t="s">
        <v>9</v>
      </c>
      <c r="F869" s="37" t="s">
        <v>81</v>
      </c>
      <c r="G869" s="39" t="s">
        <v>15</v>
      </c>
    </row>
    <row r="870" spans="1:7" x14ac:dyDescent="0.25">
      <c r="A870" s="35">
        <v>44503</v>
      </c>
      <c r="B870" s="36">
        <v>1495</v>
      </c>
      <c r="C870" s="37" t="s">
        <v>350</v>
      </c>
      <c r="D870" s="38">
        <v>19896</v>
      </c>
      <c r="E870" s="37" t="s">
        <v>9</v>
      </c>
      <c r="F870" s="37" t="s">
        <v>262</v>
      </c>
      <c r="G870" s="39" t="s">
        <v>15</v>
      </c>
    </row>
    <row r="871" spans="1:7" x14ac:dyDescent="0.25">
      <c r="A871" s="35">
        <v>44651</v>
      </c>
      <c r="B871" s="36">
        <v>834</v>
      </c>
      <c r="C871" s="37" t="s">
        <v>350</v>
      </c>
      <c r="D871" s="38">
        <v>11355</v>
      </c>
      <c r="E871" s="37" t="s">
        <v>9</v>
      </c>
      <c r="F871" s="37" t="s">
        <v>262</v>
      </c>
      <c r="G871" s="39" t="s">
        <v>15</v>
      </c>
    </row>
    <row r="872" spans="1:7" x14ac:dyDescent="0.25">
      <c r="A872" s="35">
        <v>43449</v>
      </c>
      <c r="B872" s="36">
        <v>1096</v>
      </c>
      <c r="C872" s="37" t="s">
        <v>943</v>
      </c>
      <c r="D872" s="38">
        <v>522492</v>
      </c>
      <c r="E872" s="37" t="s">
        <v>9</v>
      </c>
      <c r="F872" s="37" t="s">
        <v>944</v>
      </c>
      <c r="G872" s="39" t="s">
        <v>15</v>
      </c>
    </row>
    <row r="873" spans="1:7" x14ac:dyDescent="0.25">
      <c r="A873" s="35">
        <v>44427</v>
      </c>
      <c r="B873" s="36" t="s">
        <v>945</v>
      </c>
      <c r="C873" s="37" t="s">
        <v>721</v>
      </c>
      <c r="D873" s="38">
        <v>12188</v>
      </c>
      <c r="E873" s="37" t="s">
        <v>9</v>
      </c>
      <c r="F873" s="37" t="s">
        <v>946</v>
      </c>
      <c r="G873" s="39" t="s">
        <v>289</v>
      </c>
    </row>
    <row r="874" spans="1:7" x14ac:dyDescent="0.25">
      <c r="A874" s="35">
        <v>44577</v>
      </c>
      <c r="B874" s="36" t="s">
        <v>947</v>
      </c>
      <c r="C874" s="37" t="s">
        <v>514</v>
      </c>
      <c r="D874" s="38">
        <v>15698</v>
      </c>
      <c r="E874" s="37" t="s">
        <v>9</v>
      </c>
      <c r="F874" s="37" t="s">
        <v>946</v>
      </c>
      <c r="G874" s="39" t="s">
        <v>308</v>
      </c>
    </row>
    <row r="875" spans="1:7" x14ac:dyDescent="0.25">
      <c r="A875" s="35">
        <v>43505</v>
      </c>
      <c r="B875" s="36">
        <v>8260017755</v>
      </c>
      <c r="C875" s="37" t="s">
        <v>948</v>
      </c>
      <c r="D875" s="38">
        <v>110000</v>
      </c>
      <c r="E875" s="37" t="s">
        <v>9</v>
      </c>
      <c r="F875" s="37" t="s">
        <v>949</v>
      </c>
      <c r="G875" s="39" t="s">
        <v>950</v>
      </c>
    </row>
    <row r="876" spans="1:7" x14ac:dyDescent="0.25">
      <c r="A876" s="35">
        <v>43505</v>
      </c>
      <c r="B876" s="36">
        <v>8260017754</v>
      </c>
      <c r="C876" s="37" t="s">
        <v>948</v>
      </c>
      <c r="D876" s="38">
        <v>110000</v>
      </c>
      <c r="E876" s="37" t="s">
        <v>9</v>
      </c>
      <c r="F876" s="37" t="s">
        <v>949</v>
      </c>
      <c r="G876" s="39" t="s">
        <v>950</v>
      </c>
    </row>
    <row r="877" spans="1:7" x14ac:dyDescent="0.25">
      <c r="A877" s="35">
        <v>43505</v>
      </c>
      <c r="B877" s="36">
        <v>8260017753</v>
      </c>
      <c r="C877" s="37" t="s">
        <v>948</v>
      </c>
      <c r="D877" s="38">
        <v>122400</v>
      </c>
      <c r="E877" s="37" t="s">
        <v>9</v>
      </c>
      <c r="F877" s="37" t="s">
        <v>949</v>
      </c>
      <c r="G877" s="39" t="s">
        <v>950</v>
      </c>
    </row>
    <row r="878" spans="1:7" x14ac:dyDescent="0.25">
      <c r="A878" s="35">
        <v>43505</v>
      </c>
      <c r="B878" s="36">
        <v>8260017752</v>
      </c>
      <c r="C878" s="37" t="s">
        <v>948</v>
      </c>
      <c r="D878" s="38">
        <v>125600</v>
      </c>
      <c r="E878" s="37" t="s">
        <v>9</v>
      </c>
      <c r="F878" s="37" t="s">
        <v>949</v>
      </c>
      <c r="G878" s="39" t="s">
        <v>950</v>
      </c>
    </row>
    <row r="879" spans="1:7" x14ac:dyDescent="0.25">
      <c r="A879" s="35">
        <v>43505</v>
      </c>
      <c r="B879" s="36">
        <v>8260017751</v>
      </c>
      <c r="C879" s="37" t="s">
        <v>948</v>
      </c>
      <c r="D879" s="38">
        <v>114800</v>
      </c>
      <c r="E879" s="37" t="s">
        <v>9</v>
      </c>
      <c r="F879" s="37" t="s">
        <v>949</v>
      </c>
      <c r="G879" s="39" t="s">
        <v>950</v>
      </c>
    </row>
    <row r="880" spans="1:7" x14ac:dyDescent="0.25">
      <c r="A880" s="35">
        <v>43505</v>
      </c>
      <c r="B880" s="36">
        <v>8260017750</v>
      </c>
      <c r="C880" s="37" t="s">
        <v>948</v>
      </c>
      <c r="D880" s="38">
        <v>138400</v>
      </c>
      <c r="E880" s="37" t="s">
        <v>9</v>
      </c>
      <c r="F880" s="37" t="s">
        <v>949</v>
      </c>
      <c r="G880" s="39" t="s">
        <v>950</v>
      </c>
    </row>
    <row r="881" spans="1:8" x14ac:dyDescent="0.25">
      <c r="A881" s="35">
        <v>43505</v>
      </c>
      <c r="B881" s="36">
        <v>8260017756</v>
      </c>
      <c r="C881" s="37" t="s">
        <v>948</v>
      </c>
      <c r="D881" s="38">
        <v>120400</v>
      </c>
      <c r="E881" s="37" t="s">
        <v>9</v>
      </c>
      <c r="F881" s="37" t="s">
        <v>949</v>
      </c>
      <c r="G881" s="39" t="s">
        <v>950</v>
      </c>
    </row>
    <row r="882" spans="1:8" x14ac:dyDescent="0.25">
      <c r="A882" s="35">
        <v>43808</v>
      </c>
      <c r="B882" s="36">
        <v>8260017750</v>
      </c>
      <c r="C882" s="37" t="s">
        <v>948</v>
      </c>
      <c r="D882" s="38">
        <v>138400</v>
      </c>
      <c r="E882" s="37" t="s">
        <v>9</v>
      </c>
      <c r="F882" s="37" t="s">
        <v>949</v>
      </c>
      <c r="G882" s="39" t="s">
        <v>950</v>
      </c>
    </row>
    <row r="883" spans="1:8" x14ac:dyDescent="0.25">
      <c r="A883" s="35">
        <v>44256</v>
      </c>
      <c r="B883" s="36"/>
      <c r="C883" s="37" t="s">
        <v>258</v>
      </c>
      <c r="D883" s="38">
        <v>147706</v>
      </c>
      <c r="E883" s="37" t="s">
        <v>9</v>
      </c>
      <c r="F883" s="37" t="s">
        <v>259</v>
      </c>
      <c r="G883" s="39" t="s">
        <v>15</v>
      </c>
      <c r="H883" t="s">
        <v>1857</v>
      </c>
    </row>
    <row r="884" spans="1:8" x14ac:dyDescent="0.25">
      <c r="A884" s="35">
        <v>43454</v>
      </c>
      <c r="B884" s="36">
        <v>1811002604</v>
      </c>
      <c r="C884" s="37" t="s">
        <v>227</v>
      </c>
      <c r="D884" s="38">
        <v>30975</v>
      </c>
      <c r="E884" s="37" t="s">
        <v>23</v>
      </c>
      <c r="F884" s="37" t="s">
        <v>138</v>
      </c>
      <c r="G884" s="39" t="s">
        <v>49</v>
      </c>
    </row>
    <row r="885" spans="1:8" x14ac:dyDescent="0.25">
      <c r="A885" s="35">
        <v>42987</v>
      </c>
      <c r="B885" s="40" t="s">
        <v>335</v>
      </c>
      <c r="C885" s="37" t="s">
        <v>415</v>
      </c>
      <c r="D885" s="38">
        <v>418365</v>
      </c>
      <c r="E885" s="37" t="s">
        <v>9</v>
      </c>
      <c r="F885" s="37" t="s">
        <v>944</v>
      </c>
      <c r="G885" s="39" t="s">
        <v>15</v>
      </c>
    </row>
    <row r="886" spans="1:8" x14ac:dyDescent="0.25">
      <c r="A886" s="35">
        <v>43507</v>
      </c>
      <c r="B886" s="36">
        <v>4116</v>
      </c>
      <c r="C886" s="37" t="s">
        <v>152</v>
      </c>
      <c r="D886" s="38">
        <v>32156</v>
      </c>
      <c r="E886" s="37" t="s">
        <v>9</v>
      </c>
      <c r="F886" s="37" t="s">
        <v>55</v>
      </c>
      <c r="G886" s="39" t="s">
        <v>15</v>
      </c>
    </row>
    <row r="887" spans="1:8" x14ac:dyDescent="0.25">
      <c r="A887" s="35">
        <v>44078</v>
      </c>
      <c r="B887" s="36" t="s">
        <v>951</v>
      </c>
      <c r="C887" s="37" t="s">
        <v>870</v>
      </c>
      <c r="D887" s="38">
        <v>44132</v>
      </c>
      <c r="E887" s="37" t="s">
        <v>9</v>
      </c>
      <c r="F887" s="37" t="s">
        <v>952</v>
      </c>
      <c r="G887" s="39" t="s">
        <v>173</v>
      </c>
    </row>
    <row r="888" spans="1:8" x14ac:dyDescent="0.25">
      <c r="A888" s="35">
        <v>44286</v>
      </c>
      <c r="B888" s="36" t="s">
        <v>953</v>
      </c>
      <c r="C888" s="37" t="s">
        <v>870</v>
      </c>
      <c r="D888" s="38">
        <v>120301</v>
      </c>
      <c r="E888" s="37" t="s">
        <v>9</v>
      </c>
      <c r="F888" s="37" t="s">
        <v>952</v>
      </c>
      <c r="G888" s="39" t="s">
        <v>173</v>
      </c>
    </row>
    <row r="889" spans="1:8" x14ac:dyDescent="0.25">
      <c r="A889" s="35">
        <v>43300</v>
      </c>
      <c r="B889" s="36">
        <v>17</v>
      </c>
      <c r="C889" s="37" t="s">
        <v>954</v>
      </c>
      <c r="D889" s="38">
        <v>4000</v>
      </c>
      <c r="E889" s="37" t="s">
        <v>9</v>
      </c>
      <c r="F889" s="37" t="s">
        <v>955</v>
      </c>
      <c r="G889" s="39" t="s">
        <v>21</v>
      </c>
    </row>
    <row r="890" spans="1:8" x14ac:dyDescent="0.25">
      <c r="A890" s="35">
        <v>44228</v>
      </c>
      <c r="B890" s="36"/>
      <c r="C890" s="37" t="s">
        <v>713</v>
      </c>
      <c r="D890" s="38">
        <v>19176</v>
      </c>
      <c r="E890" s="37" t="s">
        <v>9</v>
      </c>
      <c r="F890" s="37" t="s">
        <v>956</v>
      </c>
      <c r="G890" s="39" t="s">
        <v>15</v>
      </c>
      <c r="H890" t="s">
        <v>1857</v>
      </c>
    </row>
    <row r="891" spans="1:8" x14ac:dyDescent="0.25">
      <c r="A891" s="35">
        <v>44291</v>
      </c>
      <c r="B891" s="36"/>
      <c r="C891" s="37" t="s">
        <v>713</v>
      </c>
      <c r="D891" s="38">
        <v>8265</v>
      </c>
      <c r="E891" s="37" t="s">
        <v>9</v>
      </c>
      <c r="F891" s="37" t="s">
        <v>956</v>
      </c>
      <c r="G891" s="39" t="s">
        <v>15</v>
      </c>
      <c r="H891" t="s">
        <v>1857</v>
      </c>
    </row>
    <row r="892" spans="1:8" x14ac:dyDescent="0.25">
      <c r="A892" s="35">
        <v>44294</v>
      </c>
      <c r="B892" s="36"/>
      <c r="C892" s="37" t="s">
        <v>713</v>
      </c>
      <c r="D892" s="38">
        <v>7917</v>
      </c>
      <c r="E892" s="37" t="s">
        <v>9</v>
      </c>
      <c r="F892" s="37" t="s">
        <v>956</v>
      </c>
      <c r="G892" s="39" t="s">
        <v>15</v>
      </c>
      <c r="H892" t="s">
        <v>1857</v>
      </c>
    </row>
    <row r="893" spans="1:8" x14ac:dyDescent="0.25">
      <c r="A893" s="35">
        <v>44294</v>
      </c>
      <c r="B893" s="36"/>
      <c r="C893" s="37" t="s">
        <v>713</v>
      </c>
      <c r="D893" s="38">
        <v>7917</v>
      </c>
      <c r="E893" s="37" t="s">
        <v>9</v>
      </c>
      <c r="F893" s="37" t="s">
        <v>956</v>
      </c>
      <c r="G893" s="39" t="s">
        <v>15</v>
      </c>
      <c r="H893" t="s">
        <v>1857</v>
      </c>
    </row>
    <row r="894" spans="1:8" x14ac:dyDescent="0.25">
      <c r="A894" s="35">
        <v>44474</v>
      </c>
      <c r="B894" s="36"/>
      <c r="C894" s="37" t="s">
        <v>713</v>
      </c>
      <c r="D894" s="38">
        <v>9000</v>
      </c>
      <c r="E894" s="37" t="s">
        <v>9</v>
      </c>
      <c r="F894" s="37" t="s">
        <v>956</v>
      </c>
      <c r="G894" s="39" t="s">
        <v>15</v>
      </c>
      <c r="H894" t="s">
        <v>1857</v>
      </c>
    </row>
    <row r="895" spans="1:8" x14ac:dyDescent="0.25">
      <c r="A895" s="35">
        <v>44618</v>
      </c>
      <c r="B895" s="36"/>
      <c r="C895" s="37" t="s">
        <v>713</v>
      </c>
      <c r="D895" s="38">
        <v>37400</v>
      </c>
      <c r="E895" s="37" t="s">
        <v>9</v>
      </c>
      <c r="F895" s="37" t="s">
        <v>956</v>
      </c>
      <c r="G895" s="39" t="s">
        <v>15</v>
      </c>
      <c r="H895" t="s">
        <v>1857</v>
      </c>
    </row>
    <row r="896" spans="1:8" x14ac:dyDescent="0.25">
      <c r="A896" s="35">
        <v>44523</v>
      </c>
      <c r="B896" s="36"/>
      <c r="C896" s="37" t="s">
        <v>713</v>
      </c>
      <c r="D896" s="38">
        <v>35720</v>
      </c>
      <c r="E896" s="37" t="s">
        <v>9</v>
      </c>
      <c r="F896" s="37" t="s">
        <v>956</v>
      </c>
      <c r="G896" s="39" t="s">
        <v>15</v>
      </c>
      <c r="H896" t="s">
        <v>1857</v>
      </c>
    </row>
    <row r="897" spans="1:8" x14ac:dyDescent="0.25">
      <c r="A897" s="35">
        <v>43206</v>
      </c>
      <c r="B897" s="36"/>
      <c r="C897" s="37" t="s">
        <v>352</v>
      </c>
      <c r="D897" s="38">
        <v>20060</v>
      </c>
      <c r="E897" s="37" t="s">
        <v>23</v>
      </c>
      <c r="F897" s="37" t="s">
        <v>957</v>
      </c>
      <c r="G897" s="39" t="s">
        <v>49</v>
      </c>
    </row>
    <row r="898" spans="1:8" x14ac:dyDescent="0.25">
      <c r="A898" s="35">
        <v>43684</v>
      </c>
      <c r="B898" s="36">
        <v>16</v>
      </c>
      <c r="C898" s="37" t="s">
        <v>958</v>
      </c>
      <c r="D898" s="38">
        <v>28500</v>
      </c>
      <c r="E898" s="37" t="s">
        <v>9</v>
      </c>
      <c r="F898" s="37" t="s">
        <v>959</v>
      </c>
      <c r="G898" s="39" t="s">
        <v>15</v>
      </c>
    </row>
    <row r="899" spans="1:8" x14ac:dyDescent="0.25">
      <c r="A899" s="35">
        <v>44553</v>
      </c>
      <c r="B899" s="36"/>
      <c r="C899" s="37" t="s">
        <v>488</v>
      </c>
      <c r="D899" s="38">
        <v>1659194</v>
      </c>
      <c r="E899" s="37" t="s">
        <v>124</v>
      </c>
      <c r="F899" s="37" t="s">
        <v>63</v>
      </c>
      <c r="G899" s="39" t="s">
        <v>15</v>
      </c>
    </row>
    <row r="900" spans="1:8" x14ac:dyDescent="0.25">
      <c r="A900" s="35">
        <v>44618</v>
      </c>
      <c r="B900" s="36">
        <v>12</v>
      </c>
      <c r="C900" s="37" t="s">
        <v>407</v>
      </c>
      <c r="D900" s="38">
        <v>200095</v>
      </c>
      <c r="E900" s="37" t="s">
        <v>9</v>
      </c>
      <c r="F900" s="37" t="s">
        <v>960</v>
      </c>
      <c r="G900" s="39" t="s">
        <v>15</v>
      </c>
    </row>
    <row r="901" spans="1:8" x14ac:dyDescent="0.25">
      <c r="A901" s="35">
        <v>44638</v>
      </c>
      <c r="B901" s="36"/>
      <c r="C901" s="37" t="s">
        <v>216</v>
      </c>
      <c r="D901" s="38">
        <v>558340</v>
      </c>
      <c r="E901" s="37" t="s">
        <v>9</v>
      </c>
      <c r="F901" s="37" t="s">
        <v>961</v>
      </c>
      <c r="G901" s="39" t="s">
        <v>218</v>
      </c>
    </row>
    <row r="902" spans="1:8" x14ac:dyDescent="0.25">
      <c r="A902" s="35">
        <v>44650</v>
      </c>
      <c r="B902" s="36" t="s">
        <v>38</v>
      </c>
      <c r="C902" s="37" t="s">
        <v>16</v>
      </c>
      <c r="D902" s="38">
        <v>16212.96</v>
      </c>
      <c r="E902" s="37" t="s">
        <v>9</v>
      </c>
      <c r="F902" s="37" t="s">
        <v>962</v>
      </c>
      <c r="G902" s="39" t="s">
        <v>15</v>
      </c>
    </row>
    <row r="903" spans="1:8" x14ac:dyDescent="0.25">
      <c r="A903" s="35">
        <v>43052</v>
      </c>
      <c r="B903" s="36">
        <v>29</v>
      </c>
      <c r="C903" s="37" t="s">
        <v>963</v>
      </c>
      <c r="D903" s="38">
        <v>91758</v>
      </c>
      <c r="E903" s="37" t="s">
        <v>9</v>
      </c>
      <c r="F903" s="37" t="s">
        <v>73</v>
      </c>
      <c r="G903" s="39" t="s">
        <v>15</v>
      </c>
    </row>
    <row r="904" spans="1:8" x14ac:dyDescent="0.25">
      <c r="A904" s="35">
        <v>43314</v>
      </c>
      <c r="B904" s="36">
        <v>1</v>
      </c>
      <c r="C904" s="37" t="s">
        <v>676</v>
      </c>
      <c r="D904" s="38">
        <v>23010</v>
      </c>
      <c r="E904" s="37" t="s">
        <v>9</v>
      </c>
      <c r="F904" s="37" t="s">
        <v>964</v>
      </c>
      <c r="G904" s="39" t="s">
        <v>15</v>
      </c>
    </row>
    <row r="905" spans="1:8" x14ac:dyDescent="0.25">
      <c r="A905" s="35">
        <v>43428</v>
      </c>
      <c r="B905" s="36">
        <v>7000308124</v>
      </c>
      <c r="C905" s="37" t="s">
        <v>503</v>
      </c>
      <c r="D905" s="38">
        <v>279660.2</v>
      </c>
      <c r="E905" s="37" t="s">
        <v>9</v>
      </c>
      <c r="F905" s="37" t="s">
        <v>965</v>
      </c>
      <c r="G905" s="39" t="s">
        <v>21</v>
      </c>
    </row>
    <row r="906" spans="1:8" x14ac:dyDescent="0.25">
      <c r="A906" s="35">
        <v>43607</v>
      </c>
      <c r="B906" s="36" t="s">
        <v>966</v>
      </c>
      <c r="C906" s="37" t="s">
        <v>967</v>
      </c>
      <c r="D906" s="38">
        <v>1544443</v>
      </c>
      <c r="E906" s="37" t="s">
        <v>9</v>
      </c>
      <c r="F906" s="37" t="s">
        <v>962</v>
      </c>
      <c r="G906" s="39" t="s">
        <v>15</v>
      </c>
    </row>
    <row r="907" spans="1:8" x14ac:dyDescent="0.25">
      <c r="A907" s="35">
        <v>43726</v>
      </c>
      <c r="B907" s="36" t="s">
        <v>968</v>
      </c>
      <c r="C907" s="37" t="s">
        <v>967</v>
      </c>
      <c r="D907" s="38">
        <v>646900</v>
      </c>
      <c r="E907" s="37" t="s">
        <v>9</v>
      </c>
      <c r="F907" s="37" t="s">
        <v>962</v>
      </c>
      <c r="G907" s="39" t="s">
        <v>15</v>
      </c>
    </row>
    <row r="908" spans="1:8" x14ac:dyDescent="0.25">
      <c r="A908" s="35">
        <v>43881</v>
      </c>
      <c r="B908" s="36" t="s">
        <v>969</v>
      </c>
      <c r="C908" s="37" t="s">
        <v>967</v>
      </c>
      <c r="D908" s="38">
        <v>941554</v>
      </c>
      <c r="E908" s="37" t="s">
        <v>124</v>
      </c>
      <c r="F908" s="37" t="s">
        <v>962</v>
      </c>
      <c r="G908" s="39" t="s">
        <v>15</v>
      </c>
    </row>
    <row r="909" spans="1:8" x14ac:dyDescent="0.25">
      <c r="A909" s="35">
        <v>44285</v>
      </c>
      <c r="B909" s="36"/>
      <c r="C909" s="37" t="s">
        <v>152</v>
      </c>
      <c r="D909" s="38">
        <v>8473</v>
      </c>
      <c r="E909" s="37" t="s">
        <v>9</v>
      </c>
      <c r="F909" s="37" t="s">
        <v>970</v>
      </c>
      <c r="G909" s="39" t="s">
        <v>15</v>
      </c>
      <c r="H909" t="s">
        <v>1858</v>
      </c>
    </row>
    <row r="910" spans="1:8" x14ac:dyDescent="0.25">
      <c r="A910" s="35">
        <v>44118</v>
      </c>
      <c r="B910" s="36">
        <v>3352</v>
      </c>
      <c r="C910" s="37" t="s">
        <v>971</v>
      </c>
      <c r="D910" s="38">
        <v>29050</v>
      </c>
      <c r="E910" s="37" t="s">
        <v>9</v>
      </c>
      <c r="F910" s="37" t="s">
        <v>972</v>
      </c>
      <c r="G910" s="39" t="s">
        <v>128</v>
      </c>
    </row>
    <row r="911" spans="1:8" x14ac:dyDescent="0.25">
      <c r="A911" s="35">
        <v>44286</v>
      </c>
      <c r="B911" s="36">
        <v>721</v>
      </c>
      <c r="C911" s="37" t="s">
        <v>973</v>
      </c>
      <c r="D911" s="38">
        <v>115000</v>
      </c>
      <c r="E911" s="37" t="s">
        <v>9</v>
      </c>
      <c r="F911" s="37" t="s">
        <v>972</v>
      </c>
      <c r="G911" s="39" t="s">
        <v>128</v>
      </c>
    </row>
    <row r="912" spans="1:8" x14ac:dyDescent="0.25">
      <c r="A912" s="35">
        <v>44651</v>
      </c>
      <c r="B912" s="36">
        <v>36</v>
      </c>
      <c r="C912" s="37" t="s">
        <v>974</v>
      </c>
      <c r="D912" s="38">
        <v>110000</v>
      </c>
      <c r="E912" s="37" t="s">
        <v>9</v>
      </c>
      <c r="F912" s="37" t="s">
        <v>972</v>
      </c>
      <c r="G912" s="39" t="s">
        <v>128</v>
      </c>
    </row>
    <row r="913" spans="1:8" x14ac:dyDescent="0.25">
      <c r="A913" s="35">
        <v>44036</v>
      </c>
      <c r="B913" s="36"/>
      <c r="C913" s="37" t="s">
        <v>417</v>
      </c>
      <c r="D913" s="38">
        <v>529785</v>
      </c>
      <c r="E913" s="37" t="s">
        <v>9</v>
      </c>
      <c r="F913" s="37" t="s">
        <v>975</v>
      </c>
      <c r="G913" s="39" t="s">
        <v>128</v>
      </c>
    </row>
    <row r="914" spans="1:8" x14ac:dyDescent="0.25">
      <c r="A914" s="35">
        <v>44378</v>
      </c>
      <c r="B914" s="36"/>
      <c r="C914" s="37" t="s">
        <v>417</v>
      </c>
      <c r="D914" s="38">
        <v>266815</v>
      </c>
      <c r="E914" s="37" t="s">
        <v>9</v>
      </c>
      <c r="F914" s="37" t="s">
        <v>975</v>
      </c>
      <c r="G914" s="39" t="s">
        <v>128</v>
      </c>
    </row>
    <row r="915" spans="1:8" x14ac:dyDescent="0.25">
      <c r="A915" s="35">
        <v>44214</v>
      </c>
      <c r="B915" s="36"/>
      <c r="C915" s="37" t="s">
        <v>976</v>
      </c>
      <c r="D915" s="38">
        <v>74297</v>
      </c>
      <c r="E915" s="37" t="s">
        <v>9</v>
      </c>
      <c r="F915" s="37" t="s">
        <v>977</v>
      </c>
      <c r="G915" s="39" t="s">
        <v>978</v>
      </c>
    </row>
    <row r="916" spans="1:8" x14ac:dyDescent="0.25">
      <c r="A916" s="35">
        <v>44333</v>
      </c>
      <c r="B916" s="36" t="s">
        <v>979</v>
      </c>
      <c r="C916" s="37" t="s">
        <v>509</v>
      </c>
      <c r="D916" s="38">
        <v>36315</v>
      </c>
      <c r="E916" s="37" t="s">
        <v>9</v>
      </c>
      <c r="F916" s="37" t="s">
        <v>512</v>
      </c>
      <c r="G916" s="39" t="s">
        <v>15</v>
      </c>
    </row>
    <row r="917" spans="1:8" x14ac:dyDescent="0.25">
      <c r="A917" s="35">
        <v>44175</v>
      </c>
      <c r="B917" s="36" t="s">
        <v>980</v>
      </c>
      <c r="C917" s="37" t="s">
        <v>981</v>
      </c>
      <c r="D917" s="38">
        <v>340000</v>
      </c>
      <c r="E917" s="37" t="s">
        <v>23</v>
      </c>
      <c r="F917" s="37" t="s">
        <v>982</v>
      </c>
      <c r="G917" s="39" t="s">
        <v>680</v>
      </c>
    </row>
    <row r="918" spans="1:8" x14ac:dyDescent="0.25">
      <c r="A918" s="35">
        <v>44018</v>
      </c>
      <c r="B918" s="40" t="s">
        <v>980</v>
      </c>
      <c r="C918" s="37" t="s">
        <v>981</v>
      </c>
      <c r="D918" s="38">
        <v>9815</v>
      </c>
      <c r="E918" s="37" t="s">
        <v>23</v>
      </c>
      <c r="F918" s="37" t="s">
        <v>983</v>
      </c>
      <c r="G918" s="39" t="s">
        <v>680</v>
      </c>
    </row>
    <row r="919" spans="1:8" x14ac:dyDescent="0.25">
      <c r="A919" s="35">
        <v>44542</v>
      </c>
      <c r="B919" s="36" t="s">
        <v>984</v>
      </c>
      <c r="C919" s="37" t="s">
        <v>981</v>
      </c>
      <c r="D919" s="38">
        <v>336000</v>
      </c>
      <c r="E919" s="37" t="s">
        <v>23</v>
      </c>
      <c r="F919" s="37" t="s">
        <v>985</v>
      </c>
      <c r="G919" s="39" t="s">
        <v>680</v>
      </c>
    </row>
    <row r="920" spans="1:8" s="9" customFormat="1" x14ac:dyDescent="0.25">
      <c r="A920" s="35">
        <v>43679</v>
      </c>
      <c r="B920" s="36" t="s">
        <v>986</v>
      </c>
      <c r="C920" s="37" t="s">
        <v>987</v>
      </c>
      <c r="D920" s="38">
        <v>1574539</v>
      </c>
      <c r="E920" s="37" t="s">
        <v>9</v>
      </c>
      <c r="F920" s="37" t="s">
        <v>988</v>
      </c>
      <c r="G920" s="39" t="s">
        <v>26</v>
      </c>
      <c r="H920" s="34"/>
    </row>
    <row r="921" spans="1:8" s="9" customFormat="1" x14ac:dyDescent="0.25">
      <c r="A921" s="35">
        <v>43970</v>
      </c>
      <c r="B921" s="36">
        <v>3420091863</v>
      </c>
      <c r="C921" s="37" t="s">
        <v>987</v>
      </c>
      <c r="D921" s="38">
        <v>2532166</v>
      </c>
      <c r="E921" s="37" t="s">
        <v>9</v>
      </c>
      <c r="F921" s="37" t="s">
        <v>988</v>
      </c>
      <c r="G921" s="39" t="s">
        <v>26</v>
      </c>
      <c r="H921" s="34"/>
    </row>
    <row r="922" spans="1:8" x14ac:dyDescent="0.25">
      <c r="A922" s="35">
        <v>44564</v>
      </c>
      <c r="B922" s="36" t="s">
        <v>989</v>
      </c>
      <c r="C922" s="37" t="s">
        <v>990</v>
      </c>
      <c r="D922" s="38">
        <f>516858+5169</f>
        <v>522027</v>
      </c>
      <c r="E922" s="37" t="s">
        <v>9</v>
      </c>
      <c r="F922" s="37" t="s">
        <v>991</v>
      </c>
      <c r="G922" s="39" t="s">
        <v>21</v>
      </c>
    </row>
    <row r="923" spans="1:8" x14ac:dyDescent="0.25">
      <c r="A923" s="35">
        <v>44564</v>
      </c>
      <c r="B923" s="36" t="s">
        <v>992</v>
      </c>
      <c r="C923" s="37" t="s">
        <v>990</v>
      </c>
      <c r="D923" s="38">
        <f>1303886+13039</f>
        <v>1316925</v>
      </c>
      <c r="E923" s="37" t="s">
        <v>9</v>
      </c>
      <c r="F923" s="37" t="s">
        <v>991</v>
      </c>
      <c r="G923" s="39" t="s">
        <v>21</v>
      </c>
    </row>
    <row r="924" spans="1:8" x14ac:dyDescent="0.25">
      <c r="A924" s="35">
        <v>44578</v>
      </c>
      <c r="B924" s="36"/>
      <c r="C924" s="37" t="s">
        <v>993</v>
      </c>
      <c r="D924" s="38">
        <v>226457</v>
      </c>
      <c r="E924" s="37" t="s">
        <v>9</v>
      </c>
      <c r="F924" s="37" t="s">
        <v>991</v>
      </c>
      <c r="G924" s="39" t="s">
        <v>21</v>
      </c>
    </row>
    <row r="925" spans="1:8" x14ac:dyDescent="0.25">
      <c r="A925" s="35">
        <v>44609</v>
      </c>
      <c r="B925" s="36">
        <v>2</v>
      </c>
      <c r="C925" s="37" t="s">
        <v>993</v>
      </c>
      <c r="D925" s="38">
        <v>140752</v>
      </c>
      <c r="E925" s="37" t="s">
        <v>9</v>
      </c>
      <c r="F925" s="37" t="s">
        <v>991</v>
      </c>
      <c r="G925" s="39" t="s">
        <v>21</v>
      </c>
    </row>
    <row r="926" spans="1:8" x14ac:dyDescent="0.25">
      <c r="A926" s="35">
        <v>44627</v>
      </c>
      <c r="B926" s="36">
        <v>4</v>
      </c>
      <c r="C926" s="37" t="s">
        <v>993</v>
      </c>
      <c r="D926" s="38">
        <v>109450</v>
      </c>
      <c r="E926" s="37" t="s">
        <v>9</v>
      </c>
      <c r="F926" s="37" t="s">
        <v>991</v>
      </c>
      <c r="G926" s="39" t="s">
        <v>21</v>
      </c>
    </row>
    <row r="927" spans="1:8" x14ac:dyDescent="0.25">
      <c r="A927" s="35">
        <v>44627</v>
      </c>
      <c r="B927" s="36">
        <v>3</v>
      </c>
      <c r="C927" s="37" t="s">
        <v>993</v>
      </c>
      <c r="D927" s="38">
        <v>304660</v>
      </c>
      <c r="E927" s="37" t="s">
        <v>9</v>
      </c>
      <c r="F927" s="37" t="s">
        <v>991</v>
      </c>
      <c r="G927" s="39" t="s">
        <v>21</v>
      </c>
    </row>
    <row r="928" spans="1:8" x14ac:dyDescent="0.25">
      <c r="A928" s="35">
        <v>44273</v>
      </c>
      <c r="B928" s="36" t="s">
        <v>364</v>
      </c>
      <c r="C928" s="37" t="s">
        <v>361</v>
      </c>
      <c r="D928" s="38">
        <v>15392</v>
      </c>
      <c r="E928" s="37" t="s">
        <v>9</v>
      </c>
      <c r="F928" s="37" t="s">
        <v>365</v>
      </c>
      <c r="G928" s="39" t="s">
        <v>15</v>
      </c>
    </row>
    <row r="929" spans="1:7" x14ac:dyDescent="0.25">
      <c r="A929" s="35">
        <v>44292</v>
      </c>
      <c r="B929" s="36" t="s">
        <v>994</v>
      </c>
      <c r="C929" s="37" t="s">
        <v>361</v>
      </c>
      <c r="D929" s="38">
        <f>101539.42-0.42</f>
        <v>101539</v>
      </c>
      <c r="E929" s="37" t="s">
        <v>9</v>
      </c>
      <c r="F929" s="37" t="s">
        <v>362</v>
      </c>
      <c r="G929" s="39" t="s">
        <v>15</v>
      </c>
    </row>
    <row r="930" spans="1:7" x14ac:dyDescent="0.25">
      <c r="A930" s="35">
        <v>44292</v>
      </c>
      <c r="B930" s="36" t="s">
        <v>995</v>
      </c>
      <c r="C930" s="37" t="s">
        <v>361</v>
      </c>
      <c r="D930" s="38">
        <v>13468</v>
      </c>
      <c r="E930" s="37" t="s">
        <v>9</v>
      </c>
      <c r="F930" s="37" t="s">
        <v>365</v>
      </c>
      <c r="G930" s="39" t="s">
        <v>15</v>
      </c>
    </row>
    <row r="931" spans="1:7" x14ac:dyDescent="0.25">
      <c r="A931" s="35">
        <v>44295</v>
      </c>
      <c r="B931" s="36" t="s">
        <v>996</v>
      </c>
      <c r="C931" s="37" t="s">
        <v>361</v>
      </c>
      <c r="D931" s="38">
        <v>13468</v>
      </c>
      <c r="E931" s="37" t="s">
        <v>9</v>
      </c>
      <c r="F931" s="37" t="s">
        <v>365</v>
      </c>
      <c r="G931" s="39" t="s">
        <v>15</v>
      </c>
    </row>
    <row r="932" spans="1:7" x14ac:dyDescent="0.25">
      <c r="A932" s="35">
        <v>44295</v>
      </c>
      <c r="B932" s="36" t="s">
        <v>997</v>
      </c>
      <c r="C932" s="37" t="s">
        <v>361</v>
      </c>
      <c r="D932" s="38">
        <f>101957.28-0.28</f>
        <v>101957</v>
      </c>
      <c r="E932" s="37" t="s">
        <v>9</v>
      </c>
      <c r="F932" s="37" t="s">
        <v>362</v>
      </c>
      <c r="G932" s="39" t="s">
        <v>15</v>
      </c>
    </row>
    <row r="933" spans="1:7" x14ac:dyDescent="0.25">
      <c r="A933" s="35">
        <v>44304</v>
      </c>
      <c r="B933" s="36" t="s">
        <v>998</v>
      </c>
      <c r="C933" s="37" t="s">
        <v>361</v>
      </c>
      <c r="D933" s="38">
        <f>101957.28-0.28</f>
        <v>101957</v>
      </c>
      <c r="E933" s="37" t="s">
        <v>9</v>
      </c>
      <c r="F933" s="37" t="s">
        <v>362</v>
      </c>
      <c r="G933" s="39" t="s">
        <v>15</v>
      </c>
    </row>
    <row r="934" spans="1:7" x14ac:dyDescent="0.25">
      <c r="A934" s="35">
        <v>44304</v>
      </c>
      <c r="B934" s="36" t="s">
        <v>999</v>
      </c>
      <c r="C934" s="37" t="s">
        <v>361</v>
      </c>
      <c r="D934" s="38">
        <v>13468</v>
      </c>
      <c r="E934" s="37" t="s">
        <v>9</v>
      </c>
      <c r="F934" s="37" t="s">
        <v>365</v>
      </c>
      <c r="G934" s="39" t="s">
        <v>15</v>
      </c>
    </row>
    <row r="935" spans="1:7" x14ac:dyDescent="0.25">
      <c r="A935" s="35">
        <v>44333</v>
      </c>
      <c r="B935" s="36" t="s">
        <v>1000</v>
      </c>
      <c r="C935" s="37" t="s">
        <v>361</v>
      </c>
      <c r="D935" s="38">
        <f>106778.71-0.71</f>
        <v>106778</v>
      </c>
      <c r="E935" s="37" t="s">
        <v>9</v>
      </c>
      <c r="F935" s="37" t="s">
        <v>362</v>
      </c>
      <c r="G935" s="39" t="s">
        <v>15</v>
      </c>
    </row>
    <row r="936" spans="1:7" x14ac:dyDescent="0.25">
      <c r="A936" s="35">
        <v>44352</v>
      </c>
      <c r="B936" s="36" t="s">
        <v>1001</v>
      </c>
      <c r="C936" s="37" t="s">
        <v>361</v>
      </c>
      <c r="D936" s="38">
        <v>104143</v>
      </c>
      <c r="E936" s="37" t="s">
        <v>9</v>
      </c>
      <c r="F936" s="37" t="s">
        <v>362</v>
      </c>
      <c r="G936" s="39" t="s">
        <v>15</v>
      </c>
    </row>
    <row r="937" spans="1:7" x14ac:dyDescent="0.25">
      <c r="A937" s="35">
        <v>44352</v>
      </c>
      <c r="B937" s="36" t="s">
        <v>1002</v>
      </c>
      <c r="C937" s="37" t="s">
        <v>361</v>
      </c>
      <c r="D937" s="38">
        <v>13468</v>
      </c>
      <c r="E937" s="37" t="s">
        <v>9</v>
      </c>
      <c r="F937" s="37" t="s">
        <v>365</v>
      </c>
      <c r="G937" s="39" t="s">
        <v>15</v>
      </c>
    </row>
    <row r="938" spans="1:7" x14ac:dyDescent="0.25">
      <c r="A938" s="35">
        <v>44386</v>
      </c>
      <c r="B938" s="36" t="s">
        <v>1003</v>
      </c>
      <c r="C938" s="37" t="s">
        <v>361</v>
      </c>
      <c r="D938" s="38">
        <v>13468</v>
      </c>
      <c r="E938" s="37" t="s">
        <v>9</v>
      </c>
      <c r="F938" s="37" t="s">
        <v>365</v>
      </c>
      <c r="G938" s="39" t="s">
        <v>15</v>
      </c>
    </row>
    <row r="939" spans="1:7" x14ac:dyDescent="0.25">
      <c r="A939" s="35">
        <v>44386</v>
      </c>
      <c r="B939" s="36" t="s">
        <v>1004</v>
      </c>
      <c r="C939" s="37" t="s">
        <v>361</v>
      </c>
      <c r="D939" s="38">
        <v>104657.28</v>
      </c>
      <c r="E939" s="37" t="s">
        <v>9</v>
      </c>
      <c r="F939" s="37" t="s">
        <v>362</v>
      </c>
      <c r="G939" s="39" t="s">
        <v>15</v>
      </c>
    </row>
    <row r="940" spans="1:7" x14ac:dyDescent="0.25">
      <c r="A940" s="35">
        <v>44391</v>
      </c>
      <c r="B940" s="36" t="s">
        <v>1005</v>
      </c>
      <c r="C940" s="37" t="s">
        <v>361</v>
      </c>
      <c r="D940" s="38">
        <v>13468</v>
      </c>
      <c r="E940" s="37" t="s">
        <v>9</v>
      </c>
      <c r="F940" s="37" t="s">
        <v>365</v>
      </c>
      <c r="G940" s="39" t="s">
        <v>15</v>
      </c>
    </row>
    <row r="941" spans="1:7" x14ac:dyDescent="0.25">
      <c r="A941" s="35">
        <v>44391</v>
      </c>
      <c r="B941" s="36" t="s">
        <v>1006</v>
      </c>
      <c r="C941" s="37" t="s">
        <v>361</v>
      </c>
      <c r="D941" s="38">
        <v>104464.43</v>
      </c>
      <c r="E941" s="37" t="s">
        <v>9</v>
      </c>
      <c r="F941" s="37" t="s">
        <v>362</v>
      </c>
      <c r="G941" s="39" t="s">
        <v>15</v>
      </c>
    </row>
    <row r="942" spans="1:7" x14ac:dyDescent="0.25">
      <c r="A942" s="35">
        <v>44429</v>
      </c>
      <c r="B942" s="36" t="s">
        <v>1007</v>
      </c>
      <c r="C942" s="37" t="s">
        <v>361</v>
      </c>
      <c r="D942" s="38">
        <v>100896.56</v>
      </c>
      <c r="E942" s="37" t="s">
        <v>9</v>
      </c>
      <c r="F942" s="37" t="s">
        <v>362</v>
      </c>
      <c r="G942" s="39" t="s">
        <v>15</v>
      </c>
    </row>
    <row r="943" spans="1:7" x14ac:dyDescent="0.25">
      <c r="A943" s="35">
        <v>44429</v>
      </c>
      <c r="B943" s="36" t="s">
        <v>1008</v>
      </c>
      <c r="C943" s="37" t="s">
        <v>361</v>
      </c>
      <c r="D943" s="38">
        <v>13468</v>
      </c>
      <c r="E943" s="37" t="s">
        <v>9</v>
      </c>
      <c r="F943" s="37" t="s">
        <v>365</v>
      </c>
      <c r="G943" s="39" t="s">
        <v>15</v>
      </c>
    </row>
    <row r="944" spans="1:7" x14ac:dyDescent="0.25">
      <c r="A944" s="35">
        <v>44650</v>
      </c>
      <c r="B944" s="36" t="s">
        <v>161</v>
      </c>
      <c r="C944" s="37" t="s">
        <v>16</v>
      </c>
      <c r="D944" s="38">
        <v>3550</v>
      </c>
      <c r="E944" s="37" t="s">
        <v>9</v>
      </c>
      <c r="F944" s="37" t="s">
        <v>962</v>
      </c>
      <c r="G944" s="39" t="s">
        <v>15</v>
      </c>
    </row>
    <row r="945" spans="1:7" x14ac:dyDescent="0.25">
      <c r="A945" s="35">
        <v>42965</v>
      </c>
      <c r="B945" s="36"/>
      <c r="C945" s="37" t="s">
        <v>1009</v>
      </c>
      <c r="D945" s="37">
        <v>64800</v>
      </c>
      <c r="E945" s="37" t="s">
        <v>23</v>
      </c>
      <c r="F945" s="37"/>
      <c r="G945" s="39" t="s">
        <v>680</v>
      </c>
    </row>
    <row r="946" spans="1:7" x14ac:dyDescent="0.25">
      <c r="A946" s="35">
        <v>43051</v>
      </c>
      <c r="B946" s="36"/>
      <c r="C946" s="37" t="s">
        <v>1010</v>
      </c>
      <c r="D946" s="38">
        <v>20000</v>
      </c>
      <c r="E946" s="37" t="s">
        <v>23</v>
      </c>
      <c r="F946" s="37" t="s">
        <v>1011</v>
      </c>
      <c r="G946" s="39" t="s">
        <v>456</v>
      </c>
    </row>
    <row r="947" spans="1:7" x14ac:dyDescent="0.25">
      <c r="A947" s="35">
        <v>43055</v>
      </c>
      <c r="B947" s="36"/>
      <c r="C947" s="37" t="s">
        <v>1012</v>
      </c>
      <c r="D947" s="38">
        <v>90380</v>
      </c>
      <c r="E947" s="37" t="s">
        <v>23</v>
      </c>
      <c r="F947" s="37"/>
      <c r="G947" s="39" t="s">
        <v>1013</v>
      </c>
    </row>
    <row r="948" spans="1:7" x14ac:dyDescent="0.25">
      <c r="A948" s="35">
        <v>43190</v>
      </c>
      <c r="B948" s="36"/>
      <c r="C948" s="37" t="s">
        <v>1014</v>
      </c>
      <c r="D948" s="37">
        <v>88011</v>
      </c>
      <c r="E948" s="37" t="s">
        <v>23</v>
      </c>
      <c r="F948" s="37"/>
      <c r="G948" s="39" t="s">
        <v>1013</v>
      </c>
    </row>
    <row r="949" spans="1:7" x14ac:dyDescent="0.25">
      <c r="A949" s="35">
        <v>43190</v>
      </c>
      <c r="B949" s="36"/>
      <c r="C949" s="37" t="s">
        <v>1015</v>
      </c>
      <c r="D949" s="37">
        <v>2218926</v>
      </c>
      <c r="E949" s="37" t="s">
        <v>23</v>
      </c>
      <c r="F949" s="37"/>
      <c r="G949" s="39" t="s">
        <v>1013</v>
      </c>
    </row>
    <row r="950" spans="1:7" x14ac:dyDescent="0.25">
      <c r="A950" s="35">
        <v>43190</v>
      </c>
      <c r="B950" s="36"/>
      <c r="C950" s="37" t="s">
        <v>1015</v>
      </c>
      <c r="D950" s="37">
        <v>111333</v>
      </c>
      <c r="E950" s="37" t="s">
        <v>23</v>
      </c>
      <c r="F950" s="37"/>
      <c r="G950" s="39" t="s">
        <v>1013</v>
      </c>
    </row>
    <row r="951" spans="1:7" x14ac:dyDescent="0.25">
      <c r="A951" s="35">
        <v>43192</v>
      </c>
      <c r="B951" s="36"/>
      <c r="C951" s="37" t="s">
        <v>1015</v>
      </c>
      <c r="D951" s="37">
        <v>1254121</v>
      </c>
      <c r="E951" s="37" t="s">
        <v>23</v>
      </c>
      <c r="F951" s="37"/>
      <c r="G951" s="39" t="s">
        <v>1013</v>
      </c>
    </row>
    <row r="952" spans="1:7" x14ac:dyDescent="0.25">
      <c r="A952" s="35">
        <v>43234</v>
      </c>
      <c r="B952" s="36">
        <v>14</v>
      </c>
      <c r="C952" s="37" t="s">
        <v>1016</v>
      </c>
      <c r="D952" s="37">
        <v>75000</v>
      </c>
      <c r="E952" s="37" t="s">
        <v>23</v>
      </c>
      <c r="F952" s="37"/>
      <c r="G952" s="39" t="s">
        <v>26</v>
      </c>
    </row>
    <row r="953" spans="1:7" x14ac:dyDescent="0.25">
      <c r="A953" s="35">
        <v>43255</v>
      </c>
      <c r="B953" s="36">
        <v>20</v>
      </c>
      <c r="C953" s="37" t="s">
        <v>1016</v>
      </c>
      <c r="D953" s="37">
        <v>75000</v>
      </c>
      <c r="E953" s="37" t="s">
        <v>23</v>
      </c>
      <c r="F953" s="37"/>
      <c r="G953" s="39" t="s">
        <v>26</v>
      </c>
    </row>
    <row r="954" spans="1:7" x14ac:dyDescent="0.25">
      <c r="A954" s="35">
        <v>43676</v>
      </c>
      <c r="B954" s="36"/>
      <c r="C954" s="37" t="s">
        <v>152</v>
      </c>
      <c r="D954" s="37">
        <v>20800</v>
      </c>
      <c r="E954" s="43" t="s">
        <v>9</v>
      </c>
      <c r="F954" s="37" t="s">
        <v>133</v>
      </c>
      <c r="G954" s="39" t="s">
        <v>15</v>
      </c>
    </row>
    <row r="955" spans="1:7" x14ac:dyDescent="0.25">
      <c r="A955" s="35">
        <v>43458</v>
      </c>
      <c r="B955" s="36">
        <v>905</v>
      </c>
      <c r="C955" s="37" t="s">
        <v>711</v>
      </c>
      <c r="D955" s="37">
        <v>50000</v>
      </c>
      <c r="E955" s="37" t="s">
        <v>23</v>
      </c>
      <c r="F955" s="37" t="s">
        <v>1011</v>
      </c>
      <c r="G955" s="39" t="s">
        <v>26</v>
      </c>
    </row>
    <row r="956" spans="1:7" x14ac:dyDescent="0.25">
      <c r="A956" s="35">
        <v>43495</v>
      </c>
      <c r="B956" s="36">
        <v>3930</v>
      </c>
      <c r="C956" s="37" t="s">
        <v>152</v>
      </c>
      <c r="D956" s="37">
        <v>113526</v>
      </c>
      <c r="E956" s="43" t="s">
        <v>9</v>
      </c>
      <c r="F956" s="37" t="s">
        <v>133</v>
      </c>
      <c r="G956" s="39" t="s">
        <v>15</v>
      </c>
    </row>
    <row r="957" spans="1:7" x14ac:dyDescent="0.25">
      <c r="A957" s="35">
        <v>43501</v>
      </c>
      <c r="B957" s="36"/>
      <c r="C957" s="37" t="s">
        <v>1017</v>
      </c>
      <c r="D957" s="37">
        <v>68681.7</v>
      </c>
      <c r="E957" s="37" t="s">
        <v>23</v>
      </c>
      <c r="F957" s="37"/>
      <c r="G957" s="39" t="s">
        <v>680</v>
      </c>
    </row>
    <row r="958" spans="1:7" x14ac:dyDescent="0.25">
      <c r="A958" s="35">
        <v>43505</v>
      </c>
      <c r="B958" s="36"/>
      <c r="C958" s="37" t="s">
        <v>1018</v>
      </c>
      <c r="D958" s="37">
        <v>50000</v>
      </c>
      <c r="E958" s="37" t="s">
        <v>23</v>
      </c>
      <c r="F958" s="37"/>
      <c r="G958" s="39" t="s">
        <v>26</v>
      </c>
    </row>
    <row r="959" spans="1:7" x14ac:dyDescent="0.25">
      <c r="A959" s="35">
        <v>43515</v>
      </c>
      <c r="B959" s="36">
        <v>4225</v>
      </c>
      <c r="C959" s="37" t="s">
        <v>152</v>
      </c>
      <c r="D959" s="37">
        <v>162578</v>
      </c>
      <c r="E959" s="43" t="s">
        <v>9</v>
      </c>
      <c r="F959" s="37" t="s">
        <v>133</v>
      </c>
      <c r="G959" s="39" t="s">
        <v>15</v>
      </c>
    </row>
    <row r="960" spans="1:7" x14ac:dyDescent="0.25">
      <c r="A960" s="35">
        <v>43555</v>
      </c>
      <c r="B960" s="36"/>
      <c r="C960" s="37" t="s">
        <v>1014</v>
      </c>
      <c r="D960" s="37">
        <v>109105</v>
      </c>
      <c r="E960" s="37" t="s">
        <v>23</v>
      </c>
      <c r="F960" s="37"/>
      <c r="G960" s="39" t="s">
        <v>1013</v>
      </c>
    </row>
    <row r="961" spans="1:7" x14ac:dyDescent="0.25">
      <c r="A961" s="35">
        <v>43555</v>
      </c>
      <c r="B961" s="36"/>
      <c r="C961" s="37" t="s">
        <v>1015</v>
      </c>
      <c r="D961" s="37">
        <v>148444</v>
      </c>
      <c r="E961" s="37" t="s">
        <v>23</v>
      </c>
      <c r="F961" s="37"/>
      <c r="G961" s="39" t="s">
        <v>1013</v>
      </c>
    </row>
    <row r="962" spans="1:7" x14ac:dyDescent="0.25">
      <c r="A962" s="35">
        <v>43555</v>
      </c>
      <c r="B962" s="36"/>
      <c r="C962" s="37" t="s">
        <v>1015</v>
      </c>
      <c r="D962" s="37">
        <v>117757</v>
      </c>
      <c r="E962" s="37" t="s">
        <v>23</v>
      </c>
      <c r="F962" s="37"/>
      <c r="G962" s="39" t="s">
        <v>1013</v>
      </c>
    </row>
    <row r="963" spans="1:7" x14ac:dyDescent="0.25">
      <c r="A963" s="35">
        <v>43555</v>
      </c>
      <c r="B963" s="36"/>
      <c r="C963" s="37" t="s">
        <v>1019</v>
      </c>
      <c r="D963" s="38">
        <v>6000</v>
      </c>
      <c r="E963" s="37" t="s">
        <v>23</v>
      </c>
      <c r="F963" s="37"/>
      <c r="G963" s="39" t="s">
        <v>680</v>
      </c>
    </row>
    <row r="964" spans="1:7" x14ac:dyDescent="0.25">
      <c r="A964" s="35">
        <v>43555</v>
      </c>
      <c r="B964" s="36"/>
      <c r="C964" s="37" t="s">
        <v>1020</v>
      </c>
      <c r="D964" s="37">
        <v>1496000</v>
      </c>
      <c r="E964" s="37" t="s">
        <v>9</v>
      </c>
      <c r="F964" s="37"/>
      <c r="G964" s="39" t="s">
        <v>15</v>
      </c>
    </row>
    <row r="965" spans="1:7" x14ac:dyDescent="0.25">
      <c r="A965" s="35">
        <v>43555</v>
      </c>
      <c r="B965" s="36"/>
      <c r="C965" s="37" t="s">
        <v>1021</v>
      </c>
      <c r="D965" s="37">
        <v>1100000</v>
      </c>
      <c r="E965" s="37" t="s">
        <v>9</v>
      </c>
      <c r="F965" s="37" t="s">
        <v>1022</v>
      </c>
      <c r="G965" s="39" t="s">
        <v>15</v>
      </c>
    </row>
    <row r="966" spans="1:7" x14ac:dyDescent="0.25">
      <c r="A966" s="35">
        <v>43555</v>
      </c>
      <c r="B966" s="36"/>
      <c r="C966" s="37" t="s">
        <v>1023</v>
      </c>
      <c r="D966" s="37">
        <v>25000001</v>
      </c>
      <c r="E966" s="37" t="s">
        <v>23</v>
      </c>
      <c r="F966" s="37"/>
      <c r="G966" s="39" t="s">
        <v>680</v>
      </c>
    </row>
    <row r="967" spans="1:7" x14ac:dyDescent="0.25">
      <c r="A967" s="35">
        <v>43663</v>
      </c>
      <c r="B967" s="36"/>
      <c r="C967" s="37" t="s">
        <v>1012</v>
      </c>
      <c r="D967" s="37">
        <v>590000</v>
      </c>
      <c r="E967" s="37" t="s">
        <v>23</v>
      </c>
      <c r="F967" s="37"/>
      <c r="G967" s="39" t="s">
        <v>1013</v>
      </c>
    </row>
    <row r="968" spans="1:7" x14ac:dyDescent="0.25">
      <c r="A968" s="35">
        <v>43663</v>
      </c>
      <c r="B968" s="36"/>
      <c r="C968" s="37" t="s">
        <v>1012</v>
      </c>
      <c r="D968" s="37">
        <v>97500</v>
      </c>
      <c r="E968" s="37" t="s">
        <v>23</v>
      </c>
      <c r="F968" s="37"/>
      <c r="G968" s="39" t="s">
        <v>1013</v>
      </c>
    </row>
    <row r="969" spans="1:7" x14ac:dyDescent="0.25">
      <c r="A969" s="35">
        <v>43663</v>
      </c>
      <c r="B969" s="36"/>
      <c r="C969" s="37" t="s">
        <v>1012</v>
      </c>
      <c r="D969" s="37">
        <v>18698</v>
      </c>
      <c r="E969" s="37" t="s">
        <v>23</v>
      </c>
      <c r="F969" s="37"/>
      <c r="G969" s="39" t="s">
        <v>1013</v>
      </c>
    </row>
    <row r="970" spans="1:7" x14ac:dyDescent="0.25">
      <c r="A970" s="35">
        <v>43668</v>
      </c>
      <c r="B970" s="36"/>
      <c r="C970" s="37" t="s">
        <v>1024</v>
      </c>
      <c r="D970" s="37">
        <v>137263</v>
      </c>
      <c r="E970" s="37" t="s">
        <v>23</v>
      </c>
      <c r="F970" s="37"/>
      <c r="G970" s="39" t="s">
        <v>1013</v>
      </c>
    </row>
    <row r="971" spans="1:7" x14ac:dyDescent="0.25">
      <c r="A971" s="35">
        <v>43668</v>
      </c>
      <c r="B971" s="36"/>
      <c r="C971" s="37" t="s">
        <v>1012</v>
      </c>
      <c r="D971" s="37">
        <v>28153</v>
      </c>
      <c r="E971" s="37" t="s">
        <v>23</v>
      </c>
      <c r="F971" s="37"/>
      <c r="G971" s="39" t="s">
        <v>1013</v>
      </c>
    </row>
    <row r="972" spans="1:7" x14ac:dyDescent="0.25">
      <c r="A972" s="35">
        <v>43680</v>
      </c>
      <c r="B972" s="36"/>
      <c r="C972" s="37" t="s">
        <v>1012</v>
      </c>
      <c r="D972" s="37">
        <v>8437</v>
      </c>
      <c r="E972" s="37" t="s">
        <v>23</v>
      </c>
      <c r="F972" s="37"/>
      <c r="G972" s="39" t="s">
        <v>1013</v>
      </c>
    </row>
    <row r="973" spans="1:7" x14ac:dyDescent="0.25">
      <c r="A973" s="35">
        <v>43686</v>
      </c>
      <c r="B973" s="36"/>
      <c r="C973" s="37" t="s">
        <v>1025</v>
      </c>
      <c r="D973" s="37">
        <v>689742</v>
      </c>
      <c r="E973" s="37" t="s">
        <v>23</v>
      </c>
      <c r="F973" s="37"/>
      <c r="G973" s="39" t="s">
        <v>1013</v>
      </c>
    </row>
    <row r="974" spans="1:7" x14ac:dyDescent="0.25">
      <c r="A974" s="35">
        <v>43715</v>
      </c>
      <c r="B974" s="36"/>
      <c r="C974" s="37" t="s">
        <v>1012</v>
      </c>
      <c r="D974" s="37">
        <v>151166.84</v>
      </c>
      <c r="E974" s="37" t="s">
        <v>23</v>
      </c>
      <c r="F974" s="37"/>
      <c r="G974" s="39" t="s">
        <v>1013</v>
      </c>
    </row>
    <row r="975" spans="1:7" x14ac:dyDescent="0.25">
      <c r="A975" s="35">
        <v>43735</v>
      </c>
      <c r="B975" s="36"/>
      <c r="C975" s="37" t="s">
        <v>1012</v>
      </c>
      <c r="D975" s="37">
        <v>752700</v>
      </c>
      <c r="E975" s="37" t="s">
        <v>23</v>
      </c>
      <c r="F975" s="37"/>
      <c r="G975" s="39" t="s">
        <v>1013</v>
      </c>
    </row>
    <row r="976" spans="1:7" x14ac:dyDescent="0.25">
      <c r="A976" s="35">
        <v>43743</v>
      </c>
      <c r="B976" s="36"/>
      <c r="C976" s="37" t="s">
        <v>1012</v>
      </c>
      <c r="D976" s="37">
        <v>151166.84</v>
      </c>
      <c r="E976" s="37" t="s">
        <v>23</v>
      </c>
      <c r="F976" s="37"/>
      <c r="G976" s="39" t="s">
        <v>1013</v>
      </c>
    </row>
    <row r="977" spans="1:7" x14ac:dyDescent="0.25">
      <c r="A977" s="35">
        <v>43759</v>
      </c>
      <c r="B977" s="36"/>
      <c r="C977" s="37" t="s">
        <v>1012</v>
      </c>
      <c r="D977" s="37">
        <v>56402</v>
      </c>
      <c r="E977" s="37" t="s">
        <v>23</v>
      </c>
      <c r="F977" s="37"/>
      <c r="G977" s="39" t="s">
        <v>1013</v>
      </c>
    </row>
    <row r="978" spans="1:7" x14ac:dyDescent="0.25">
      <c r="A978" s="35">
        <v>43773</v>
      </c>
      <c r="B978" s="36"/>
      <c r="C978" s="37" t="s">
        <v>1026</v>
      </c>
      <c r="D978" s="37">
        <v>37000</v>
      </c>
      <c r="E978" s="37" t="s">
        <v>9</v>
      </c>
      <c r="F978" s="37" t="s">
        <v>1022</v>
      </c>
      <c r="G978" s="39" t="s">
        <v>15</v>
      </c>
    </row>
    <row r="979" spans="1:7" x14ac:dyDescent="0.25">
      <c r="A979" s="35">
        <v>43775</v>
      </c>
      <c r="B979" s="36">
        <v>35</v>
      </c>
      <c r="C979" s="37" t="s">
        <v>1027</v>
      </c>
      <c r="D979" s="37">
        <v>189036</v>
      </c>
      <c r="E979" s="37" t="s">
        <v>9</v>
      </c>
      <c r="F979" s="37"/>
      <c r="G979" s="39" t="s">
        <v>21</v>
      </c>
    </row>
    <row r="980" spans="1:7" x14ac:dyDescent="0.25">
      <c r="A980" s="35">
        <v>43776</v>
      </c>
      <c r="B980" s="36"/>
      <c r="C980" s="37" t="s">
        <v>1012</v>
      </c>
      <c r="D980" s="37">
        <v>151166.84</v>
      </c>
      <c r="E980" s="37" t="s">
        <v>23</v>
      </c>
      <c r="F980" s="37"/>
      <c r="G980" s="39" t="s">
        <v>1013</v>
      </c>
    </row>
    <row r="981" spans="1:7" x14ac:dyDescent="0.25">
      <c r="A981" s="35">
        <v>43806</v>
      </c>
      <c r="B981" s="36"/>
      <c r="C981" s="37" t="s">
        <v>1012</v>
      </c>
      <c r="D981" s="37">
        <v>241458.38</v>
      </c>
      <c r="E981" s="37" t="s">
        <v>23</v>
      </c>
      <c r="F981" s="37"/>
      <c r="G981" s="39" t="s">
        <v>1013</v>
      </c>
    </row>
    <row r="982" spans="1:7" x14ac:dyDescent="0.25">
      <c r="A982" s="35">
        <v>43812</v>
      </c>
      <c r="B982" s="36"/>
      <c r="C982" s="37" t="s">
        <v>1012</v>
      </c>
      <c r="D982" s="37">
        <v>15260</v>
      </c>
      <c r="E982" s="37" t="s">
        <v>23</v>
      </c>
      <c r="F982" s="37"/>
      <c r="G982" s="39" t="s">
        <v>1013</v>
      </c>
    </row>
    <row r="983" spans="1:7" x14ac:dyDescent="0.25">
      <c r="A983" s="35">
        <v>43837</v>
      </c>
      <c r="B983" s="36"/>
      <c r="C983" s="37" t="s">
        <v>1012</v>
      </c>
      <c r="D983" s="37">
        <v>241458.38</v>
      </c>
      <c r="E983" s="37" t="s">
        <v>23</v>
      </c>
      <c r="F983" s="37"/>
      <c r="G983" s="39" t="s">
        <v>1013</v>
      </c>
    </row>
    <row r="984" spans="1:7" x14ac:dyDescent="0.25">
      <c r="A984" s="35">
        <v>43840</v>
      </c>
      <c r="B984" s="36"/>
      <c r="C984" s="37" t="s">
        <v>1028</v>
      </c>
      <c r="D984" s="37">
        <v>44931</v>
      </c>
      <c r="E984" s="37" t="s">
        <v>23</v>
      </c>
      <c r="F984" s="37"/>
      <c r="G984" s="39" t="s">
        <v>1013</v>
      </c>
    </row>
    <row r="985" spans="1:7" x14ac:dyDescent="0.25">
      <c r="A985" s="35">
        <v>43852</v>
      </c>
      <c r="B985" s="36"/>
      <c r="C985" s="37" t="s">
        <v>1029</v>
      </c>
      <c r="D985" s="37">
        <v>74222</v>
      </c>
      <c r="E985" s="37" t="s">
        <v>23</v>
      </c>
      <c r="F985" s="37"/>
      <c r="G985" s="39" t="s">
        <v>1013</v>
      </c>
    </row>
    <row r="986" spans="1:7" x14ac:dyDescent="0.25">
      <c r="A986" s="35">
        <v>43853</v>
      </c>
      <c r="B986" s="36"/>
      <c r="C986" s="37" t="s">
        <v>1030</v>
      </c>
      <c r="D986" s="37">
        <v>1220524</v>
      </c>
      <c r="E986" s="37" t="s">
        <v>23</v>
      </c>
      <c r="F986" s="37"/>
      <c r="G986" s="39" t="s">
        <v>1013</v>
      </c>
    </row>
    <row r="987" spans="1:7" x14ac:dyDescent="0.25">
      <c r="A987" s="35">
        <v>43868</v>
      </c>
      <c r="B987" s="36"/>
      <c r="C987" s="37" t="s">
        <v>1012</v>
      </c>
      <c r="D987" s="37">
        <v>241458.38</v>
      </c>
      <c r="E987" s="37" t="s">
        <v>23</v>
      </c>
      <c r="F987" s="37"/>
      <c r="G987" s="39" t="s">
        <v>1013</v>
      </c>
    </row>
    <row r="988" spans="1:7" x14ac:dyDescent="0.25">
      <c r="A988" s="35">
        <v>43870</v>
      </c>
      <c r="B988" s="36"/>
      <c r="C988" s="37" t="s">
        <v>1012</v>
      </c>
      <c r="D988" s="37">
        <v>237548.04</v>
      </c>
      <c r="E988" s="37" t="s">
        <v>23</v>
      </c>
      <c r="F988" s="37"/>
      <c r="G988" s="39" t="s">
        <v>1013</v>
      </c>
    </row>
    <row r="989" spans="1:7" x14ac:dyDescent="0.25">
      <c r="A989" s="35">
        <v>43872</v>
      </c>
      <c r="B989" s="36"/>
      <c r="C989" s="37" t="s">
        <v>1012</v>
      </c>
      <c r="D989" s="37">
        <v>3910.34</v>
      </c>
      <c r="E989" s="37" t="s">
        <v>23</v>
      </c>
      <c r="F989" s="37"/>
      <c r="G989" s="39" t="s">
        <v>1013</v>
      </c>
    </row>
    <row r="990" spans="1:7" x14ac:dyDescent="0.25">
      <c r="A990" s="35">
        <v>43897</v>
      </c>
      <c r="B990" s="36"/>
      <c r="C990" s="37" t="s">
        <v>1012</v>
      </c>
      <c r="D990" s="37">
        <v>290266.63</v>
      </c>
      <c r="E990" s="37" t="s">
        <v>23</v>
      </c>
      <c r="F990" s="37"/>
      <c r="G990" s="39" t="s">
        <v>1013</v>
      </c>
    </row>
    <row r="991" spans="1:7" x14ac:dyDescent="0.25">
      <c r="A991" s="35">
        <v>43906</v>
      </c>
      <c r="B991" s="36" t="s">
        <v>1031</v>
      </c>
      <c r="C991" s="37" t="s">
        <v>1032</v>
      </c>
      <c r="D991" s="37">
        <v>3325023</v>
      </c>
      <c r="E991" s="37" t="s">
        <v>9</v>
      </c>
      <c r="F991" s="37" t="s">
        <v>988</v>
      </c>
      <c r="G991" s="39" t="s">
        <v>770</v>
      </c>
    </row>
    <row r="992" spans="1:7" x14ac:dyDescent="0.25">
      <c r="A992" s="35">
        <v>43907</v>
      </c>
      <c r="B992" s="36"/>
      <c r="C992" s="37" t="s">
        <v>1028</v>
      </c>
      <c r="D992" s="37">
        <v>24889</v>
      </c>
      <c r="E992" s="37" t="s">
        <v>23</v>
      </c>
      <c r="F992" s="37"/>
      <c r="G992" s="39" t="s">
        <v>1013</v>
      </c>
    </row>
    <row r="993" spans="1:7" x14ac:dyDescent="0.25">
      <c r="A993" s="35">
        <v>43921</v>
      </c>
      <c r="B993" s="36"/>
      <c r="C993" s="37" t="s">
        <v>1033</v>
      </c>
      <c r="D993" s="37">
        <v>106826</v>
      </c>
      <c r="E993" s="37" t="s">
        <v>23</v>
      </c>
      <c r="F993" s="37" t="s">
        <v>983</v>
      </c>
      <c r="G993" s="39" t="s">
        <v>680</v>
      </c>
    </row>
    <row r="994" spans="1:7" x14ac:dyDescent="0.25">
      <c r="A994" s="35">
        <v>43930</v>
      </c>
      <c r="B994" s="36"/>
      <c r="C994" s="37" t="s">
        <v>1012</v>
      </c>
      <c r="D994" s="37">
        <v>205789.81</v>
      </c>
      <c r="E994" s="37" t="s">
        <v>23</v>
      </c>
      <c r="F994" s="37"/>
      <c r="G994" s="39" t="s">
        <v>1013</v>
      </c>
    </row>
    <row r="995" spans="1:7" x14ac:dyDescent="0.25">
      <c r="A995" s="35">
        <v>43939</v>
      </c>
      <c r="B995" s="36"/>
      <c r="C995" s="37" t="s">
        <v>1012</v>
      </c>
      <c r="D995" s="37">
        <v>192622.57</v>
      </c>
      <c r="E995" s="37" t="s">
        <v>23</v>
      </c>
      <c r="F995" s="37"/>
      <c r="G995" s="39" t="s">
        <v>1013</v>
      </c>
    </row>
    <row r="996" spans="1:7" x14ac:dyDescent="0.25">
      <c r="A996" s="35">
        <v>43958</v>
      </c>
      <c r="B996" s="36"/>
      <c r="C996" s="37" t="s">
        <v>1012</v>
      </c>
      <c r="D996" s="37">
        <v>398412.38</v>
      </c>
      <c r="E996" s="37" t="s">
        <v>23</v>
      </c>
      <c r="F996" s="37"/>
      <c r="G996" s="39" t="s">
        <v>1013</v>
      </c>
    </row>
    <row r="997" spans="1:7" x14ac:dyDescent="0.25">
      <c r="A997" s="35">
        <v>43971</v>
      </c>
      <c r="B997" s="36"/>
      <c r="C997" s="37" t="s">
        <v>1034</v>
      </c>
      <c r="D997" s="37">
        <v>796302</v>
      </c>
      <c r="E997" s="37" t="s">
        <v>23</v>
      </c>
      <c r="F997" s="37"/>
      <c r="G997" s="39" t="s">
        <v>1013</v>
      </c>
    </row>
    <row r="998" spans="1:7" x14ac:dyDescent="0.25">
      <c r="A998" s="35">
        <v>43983</v>
      </c>
      <c r="B998" s="36"/>
      <c r="C998" s="37" t="s">
        <v>1012</v>
      </c>
      <c r="D998" s="37">
        <v>796302</v>
      </c>
      <c r="E998" s="37" t="s">
        <v>23</v>
      </c>
      <c r="F998" s="37"/>
      <c r="G998" s="39" t="s">
        <v>1013</v>
      </c>
    </row>
    <row r="999" spans="1:7" x14ac:dyDescent="0.25">
      <c r="A999" s="35">
        <v>43989</v>
      </c>
      <c r="B999" s="36"/>
      <c r="C999" s="37" t="s">
        <v>1012</v>
      </c>
      <c r="D999" s="37">
        <v>398412.38</v>
      </c>
      <c r="E999" s="37" t="s">
        <v>23</v>
      </c>
      <c r="F999" s="37"/>
      <c r="G999" s="39" t="s">
        <v>1013</v>
      </c>
    </row>
    <row r="1000" spans="1:7" x14ac:dyDescent="0.25">
      <c r="A1000" s="35">
        <v>44019</v>
      </c>
      <c r="B1000" s="36"/>
      <c r="C1000" s="37" t="s">
        <v>1012</v>
      </c>
      <c r="D1000" s="37">
        <v>398412.38</v>
      </c>
      <c r="E1000" s="37" t="s">
        <v>23</v>
      </c>
      <c r="F1000" s="37"/>
      <c r="G1000" s="39" t="s">
        <v>1013</v>
      </c>
    </row>
    <row r="1001" spans="1:7" x14ac:dyDescent="0.25">
      <c r="A1001" s="35">
        <v>44050</v>
      </c>
      <c r="B1001" s="36"/>
      <c r="C1001" s="37" t="s">
        <v>1012</v>
      </c>
      <c r="D1001" s="37">
        <v>398412.38</v>
      </c>
      <c r="E1001" s="37" t="s">
        <v>23</v>
      </c>
      <c r="F1001" s="37"/>
      <c r="G1001" s="39" t="s">
        <v>1013</v>
      </c>
    </row>
    <row r="1002" spans="1:7" x14ac:dyDescent="0.25">
      <c r="A1002" s="35">
        <v>44061</v>
      </c>
      <c r="B1002" s="36" t="s">
        <v>1035</v>
      </c>
      <c r="C1002" s="37" t="s">
        <v>1032</v>
      </c>
      <c r="D1002" s="37">
        <v>1504000</v>
      </c>
      <c r="E1002" s="37" t="s">
        <v>9</v>
      </c>
      <c r="F1002" s="37" t="s">
        <v>988</v>
      </c>
      <c r="G1002" s="39" t="s">
        <v>770</v>
      </c>
    </row>
    <row r="1003" spans="1:7" x14ac:dyDescent="0.25">
      <c r="A1003" s="35">
        <v>44081</v>
      </c>
      <c r="B1003" s="36"/>
      <c r="C1003" s="37" t="s">
        <v>1012</v>
      </c>
      <c r="D1003" s="37">
        <v>349103.91</v>
      </c>
      <c r="E1003" s="37" t="s">
        <v>23</v>
      </c>
      <c r="F1003" s="37"/>
      <c r="G1003" s="39" t="s">
        <v>680</v>
      </c>
    </row>
    <row r="1004" spans="1:7" x14ac:dyDescent="0.25">
      <c r="A1004" s="35">
        <v>44090</v>
      </c>
      <c r="B1004" s="36"/>
      <c r="C1004" s="37" t="s">
        <v>1036</v>
      </c>
      <c r="D1004" s="37">
        <v>16092500</v>
      </c>
      <c r="E1004" s="37" t="s">
        <v>23</v>
      </c>
      <c r="F1004" s="37"/>
      <c r="G1004" s="39" t="s">
        <v>680</v>
      </c>
    </row>
    <row r="1005" spans="1:7" x14ac:dyDescent="0.25">
      <c r="A1005" s="35">
        <v>44111</v>
      </c>
      <c r="B1005" s="36"/>
      <c r="C1005" s="37" t="s">
        <v>1012</v>
      </c>
      <c r="D1005" s="37">
        <v>345193.5</v>
      </c>
      <c r="E1005" s="37" t="s">
        <v>23</v>
      </c>
      <c r="F1005" s="37"/>
      <c r="G1005" s="39" t="s">
        <v>680</v>
      </c>
    </row>
    <row r="1006" spans="1:7" x14ac:dyDescent="0.25">
      <c r="A1006" s="35">
        <v>44111</v>
      </c>
      <c r="B1006" s="36" t="s">
        <v>1037</v>
      </c>
      <c r="C1006" s="37" t="s">
        <v>1032</v>
      </c>
      <c r="D1006" s="37">
        <v>2229300</v>
      </c>
      <c r="E1006" s="37" t="s">
        <v>9</v>
      </c>
      <c r="F1006" s="37" t="s">
        <v>988</v>
      </c>
      <c r="G1006" s="39" t="s">
        <v>770</v>
      </c>
    </row>
    <row r="1007" spans="1:7" x14ac:dyDescent="0.25">
      <c r="A1007" s="35">
        <v>44119</v>
      </c>
      <c r="B1007" s="36"/>
      <c r="C1007" s="37" t="s">
        <v>1028</v>
      </c>
      <c r="D1007" s="37">
        <v>69659</v>
      </c>
      <c r="E1007" s="37" t="s">
        <v>23</v>
      </c>
      <c r="F1007" s="37"/>
      <c r="G1007" s="39" t="s">
        <v>1013</v>
      </c>
    </row>
    <row r="1008" spans="1:7" x14ac:dyDescent="0.25">
      <c r="A1008" s="35">
        <v>44142</v>
      </c>
      <c r="B1008" s="36"/>
      <c r="C1008" s="37" t="s">
        <v>1012</v>
      </c>
      <c r="D1008" s="37">
        <v>47420</v>
      </c>
      <c r="E1008" s="37" t="s">
        <v>23</v>
      </c>
      <c r="F1008" s="37"/>
      <c r="G1008" s="39" t="s">
        <v>1013</v>
      </c>
    </row>
    <row r="1009" spans="1:7" x14ac:dyDescent="0.25">
      <c r="A1009" s="35">
        <v>44142</v>
      </c>
      <c r="B1009" s="36"/>
      <c r="C1009" s="37" t="s">
        <v>1012</v>
      </c>
      <c r="D1009" s="37">
        <v>341254.24</v>
      </c>
      <c r="E1009" s="37" t="s">
        <v>23</v>
      </c>
      <c r="F1009" s="37"/>
      <c r="G1009" s="39" t="s">
        <v>1013</v>
      </c>
    </row>
    <row r="1010" spans="1:7" x14ac:dyDescent="0.25">
      <c r="A1010" s="35">
        <v>44144</v>
      </c>
      <c r="B1010" s="36"/>
      <c r="C1010" s="37" t="s">
        <v>1012</v>
      </c>
      <c r="D1010" s="37">
        <v>14677</v>
      </c>
      <c r="E1010" s="37" t="s">
        <v>23</v>
      </c>
      <c r="F1010" s="37"/>
      <c r="G1010" s="39" t="s">
        <v>1013</v>
      </c>
    </row>
    <row r="1011" spans="1:7" x14ac:dyDescent="0.25">
      <c r="A1011" s="35">
        <v>44147</v>
      </c>
      <c r="B1011" s="36"/>
      <c r="C1011" s="37" t="s">
        <v>1038</v>
      </c>
      <c r="D1011" s="37">
        <v>20000</v>
      </c>
      <c r="E1011" s="37" t="s">
        <v>9</v>
      </c>
      <c r="F1011" s="37" t="s">
        <v>1022</v>
      </c>
      <c r="G1011" s="39" t="s">
        <v>15</v>
      </c>
    </row>
    <row r="1012" spans="1:7" x14ac:dyDescent="0.25">
      <c r="A1012" s="35">
        <v>44148</v>
      </c>
      <c r="B1012" s="36"/>
      <c r="C1012" s="37" t="s">
        <v>1039</v>
      </c>
      <c r="D1012" s="37">
        <v>13000</v>
      </c>
      <c r="E1012" s="37" t="s">
        <v>9</v>
      </c>
      <c r="F1012" s="37" t="s">
        <v>1022</v>
      </c>
      <c r="G1012" s="39" t="s">
        <v>15</v>
      </c>
    </row>
    <row r="1013" spans="1:7" x14ac:dyDescent="0.25">
      <c r="A1013" s="35">
        <v>44148</v>
      </c>
      <c r="B1013" s="36"/>
      <c r="C1013" s="37" t="s">
        <v>1040</v>
      </c>
      <c r="D1013" s="37">
        <v>20000</v>
      </c>
      <c r="E1013" s="37" t="s">
        <v>9</v>
      </c>
      <c r="F1013" s="37" t="s">
        <v>1022</v>
      </c>
      <c r="G1013" s="39" t="s">
        <v>15</v>
      </c>
    </row>
    <row r="1014" spans="1:7" x14ac:dyDescent="0.25">
      <c r="A1014" s="35">
        <v>44148</v>
      </c>
      <c r="B1014" s="36"/>
      <c r="C1014" s="37" t="s">
        <v>1026</v>
      </c>
      <c r="D1014" s="37">
        <v>66000</v>
      </c>
      <c r="E1014" s="37" t="s">
        <v>9</v>
      </c>
      <c r="F1014" s="37" t="s">
        <v>1022</v>
      </c>
      <c r="G1014" s="39" t="s">
        <v>15</v>
      </c>
    </row>
    <row r="1015" spans="1:7" x14ac:dyDescent="0.25">
      <c r="A1015" s="35">
        <v>44172</v>
      </c>
      <c r="B1015" s="36"/>
      <c r="C1015" s="37" t="s">
        <v>1012</v>
      </c>
      <c r="D1015" s="37">
        <v>418005.31</v>
      </c>
      <c r="E1015" s="37" t="s">
        <v>23</v>
      </c>
      <c r="F1015" s="37"/>
      <c r="G1015" s="39" t="s">
        <v>1013</v>
      </c>
    </row>
    <row r="1016" spans="1:7" x14ac:dyDescent="0.25">
      <c r="A1016" s="35">
        <v>44172</v>
      </c>
      <c r="B1016" s="36"/>
      <c r="C1016" s="37" t="s">
        <v>1012</v>
      </c>
      <c r="D1016" s="37">
        <v>47420</v>
      </c>
      <c r="E1016" s="37" t="s">
        <v>23</v>
      </c>
      <c r="F1016" s="37"/>
      <c r="G1016" s="39" t="s">
        <v>1013</v>
      </c>
    </row>
    <row r="1017" spans="1:7" x14ac:dyDescent="0.25">
      <c r="A1017" s="35">
        <v>44198</v>
      </c>
      <c r="B1017" s="36"/>
      <c r="C1017" s="37" t="s">
        <v>1015</v>
      </c>
      <c r="D1017" s="37">
        <v>74222</v>
      </c>
      <c r="E1017" s="37" t="s">
        <v>23</v>
      </c>
      <c r="F1017" s="37"/>
      <c r="G1017" s="39" t="s">
        <v>1013</v>
      </c>
    </row>
    <row r="1018" spans="1:7" x14ac:dyDescent="0.25">
      <c r="A1018" s="35">
        <v>44203</v>
      </c>
      <c r="B1018" s="36"/>
      <c r="C1018" s="37" t="s">
        <v>1012</v>
      </c>
      <c r="D1018" s="37">
        <v>413065.86</v>
      </c>
      <c r="E1018" s="37" t="s">
        <v>23</v>
      </c>
      <c r="F1018" s="37"/>
      <c r="G1018" s="39" t="s">
        <v>1013</v>
      </c>
    </row>
    <row r="1019" spans="1:7" x14ac:dyDescent="0.25">
      <c r="A1019" s="35">
        <v>44203</v>
      </c>
      <c r="B1019" s="36"/>
      <c r="C1019" s="37" t="s">
        <v>1012</v>
      </c>
      <c r="D1019" s="37">
        <v>12116.6</v>
      </c>
      <c r="E1019" s="37" t="s">
        <v>23</v>
      </c>
      <c r="F1019" s="37"/>
      <c r="G1019" s="39" t="s">
        <v>1013</v>
      </c>
    </row>
    <row r="1020" spans="1:7" x14ac:dyDescent="0.25">
      <c r="A1020" s="35">
        <v>44204</v>
      </c>
      <c r="B1020" s="36"/>
      <c r="C1020" s="37" t="s">
        <v>1012</v>
      </c>
      <c r="D1020" s="37">
        <v>35303.4</v>
      </c>
      <c r="E1020" s="37" t="s">
        <v>23</v>
      </c>
      <c r="F1020" s="37"/>
      <c r="G1020" s="39" t="s">
        <v>1013</v>
      </c>
    </row>
    <row r="1021" spans="1:7" x14ac:dyDescent="0.25">
      <c r="A1021" s="35">
        <v>44234</v>
      </c>
      <c r="B1021" s="36"/>
      <c r="C1021" s="37" t="s">
        <v>1012</v>
      </c>
      <c r="D1021" s="37">
        <v>408089.98</v>
      </c>
      <c r="E1021" s="37" t="s">
        <v>23</v>
      </c>
      <c r="F1021" s="37"/>
      <c r="G1021" s="39" t="s">
        <v>1013</v>
      </c>
    </row>
    <row r="1022" spans="1:7" x14ac:dyDescent="0.25">
      <c r="A1022" s="35">
        <v>44234</v>
      </c>
      <c r="B1022" s="36"/>
      <c r="C1022" s="37" t="s">
        <v>1012</v>
      </c>
      <c r="D1022" s="37">
        <v>47420</v>
      </c>
      <c r="E1022" s="37" t="s">
        <v>23</v>
      </c>
      <c r="F1022" s="37"/>
      <c r="G1022" s="39" t="s">
        <v>1013</v>
      </c>
    </row>
    <row r="1023" spans="1:7" x14ac:dyDescent="0.25">
      <c r="A1023" s="35">
        <v>44262</v>
      </c>
      <c r="B1023" s="36"/>
      <c r="C1023" s="37" t="s">
        <v>1012</v>
      </c>
      <c r="D1023" s="37">
        <v>403077.41</v>
      </c>
      <c r="E1023" s="37" t="s">
        <v>23</v>
      </c>
      <c r="F1023" s="37"/>
      <c r="G1023" s="39" t="s">
        <v>1013</v>
      </c>
    </row>
    <row r="1024" spans="1:7" x14ac:dyDescent="0.25">
      <c r="A1024" s="35">
        <v>44262</v>
      </c>
      <c r="B1024" s="36"/>
      <c r="C1024" s="37" t="s">
        <v>1012</v>
      </c>
      <c r="D1024" s="37">
        <v>47420</v>
      </c>
      <c r="E1024" s="37" t="s">
        <v>23</v>
      </c>
      <c r="F1024" s="37"/>
      <c r="G1024" s="39" t="s">
        <v>1013</v>
      </c>
    </row>
    <row r="1025" spans="1:7" x14ac:dyDescent="0.25">
      <c r="A1025" s="35">
        <v>44272</v>
      </c>
      <c r="B1025" s="36"/>
      <c r="C1025" s="37" t="s">
        <v>1041</v>
      </c>
      <c r="D1025" s="37">
        <v>8654625</v>
      </c>
      <c r="E1025" s="37" t="s">
        <v>23</v>
      </c>
      <c r="F1025" s="37"/>
      <c r="G1025" s="39" t="s">
        <v>1013</v>
      </c>
    </row>
    <row r="1026" spans="1:7" x14ac:dyDescent="0.25">
      <c r="A1026" s="35">
        <v>44286</v>
      </c>
      <c r="B1026" s="36"/>
      <c r="C1026" s="37" t="s">
        <v>1014</v>
      </c>
      <c r="D1026" s="37">
        <v>133944</v>
      </c>
      <c r="E1026" s="37" t="s">
        <v>23</v>
      </c>
      <c r="F1026" s="37"/>
      <c r="G1026" s="39" t="s">
        <v>1013</v>
      </c>
    </row>
    <row r="1027" spans="1:7" x14ac:dyDescent="0.25">
      <c r="A1027" s="35">
        <v>44286</v>
      </c>
      <c r="B1027" s="36"/>
      <c r="C1027" s="37" t="s">
        <v>1015</v>
      </c>
      <c r="D1027" s="37">
        <v>1400484</v>
      </c>
      <c r="E1027" s="37" t="s">
        <v>23</v>
      </c>
      <c r="F1027" s="37"/>
      <c r="G1027" s="39" t="s">
        <v>1013</v>
      </c>
    </row>
    <row r="1028" spans="1:7" x14ac:dyDescent="0.25">
      <c r="A1028" s="35">
        <v>44286</v>
      </c>
      <c r="B1028" s="36"/>
      <c r="C1028" s="37" t="s">
        <v>1032</v>
      </c>
      <c r="D1028" s="37">
        <v>468898.19</v>
      </c>
      <c r="E1028" s="37" t="s">
        <v>9</v>
      </c>
      <c r="F1028" s="37" t="s">
        <v>988</v>
      </c>
      <c r="G1028" s="39" t="s">
        <v>770</v>
      </c>
    </row>
    <row r="1029" spans="1:7" x14ac:dyDescent="0.25">
      <c r="A1029" s="35">
        <v>44286</v>
      </c>
      <c r="B1029" s="36"/>
      <c r="C1029" s="37" t="s">
        <v>1021</v>
      </c>
      <c r="D1029" s="37">
        <v>3894067</v>
      </c>
      <c r="E1029" s="37" t="s">
        <v>9</v>
      </c>
      <c r="F1029" s="37" t="s">
        <v>1022</v>
      </c>
      <c r="G1029" s="39" t="s">
        <v>15</v>
      </c>
    </row>
    <row r="1030" spans="1:7" x14ac:dyDescent="0.25">
      <c r="A1030" s="35">
        <v>44287</v>
      </c>
      <c r="B1030" s="36" t="s">
        <v>1042</v>
      </c>
      <c r="C1030" s="37" t="s">
        <v>1032</v>
      </c>
      <c r="D1030" s="37">
        <v>2262829.48</v>
      </c>
      <c r="E1030" s="37" t="s">
        <v>9</v>
      </c>
      <c r="F1030" s="37" t="s">
        <v>988</v>
      </c>
      <c r="G1030" s="39" t="s">
        <v>770</v>
      </c>
    </row>
    <row r="1031" spans="1:7" x14ac:dyDescent="0.25">
      <c r="A1031" s="35">
        <v>44292</v>
      </c>
      <c r="B1031" s="36">
        <v>1</v>
      </c>
      <c r="C1031" s="37" t="s">
        <v>498</v>
      </c>
      <c r="D1031" s="37">
        <v>15932.54</v>
      </c>
      <c r="E1031" s="37" t="s">
        <v>9</v>
      </c>
      <c r="F1031" s="37"/>
      <c r="G1031" s="39" t="s">
        <v>21</v>
      </c>
    </row>
    <row r="1032" spans="1:7" x14ac:dyDescent="0.25">
      <c r="A1032" s="35">
        <v>44293</v>
      </c>
      <c r="B1032" s="36"/>
      <c r="C1032" s="37" t="s">
        <v>1012</v>
      </c>
      <c r="D1032" s="37">
        <v>388832.01</v>
      </c>
      <c r="E1032" s="37" t="s">
        <v>23</v>
      </c>
      <c r="F1032" s="37"/>
      <c r="G1032" s="39" t="s">
        <v>1013</v>
      </c>
    </row>
    <row r="1033" spans="1:7" x14ac:dyDescent="0.25">
      <c r="A1033" s="35">
        <v>44293</v>
      </c>
      <c r="B1033" s="36"/>
      <c r="C1033" s="37" t="s">
        <v>1012</v>
      </c>
      <c r="D1033" s="37">
        <v>47420</v>
      </c>
      <c r="E1033" s="37" t="s">
        <v>23</v>
      </c>
      <c r="F1033" s="37"/>
      <c r="G1033" s="39" t="s">
        <v>1013</v>
      </c>
    </row>
    <row r="1034" spans="1:7" x14ac:dyDescent="0.25">
      <c r="A1034" s="35">
        <v>44323</v>
      </c>
      <c r="B1034" s="36"/>
      <c r="C1034" s="37" t="s">
        <v>1012</v>
      </c>
      <c r="D1034" s="37">
        <v>47420</v>
      </c>
      <c r="E1034" s="37" t="s">
        <v>23</v>
      </c>
      <c r="F1034" s="37"/>
      <c r="G1034" s="39" t="s">
        <v>1013</v>
      </c>
    </row>
    <row r="1035" spans="1:7" x14ac:dyDescent="0.25">
      <c r="A1035" s="35">
        <v>44323</v>
      </c>
      <c r="B1035" s="36"/>
      <c r="C1035" s="37" t="s">
        <v>1012</v>
      </c>
      <c r="D1035" s="37">
        <v>383793.89</v>
      </c>
      <c r="E1035" s="37" t="s">
        <v>23</v>
      </c>
      <c r="F1035" s="37"/>
      <c r="G1035" s="39" t="s">
        <v>1013</v>
      </c>
    </row>
    <row r="1036" spans="1:7" x14ac:dyDescent="0.25">
      <c r="A1036" s="35">
        <v>44351</v>
      </c>
      <c r="B1036" s="36" t="s">
        <v>1043</v>
      </c>
      <c r="C1036" s="37" t="s">
        <v>1032</v>
      </c>
      <c r="D1036" s="37">
        <v>2991776.3</v>
      </c>
      <c r="E1036" s="37" t="s">
        <v>9</v>
      </c>
      <c r="F1036" s="37" t="s">
        <v>988</v>
      </c>
      <c r="G1036" s="39" t="s">
        <v>770</v>
      </c>
    </row>
    <row r="1037" spans="1:7" x14ac:dyDescent="0.25">
      <c r="A1037" s="35">
        <v>44354</v>
      </c>
      <c r="B1037" s="36"/>
      <c r="C1037" s="37" t="s">
        <v>1012</v>
      </c>
      <c r="D1037" s="37">
        <v>378719.46</v>
      </c>
      <c r="E1037" s="37" t="s">
        <v>23</v>
      </c>
      <c r="F1037" s="37"/>
      <c r="G1037" s="39" t="s">
        <v>1013</v>
      </c>
    </row>
    <row r="1038" spans="1:7" x14ac:dyDescent="0.25">
      <c r="A1038" s="35">
        <v>44354</v>
      </c>
      <c r="B1038" s="36"/>
      <c r="C1038" s="37" t="s">
        <v>1012</v>
      </c>
      <c r="D1038" s="37">
        <v>47420</v>
      </c>
      <c r="E1038" s="37" t="s">
        <v>23</v>
      </c>
      <c r="F1038" s="37"/>
      <c r="G1038" s="39" t="s">
        <v>1013</v>
      </c>
    </row>
    <row r="1039" spans="1:7" x14ac:dyDescent="0.25">
      <c r="A1039" s="35">
        <v>44354</v>
      </c>
      <c r="B1039" s="36"/>
      <c r="C1039" s="37" t="s">
        <v>1012</v>
      </c>
      <c r="D1039" s="37">
        <v>47420</v>
      </c>
      <c r="E1039" s="37" t="s">
        <v>23</v>
      </c>
      <c r="F1039" s="37"/>
      <c r="G1039" s="39" t="s">
        <v>1013</v>
      </c>
    </row>
    <row r="1040" spans="1:7" x14ac:dyDescent="0.25">
      <c r="A1040" s="35">
        <v>44384</v>
      </c>
      <c r="B1040" s="36"/>
      <c r="C1040" s="37" t="s">
        <v>1012</v>
      </c>
      <c r="D1040" s="37">
        <v>373248.52</v>
      </c>
      <c r="E1040" s="37" t="s">
        <v>23</v>
      </c>
      <c r="F1040" s="37"/>
      <c r="G1040" s="39" t="s">
        <v>1013</v>
      </c>
    </row>
    <row r="1041" spans="1:7" x14ac:dyDescent="0.25">
      <c r="A1041" s="35">
        <v>44415</v>
      </c>
      <c r="B1041" s="36"/>
      <c r="C1041" s="37" t="s">
        <v>1012</v>
      </c>
      <c r="D1041" s="37">
        <v>357808.94</v>
      </c>
      <c r="E1041" s="37" t="s">
        <v>23</v>
      </c>
      <c r="F1041" s="37"/>
      <c r="G1041" s="39" t="s">
        <v>1013</v>
      </c>
    </row>
    <row r="1042" spans="1:7" x14ac:dyDescent="0.25">
      <c r="A1042" s="35">
        <v>44419</v>
      </c>
      <c r="B1042" s="36"/>
      <c r="C1042" s="37" t="s">
        <v>1012</v>
      </c>
      <c r="D1042" s="37">
        <v>47420</v>
      </c>
      <c r="E1042" s="37" t="s">
        <v>23</v>
      </c>
      <c r="F1042" s="37"/>
      <c r="G1042" s="39" t="s">
        <v>1013</v>
      </c>
    </row>
    <row r="1043" spans="1:7" x14ac:dyDescent="0.25">
      <c r="A1043" s="35">
        <v>44446</v>
      </c>
      <c r="B1043" s="36"/>
      <c r="C1043" s="37" t="s">
        <v>1012</v>
      </c>
      <c r="D1043" s="37">
        <v>445199.13</v>
      </c>
      <c r="E1043" s="37" t="s">
        <v>23</v>
      </c>
      <c r="F1043" s="37"/>
      <c r="G1043" s="39" t="s">
        <v>1013</v>
      </c>
    </row>
    <row r="1044" spans="1:7" x14ac:dyDescent="0.25">
      <c r="A1044" s="35">
        <v>44446</v>
      </c>
      <c r="B1044" s="36"/>
      <c r="C1044" s="37" t="s">
        <v>1012</v>
      </c>
      <c r="D1044" s="37">
        <v>47420</v>
      </c>
      <c r="E1044" s="37" t="s">
        <v>23</v>
      </c>
      <c r="F1044" s="37"/>
      <c r="G1044" s="39" t="s">
        <v>1013</v>
      </c>
    </row>
    <row r="1045" spans="1:7" x14ac:dyDescent="0.25">
      <c r="A1045" s="35">
        <v>44446</v>
      </c>
      <c r="B1045" s="36"/>
      <c r="C1045" s="37" t="s">
        <v>1012</v>
      </c>
      <c r="D1045" s="37">
        <v>9087356</v>
      </c>
      <c r="E1045" s="37" t="s">
        <v>23</v>
      </c>
      <c r="F1045" s="37"/>
      <c r="G1045" s="39" t="s">
        <v>1013</v>
      </c>
    </row>
    <row r="1046" spans="1:7" x14ac:dyDescent="0.25">
      <c r="A1046" s="35">
        <v>44476</v>
      </c>
      <c r="B1046" s="36"/>
      <c r="C1046" s="37" t="s">
        <v>1012</v>
      </c>
      <c r="D1046" s="37">
        <v>47420</v>
      </c>
      <c r="E1046" s="37" t="s">
        <v>23</v>
      </c>
      <c r="F1046" s="37"/>
      <c r="G1046" s="39" t="s">
        <v>1013</v>
      </c>
    </row>
    <row r="1047" spans="1:7" x14ac:dyDescent="0.25">
      <c r="A1047" s="35">
        <v>44476</v>
      </c>
      <c r="B1047" s="36"/>
      <c r="C1047" s="37" t="s">
        <v>1012</v>
      </c>
      <c r="D1047" s="37">
        <v>438816.52</v>
      </c>
      <c r="E1047" s="37" t="s">
        <v>23</v>
      </c>
      <c r="F1047" s="37"/>
      <c r="G1047" s="39" t="s">
        <v>1013</v>
      </c>
    </row>
    <row r="1048" spans="1:7" x14ac:dyDescent="0.25">
      <c r="A1048" s="35">
        <v>44507</v>
      </c>
      <c r="B1048" s="36"/>
      <c r="C1048" s="37" t="s">
        <v>1012</v>
      </c>
      <c r="D1048" s="37">
        <v>432389.24</v>
      </c>
      <c r="E1048" s="37" t="s">
        <v>23</v>
      </c>
      <c r="F1048" s="37"/>
      <c r="G1048" s="39" t="s">
        <v>1013</v>
      </c>
    </row>
    <row r="1049" spans="1:7" x14ac:dyDescent="0.25">
      <c r="A1049" s="35">
        <v>44507</v>
      </c>
      <c r="B1049" s="36"/>
      <c r="C1049" s="37" t="s">
        <v>1012</v>
      </c>
      <c r="D1049" s="37">
        <v>47420</v>
      </c>
      <c r="E1049" s="37" t="s">
        <v>23</v>
      </c>
      <c r="F1049" s="37"/>
      <c r="G1049" s="39" t="s">
        <v>1013</v>
      </c>
    </row>
    <row r="1050" spans="1:7" x14ac:dyDescent="0.25">
      <c r="A1050" s="35">
        <v>44507</v>
      </c>
      <c r="B1050" s="36"/>
      <c r="C1050" s="37" t="s">
        <v>1012</v>
      </c>
      <c r="D1050" s="37">
        <v>425916.96</v>
      </c>
      <c r="E1050" s="37" t="s">
        <v>23</v>
      </c>
      <c r="F1050" s="37"/>
      <c r="G1050" s="39" t="s">
        <v>1013</v>
      </c>
    </row>
    <row r="1051" spans="1:7" x14ac:dyDescent="0.25">
      <c r="A1051" s="35">
        <v>44507</v>
      </c>
      <c r="B1051" s="36"/>
      <c r="C1051" s="37" t="s">
        <v>1012</v>
      </c>
      <c r="D1051" s="37">
        <v>46254</v>
      </c>
      <c r="E1051" s="37" t="s">
        <v>23</v>
      </c>
      <c r="F1051" s="37"/>
      <c r="G1051" s="39" t="s">
        <v>1013</v>
      </c>
    </row>
    <row r="1052" spans="1:7" x14ac:dyDescent="0.25">
      <c r="A1052" s="35">
        <v>44551</v>
      </c>
      <c r="B1052" s="36"/>
      <c r="C1052" s="37" t="s">
        <v>1044</v>
      </c>
      <c r="D1052" s="37">
        <v>200000</v>
      </c>
      <c r="E1052" s="37" t="s">
        <v>23</v>
      </c>
      <c r="F1052" s="37"/>
      <c r="G1052" s="39" t="s">
        <v>1013</v>
      </c>
    </row>
    <row r="1053" spans="1:7" x14ac:dyDescent="0.25">
      <c r="A1053" s="35">
        <v>44555</v>
      </c>
      <c r="B1053" s="36"/>
      <c r="C1053" s="37" t="s">
        <v>1015</v>
      </c>
      <c r="D1053" s="37">
        <v>111333</v>
      </c>
      <c r="E1053" s="37" t="s">
        <v>23</v>
      </c>
      <c r="F1053" s="37"/>
      <c r="G1053" s="39" t="s">
        <v>1013</v>
      </c>
    </row>
    <row r="1054" spans="1:7" x14ac:dyDescent="0.25">
      <c r="A1054" s="35">
        <v>44560</v>
      </c>
      <c r="B1054" s="36"/>
      <c r="C1054" s="37" t="s">
        <v>1012</v>
      </c>
      <c r="D1054" s="37">
        <v>34562</v>
      </c>
      <c r="E1054" s="37" t="s">
        <v>23</v>
      </c>
      <c r="F1054" s="37"/>
      <c r="G1054" s="39" t="s">
        <v>1013</v>
      </c>
    </row>
    <row r="1055" spans="1:7" x14ac:dyDescent="0.25">
      <c r="A1055" s="35">
        <v>44568</v>
      </c>
      <c r="B1055" s="36"/>
      <c r="C1055" s="37" t="s">
        <v>1012</v>
      </c>
      <c r="D1055" s="37">
        <v>419399.38</v>
      </c>
      <c r="E1055" s="37" t="s">
        <v>23</v>
      </c>
      <c r="F1055" s="37"/>
      <c r="G1055" s="39" t="s">
        <v>1013</v>
      </c>
    </row>
    <row r="1056" spans="1:7" x14ac:dyDescent="0.25">
      <c r="A1056" s="35">
        <v>44572</v>
      </c>
      <c r="B1056" s="36"/>
      <c r="C1056" s="37" t="s">
        <v>1028</v>
      </c>
      <c r="D1056" s="37">
        <v>55045</v>
      </c>
      <c r="E1056" s="37" t="s">
        <v>23</v>
      </c>
      <c r="F1056" s="37"/>
      <c r="G1056" s="39" t="s">
        <v>1013</v>
      </c>
    </row>
    <row r="1057" spans="1:7" x14ac:dyDescent="0.25">
      <c r="A1057" s="35">
        <v>44582</v>
      </c>
      <c r="B1057" s="36"/>
      <c r="C1057" s="37" t="s">
        <v>1045</v>
      </c>
      <c r="D1057" s="37">
        <v>682515</v>
      </c>
      <c r="E1057" s="37" t="s">
        <v>23</v>
      </c>
      <c r="F1057" s="37"/>
      <c r="G1057" s="39" t="s">
        <v>1013</v>
      </c>
    </row>
    <row r="1058" spans="1:7" x14ac:dyDescent="0.25">
      <c r="A1058" s="35">
        <v>44597</v>
      </c>
      <c r="B1058" s="36"/>
      <c r="C1058" s="37" t="s">
        <v>1045</v>
      </c>
      <c r="D1058" s="37">
        <v>17368</v>
      </c>
      <c r="E1058" s="37" t="s">
        <v>23</v>
      </c>
      <c r="F1058" s="37"/>
      <c r="G1058" s="39" t="s">
        <v>1013</v>
      </c>
    </row>
    <row r="1059" spans="1:7" x14ac:dyDescent="0.25">
      <c r="A1059" s="35">
        <v>44603</v>
      </c>
      <c r="B1059" s="36">
        <v>108</v>
      </c>
      <c r="C1059" s="37" t="s">
        <v>1046</v>
      </c>
      <c r="D1059" s="37">
        <v>40000</v>
      </c>
      <c r="E1059" s="37" t="s">
        <v>9</v>
      </c>
      <c r="F1059" s="37" t="s">
        <v>988</v>
      </c>
      <c r="G1059" s="39" t="s">
        <v>770</v>
      </c>
    </row>
    <row r="1060" spans="1:7" x14ac:dyDescent="0.25">
      <c r="A1060" s="35">
        <v>44587</v>
      </c>
      <c r="B1060" s="36" t="s">
        <v>1047</v>
      </c>
      <c r="C1060" s="37" t="s">
        <v>1032</v>
      </c>
      <c r="D1060" s="37">
        <v>845384</v>
      </c>
      <c r="E1060" s="37" t="s">
        <v>9</v>
      </c>
      <c r="F1060" s="37" t="s">
        <v>988</v>
      </c>
      <c r="G1060" s="39" t="s">
        <v>770</v>
      </c>
    </row>
    <row r="1061" spans="1:7" x14ac:dyDescent="0.25">
      <c r="A1061" s="35">
        <v>44627</v>
      </c>
      <c r="B1061" s="36"/>
      <c r="C1061" s="37" t="s">
        <v>1012</v>
      </c>
      <c r="D1061" s="37">
        <v>331249.02</v>
      </c>
      <c r="E1061" s="37" t="s">
        <v>23</v>
      </c>
      <c r="F1061" s="37"/>
      <c r="G1061" s="39" t="s">
        <v>1013</v>
      </c>
    </row>
    <row r="1062" spans="1:7" x14ac:dyDescent="0.25">
      <c r="A1062" s="35">
        <v>44630</v>
      </c>
      <c r="B1062" s="36"/>
      <c r="C1062" s="37" t="s">
        <v>1045</v>
      </c>
      <c r="D1062" s="37">
        <v>111327</v>
      </c>
      <c r="E1062" s="37" t="s">
        <v>23</v>
      </c>
      <c r="F1062" s="37"/>
      <c r="G1062" s="39" t="s">
        <v>1013</v>
      </c>
    </row>
    <row r="1063" spans="1:7" x14ac:dyDescent="0.25">
      <c r="A1063" s="35">
        <v>44651</v>
      </c>
      <c r="B1063" s="36"/>
      <c r="C1063" s="37" t="s">
        <v>1048</v>
      </c>
      <c r="D1063" s="37">
        <v>488219</v>
      </c>
      <c r="E1063" s="37" t="s">
        <v>23</v>
      </c>
      <c r="F1063" s="37"/>
      <c r="G1063" s="39" t="s">
        <v>1013</v>
      </c>
    </row>
    <row r="1064" spans="1:7" x14ac:dyDescent="0.25">
      <c r="A1064" s="35">
        <v>44651</v>
      </c>
      <c r="B1064" s="36"/>
      <c r="C1064" s="37" t="s">
        <v>1014</v>
      </c>
      <c r="D1064" s="37">
        <v>967298</v>
      </c>
      <c r="E1064" s="37" t="s">
        <v>23</v>
      </c>
      <c r="F1064" s="37"/>
      <c r="G1064" s="39" t="s">
        <v>1013</v>
      </c>
    </row>
    <row r="1065" spans="1:7" x14ac:dyDescent="0.25">
      <c r="A1065" s="35">
        <v>44651</v>
      </c>
      <c r="B1065" s="36"/>
      <c r="C1065" s="37" t="s">
        <v>1015</v>
      </c>
      <c r="D1065" s="37">
        <v>6590649.3600000003</v>
      </c>
      <c r="E1065" s="37" t="s">
        <v>23</v>
      </c>
      <c r="F1065" s="37"/>
      <c r="G1065" s="39" t="s">
        <v>1013</v>
      </c>
    </row>
    <row r="1066" spans="1:7" x14ac:dyDescent="0.25">
      <c r="A1066" s="35">
        <v>44651</v>
      </c>
      <c r="B1066" s="36"/>
      <c r="C1066" s="37" t="s">
        <v>1049</v>
      </c>
      <c r="D1066" s="37">
        <v>1831823.91</v>
      </c>
      <c r="E1066" s="37" t="s">
        <v>23</v>
      </c>
      <c r="F1066" s="37"/>
      <c r="G1066" s="39" t="s">
        <v>15</v>
      </c>
    </row>
    <row r="1067" spans="1:7" x14ac:dyDescent="0.25">
      <c r="A1067" s="35">
        <v>44651</v>
      </c>
      <c r="B1067" s="36"/>
      <c r="C1067" s="37" t="s">
        <v>1028</v>
      </c>
      <c r="D1067" s="37">
        <v>12952.08</v>
      </c>
      <c r="E1067" s="37" t="s">
        <v>23</v>
      </c>
      <c r="F1067" s="37"/>
      <c r="G1067" s="39" t="s">
        <v>1013</v>
      </c>
    </row>
    <row r="1068" spans="1:7" x14ac:dyDescent="0.25">
      <c r="A1068" s="35">
        <v>44651</v>
      </c>
      <c r="B1068" s="36"/>
      <c r="C1068" s="37" t="s">
        <v>1021</v>
      </c>
      <c r="D1068" s="37">
        <v>3904023</v>
      </c>
      <c r="E1068" s="37" t="s">
        <v>9</v>
      </c>
      <c r="F1068" s="37" t="s">
        <v>1022</v>
      </c>
      <c r="G1068" s="39" t="s">
        <v>15</v>
      </c>
    </row>
    <row r="1069" spans="1:7" x14ac:dyDescent="0.25">
      <c r="A1069" s="35">
        <v>44651</v>
      </c>
      <c r="B1069" s="36"/>
      <c r="C1069" s="37" t="s">
        <v>1050</v>
      </c>
      <c r="D1069" s="37">
        <v>110000</v>
      </c>
      <c r="E1069" s="37" t="s">
        <v>9</v>
      </c>
      <c r="F1069" s="37" t="s">
        <v>772</v>
      </c>
      <c r="G1069" s="39" t="s">
        <v>128</v>
      </c>
    </row>
    <row r="1070" spans="1:7" x14ac:dyDescent="0.25">
      <c r="A1070" s="35">
        <v>44651</v>
      </c>
      <c r="B1070" s="36"/>
      <c r="C1070" s="37" t="s">
        <v>1051</v>
      </c>
      <c r="D1070" s="37">
        <v>5800460</v>
      </c>
      <c r="E1070" s="37" t="s">
        <v>9</v>
      </c>
      <c r="F1070" s="37" t="s">
        <v>1052</v>
      </c>
      <c r="G1070" s="39" t="s">
        <v>15</v>
      </c>
    </row>
    <row r="1071" spans="1:7" x14ac:dyDescent="0.25">
      <c r="A1071" s="35"/>
      <c r="B1071" s="36"/>
      <c r="C1071" s="37" t="s">
        <v>1053</v>
      </c>
      <c r="D1071" s="38">
        <f>228173+13846617</f>
        <v>14074790</v>
      </c>
      <c r="E1071" s="37" t="s">
        <v>9</v>
      </c>
      <c r="F1071" s="37"/>
      <c r="G1071" s="39" t="s">
        <v>15</v>
      </c>
    </row>
    <row r="1072" spans="1:7" x14ac:dyDescent="0.25">
      <c r="A1072" s="35"/>
      <c r="B1072" s="36"/>
      <c r="C1072" s="37"/>
      <c r="D1072" s="38"/>
      <c r="E1072" s="37"/>
      <c r="F1072" s="37"/>
      <c r="G1072" s="39"/>
    </row>
    <row r="1073" spans="1:7" x14ac:dyDescent="0.25">
      <c r="A1073" s="47">
        <v>44679</v>
      </c>
      <c r="B1073" s="48">
        <v>25</v>
      </c>
      <c r="C1073" s="48" t="s">
        <v>462</v>
      </c>
      <c r="D1073" s="48">
        <v>15000</v>
      </c>
      <c r="E1073" s="48" t="s">
        <v>23</v>
      </c>
      <c r="F1073" s="48" t="s">
        <v>1054</v>
      </c>
      <c r="G1073" s="49" t="s">
        <v>456</v>
      </c>
    </row>
    <row r="1074" spans="1:7" x14ac:dyDescent="0.25">
      <c r="A1074" s="47">
        <v>44686</v>
      </c>
      <c r="B1074" s="48">
        <v>14</v>
      </c>
      <c r="C1074" s="48" t="s">
        <v>420</v>
      </c>
      <c r="D1074" s="48">
        <v>2000</v>
      </c>
      <c r="E1074" s="48" t="s">
        <v>23</v>
      </c>
      <c r="F1074" s="48" t="s">
        <v>1054</v>
      </c>
      <c r="G1074" s="49" t="s">
        <v>456</v>
      </c>
    </row>
    <row r="1075" spans="1:7" x14ac:dyDescent="0.25">
      <c r="A1075" s="47">
        <v>44696</v>
      </c>
      <c r="B1075" s="48" t="s">
        <v>1055</v>
      </c>
      <c r="C1075" s="48" t="s">
        <v>83</v>
      </c>
      <c r="D1075" s="48">
        <v>120000</v>
      </c>
      <c r="E1075" s="48" t="s">
        <v>23</v>
      </c>
      <c r="F1075" s="48" t="s">
        <v>1054</v>
      </c>
      <c r="G1075" s="49" t="s">
        <v>456</v>
      </c>
    </row>
    <row r="1076" spans="1:7" x14ac:dyDescent="0.25">
      <c r="A1076" s="47">
        <v>44696</v>
      </c>
      <c r="B1076" s="48" t="s">
        <v>1056</v>
      </c>
      <c r="C1076" s="48" t="s">
        <v>925</v>
      </c>
      <c r="D1076" s="48">
        <v>150000</v>
      </c>
      <c r="E1076" s="48" t="s">
        <v>9</v>
      </c>
      <c r="F1076" s="48" t="s">
        <v>1057</v>
      </c>
      <c r="G1076" s="49" t="s">
        <v>456</v>
      </c>
    </row>
    <row r="1077" spans="1:7" x14ac:dyDescent="0.25">
      <c r="A1077" s="47">
        <v>44722</v>
      </c>
      <c r="B1077" s="48">
        <v>135</v>
      </c>
      <c r="C1077" s="48" t="s">
        <v>462</v>
      </c>
      <c r="D1077" s="48">
        <v>10000</v>
      </c>
      <c r="E1077" s="48" t="s">
        <v>23</v>
      </c>
      <c r="F1077" s="48" t="s">
        <v>1054</v>
      </c>
      <c r="G1077" s="49" t="s">
        <v>456</v>
      </c>
    </row>
    <row r="1078" spans="1:7" x14ac:dyDescent="0.25">
      <c r="A1078" s="47">
        <v>44730</v>
      </c>
      <c r="B1078" s="48">
        <v>65</v>
      </c>
      <c r="C1078" s="48" t="s">
        <v>420</v>
      </c>
      <c r="D1078" s="48">
        <v>1000</v>
      </c>
      <c r="E1078" s="48" t="s">
        <v>23</v>
      </c>
      <c r="F1078" s="48" t="s">
        <v>1054</v>
      </c>
      <c r="G1078" s="49" t="s">
        <v>456</v>
      </c>
    </row>
    <row r="1079" spans="1:7" x14ac:dyDescent="0.25">
      <c r="A1079" s="47">
        <v>44762</v>
      </c>
      <c r="B1079" s="48">
        <v>106</v>
      </c>
      <c r="C1079" s="48" t="s">
        <v>420</v>
      </c>
      <c r="D1079" s="48">
        <v>4000</v>
      </c>
      <c r="E1079" s="48" t="s">
        <v>23</v>
      </c>
      <c r="F1079" s="48" t="s">
        <v>1054</v>
      </c>
      <c r="G1079" s="49" t="s">
        <v>456</v>
      </c>
    </row>
    <row r="1080" spans="1:7" x14ac:dyDescent="0.25">
      <c r="A1080" s="47">
        <v>44770</v>
      </c>
      <c r="B1080" s="50" t="s">
        <v>1058</v>
      </c>
      <c r="C1080" s="48" t="s">
        <v>1059</v>
      </c>
      <c r="D1080" s="48">
        <v>200000</v>
      </c>
      <c r="E1080" s="48" t="s">
        <v>23</v>
      </c>
      <c r="F1080" s="48" t="s">
        <v>1054</v>
      </c>
      <c r="G1080" s="49" t="s">
        <v>456</v>
      </c>
    </row>
    <row r="1081" spans="1:7" x14ac:dyDescent="0.25">
      <c r="A1081" s="47">
        <v>44781</v>
      </c>
      <c r="B1081" s="48">
        <v>18</v>
      </c>
      <c r="C1081" s="48" t="s">
        <v>1060</v>
      </c>
      <c r="D1081" s="48">
        <v>70000</v>
      </c>
      <c r="E1081" s="48" t="s">
        <v>23</v>
      </c>
      <c r="F1081" s="48" t="s">
        <v>1054</v>
      </c>
      <c r="G1081" s="49" t="s">
        <v>456</v>
      </c>
    </row>
    <row r="1082" spans="1:7" x14ac:dyDescent="0.25">
      <c r="A1082" s="47">
        <v>44795</v>
      </c>
      <c r="B1082" s="48">
        <v>150</v>
      </c>
      <c r="C1082" s="48" t="s">
        <v>420</v>
      </c>
      <c r="D1082" s="48">
        <v>1500</v>
      </c>
      <c r="E1082" s="48" t="s">
        <v>23</v>
      </c>
      <c r="F1082" s="48" t="s">
        <v>1054</v>
      </c>
      <c r="G1082" s="49" t="s">
        <v>456</v>
      </c>
    </row>
    <row r="1083" spans="1:7" x14ac:dyDescent="0.25">
      <c r="A1083" s="47">
        <v>44810</v>
      </c>
      <c r="B1083" s="48">
        <v>234</v>
      </c>
      <c r="C1083" s="48" t="s">
        <v>462</v>
      </c>
      <c r="D1083" s="48">
        <v>18000</v>
      </c>
      <c r="E1083" s="48" t="s">
        <v>23</v>
      </c>
      <c r="F1083" s="48" t="s">
        <v>1054</v>
      </c>
      <c r="G1083" s="49" t="s">
        <v>456</v>
      </c>
    </row>
    <row r="1084" spans="1:7" x14ac:dyDescent="0.25">
      <c r="A1084" s="47">
        <v>44813</v>
      </c>
      <c r="B1084" s="48" t="s">
        <v>1061</v>
      </c>
      <c r="C1084" s="48" t="s">
        <v>83</v>
      </c>
      <c r="D1084" s="48">
        <v>120000</v>
      </c>
      <c r="E1084" s="48" t="s">
        <v>23</v>
      </c>
      <c r="F1084" s="48" t="s">
        <v>1054</v>
      </c>
      <c r="G1084" s="49" t="s">
        <v>456</v>
      </c>
    </row>
    <row r="1085" spans="1:7" x14ac:dyDescent="0.25">
      <c r="A1085" s="47">
        <v>44840</v>
      </c>
      <c r="B1085" s="48" t="s">
        <v>1062</v>
      </c>
      <c r="C1085" s="48" t="s">
        <v>437</v>
      </c>
      <c r="D1085" s="48">
        <v>135000</v>
      </c>
      <c r="E1085" s="48" t="s">
        <v>23</v>
      </c>
      <c r="F1085" s="48" t="s">
        <v>1054</v>
      </c>
      <c r="G1085" s="49" t="s">
        <v>456</v>
      </c>
    </row>
    <row r="1086" spans="1:7" x14ac:dyDescent="0.25">
      <c r="A1086" s="47">
        <v>44840</v>
      </c>
      <c r="B1086" s="48">
        <v>272</v>
      </c>
      <c r="C1086" s="48" t="s">
        <v>462</v>
      </c>
      <c r="D1086" s="48">
        <v>120000</v>
      </c>
      <c r="E1086" s="48" t="s">
        <v>23</v>
      </c>
      <c r="F1086" s="48" t="s">
        <v>1054</v>
      </c>
      <c r="G1086" s="49" t="s">
        <v>456</v>
      </c>
    </row>
    <row r="1087" spans="1:7" x14ac:dyDescent="0.25">
      <c r="A1087" s="47">
        <v>44840</v>
      </c>
      <c r="B1087" s="48">
        <v>273</v>
      </c>
      <c r="C1087" s="48" t="s">
        <v>462</v>
      </c>
      <c r="D1087" s="48">
        <v>120000</v>
      </c>
      <c r="E1087" s="48" t="s">
        <v>23</v>
      </c>
      <c r="F1087" s="48" t="s">
        <v>1054</v>
      </c>
      <c r="G1087" s="49" t="s">
        <v>456</v>
      </c>
    </row>
    <row r="1088" spans="1:7" x14ac:dyDescent="0.25">
      <c r="A1088" s="47">
        <v>44861</v>
      </c>
      <c r="B1088" s="48">
        <v>202</v>
      </c>
      <c r="C1088" s="48" t="s">
        <v>420</v>
      </c>
      <c r="D1088" s="48">
        <v>2000</v>
      </c>
      <c r="E1088" s="48" t="s">
        <v>23</v>
      </c>
      <c r="F1088" s="48" t="s">
        <v>1054</v>
      </c>
      <c r="G1088" s="49" t="s">
        <v>456</v>
      </c>
    </row>
    <row r="1089" spans="1:7" x14ac:dyDescent="0.25">
      <c r="A1089" s="47">
        <v>44861</v>
      </c>
      <c r="B1089" s="48" t="s">
        <v>1063</v>
      </c>
      <c r="C1089" s="48" t="s">
        <v>1064</v>
      </c>
      <c r="D1089" s="48">
        <v>213550</v>
      </c>
      <c r="E1089" s="48" t="s">
        <v>23</v>
      </c>
      <c r="F1089" s="48" t="s">
        <v>1054</v>
      </c>
      <c r="G1089" s="49" t="s">
        <v>456</v>
      </c>
    </row>
    <row r="1090" spans="1:7" x14ac:dyDescent="0.25">
      <c r="A1090" s="47">
        <v>44895</v>
      </c>
      <c r="B1090" s="48">
        <v>328</v>
      </c>
      <c r="C1090" s="48" t="s">
        <v>462</v>
      </c>
      <c r="D1090" s="48">
        <v>18000</v>
      </c>
      <c r="E1090" s="48" t="s">
        <v>23</v>
      </c>
      <c r="F1090" s="48" t="s">
        <v>1054</v>
      </c>
      <c r="G1090" s="49" t="s">
        <v>456</v>
      </c>
    </row>
    <row r="1091" spans="1:7" x14ac:dyDescent="0.25">
      <c r="A1091" s="47">
        <v>44895</v>
      </c>
      <c r="B1091" s="48" t="s">
        <v>1065</v>
      </c>
      <c r="C1091" s="48" t="s">
        <v>1066</v>
      </c>
      <c r="D1091" s="48">
        <v>100000</v>
      </c>
      <c r="E1091" s="48" t="s">
        <v>23</v>
      </c>
      <c r="F1091" s="48" t="s">
        <v>1054</v>
      </c>
      <c r="G1091" s="49" t="s">
        <v>456</v>
      </c>
    </row>
    <row r="1092" spans="1:7" x14ac:dyDescent="0.25">
      <c r="A1092" s="47">
        <v>44926</v>
      </c>
      <c r="B1092" s="48">
        <v>107</v>
      </c>
      <c r="C1092" s="48" t="s">
        <v>887</v>
      </c>
      <c r="D1092" s="48">
        <v>40000</v>
      </c>
      <c r="E1092" s="48" t="s">
        <v>9</v>
      </c>
      <c r="F1092" s="48" t="s">
        <v>1057</v>
      </c>
      <c r="G1092" s="49" t="s">
        <v>456</v>
      </c>
    </row>
    <row r="1093" spans="1:7" x14ac:dyDescent="0.25">
      <c r="A1093" s="47">
        <v>44938</v>
      </c>
      <c r="B1093" s="48">
        <v>580</v>
      </c>
      <c r="C1093" s="48" t="s">
        <v>462</v>
      </c>
      <c r="D1093" s="48">
        <v>18000</v>
      </c>
      <c r="E1093" s="48" t="s">
        <v>23</v>
      </c>
      <c r="F1093" s="48" t="s">
        <v>1054</v>
      </c>
      <c r="G1093" s="49" t="s">
        <v>456</v>
      </c>
    </row>
    <row r="1094" spans="1:7" x14ac:dyDescent="0.25">
      <c r="A1094" s="47">
        <v>44954</v>
      </c>
      <c r="B1094" s="48">
        <v>262</v>
      </c>
      <c r="C1094" s="48" t="s">
        <v>420</v>
      </c>
      <c r="D1094" s="48">
        <v>2500</v>
      </c>
      <c r="E1094" s="48" t="s">
        <v>23</v>
      </c>
      <c r="F1094" s="48" t="s">
        <v>1054</v>
      </c>
      <c r="G1094" s="49" t="s">
        <v>456</v>
      </c>
    </row>
    <row r="1095" spans="1:7" x14ac:dyDescent="0.25">
      <c r="A1095" s="47">
        <v>44954</v>
      </c>
      <c r="B1095" s="48">
        <v>108</v>
      </c>
      <c r="C1095" s="48" t="s">
        <v>887</v>
      </c>
      <c r="D1095" s="48">
        <v>40000</v>
      </c>
      <c r="E1095" s="48" t="s">
        <v>9</v>
      </c>
      <c r="F1095" s="48" t="s">
        <v>1057</v>
      </c>
      <c r="G1095" s="49" t="s">
        <v>456</v>
      </c>
    </row>
    <row r="1096" spans="1:7" x14ac:dyDescent="0.25">
      <c r="A1096" s="47">
        <v>44974</v>
      </c>
      <c r="B1096" s="48">
        <v>110</v>
      </c>
      <c r="C1096" s="48" t="s">
        <v>1060</v>
      </c>
      <c r="D1096" s="48">
        <v>67000</v>
      </c>
      <c r="E1096" s="48" t="s">
        <v>23</v>
      </c>
      <c r="F1096" s="48" t="s">
        <v>1054</v>
      </c>
      <c r="G1096" s="49" t="s">
        <v>456</v>
      </c>
    </row>
    <row r="1097" spans="1:7" x14ac:dyDescent="0.25">
      <c r="A1097" s="47">
        <v>45016</v>
      </c>
      <c r="B1097" s="48">
        <v>11</v>
      </c>
      <c r="C1097" s="48" t="s">
        <v>1067</v>
      </c>
      <c r="D1097" s="48">
        <v>96990</v>
      </c>
      <c r="E1097" s="48" t="s">
        <v>1068</v>
      </c>
      <c r="F1097" s="48" t="s">
        <v>1069</v>
      </c>
      <c r="G1097" s="49" t="s">
        <v>1070</v>
      </c>
    </row>
    <row r="1098" spans="1:7" x14ac:dyDescent="0.25">
      <c r="A1098" s="47">
        <v>45016</v>
      </c>
      <c r="B1098" s="48"/>
      <c r="C1098" s="48" t="s">
        <v>1071</v>
      </c>
      <c r="D1098" s="48">
        <v>196200</v>
      </c>
      <c r="E1098" s="48" t="s">
        <v>9</v>
      </c>
      <c r="F1098" s="48" t="s">
        <v>51</v>
      </c>
      <c r="G1098" s="49" t="s">
        <v>1070</v>
      </c>
    </row>
    <row r="1099" spans="1:7" x14ac:dyDescent="0.25">
      <c r="A1099" s="47">
        <v>45016</v>
      </c>
      <c r="B1099" s="48"/>
      <c r="C1099" s="48" t="s">
        <v>1072</v>
      </c>
      <c r="D1099" s="48">
        <v>28100</v>
      </c>
      <c r="E1099" s="48" t="s">
        <v>23</v>
      </c>
      <c r="F1099" s="48" t="s">
        <v>1054</v>
      </c>
      <c r="G1099" s="49" t="s">
        <v>456</v>
      </c>
    </row>
    <row r="1100" spans="1:7" x14ac:dyDescent="0.25">
      <c r="A1100" s="47">
        <v>44679</v>
      </c>
      <c r="B1100" s="50" t="s">
        <v>1073</v>
      </c>
      <c r="C1100" s="48" t="s">
        <v>1074</v>
      </c>
      <c r="D1100" s="48">
        <v>113381</v>
      </c>
      <c r="E1100" s="48" t="s">
        <v>9</v>
      </c>
      <c r="F1100" s="48" t="s">
        <v>1075</v>
      </c>
      <c r="G1100" s="49" t="s">
        <v>1070</v>
      </c>
    </row>
    <row r="1101" spans="1:7" x14ac:dyDescent="0.25">
      <c r="A1101" s="47">
        <v>44681</v>
      </c>
      <c r="B1101" s="48">
        <v>174</v>
      </c>
      <c r="C1101" s="48" t="s">
        <v>350</v>
      </c>
      <c r="D1101" s="48">
        <v>19532</v>
      </c>
      <c r="E1101" s="48" t="s">
        <v>9</v>
      </c>
      <c r="F1101" s="48" t="s">
        <v>1076</v>
      </c>
      <c r="G1101" s="49" t="s">
        <v>1070</v>
      </c>
    </row>
    <row r="1102" spans="1:7" x14ac:dyDescent="0.25">
      <c r="A1102" s="47">
        <v>44707</v>
      </c>
      <c r="B1102" s="48">
        <v>9624</v>
      </c>
      <c r="C1102" s="48" t="s">
        <v>1074</v>
      </c>
      <c r="D1102" s="48">
        <v>130158</v>
      </c>
      <c r="E1102" s="48" t="s">
        <v>9</v>
      </c>
      <c r="F1102" s="48" t="s">
        <v>1075</v>
      </c>
      <c r="G1102" s="49" t="s">
        <v>1070</v>
      </c>
    </row>
    <row r="1103" spans="1:7" x14ac:dyDescent="0.25">
      <c r="A1103" s="47">
        <v>44727</v>
      </c>
      <c r="B1103" s="48">
        <v>112</v>
      </c>
      <c r="C1103" s="48" t="s">
        <v>1074</v>
      </c>
      <c r="D1103" s="48">
        <v>99001</v>
      </c>
      <c r="E1103" s="48" t="s">
        <v>9</v>
      </c>
      <c r="F1103" s="48" t="s">
        <v>1075</v>
      </c>
      <c r="G1103" s="49" t="s">
        <v>1070</v>
      </c>
    </row>
    <row r="1104" spans="1:7" x14ac:dyDescent="0.25">
      <c r="A1104" s="47">
        <v>44745</v>
      </c>
      <c r="B1104" s="48">
        <v>834</v>
      </c>
      <c r="C1104" s="48" t="s">
        <v>350</v>
      </c>
      <c r="D1104" s="48">
        <v>11355</v>
      </c>
      <c r="E1104" s="48" t="s">
        <v>9</v>
      </c>
      <c r="F1104" s="48" t="s">
        <v>1076</v>
      </c>
      <c r="G1104" s="49" t="s">
        <v>1070</v>
      </c>
    </row>
    <row r="1105" spans="1:7" x14ac:dyDescent="0.25">
      <c r="A1105" s="47">
        <v>44757</v>
      </c>
      <c r="B1105" s="48">
        <v>930</v>
      </c>
      <c r="C1105" s="48" t="s">
        <v>1074</v>
      </c>
      <c r="D1105" s="48">
        <v>120588</v>
      </c>
      <c r="E1105" s="48" t="s">
        <v>9</v>
      </c>
      <c r="F1105" s="48" t="s">
        <v>1075</v>
      </c>
      <c r="G1105" s="49" t="s">
        <v>1070</v>
      </c>
    </row>
    <row r="1106" spans="1:7" x14ac:dyDescent="0.25">
      <c r="A1106" s="47">
        <v>44789</v>
      </c>
      <c r="B1106" s="48">
        <v>1304</v>
      </c>
      <c r="C1106" s="48" t="s">
        <v>350</v>
      </c>
      <c r="D1106" s="48">
        <v>18118</v>
      </c>
      <c r="E1106" s="48" t="s">
        <v>9</v>
      </c>
      <c r="F1106" s="48" t="s">
        <v>1076</v>
      </c>
      <c r="G1106" s="49" t="s">
        <v>1070</v>
      </c>
    </row>
    <row r="1107" spans="1:7" x14ac:dyDescent="0.25">
      <c r="A1107" s="47">
        <v>44791</v>
      </c>
      <c r="B1107" s="50" t="s">
        <v>1077</v>
      </c>
      <c r="C1107" s="48" t="s">
        <v>1074</v>
      </c>
      <c r="D1107" s="48">
        <v>135749</v>
      </c>
      <c r="E1107" s="48" t="s">
        <v>9</v>
      </c>
      <c r="F1107" s="48" t="s">
        <v>1075</v>
      </c>
      <c r="G1107" s="49" t="s">
        <v>1070</v>
      </c>
    </row>
    <row r="1108" spans="1:7" x14ac:dyDescent="0.25">
      <c r="A1108" s="47">
        <v>44819</v>
      </c>
      <c r="B1108" s="50" t="s">
        <v>1078</v>
      </c>
      <c r="C1108" s="48" t="s">
        <v>1074</v>
      </c>
      <c r="D1108" s="48">
        <v>82399</v>
      </c>
      <c r="E1108" s="48" t="s">
        <v>9</v>
      </c>
      <c r="F1108" s="48" t="s">
        <v>1075</v>
      </c>
      <c r="G1108" s="49" t="s">
        <v>1070</v>
      </c>
    </row>
    <row r="1109" spans="1:7" x14ac:dyDescent="0.25">
      <c r="A1109" s="47">
        <v>44823</v>
      </c>
      <c r="B1109" s="48">
        <v>1479</v>
      </c>
      <c r="C1109" s="48" t="s">
        <v>350</v>
      </c>
      <c r="D1109" s="48">
        <v>36236</v>
      </c>
      <c r="E1109" s="48" t="s">
        <v>9</v>
      </c>
      <c r="F1109" s="48" t="s">
        <v>1076</v>
      </c>
      <c r="G1109" s="49" t="s">
        <v>1070</v>
      </c>
    </row>
    <row r="1110" spans="1:7" x14ac:dyDescent="0.25">
      <c r="A1110" s="47">
        <v>44847</v>
      </c>
      <c r="B1110" s="48">
        <v>1781</v>
      </c>
      <c r="C1110" s="48" t="s">
        <v>350</v>
      </c>
      <c r="D1110" s="48">
        <v>18122</v>
      </c>
      <c r="E1110" s="48" t="s">
        <v>9</v>
      </c>
      <c r="F1110" s="48" t="s">
        <v>1076</v>
      </c>
      <c r="G1110" s="49" t="s">
        <v>1070</v>
      </c>
    </row>
    <row r="1111" spans="1:7" x14ac:dyDescent="0.25">
      <c r="A1111" s="47">
        <v>44847</v>
      </c>
      <c r="B1111" s="50" t="s">
        <v>1079</v>
      </c>
      <c r="C1111" s="48" t="s">
        <v>1074</v>
      </c>
      <c r="D1111" s="48">
        <v>157571</v>
      </c>
      <c r="E1111" s="48" t="s">
        <v>9</v>
      </c>
      <c r="F1111" s="48" t="s">
        <v>1075</v>
      </c>
      <c r="G1111" s="49" t="s">
        <v>1070</v>
      </c>
    </row>
    <row r="1112" spans="1:7" x14ac:dyDescent="0.25">
      <c r="A1112" s="47">
        <v>44895</v>
      </c>
      <c r="B1112" s="50" t="s">
        <v>1080</v>
      </c>
      <c r="C1112" s="48" t="s">
        <v>1074</v>
      </c>
      <c r="D1112" s="48">
        <v>45424</v>
      </c>
      <c r="E1112" s="48" t="s">
        <v>9</v>
      </c>
      <c r="F1112" s="48" t="s">
        <v>1075</v>
      </c>
      <c r="G1112" s="49" t="s">
        <v>1070</v>
      </c>
    </row>
    <row r="1113" spans="1:7" x14ac:dyDescent="0.25">
      <c r="A1113" s="47">
        <v>44903</v>
      </c>
      <c r="B1113" s="48">
        <v>2339</v>
      </c>
      <c r="C1113" s="48" t="s">
        <v>350</v>
      </c>
      <c r="D1113" s="48">
        <v>18080</v>
      </c>
      <c r="E1113" s="48" t="s">
        <v>9</v>
      </c>
      <c r="F1113" s="48" t="s">
        <v>1076</v>
      </c>
      <c r="G1113" s="49" t="s">
        <v>1070</v>
      </c>
    </row>
    <row r="1114" spans="1:7" x14ac:dyDescent="0.25">
      <c r="A1114" s="47">
        <v>44909</v>
      </c>
      <c r="B1114" s="48">
        <v>2304</v>
      </c>
      <c r="C1114" s="48" t="s">
        <v>350</v>
      </c>
      <c r="D1114" s="48">
        <v>18122</v>
      </c>
      <c r="E1114" s="48" t="s">
        <v>9</v>
      </c>
      <c r="F1114" s="48" t="s">
        <v>1076</v>
      </c>
      <c r="G1114" s="49" t="s">
        <v>1070</v>
      </c>
    </row>
    <row r="1115" spans="1:7" x14ac:dyDescent="0.25">
      <c r="A1115" s="47">
        <v>44910</v>
      </c>
      <c r="B1115" s="50" t="s">
        <v>1081</v>
      </c>
      <c r="C1115" s="48" t="s">
        <v>1074</v>
      </c>
      <c r="D1115" s="48">
        <v>104918</v>
      </c>
      <c r="E1115" s="48" t="s">
        <v>9</v>
      </c>
      <c r="F1115" s="48" t="s">
        <v>1075</v>
      </c>
      <c r="G1115" s="49" t="s">
        <v>1070</v>
      </c>
    </row>
    <row r="1116" spans="1:7" x14ac:dyDescent="0.25">
      <c r="A1116" s="47">
        <v>44918</v>
      </c>
      <c r="B1116" s="48">
        <v>2503</v>
      </c>
      <c r="C1116" s="48" t="s">
        <v>350</v>
      </c>
      <c r="D1116" s="48">
        <v>27183</v>
      </c>
      <c r="E1116" s="48" t="s">
        <v>9</v>
      </c>
      <c r="F1116" s="48" t="s">
        <v>1076</v>
      </c>
      <c r="G1116" s="49" t="s">
        <v>1070</v>
      </c>
    </row>
    <row r="1117" spans="1:7" x14ac:dyDescent="0.25">
      <c r="A1117" s="47">
        <v>44932</v>
      </c>
      <c r="B1117" s="50" t="s">
        <v>1082</v>
      </c>
      <c r="C1117" s="48" t="s">
        <v>1074</v>
      </c>
      <c r="D1117" s="48">
        <v>105072</v>
      </c>
      <c r="E1117" s="48" t="s">
        <v>9</v>
      </c>
      <c r="F1117" s="48" t="s">
        <v>1075</v>
      </c>
      <c r="G1117" s="49" t="s">
        <v>1070</v>
      </c>
    </row>
    <row r="1118" spans="1:7" x14ac:dyDescent="0.25">
      <c r="A1118" s="47">
        <v>44973</v>
      </c>
      <c r="B1118" s="48">
        <v>2931</v>
      </c>
      <c r="C1118" s="48" t="s">
        <v>350</v>
      </c>
      <c r="D1118" s="48">
        <v>18122</v>
      </c>
      <c r="E1118" s="48" t="s">
        <v>9</v>
      </c>
      <c r="F1118" s="48" t="s">
        <v>1076</v>
      </c>
      <c r="G1118" s="49" t="s">
        <v>1070</v>
      </c>
    </row>
    <row r="1119" spans="1:7" x14ac:dyDescent="0.25">
      <c r="A1119" s="47">
        <v>44974</v>
      </c>
      <c r="B1119" s="50" t="s">
        <v>1083</v>
      </c>
      <c r="C1119" s="48" t="s">
        <v>1074</v>
      </c>
      <c r="D1119" s="48">
        <v>122694</v>
      </c>
      <c r="E1119" s="48" t="s">
        <v>9</v>
      </c>
      <c r="F1119" s="48" t="s">
        <v>1075</v>
      </c>
      <c r="G1119" s="49" t="s">
        <v>1070</v>
      </c>
    </row>
    <row r="1120" spans="1:7" x14ac:dyDescent="0.25">
      <c r="A1120" s="47">
        <v>45000</v>
      </c>
      <c r="B1120" s="50" t="s">
        <v>1084</v>
      </c>
      <c r="C1120" s="48" t="s">
        <v>1074</v>
      </c>
      <c r="D1120" s="48">
        <v>128348</v>
      </c>
      <c r="E1120" s="48" t="s">
        <v>9</v>
      </c>
      <c r="F1120" s="48" t="s">
        <v>1075</v>
      </c>
      <c r="G1120" s="49" t="s">
        <v>1070</v>
      </c>
    </row>
    <row r="1121" spans="1:7" x14ac:dyDescent="0.25">
      <c r="A1121" s="47">
        <v>45016</v>
      </c>
      <c r="B1121" s="48">
        <v>3162</v>
      </c>
      <c r="C1121" s="48" t="s">
        <v>350</v>
      </c>
      <c r="D1121" s="48">
        <v>18122</v>
      </c>
      <c r="E1121" s="48" t="s">
        <v>9</v>
      </c>
      <c r="F1121" s="48" t="s">
        <v>1076</v>
      </c>
      <c r="G1121" s="49" t="s">
        <v>1070</v>
      </c>
    </row>
    <row r="1122" spans="1:7" x14ac:dyDescent="0.25">
      <c r="A1122" s="47">
        <v>45016</v>
      </c>
      <c r="B1122" s="48"/>
      <c r="C1122" s="48" t="s">
        <v>350</v>
      </c>
      <c r="D1122" s="48">
        <v>6741</v>
      </c>
      <c r="E1122" s="48" t="s">
        <v>9</v>
      </c>
      <c r="F1122" s="48" t="s">
        <v>1076</v>
      </c>
      <c r="G1122" s="49" t="s">
        <v>1070</v>
      </c>
    </row>
    <row r="1123" spans="1:7" x14ac:dyDescent="0.25">
      <c r="A1123" s="47">
        <v>44742</v>
      </c>
      <c r="B1123" s="48">
        <v>107</v>
      </c>
      <c r="C1123" s="48" t="s">
        <v>16</v>
      </c>
      <c r="D1123" s="48">
        <v>153221.76000000001</v>
      </c>
      <c r="E1123" s="48" t="s">
        <v>9</v>
      </c>
      <c r="F1123" s="48"/>
      <c r="G1123" s="49" t="s">
        <v>1070</v>
      </c>
    </row>
    <row r="1124" spans="1:7" x14ac:dyDescent="0.25">
      <c r="A1124" s="47">
        <v>44742</v>
      </c>
      <c r="B1124" s="48">
        <v>106</v>
      </c>
      <c r="C1124" s="48" t="s">
        <v>16</v>
      </c>
      <c r="D1124" s="48">
        <v>201578.63</v>
      </c>
      <c r="E1124" s="48" t="s">
        <v>9</v>
      </c>
      <c r="F1124" s="48"/>
      <c r="G1124" s="49" t="s">
        <v>1070</v>
      </c>
    </row>
    <row r="1125" spans="1:7" x14ac:dyDescent="0.25">
      <c r="A1125" s="47">
        <v>44742</v>
      </c>
      <c r="B1125" s="48">
        <v>103</v>
      </c>
      <c r="C1125" s="48" t="s">
        <v>16</v>
      </c>
      <c r="D1125" s="48">
        <v>19639.88</v>
      </c>
      <c r="E1125" s="48" t="s">
        <v>9</v>
      </c>
      <c r="F1125" s="48"/>
      <c r="G1125" s="49" t="s">
        <v>1070</v>
      </c>
    </row>
    <row r="1126" spans="1:7" x14ac:dyDescent="0.25">
      <c r="A1126" s="47">
        <v>44762</v>
      </c>
      <c r="B1126" s="48">
        <v>148</v>
      </c>
      <c r="C1126" s="48" t="s">
        <v>16</v>
      </c>
      <c r="D1126" s="48">
        <v>540948.31999999995</v>
      </c>
      <c r="E1126" s="48" t="s">
        <v>9</v>
      </c>
      <c r="F1126" s="48"/>
      <c r="G1126" s="49" t="s">
        <v>1070</v>
      </c>
    </row>
    <row r="1127" spans="1:7" x14ac:dyDescent="0.25">
      <c r="A1127" s="47">
        <v>44791</v>
      </c>
      <c r="B1127" s="48">
        <v>108</v>
      </c>
      <c r="C1127" s="48" t="s">
        <v>16</v>
      </c>
      <c r="D1127" s="48">
        <v>430594.1</v>
      </c>
      <c r="E1127" s="48" t="s">
        <v>9</v>
      </c>
      <c r="F1127" s="48"/>
      <c r="G1127" s="49" t="s">
        <v>1070</v>
      </c>
    </row>
    <row r="1128" spans="1:7" x14ac:dyDescent="0.25">
      <c r="A1128" s="47">
        <v>44844</v>
      </c>
      <c r="B1128" s="48">
        <v>249</v>
      </c>
      <c r="C1128" s="48" t="s">
        <v>16</v>
      </c>
      <c r="D1128" s="48">
        <v>180507.34</v>
      </c>
      <c r="E1128" s="48" t="s">
        <v>9</v>
      </c>
      <c r="F1128" s="48"/>
      <c r="G1128" s="49" t="s">
        <v>1070</v>
      </c>
    </row>
    <row r="1129" spans="1:7" x14ac:dyDescent="0.25">
      <c r="A1129" s="47">
        <v>44844</v>
      </c>
      <c r="B1129" s="48">
        <v>248</v>
      </c>
      <c r="C1129" s="48" t="s">
        <v>16</v>
      </c>
      <c r="D1129" s="48">
        <v>81187.37</v>
      </c>
      <c r="E1129" s="48" t="s">
        <v>9</v>
      </c>
      <c r="F1129" s="48"/>
      <c r="G1129" s="49" t="s">
        <v>1070</v>
      </c>
    </row>
    <row r="1130" spans="1:7" x14ac:dyDescent="0.25">
      <c r="A1130" s="47">
        <v>44844</v>
      </c>
      <c r="B1130" s="48">
        <v>250</v>
      </c>
      <c r="C1130" s="48" t="s">
        <v>16</v>
      </c>
      <c r="D1130" s="48">
        <v>518274.78</v>
      </c>
      <c r="E1130" s="48" t="s">
        <v>9</v>
      </c>
      <c r="F1130" s="48"/>
      <c r="G1130" s="49" t="s">
        <v>1070</v>
      </c>
    </row>
    <row r="1131" spans="1:7" x14ac:dyDescent="0.25">
      <c r="A1131" s="47">
        <v>44895</v>
      </c>
      <c r="B1131" s="48" t="s">
        <v>1085</v>
      </c>
      <c r="C1131" s="48" t="s">
        <v>1086</v>
      </c>
      <c r="D1131" s="48">
        <v>17760</v>
      </c>
      <c r="E1131" s="48" t="s">
        <v>9</v>
      </c>
      <c r="F1131" s="48"/>
      <c r="G1131" s="49" t="s">
        <v>1087</v>
      </c>
    </row>
    <row r="1132" spans="1:7" x14ac:dyDescent="0.25">
      <c r="A1132" s="47">
        <v>44895</v>
      </c>
      <c r="B1132" s="48">
        <v>287</v>
      </c>
      <c r="C1132" s="48" t="s">
        <v>16</v>
      </c>
      <c r="D1132" s="48">
        <v>635927.54</v>
      </c>
      <c r="E1132" s="48" t="s">
        <v>9</v>
      </c>
      <c r="F1132" s="48"/>
      <c r="G1132" s="49" t="s">
        <v>1070</v>
      </c>
    </row>
    <row r="1133" spans="1:7" x14ac:dyDescent="0.25">
      <c r="A1133" s="47">
        <v>44895</v>
      </c>
      <c r="B1133" s="48">
        <v>279</v>
      </c>
      <c r="C1133" s="48" t="s">
        <v>16</v>
      </c>
      <c r="D1133" s="48">
        <v>25545.5</v>
      </c>
      <c r="E1133" s="48" t="s">
        <v>9</v>
      </c>
      <c r="F1133" s="48"/>
      <c r="G1133" s="49" t="s">
        <v>1070</v>
      </c>
    </row>
    <row r="1134" spans="1:7" x14ac:dyDescent="0.25">
      <c r="A1134" s="47">
        <v>44895</v>
      </c>
      <c r="B1134" s="48">
        <v>275</v>
      </c>
      <c r="C1134" s="48" t="s">
        <v>16</v>
      </c>
      <c r="D1134" s="48">
        <v>156940.76</v>
      </c>
      <c r="E1134" s="48" t="s">
        <v>9</v>
      </c>
      <c r="F1134" s="48"/>
      <c r="G1134" s="49" t="s">
        <v>1070</v>
      </c>
    </row>
    <row r="1135" spans="1:7" x14ac:dyDescent="0.25">
      <c r="A1135" s="47">
        <v>44895</v>
      </c>
      <c r="B1135" s="48">
        <v>477</v>
      </c>
      <c r="C1135" s="48" t="s">
        <v>1088</v>
      </c>
      <c r="D1135" s="48">
        <v>71051.56</v>
      </c>
      <c r="E1135" s="48" t="s">
        <v>9</v>
      </c>
      <c r="F1135" s="48"/>
      <c r="G1135" s="49" t="s">
        <v>1070</v>
      </c>
    </row>
    <row r="1136" spans="1:7" x14ac:dyDescent="0.25">
      <c r="A1136" s="47">
        <v>44907</v>
      </c>
      <c r="B1136" s="48" t="s">
        <v>1089</v>
      </c>
      <c r="C1136" s="48" t="s">
        <v>1090</v>
      </c>
      <c r="D1136" s="48">
        <v>35506.49</v>
      </c>
      <c r="E1136" s="48" t="s">
        <v>9</v>
      </c>
      <c r="F1136" s="48"/>
      <c r="G1136" s="49" t="s">
        <v>1070</v>
      </c>
    </row>
    <row r="1137" spans="1:7" x14ac:dyDescent="0.25">
      <c r="A1137" s="47">
        <v>44909</v>
      </c>
      <c r="B1137" s="48">
        <v>284</v>
      </c>
      <c r="C1137" s="48" t="s">
        <v>16</v>
      </c>
      <c r="D1137" s="48">
        <v>131383.92000000001</v>
      </c>
      <c r="E1137" s="48" t="s">
        <v>9</v>
      </c>
      <c r="F1137" s="48"/>
      <c r="G1137" s="49" t="s">
        <v>1070</v>
      </c>
    </row>
    <row r="1138" spans="1:7" x14ac:dyDescent="0.25">
      <c r="A1138" s="47">
        <v>44909</v>
      </c>
      <c r="B1138" s="48">
        <v>323</v>
      </c>
      <c r="C1138" s="48" t="s">
        <v>16</v>
      </c>
      <c r="D1138" s="48">
        <v>123086.81</v>
      </c>
      <c r="E1138" s="48" t="s">
        <v>9</v>
      </c>
      <c r="F1138" s="48"/>
      <c r="G1138" s="49" t="s">
        <v>1070</v>
      </c>
    </row>
    <row r="1139" spans="1:7" x14ac:dyDescent="0.25">
      <c r="A1139" s="47">
        <v>44914</v>
      </c>
      <c r="B1139" s="48" t="s">
        <v>1089</v>
      </c>
      <c r="C1139" s="48" t="s">
        <v>1090</v>
      </c>
      <c r="D1139" s="48">
        <v>41898</v>
      </c>
      <c r="E1139" s="48" t="s">
        <v>9</v>
      </c>
      <c r="F1139" s="48"/>
      <c r="G1139" s="49" t="s">
        <v>1070</v>
      </c>
    </row>
    <row r="1140" spans="1:7" x14ac:dyDescent="0.25">
      <c r="A1140" s="47">
        <v>44919</v>
      </c>
      <c r="B1140" s="48">
        <v>342</v>
      </c>
      <c r="C1140" s="48" t="s">
        <v>16</v>
      </c>
      <c r="D1140" s="48">
        <v>180230.16</v>
      </c>
      <c r="E1140" s="48" t="s">
        <v>9</v>
      </c>
      <c r="F1140" s="48"/>
      <c r="G1140" s="49" t="s">
        <v>1070</v>
      </c>
    </row>
    <row r="1141" spans="1:7" x14ac:dyDescent="0.25">
      <c r="A1141" s="47">
        <v>44919</v>
      </c>
      <c r="B1141" s="48">
        <v>327</v>
      </c>
      <c r="C1141" s="48" t="s">
        <v>16</v>
      </c>
      <c r="D1141" s="48">
        <v>213178.89</v>
      </c>
      <c r="E1141" s="48" t="s">
        <v>9</v>
      </c>
      <c r="F1141" s="48"/>
      <c r="G1141" s="49" t="s">
        <v>1070</v>
      </c>
    </row>
    <row r="1142" spans="1:7" x14ac:dyDescent="0.25">
      <c r="A1142" s="47">
        <v>44919</v>
      </c>
      <c r="B1142" s="48">
        <v>332</v>
      </c>
      <c r="C1142" s="48" t="s">
        <v>16</v>
      </c>
      <c r="D1142" s="48">
        <v>165728.31</v>
      </c>
      <c r="E1142" s="48" t="s">
        <v>9</v>
      </c>
      <c r="F1142" s="48"/>
      <c r="G1142" s="49" t="s">
        <v>1070</v>
      </c>
    </row>
    <row r="1143" spans="1:7" x14ac:dyDescent="0.25">
      <c r="A1143" s="47">
        <v>44919</v>
      </c>
      <c r="B1143" s="48">
        <v>331</v>
      </c>
      <c r="C1143" s="48" t="s">
        <v>16</v>
      </c>
      <c r="D1143" s="48">
        <v>406288.75</v>
      </c>
      <c r="E1143" s="48" t="s">
        <v>9</v>
      </c>
      <c r="F1143" s="48"/>
      <c r="G1143" s="49" t="s">
        <v>1070</v>
      </c>
    </row>
    <row r="1144" spans="1:7" x14ac:dyDescent="0.25">
      <c r="A1144" s="47">
        <v>44926</v>
      </c>
      <c r="B1144" s="48" t="s">
        <v>1091</v>
      </c>
      <c r="C1144" s="48" t="s">
        <v>1090</v>
      </c>
      <c r="D1144" s="48">
        <v>25316.29</v>
      </c>
      <c r="E1144" s="48" t="s">
        <v>9</v>
      </c>
      <c r="F1144" s="48"/>
      <c r="G1144" s="49" t="s">
        <v>1070</v>
      </c>
    </row>
    <row r="1145" spans="1:7" x14ac:dyDescent="0.25">
      <c r="A1145" s="47">
        <v>44926</v>
      </c>
      <c r="B1145" s="48">
        <v>364</v>
      </c>
      <c r="C1145" s="48" t="s">
        <v>16</v>
      </c>
      <c r="D1145" s="48">
        <v>270095.46999999997</v>
      </c>
      <c r="E1145" s="48" t="s">
        <v>9</v>
      </c>
      <c r="F1145" s="48"/>
      <c r="G1145" s="49" t="s">
        <v>1070</v>
      </c>
    </row>
    <row r="1146" spans="1:7" x14ac:dyDescent="0.25">
      <c r="A1146" s="47">
        <v>44926</v>
      </c>
      <c r="B1146" s="48">
        <v>203</v>
      </c>
      <c r="C1146" s="48" t="s">
        <v>16</v>
      </c>
      <c r="D1146" s="48">
        <v>162253.25</v>
      </c>
      <c r="E1146" s="48" t="s">
        <v>9</v>
      </c>
      <c r="F1146" s="48"/>
      <c r="G1146" s="49" t="s">
        <v>1070</v>
      </c>
    </row>
    <row r="1147" spans="1:7" x14ac:dyDescent="0.25">
      <c r="A1147" s="47">
        <v>44954</v>
      </c>
      <c r="B1147" s="48">
        <v>391</v>
      </c>
      <c r="C1147" s="48" t="s">
        <v>16</v>
      </c>
      <c r="D1147" s="48">
        <v>48673.8</v>
      </c>
      <c r="E1147" s="48" t="s">
        <v>9</v>
      </c>
      <c r="F1147" s="48"/>
      <c r="G1147" s="49" t="s">
        <v>1070</v>
      </c>
    </row>
    <row r="1148" spans="1:7" x14ac:dyDescent="0.25">
      <c r="A1148" s="47">
        <v>44954</v>
      </c>
      <c r="B1148" s="48">
        <v>390</v>
      </c>
      <c r="C1148" s="48" t="s">
        <v>16</v>
      </c>
      <c r="D1148" s="48">
        <v>23119.7</v>
      </c>
      <c r="E1148" s="48" t="s">
        <v>9</v>
      </c>
      <c r="F1148" s="48"/>
      <c r="G1148" s="49" t="s">
        <v>1070</v>
      </c>
    </row>
    <row r="1149" spans="1:7" x14ac:dyDescent="0.25">
      <c r="A1149" s="47">
        <v>44954</v>
      </c>
      <c r="B1149" s="48">
        <v>392</v>
      </c>
      <c r="C1149" s="48" t="s">
        <v>16</v>
      </c>
      <c r="D1149" s="48">
        <v>51439.08</v>
      </c>
      <c r="E1149" s="48" t="s">
        <v>9</v>
      </c>
      <c r="F1149" s="48"/>
      <c r="G1149" s="49" t="s">
        <v>1070</v>
      </c>
    </row>
    <row r="1150" spans="1:7" x14ac:dyDescent="0.25">
      <c r="A1150" s="47">
        <v>44957</v>
      </c>
      <c r="B1150" s="48">
        <v>382</v>
      </c>
      <c r="C1150" s="48" t="s">
        <v>16</v>
      </c>
      <c r="D1150" s="48">
        <v>266824.59999999998</v>
      </c>
      <c r="E1150" s="48" t="s">
        <v>9</v>
      </c>
      <c r="F1150" s="48"/>
      <c r="G1150" s="49" t="s">
        <v>1070</v>
      </c>
    </row>
    <row r="1151" spans="1:7" x14ac:dyDescent="0.25">
      <c r="A1151" s="47">
        <v>45016</v>
      </c>
      <c r="B1151" s="48">
        <v>11</v>
      </c>
      <c r="C1151" s="48" t="s">
        <v>1067</v>
      </c>
      <c r="D1151" s="48">
        <v>53278.78</v>
      </c>
      <c r="E1151" s="48"/>
      <c r="F1151" s="48"/>
      <c r="G1151" s="49" t="s">
        <v>1070</v>
      </c>
    </row>
    <row r="1152" spans="1:7" x14ac:dyDescent="0.25">
      <c r="A1152" s="47">
        <v>44652</v>
      </c>
      <c r="B1152" s="48">
        <v>3420097394</v>
      </c>
      <c r="C1152" s="48" t="s">
        <v>1092</v>
      </c>
      <c r="D1152" s="48">
        <v>2490250</v>
      </c>
      <c r="E1152" s="48" t="s">
        <v>1068</v>
      </c>
      <c r="F1152" s="48" t="s">
        <v>1054</v>
      </c>
      <c r="G1152" s="49" t="s">
        <v>1093</v>
      </c>
    </row>
    <row r="1153" spans="1:7" x14ac:dyDescent="0.25">
      <c r="A1153" s="47">
        <v>44652</v>
      </c>
      <c r="B1153" s="48" t="s">
        <v>1094</v>
      </c>
      <c r="C1153" s="48" t="s">
        <v>1032</v>
      </c>
      <c r="D1153" s="48">
        <v>2376087.79</v>
      </c>
      <c r="E1153" s="48" t="s">
        <v>9</v>
      </c>
      <c r="F1153" s="48" t="s">
        <v>1054</v>
      </c>
      <c r="G1153" s="49" t="s">
        <v>1093</v>
      </c>
    </row>
    <row r="1154" spans="1:7" x14ac:dyDescent="0.25">
      <c r="A1154" s="47">
        <v>44673</v>
      </c>
      <c r="B1154" s="48" t="s">
        <v>1095</v>
      </c>
      <c r="C1154" s="48" t="s">
        <v>887</v>
      </c>
      <c r="D1154" s="48">
        <v>40000</v>
      </c>
      <c r="E1154" s="48" t="s">
        <v>9</v>
      </c>
      <c r="F1154" s="48" t="s">
        <v>1057</v>
      </c>
      <c r="G1154" s="49" t="s">
        <v>456</v>
      </c>
    </row>
    <row r="1155" spans="1:7" x14ac:dyDescent="0.25">
      <c r="A1155" s="47">
        <v>44698</v>
      </c>
      <c r="B1155" s="48" t="s">
        <v>1096</v>
      </c>
      <c r="C1155" s="48" t="s">
        <v>887</v>
      </c>
      <c r="D1155" s="48">
        <v>40000</v>
      </c>
      <c r="E1155" s="48" t="s">
        <v>9</v>
      </c>
      <c r="F1155" s="48" t="s">
        <v>1057</v>
      </c>
      <c r="G1155" s="49" t="s">
        <v>456</v>
      </c>
    </row>
    <row r="1156" spans="1:7" x14ac:dyDescent="0.25">
      <c r="A1156" s="47">
        <v>44754</v>
      </c>
      <c r="B1156" s="48" t="s">
        <v>1097</v>
      </c>
      <c r="C1156" s="48" t="s">
        <v>887</v>
      </c>
      <c r="D1156" s="48">
        <v>80000</v>
      </c>
      <c r="E1156" s="48" t="s">
        <v>9</v>
      </c>
      <c r="F1156" s="48" t="s">
        <v>1057</v>
      </c>
      <c r="G1156" s="49" t="s">
        <v>456</v>
      </c>
    </row>
    <row r="1157" spans="1:7" x14ac:dyDescent="0.25">
      <c r="A1157" s="47">
        <v>44779</v>
      </c>
      <c r="B1157" s="48" t="s">
        <v>1098</v>
      </c>
      <c r="C1157" s="48" t="s">
        <v>887</v>
      </c>
      <c r="D1157" s="48">
        <v>40000</v>
      </c>
      <c r="E1157" s="48" t="s">
        <v>9</v>
      </c>
      <c r="F1157" s="48" t="s">
        <v>1057</v>
      </c>
      <c r="G1157" s="49" t="s">
        <v>456</v>
      </c>
    </row>
    <row r="1158" spans="1:7" x14ac:dyDescent="0.25">
      <c r="A1158" s="47">
        <v>44819</v>
      </c>
      <c r="B1158" s="48" t="s">
        <v>1099</v>
      </c>
      <c r="C1158" s="48" t="s">
        <v>887</v>
      </c>
      <c r="D1158" s="48">
        <v>40000</v>
      </c>
      <c r="E1158" s="48" t="s">
        <v>9</v>
      </c>
      <c r="F1158" s="48" t="s">
        <v>1057</v>
      </c>
      <c r="G1158" s="49" t="s">
        <v>456</v>
      </c>
    </row>
    <row r="1159" spans="1:7" x14ac:dyDescent="0.25">
      <c r="A1159" s="47">
        <v>44862</v>
      </c>
      <c r="B1159" s="48" t="s">
        <v>1100</v>
      </c>
      <c r="C1159" s="48" t="s">
        <v>887</v>
      </c>
      <c r="D1159" s="48">
        <v>40000</v>
      </c>
      <c r="E1159" s="48" t="s">
        <v>9</v>
      </c>
      <c r="F1159" s="48" t="s">
        <v>1057</v>
      </c>
      <c r="G1159" s="49" t="s">
        <v>456</v>
      </c>
    </row>
    <row r="1160" spans="1:7" x14ac:dyDescent="0.25">
      <c r="A1160" s="47">
        <v>44895</v>
      </c>
      <c r="B1160" s="48" t="s">
        <v>1101</v>
      </c>
      <c r="C1160" s="48" t="s">
        <v>887</v>
      </c>
      <c r="D1160" s="48">
        <v>40000</v>
      </c>
      <c r="E1160" s="48" t="s">
        <v>9</v>
      </c>
      <c r="F1160" s="48" t="s">
        <v>1057</v>
      </c>
      <c r="G1160" s="49" t="s">
        <v>456</v>
      </c>
    </row>
    <row r="1161" spans="1:7" x14ac:dyDescent="0.25">
      <c r="A1161" s="47">
        <v>44635</v>
      </c>
      <c r="B1161" s="48" t="s">
        <v>1102</v>
      </c>
      <c r="C1161" s="48" t="s">
        <v>887</v>
      </c>
      <c r="D1161" s="48">
        <v>40000</v>
      </c>
      <c r="E1161" s="48" t="s">
        <v>9</v>
      </c>
      <c r="F1161" s="48" t="s">
        <v>1057</v>
      </c>
      <c r="G1161" s="49" t="s">
        <v>456</v>
      </c>
    </row>
    <row r="1162" spans="1:7" x14ac:dyDescent="0.25">
      <c r="A1162" s="47">
        <v>45016</v>
      </c>
      <c r="B1162" s="48" t="s">
        <v>1103</v>
      </c>
      <c r="C1162" s="48" t="s">
        <v>887</v>
      </c>
      <c r="D1162" s="48">
        <v>40000</v>
      </c>
      <c r="E1162" s="48" t="s">
        <v>9</v>
      </c>
      <c r="F1162" s="48" t="s">
        <v>1057</v>
      </c>
      <c r="G1162" s="49" t="s">
        <v>456</v>
      </c>
    </row>
    <row r="1163" spans="1:7" x14ac:dyDescent="0.25">
      <c r="A1163" s="47">
        <v>44679</v>
      </c>
      <c r="B1163" s="48" t="s">
        <v>1104</v>
      </c>
      <c r="C1163" s="48" t="s">
        <v>1105</v>
      </c>
      <c r="D1163" s="48">
        <v>14532</v>
      </c>
      <c r="E1163" s="48" t="s">
        <v>9</v>
      </c>
      <c r="F1163" s="48"/>
      <c r="G1163" s="49" t="s">
        <v>1070</v>
      </c>
    </row>
    <row r="1164" spans="1:7" x14ac:dyDescent="0.25">
      <c r="A1164" s="47">
        <v>44679</v>
      </c>
      <c r="B1164" s="48" t="s">
        <v>1106</v>
      </c>
      <c r="C1164" s="48" t="s">
        <v>1105</v>
      </c>
      <c r="D1164" s="48">
        <v>113627</v>
      </c>
      <c r="E1164" s="48" t="s">
        <v>9</v>
      </c>
      <c r="F1164" s="48"/>
      <c r="G1164" s="49" t="s">
        <v>1070</v>
      </c>
    </row>
    <row r="1165" spans="1:7" x14ac:dyDescent="0.25">
      <c r="A1165" s="47">
        <v>44679</v>
      </c>
      <c r="B1165" s="48">
        <v>36</v>
      </c>
      <c r="C1165" s="48" t="s">
        <v>713</v>
      </c>
      <c r="D1165" s="48">
        <v>18000</v>
      </c>
      <c r="E1165" s="48" t="s">
        <v>9</v>
      </c>
      <c r="F1165" s="48"/>
      <c r="G1165" s="49" t="s">
        <v>1070</v>
      </c>
    </row>
    <row r="1166" spans="1:7" x14ac:dyDescent="0.25">
      <c r="A1166" s="47">
        <v>44681</v>
      </c>
      <c r="B1166" s="48">
        <v>45</v>
      </c>
      <c r="C1166" s="48" t="s">
        <v>713</v>
      </c>
      <c r="D1166" s="48">
        <v>18000</v>
      </c>
      <c r="E1166" s="48" t="s">
        <v>9</v>
      </c>
      <c r="F1166" s="48"/>
      <c r="G1166" s="49" t="s">
        <v>1070</v>
      </c>
    </row>
    <row r="1167" spans="1:7" x14ac:dyDescent="0.25">
      <c r="A1167" s="47">
        <v>44696</v>
      </c>
      <c r="B1167" s="48">
        <v>1720</v>
      </c>
      <c r="C1167" s="48" t="s">
        <v>1105</v>
      </c>
      <c r="D1167" s="48">
        <v>14532</v>
      </c>
      <c r="E1167" s="48" t="s">
        <v>9</v>
      </c>
      <c r="F1167" s="48"/>
      <c r="G1167" s="49" t="s">
        <v>1070</v>
      </c>
    </row>
    <row r="1168" spans="1:7" x14ac:dyDescent="0.25">
      <c r="A1168" s="47">
        <v>44696</v>
      </c>
      <c r="B1168" s="48" t="s">
        <v>1107</v>
      </c>
      <c r="C1168" s="48" t="s">
        <v>1105</v>
      </c>
      <c r="D1168" s="48">
        <v>114996</v>
      </c>
      <c r="E1168" s="48" t="s">
        <v>9</v>
      </c>
      <c r="F1168" s="48"/>
      <c r="G1168" s="49" t="s">
        <v>1070</v>
      </c>
    </row>
    <row r="1169" spans="1:7" x14ac:dyDescent="0.25">
      <c r="A1169" s="47">
        <v>44722</v>
      </c>
      <c r="B1169" s="48" t="s">
        <v>1108</v>
      </c>
      <c r="C1169" s="48" t="s">
        <v>1105</v>
      </c>
      <c r="D1169" s="48">
        <v>14532</v>
      </c>
      <c r="E1169" s="48" t="s">
        <v>9</v>
      </c>
      <c r="F1169" s="48"/>
      <c r="G1169" s="49" t="s">
        <v>1070</v>
      </c>
    </row>
    <row r="1170" spans="1:7" x14ac:dyDescent="0.25">
      <c r="A1170" s="47">
        <v>44722</v>
      </c>
      <c r="B1170" s="48" t="s">
        <v>1109</v>
      </c>
      <c r="C1170" s="48" t="s">
        <v>1105</v>
      </c>
      <c r="D1170" s="48">
        <v>116550</v>
      </c>
      <c r="E1170" s="48" t="s">
        <v>9</v>
      </c>
      <c r="F1170" s="48"/>
      <c r="G1170" s="49" t="s">
        <v>1070</v>
      </c>
    </row>
    <row r="1171" spans="1:7" x14ac:dyDescent="0.25">
      <c r="A1171" s="47">
        <v>44725</v>
      </c>
      <c r="B1171" s="48">
        <v>50</v>
      </c>
      <c r="C1171" s="48" t="s">
        <v>713</v>
      </c>
      <c r="D1171" s="48">
        <v>36000</v>
      </c>
      <c r="E1171" s="48" t="s">
        <v>9</v>
      </c>
      <c r="F1171" s="48"/>
      <c r="G1171" s="49" t="s">
        <v>1070</v>
      </c>
    </row>
    <row r="1172" spans="1:7" x14ac:dyDescent="0.25">
      <c r="A1172" s="47">
        <v>44742</v>
      </c>
      <c r="B1172" s="48">
        <v>92</v>
      </c>
      <c r="C1172" s="48" t="s">
        <v>713</v>
      </c>
      <c r="D1172" s="48">
        <v>18500</v>
      </c>
      <c r="E1172" s="48" t="s">
        <v>9</v>
      </c>
      <c r="F1172" s="48"/>
      <c r="G1172" s="49" t="s">
        <v>1070</v>
      </c>
    </row>
    <row r="1173" spans="1:7" x14ac:dyDescent="0.25">
      <c r="A1173" s="47">
        <v>44770</v>
      </c>
      <c r="B1173" s="48">
        <v>55</v>
      </c>
      <c r="C1173" s="48" t="s">
        <v>1110</v>
      </c>
      <c r="D1173" s="48">
        <v>13674</v>
      </c>
      <c r="E1173" s="48" t="s">
        <v>9</v>
      </c>
      <c r="F1173" s="48"/>
      <c r="G1173" s="49" t="s">
        <v>1070</v>
      </c>
    </row>
    <row r="1174" spans="1:7" x14ac:dyDescent="0.25">
      <c r="A1174" s="47">
        <v>44773</v>
      </c>
      <c r="B1174" s="48" t="s">
        <v>1111</v>
      </c>
      <c r="C1174" s="48" t="s">
        <v>1105</v>
      </c>
      <c r="D1174" s="48">
        <v>112369</v>
      </c>
      <c r="E1174" s="48" t="s">
        <v>9</v>
      </c>
      <c r="F1174" s="48"/>
      <c r="G1174" s="49" t="s">
        <v>1070</v>
      </c>
    </row>
    <row r="1175" spans="1:7" x14ac:dyDescent="0.25">
      <c r="A1175" s="47">
        <v>44773</v>
      </c>
      <c r="B1175" s="48" t="s">
        <v>1112</v>
      </c>
      <c r="C1175" s="48" t="s">
        <v>1105</v>
      </c>
      <c r="D1175" s="48">
        <v>14532</v>
      </c>
      <c r="E1175" s="48" t="s">
        <v>9</v>
      </c>
      <c r="F1175" s="48"/>
      <c r="G1175" s="49" t="s">
        <v>1070</v>
      </c>
    </row>
    <row r="1176" spans="1:7" x14ac:dyDescent="0.25">
      <c r="A1176" s="47">
        <v>44773</v>
      </c>
      <c r="B1176" s="48" t="s">
        <v>1113</v>
      </c>
      <c r="C1176" s="48" t="s">
        <v>1105</v>
      </c>
      <c r="D1176" s="48">
        <v>15888</v>
      </c>
      <c r="E1176" s="48" t="s">
        <v>9</v>
      </c>
      <c r="F1176" s="48"/>
      <c r="G1176" s="49" t="s">
        <v>1070</v>
      </c>
    </row>
    <row r="1177" spans="1:7" x14ac:dyDescent="0.25">
      <c r="A1177" s="47">
        <v>44773</v>
      </c>
      <c r="B1177" s="48" t="s">
        <v>1114</v>
      </c>
      <c r="C1177" s="48" t="s">
        <v>1105</v>
      </c>
      <c r="D1177" s="48">
        <v>113368</v>
      </c>
      <c r="E1177" s="48" t="s">
        <v>9</v>
      </c>
      <c r="F1177" s="48"/>
      <c r="G1177" s="49" t="s">
        <v>1070</v>
      </c>
    </row>
    <row r="1178" spans="1:7" x14ac:dyDescent="0.25">
      <c r="A1178" s="47">
        <v>44829</v>
      </c>
      <c r="B1178" s="48">
        <v>106</v>
      </c>
      <c r="C1178" s="48" t="s">
        <v>713</v>
      </c>
      <c r="D1178" s="48">
        <v>19000</v>
      </c>
      <c r="E1178" s="48" t="s">
        <v>9</v>
      </c>
      <c r="F1178" s="48"/>
      <c r="G1178" s="49" t="s">
        <v>1070</v>
      </c>
    </row>
    <row r="1179" spans="1:7" x14ac:dyDescent="0.25">
      <c r="A1179" s="47">
        <v>44846</v>
      </c>
      <c r="B1179" s="48">
        <v>8</v>
      </c>
      <c r="C1179" s="48" t="s">
        <v>713</v>
      </c>
      <c r="D1179" s="48">
        <v>19000</v>
      </c>
      <c r="E1179" s="48" t="s">
        <v>9</v>
      </c>
      <c r="F1179" s="48"/>
      <c r="G1179" s="49" t="s">
        <v>1070</v>
      </c>
    </row>
    <row r="1180" spans="1:7" x14ac:dyDescent="0.25">
      <c r="A1180" s="47">
        <v>44849</v>
      </c>
      <c r="B1180" s="48" t="s">
        <v>1115</v>
      </c>
      <c r="C1180" s="48" t="s">
        <v>1105</v>
      </c>
      <c r="D1180" s="48">
        <v>114737</v>
      </c>
      <c r="E1180" s="48" t="s">
        <v>9</v>
      </c>
      <c r="F1180" s="48"/>
      <c r="G1180" s="49" t="s">
        <v>1070</v>
      </c>
    </row>
    <row r="1181" spans="1:7" x14ac:dyDescent="0.25">
      <c r="A1181" s="47">
        <v>44849</v>
      </c>
      <c r="B1181" s="48" t="s">
        <v>1116</v>
      </c>
      <c r="C1181" s="48" t="s">
        <v>1105</v>
      </c>
      <c r="D1181" s="48">
        <v>1355.94</v>
      </c>
      <c r="E1181" s="48" t="s">
        <v>9</v>
      </c>
      <c r="F1181" s="48"/>
      <c r="G1181" s="49" t="s">
        <v>1070</v>
      </c>
    </row>
    <row r="1182" spans="1:7" x14ac:dyDescent="0.25">
      <c r="A1182" s="47">
        <v>44853</v>
      </c>
      <c r="B1182" s="48">
        <v>17</v>
      </c>
      <c r="C1182" s="48" t="s">
        <v>713</v>
      </c>
      <c r="D1182" s="48">
        <v>19000</v>
      </c>
      <c r="E1182" s="48" t="s">
        <v>9</v>
      </c>
      <c r="F1182" s="48"/>
      <c r="G1182" s="49" t="s">
        <v>1070</v>
      </c>
    </row>
    <row r="1183" spans="1:7" x14ac:dyDescent="0.25">
      <c r="A1183" s="47">
        <v>44880</v>
      </c>
      <c r="B1183" s="48" t="s">
        <v>1117</v>
      </c>
      <c r="C1183" s="48" t="s">
        <v>1105</v>
      </c>
      <c r="D1183" s="48">
        <v>16608</v>
      </c>
      <c r="E1183" s="48" t="s">
        <v>9</v>
      </c>
      <c r="F1183" s="48"/>
      <c r="G1183" s="49" t="s">
        <v>1070</v>
      </c>
    </row>
    <row r="1184" spans="1:7" x14ac:dyDescent="0.25">
      <c r="A1184" s="47">
        <v>44880</v>
      </c>
      <c r="B1184" s="48" t="s">
        <v>1118</v>
      </c>
      <c r="C1184" s="48" t="s">
        <v>1105</v>
      </c>
      <c r="D1184" s="48">
        <v>133237</v>
      </c>
      <c r="E1184" s="48" t="s">
        <v>9</v>
      </c>
      <c r="F1184" s="48"/>
      <c r="G1184" s="49" t="s">
        <v>1070</v>
      </c>
    </row>
    <row r="1185" spans="1:7" x14ac:dyDescent="0.25">
      <c r="A1185" s="47">
        <v>44919</v>
      </c>
      <c r="B1185" s="48">
        <v>7</v>
      </c>
      <c r="C1185" s="48" t="s">
        <v>713</v>
      </c>
      <c r="D1185" s="48">
        <v>19000</v>
      </c>
      <c r="E1185" s="48" t="s">
        <v>9</v>
      </c>
      <c r="F1185" s="48"/>
      <c r="G1185" s="49" t="s">
        <v>1070</v>
      </c>
    </row>
    <row r="1186" spans="1:7" x14ac:dyDescent="0.25">
      <c r="A1186" s="47">
        <v>44926</v>
      </c>
      <c r="B1186" s="48" t="s">
        <v>1119</v>
      </c>
      <c r="C1186" s="48" t="s">
        <v>1105</v>
      </c>
      <c r="D1186" s="48">
        <v>6228</v>
      </c>
      <c r="E1186" s="48" t="s">
        <v>9</v>
      </c>
      <c r="F1186" s="48"/>
      <c r="G1186" s="49" t="s">
        <v>1070</v>
      </c>
    </row>
    <row r="1187" spans="1:7" x14ac:dyDescent="0.25">
      <c r="A1187" s="47">
        <v>44926</v>
      </c>
      <c r="B1187" s="48" t="s">
        <v>1120</v>
      </c>
      <c r="C1187" s="48" t="s">
        <v>1105</v>
      </c>
      <c r="D1187" s="48">
        <v>118400</v>
      </c>
      <c r="E1187" s="48" t="s">
        <v>9</v>
      </c>
      <c r="F1187" s="48"/>
      <c r="G1187" s="49" t="s">
        <v>1070</v>
      </c>
    </row>
    <row r="1188" spans="1:7" x14ac:dyDescent="0.25">
      <c r="A1188" s="47">
        <v>44942</v>
      </c>
      <c r="B1188" s="48" t="s">
        <v>1121</v>
      </c>
      <c r="C1188" s="48" t="s">
        <v>1105</v>
      </c>
      <c r="D1188" s="48">
        <v>131646</v>
      </c>
      <c r="E1188" s="48" t="s">
        <v>9</v>
      </c>
      <c r="F1188" s="48"/>
      <c r="G1188" s="49" t="s">
        <v>1070</v>
      </c>
    </row>
    <row r="1189" spans="1:7" x14ac:dyDescent="0.25">
      <c r="A1189" s="47">
        <v>44942</v>
      </c>
      <c r="B1189" s="48" t="s">
        <v>1122</v>
      </c>
      <c r="C1189" s="48" t="s">
        <v>1105</v>
      </c>
      <c r="D1189" s="48">
        <v>16608</v>
      </c>
      <c r="E1189" s="48" t="s">
        <v>9</v>
      </c>
      <c r="F1189" s="48"/>
      <c r="G1189" s="49" t="s">
        <v>1070</v>
      </c>
    </row>
    <row r="1190" spans="1:7" x14ac:dyDescent="0.25">
      <c r="A1190" s="47">
        <v>44943</v>
      </c>
      <c r="B1190" s="48">
        <v>9</v>
      </c>
      <c r="C1190" s="48" t="s">
        <v>713</v>
      </c>
      <c r="D1190" s="48">
        <v>19000</v>
      </c>
      <c r="E1190" s="48" t="s">
        <v>9</v>
      </c>
      <c r="F1190" s="48"/>
      <c r="G1190" s="49" t="s">
        <v>1070</v>
      </c>
    </row>
    <row r="1191" spans="1:7" x14ac:dyDescent="0.25">
      <c r="A1191" s="47">
        <v>44954</v>
      </c>
      <c r="B1191" s="48" t="s">
        <v>1123</v>
      </c>
      <c r="C1191" s="48" t="s">
        <v>1105</v>
      </c>
      <c r="D1191" s="48">
        <v>112776</v>
      </c>
      <c r="E1191" s="48" t="s">
        <v>9</v>
      </c>
      <c r="F1191" s="48"/>
      <c r="G1191" s="49" t="s">
        <v>1070</v>
      </c>
    </row>
    <row r="1192" spans="1:7" x14ac:dyDescent="0.25">
      <c r="A1192" s="47">
        <v>44693</v>
      </c>
      <c r="B1192" s="48">
        <v>1262100290</v>
      </c>
      <c r="C1192" s="48" t="s">
        <v>224</v>
      </c>
      <c r="D1192" s="48">
        <v>170000</v>
      </c>
      <c r="E1192" s="48" t="s">
        <v>9</v>
      </c>
      <c r="F1192" s="48"/>
      <c r="G1192" s="49" t="s">
        <v>1093</v>
      </c>
    </row>
    <row r="1193" spans="1:7" x14ac:dyDescent="0.25">
      <c r="A1193" s="47">
        <v>44819</v>
      </c>
      <c r="B1193" s="48">
        <v>1262101286</v>
      </c>
      <c r="C1193" s="48" t="s">
        <v>224</v>
      </c>
      <c r="D1193" s="48">
        <v>170000</v>
      </c>
      <c r="E1193" s="48" t="s">
        <v>9</v>
      </c>
      <c r="F1193" s="48"/>
      <c r="G1193" s="49" t="s">
        <v>1093</v>
      </c>
    </row>
    <row r="1194" spans="1:7" x14ac:dyDescent="0.25">
      <c r="A1194" s="47">
        <v>44865</v>
      </c>
      <c r="B1194" s="48">
        <v>4</v>
      </c>
      <c r="C1194" s="48" t="s">
        <v>1124</v>
      </c>
      <c r="D1194" s="48">
        <v>309862.83</v>
      </c>
      <c r="E1194" s="48" t="s">
        <v>9</v>
      </c>
      <c r="F1194" s="48"/>
      <c r="G1194" s="49" t="s">
        <v>1070</v>
      </c>
    </row>
    <row r="1195" spans="1:7" x14ac:dyDescent="0.25">
      <c r="A1195" s="47">
        <v>44895</v>
      </c>
      <c r="B1195" s="48">
        <v>1262101176</v>
      </c>
      <c r="C1195" s="48" t="s">
        <v>224</v>
      </c>
      <c r="D1195" s="48">
        <v>110710</v>
      </c>
      <c r="E1195" s="48" t="s">
        <v>9</v>
      </c>
      <c r="F1195" s="48"/>
      <c r="G1195" s="49" t="s">
        <v>1093</v>
      </c>
    </row>
    <row r="1196" spans="1:7" x14ac:dyDescent="0.25">
      <c r="A1196" s="47">
        <v>44895</v>
      </c>
      <c r="B1196" s="48" t="s">
        <v>1125</v>
      </c>
      <c r="C1196" s="48" t="s">
        <v>1126</v>
      </c>
      <c r="D1196" s="48">
        <v>341000</v>
      </c>
      <c r="E1196" s="48" t="s">
        <v>9</v>
      </c>
      <c r="F1196" s="48"/>
      <c r="G1196" s="49" t="s">
        <v>1127</v>
      </c>
    </row>
    <row r="1197" spans="1:7" x14ac:dyDescent="0.25">
      <c r="A1197" s="47">
        <v>44895</v>
      </c>
      <c r="B1197" s="48">
        <v>916</v>
      </c>
      <c r="C1197" s="48" t="s">
        <v>1128</v>
      </c>
      <c r="D1197" s="48">
        <v>1275457.6200000001</v>
      </c>
      <c r="E1197" s="48" t="s">
        <v>9</v>
      </c>
      <c r="F1197" s="48"/>
      <c r="G1197" s="49" t="s">
        <v>1070</v>
      </c>
    </row>
    <row r="1198" spans="1:7" x14ac:dyDescent="0.25">
      <c r="A1198" s="47">
        <v>44907</v>
      </c>
      <c r="B1198" s="48" t="s">
        <v>1129</v>
      </c>
      <c r="C1198" s="48" t="s">
        <v>1126</v>
      </c>
      <c r="D1198" s="48">
        <v>443124</v>
      </c>
      <c r="E1198" s="48" t="s">
        <v>9</v>
      </c>
      <c r="F1198" s="48"/>
      <c r="G1198" s="49" t="s">
        <v>1127</v>
      </c>
    </row>
    <row r="1199" spans="1:7" x14ac:dyDescent="0.25">
      <c r="A1199" s="47">
        <v>44954</v>
      </c>
      <c r="B1199" s="48" t="s">
        <v>1130</v>
      </c>
      <c r="C1199" s="48" t="s">
        <v>1126</v>
      </c>
      <c r="D1199" s="48">
        <v>349833.32</v>
      </c>
      <c r="E1199" s="48" t="s">
        <v>9</v>
      </c>
      <c r="F1199" s="48"/>
      <c r="G1199" s="49" t="s">
        <v>1127</v>
      </c>
    </row>
    <row r="1200" spans="1:7" x14ac:dyDescent="0.25">
      <c r="A1200" s="47">
        <v>45016</v>
      </c>
      <c r="B1200" s="48">
        <v>36</v>
      </c>
      <c r="C1200" s="48" t="s">
        <v>1126</v>
      </c>
      <c r="D1200" s="48">
        <v>32453</v>
      </c>
      <c r="E1200" s="48" t="s">
        <v>9</v>
      </c>
      <c r="F1200" s="48"/>
      <c r="G1200" s="49" t="s">
        <v>1127</v>
      </c>
    </row>
    <row r="1201" spans="1:7" x14ac:dyDescent="0.25">
      <c r="A1201" s="47">
        <v>45016</v>
      </c>
      <c r="B1201" s="48" t="s">
        <v>1131</v>
      </c>
      <c r="C1201" s="48" t="s">
        <v>1126</v>
      </c>
      <c r="D1201" s="48">
        <v>1282187</v>
      </c>
      <c r="E1201" s="48" t="s">
        <v>9</v>
      </c>
      <c r="F1201" s="48"/>
      <c r="G1201" s="49" t="s">
        <v>1127</v>
      </c>
    </row>
    <row r="1202" spans="1:7" x14ac:dyDescent="0.25">
      <c r="A1202" s="47">
        <v>45016</v>
      </c>
      <c r="B1202" s="48">
        <v>11</v>
      </c>
      <c r="C1202" s="48" t="s">
        <v>1067</v>
      </c>
      <c r="D1202" s="48">
        <v>84694</v>
      </c>
      <c r="E1202" s="48" t="s">
        <v>9</v>
      </c>
      <c r="F1202" s="48"/>
      <c r="G1202" s="49" t="s">
        <v>1070</v>
      </c>
    </row>
    <row r="1203" spans="1:7" x14ac:dyDescent="0.25">
      <c r="A1203" s="47">
        <v>45016</v>
      </c>
      <c r="B1203" s="48">
        <v>204</v>
      </c>
      <c r="C1203" s="48" t="s">
        <v>244</v>
      </c>
      <c r="D1203" s="48">
        <v>7079.6</v>
      </c>
      <c r="E1203" s="48" t="s">
        <v>9</v>
      </c>
      <c r="F1203" s="48"/>
      <c r="G1203" s="49" t="s">
        <v>1070</v>
      </c>
    </row>
    <row r="1204" spans="1:7" x14ac:dyDescent="0.25">
      <c r="A1204" s="47">
        <v>44789</v>
      </c>
      <c r="B1204" s="48">
        <v>10</v>
      </c>
      <c r="C1204" s="48" t="s">
        <v>72</v>
      </c>
      <c r="D1204" s="48">
        <v>4320594.92</v>
      </c>
      <c r="E1204" s="48" t="s">
        <v>9</v>
      </c>
      <c r="F1204" s="48"/>
      <c r="G1204" s="49" t="s">
        <v>1132</v>
      </c>
    </row>
    <row r="1205" spans="1:7" x14ac:dyDescent="0.25">
      <c r="A1205" s="47">
        <v>44895</v>
      </c>
      <c r="B1205" s="48">
        <v>16</v>
      </c>
      <c r="C1205" s="48" t="s">
        <v>72</v>
      </c>
      <c r="D1205" s="48">
        <v>4407765.25</v>
      </c>
      <c r="E1205" s="48" t="s">
        <v>9</v>
      </c>
      <c r="F1205" s="48"/>
      <c r="G1205" s="49" t="s">
        <v>1132</v>
      </c>
    </row>
    <row r="1206" spans="1:7" x14ac:dyDescent="0.25">
      <c r="A1206" s="47">
        <v>44895</v>
      </c>
      <c r="B1206" s="48">
        <v>17</v>
      </c>
      <c r="C1206" s="48" t="s">
        <v>72</v>
      </c>
      <c r="D1206" s="48">
        <v>2369839</v>
      </c>
      <c r="E1206" s="48" t="s">
        <v>9</v>
      </c>
      <c r="F1206" s="48"/>
      <c r="G1206" s="49" t="s">
        <v>1132</v>
      </c>
    </row>
    <row r="1207" spans="1:7" x14ac:dyDescent="0.25">
      <c r="A1207" s="47">
        <v>44935</v>
      </c>
      <c r="B1207" s="48">
        <v>20</v>
      </c>
      <c r="C1207" s="48" t="s">
        <v>72</v>
      </c>
      <c r="D1207" s="48">
        <v>2339771.19</v>
      </c>
      <c r="E1207" s="48" t="s">
        <v>9</v>
      </c>
      <c r="F1207" s="48"/>
      <c r="G1207" s="49" t="s">
        <v>1132</v>
      </c>
    </row>
    <row r="1208" spans="1:7" x14ac:dyDescent="0.25">
      <c r="A1208" s="47">
        <v>44926</v>
      </c>
      <c r="B1208" s="48" t="s">
        <v>1133</v>
      </c>
      <c r="C1208" s="48" t="s">
        <v>377</v>
      </c>
      <c r="D1208" s="48">
        <v>10252.540000000001</v>
      </c>
      <c r="E1208" s="48" t="s">
        <v>9</v>
      </c>
      <c r="F1208" s="48"/>
      <c r="G1208" s="49" t="s">
        <v>1087</v>
      </c>
    </row>
    <row r="1209" spans="1:7" x14ac:dyDescent="0.25">
      <c r="A1209" s="47">
        <v>44811</v>
      </c>
      <c r="B1209" s="48">
        <v>8260035790</v>
      </c>
      <c r="C1209" s="48" t="s">
        <v>1134</v>
      </c>
      <c r="D1209" s="48">
        <v>18466.080000000002</v>
      </c>
      <c r="E1209" s="48" t="s">
        <v>9</v>
      </c>
      <c r="F1209" s="48"/>
      <c r="G1209" s="49" t="s">
        <v>1070</v>
      </c>
    </row>
    <row r="1210" spans="1:7" x14ac:dyDescent="0.25">
      <c r="A1210" s="47">
        <v>44811</v>
      </c>
      <c r="B1210" s="48">
        <v>8260035789</v>
      </c>
      <c r="C1210" s="48" t="s">
        <v>1134</v>
      </c>
      <c r="D1210" s="48">
        <v>3177.14</v>
      </c>
      <c r="E1210" s="48" t="s">
        <v>9</v>
      </c>
      <c r="F1210" s="48"/>
      <c r="G1210" s="49" t="s">
        <v>1070</v>
      </c>
    </row>
    <row r="1211" spans="1:7" x14ac:dyDescent="0.25">
      <c r="A1211" s="47">
        <v>44811</v>
      </c>
      <c r="B1211" s="48">
        <v>8260035788</v>
      </c>
      <c r="C1211" s="48" t="s">
        <v>1134</v>
      </c>
      <c r="D1211" s="48">
        <v>27186.46</v>
      </c>
      <c r="E1211" s="48" t="s">
        <v>9</v>
      </c>
      <c r="F1211" s="48"/>
      <c r="G1211" s="49" t="s">
        <v>1070</v>
      </c>
    </row>
    <row r="1212" spans="1:7" x14ac:dyDescent="0.25">
      <c r="A1212" s="47">
        <v>44811</v>
      </c>
      <c r="B1212" s="48">
        <v>8260035787</v>
      </c>
      <c r="C1212" s="48" t="s">
        <v>1134</v>
      </c>
      <c r="D1212" s="48">
        <v>11150.34</v>
      </c>
      <c r="E1212" s="48" t="s">
        <v>9</v>
      </c>
      <c r="F1212" s="48"/>
      <c r="G1212" s="49" t="s">
        <v>1070</v>
      </c>
    </row>
    <row r="1213" spans="1:7" x14ac:dyDescent="0.25">
      <c r="A1213" s="47">
        <v>44811</v>
      </c>
      <c r="B1213" s="48">
        <v>8260035786</v>
      </c>
      <c r="C1213" s="48" t="s">
        <v>1134</v>
      </c>
      <c r="D1213" s="48">
        <v>17353.919999999998</v>
      </c>
      <c r="E1213" s="48" t="s">
        <v>9</v>
      </c>
      <c r="F1213" s="48"/>
      <c r="G1213" s="49" t="s">
        <v>1070</v>
      </c>
    </row>
    <row r="1214" spans="1:7" x14ac:dyDescent="0.25">
      <c r="A1214" s="47">
        <v>44811</v>
      </c>
      <c r="B1214" s="48">
        <v>8260035785</v>
      </c>
      <c r="C1214" s="48" t="s">
        <v>1134</v>
      </c>
      <c r="D1214" s="48">
        <v>110195.76</v>
      </c>
      <c r="E1214" s="48" t="s">
        <v>9</v>
      </c>
      <c r="F1214" s="48"/>
      <c r="G1214" s="49" t="s">
        <v>1070</v>
      </c>
    </row>
    <row r="1215" spans="1:7" x14ac:dyDescent="0.25">
      <c r="A1215" s="47">
        <v>44811</v>
      </c>
      <c r="B1215" s="48">
        <v>8260035784</v>
      </c>
      <c r="C1215" s="48" t="s">
        <v>1134</v>
      </c>
      <c r="D1215" s="48">
        <v>92131.36</v>
      </c>
      <c r="E1215" s="48" t="s">
        <v>9</v>
      </c>
      <c r="F1215" s="48"/>
      <c r="G1215" s="49" t="s">
        <v>1070</v>
      </c>
    </row>
    <row r="1216" spans="1:7" x14ac:dyDescent="0.25">
      <c r="A1216" s="47">
        <v>44883</v>
      </c>
      <c r="B1216" s="48">
        <v>8260036275</v>
      </c>
      <c r="C1216" s="48" t="s">
        <v>1134</v>
      </c>
      <c r="D1216" s="48">
        <v>247589.15</v>
      </c>
      <c r="E1216" s="48" t="s">
        <v>9</v>
      </c>
      <c r="F1216" s="48"/>
      <c r="G1216" s="49" t="s">
        <v>1070</v>
      </c>
    </row>
    <row r="1217" spans="1:7" x14ac:dyDescent="0.25">
      <c r="A1217" s="47">
        <v>44883</v>
      </c>
      <c r="B1217" s="48">
        <v>8260036759</v>
      </c>
      <c r="C1217" s="48" t="s">
        <v>1134</v>
      </c>
      <c r="D1217" s="48">
        <v>271508.47999999998</v>
      </c>
      <c r="E1217" s="48" t="s">
        <v>9</v>
      </c>
      <c r="F1217" s="48"/>
      <c r="G1217" s="49" t="s">
        <v>1070</v>
      </c>
    </row>
    <row r="1218" spans="1:7" x14ac:dyDescent="0.25">
      <c r="A1218" s="47">
        <v>44883</v>
      </c>
      <c r="B1218" s="48">
        <v>8260036766</v>
      </c>
      <c r="C1218" s="48" t="s">
        <v>1134</v>
      </c>
      <c r="D1218" s="48">
        <v>229758.3</v>
      </c>
      <c r="E1218" s="48" t="s">
        <v>9</v>
      </c>
      <c r="F1218" s="48"/>
      <c r="G1218" s="49" t="s">
        <v>1070</v>
      </c>
    </row>
    <row r="1219" spans="1:7" x14ac:dyDescent="0.25">
      <c r="A1219" s="47">
        <v>44883</v>
      </c>
      <c r="B1219" s="48">
        <v>8260036767</v>
      </c>
      <c r="C1219" s="48" t="s">
        <v>1134</v>
      </c>
      <c r="D1219" s="48">
        <v>240813.56</v>
      </c>
      <c r="E1219" s="48" t="s">
        <v>9</v>
      </c>
      <c r="F1219" s="48"/>
      <c r="G1219" s="49" t="s">
        <v>1070</v>
      </c>
    </row>
    <row r="1220" spans="1:7" x14ac:dyDescent="0.25">
      <c r="A1220" s="47">
        <v>44883</v>
      </c>
      <c r="B1220" s="48">
        <v>8260036768</v>
      </c>
      <c r="C1220" s="48" t="s">
        <v>1134</v>
      </c>
      <c r="D1220" s="48">
        <v>210422.04</v>
      </c>
      <c r="E1220" s="48" t="s">
        <v>9</v>
      </c>
      <c r="F1220" s="48"/>
      <c r="G1220" s="49" t="s">
        <v>1070</v>
      </c>
    </row>
    <row r="1221" spans="1:7" x14ac:dyDescent="0.25">
      <c r="A1221" s="47">
        <v>44895</v>
      </c>
      <c r="B1221" s="48">
        <v>8260036930</v>
      </c>
      <c r="C1221" s="48" t="s">
        <v>1134</v>
      </c>
      <c r="D1221" s="48">
        <v>631835.34</v>
      </c>
      <c r="E1221" s="48" t="s">
        <v>9</v>
      </c>
      <c r="F1221" s="48"/>
      <c r="G1221" s="49" t="s">
        <v>1070</v>
      </c>
    </row>
    <row r="1222" spans="1:7" x14ac:dyDescent="0.25">
      <c r="A1222" s="47">
        <v>44895</v>
      </c>
      <c r="B1222" s="48">
        <v>8260036931</v>
      </c>
      <c r="C1222" s="48" t="s">
        <v>1134</v>
      </c>
      <c r="D1222" s="48">
        <v>680870.17</v>
      </c>
      <c r="E1222" s="48" t="s">
        <v>9</v>
      </c>
      <c r="F1222" s="48"/>
      <c r="G1222" s="49" t="s">
        <v>1070</v>
      </c>
    </row>
    <row r="1223" spans="1:7" x14ac:dyDescent="0.25">
      <c r="A1223" s="47">
        <v>44895</v>
      </c>
      <c r="B1223" s="48">
        <v>8260036932</v>
      </c>
      <c r="C1223" s="48" t="s">
        <v>1134</v>
      </c>
      <c r="D1223" s="48">
        <v>662237.30000000005</v>
      </c>
      <c r="E1223" s="48" t="s">
        <v>9</v>
      </c>
      <c r="F1223" s="48"/>
      <c r="G1223" s="49" t="s">
        <v>1070</v>
      </c>
    </row>
    <row r="1224" spans="1:7" x14ac:dyDescent="0.25">
      <c r="A1224" s="47">
        <v>44895</v>
      </c>
      <c r="B1224" s="48">
        <v>8260036933</v>
      </c>
      <c r="C1224" s="48" t="s">
        <v>1134</v>
      </c>
      <c r="D1224" s="48">
        <v>578660.6</v>
      </c>
      <c r="E1224" s="48" t="s">
        <v>9</v>
      </c>
      <c r="F1224" s="48"/>
      <c r="G1224" s="49" t="s">
        <v>1070</v>
      </c>
    </row>
    <row r="1225" spans="1:7" x14ac:dyDescent="0.25">
      <c r="A1225" s="47">
        <v>44895</v>
      </c>
      <c r="B1225" s="48">
        <v>8260036934</v>
      </c>
      <c r="C1225" s="48" t="s">
        <v>1134</v>
      </c>
      <c r="D1225" s="48">
        <v>746648.31</v>
      </c>
      <c r="E1225" s="48" t="s">
        <v>9</v>
      </c>
      <c r="F1225" s="48"/>
      <c r="G1225" s="49" t="s">
        <v>1070</v>
      </c>
    </row>
    <row r="1226" spans="1:7" x14ac:dyDescent="0.25">
      <c r="A1226" s="47">
        <v>44895</v>
      </c>
      <c r="B1226" s="48">
        <v>8260036943</v>
      </c>
      <c r="C1226" s="48" t="s">
        <v>1134</v>
      </c>
      <c r="D1226" s="48">
        <v>1151807.21</v>
      </c>
      <c r="E1226" s="48" t="s">
        <v>9</v>
      </c>
      <c r="F1226" s="48"/>
      <c r="G1226" s="49" t="s">
        <v>1070</v>
      </c>
    </row>
    <row r="1227" spans="1:7" x14ac:dyDescent="0.25">
      <c r="A1227" s="47">
        <v>44895</v>
      </c>
      <c r="B1227" s="48">
        <v>8260036941</v>
      </c>
      <c r="C1227" s="48" t="s">
        <v>1134</v>
      </c>
      <c r="D1227" s="48">
        <v>418838.99</v>
      </c>
      <c r="E1227" s="48" t="s">
        <v>9</v>
      </c>
      <c r="F1227" s="48"/>
      <c r="G1227" s="49" t="s">
        <v>1070</v>
      </c>
    </row>
    <row r="1228" spans="1:7" x14ac:dyDescent="0.25">
      <c r="A1228" s="47">
        <v>44895</v>
      </c>
      <c r="B1228" s="48">
        <v>8260036942</v>
      </c>
      <c r="C1228" s="48" t="s">
        <v>1134</v>
      </c>
      <c r="D1228" s="48">
        <v>414967.8</v>
      </c>
      <c r="E1228" s="48" t="s">
        <v>9</v>
      </c>
      <c r="F1228" s="48"/>
      <c r="G1228" s="49" t="s">
        <v>1070</v>
      </c>
    </row>
    <row r="1229" spans="1:7" x14ac:dyDescent="0.25">
      <c r="A1229" s="47">
        <v>44895</v>
      </c>
      <c r="B1229" s="48">
        <v>8260036944</v>
      </c>
      <c r="C1229" s="48" t="s">
        <v>1134</v>
      </c>
      <c r="D1229" s="48">
        <v>1141161.44</v>
      </c>
      <c r="E1229" s="48" t="s">
        <v>9</v>
      </c>
      <c r="F1229" s="48"/>
      <c r="G1229" s="49" t="s">
        <v>1070</v>
      </c>
    </row>
    <row r="1230" spans="1:7" x14ac:dyDescent="0.25">
      <c r="A1230" s="47">
        <v>44807</v>
      </c>
      <c r="B1230" s="48" t="s">
        <v>1135</v>
      </c>
      <c r="C1230" s="48" t="s">
        <v>870</v>
      </c>
      <c r="D1230" s="48">
        <v>215222</v>
      </c>
      <c r="E1230" s="48" t="s">
        <v>9</v>
      </c>
      <c r="F1230" s="48"/>
      <c r="G1230" s="49" t="s">
        <v>173</v>
      </c>
    </row>
    <row r="1231" spans="1:7" x14ac:dyDescent="0.25">
      <c r="A1231" s="47">
        <v>44770</v>
      </c>
      <c r="B1231" s="48" t="s">
        <v>1136</v>
      </c>
      <c r="C1231" s="48" t="s">
        <v>1137</v>
      </c>
      <c r="D1231" s="48">
        <v>3800596.8</v>
      </c>
      <c r="E1231" s="48" t="s">
        <v>9</v>
      </c>
      <c r="F1231" s="48"/>
      <c r="G1231" s="49" t="s">
        <v>173</v>
      </c>
    </row>
    <row r="1232" spans="1:7" x14ac:dyDescent="0.25">
      <c r="A1232" s="47">
        <v>44770</v>
      </c>
      <c r="B1232" s="48" t="s">
        <v>1138</v>
      </c>
      <c r="C1232" s="48" t="s">
        <v>1137</v>
      </c>
      <c r="D1232" s="48">
        <v>299492.46000000002</v>
      </c>
      <c r="E1232" s="48" t="s">
        <v>9</v>
      </c>
      <c r="F1232" s="48"/>
      <c r="G1232" s="49" t="s">
        <v>173</v>
      </c>
    </row>
    <row r="1233" spans="1:7" x14ac:dyDescent="0.25">
      <c r="A1233" s="47">
        <v>44819</v>
      </c>
      <c r="B1233" s="48" t="s">
        <v>1139</v>
      </c>
      <c r="C1233" s="48" t="s">
        <v>1137</v>
      </c>
      <c r="D1233" s="48">
        <v>1451795</v>
      </c>
      <c r="E1233" s="48" t="s">
        <v>9</v>
      </c>
      <c r="F1233" s="48"/>
      <c r="G1233" s="49" t="s">
        <v>173</v>
      </c>
    </row>
    <row r="1234" spans="1:7" x14ac:dyDescent="0.25">
      <c r="A1234" s="47">
        <v>44820</v>
      </c>
      <c r="B1234" s="48" t="s">
        <v>1140</v>
      </c>
      <c r="C1234" s="48" t="s">
        <v>1137</v>
      </c>
      <c r="D1234" s="48">
        <v>137605</v>
      </c>
      <c r="E1234" s="48" t="s">
        <v>9</v>
      </c>
      <c r="F1234" s="48"/>
      <c r="G1234" s="49" t="s">
        <v>173</v>
      </c>
    </row>
    <row r="1235" spans="1:7" x14ac:dyDescent="0.25">
      <c r="A1235" s="47">
        <v>44840</v>
      </c>
      <c r="B1235" s="48" t="s">
        <v>1141</v>
      </c>
      <c r="C1235" s="48" t="s">
        <v>1137</v>
      </c>
      <c r="D1235" s="48">
        <v>888805.6</v>
      </c>
      <c r="E1235" s="48" t="s">
        <v>9</v>
      </c>
      <c r="F1235" s="48"/>
      <c r="G1235" s="49" t="s">
        <v>173</v>
      </c>
    </row>
    <row r="1236" spans="1:7" x14ac:dyDescent="0.25">
      <c r="A1236" s="47">
        <v>44847</v>
      </c>
      <c r="B1236" s="48" t="s">
        <v>1142</v>
      </c>
      <c r="C1236" s="48" t="s">
        <v>1137</v>
      </c>
      <c r="D1236" s="48">
        <v>613632.5</v>
      </c>
      <c r="E1236" s="48" t="s">
        <v>9</v>
      </c>
      <c r="F1236" s="48"/>
      <c r="G1236" s="49" t="s">
        <v>173</v>
      </c>
    </row>
    <row r="1237" spans="1:7" x14ac:dyDescent="0.25">
      <c r="A1237" s="47">
        <v>44861</v>
      </c>
      <c r="B1237" s="48" t="s">
        <v>1143</v>
      </c>
      <c r="C1237" s="48" t="s">
        <v>1137</v>
      </c>
      <c r="D1237" s="48">
        <v>128700</v>
      </c>
      <c r="E1237" s="48" t="s">
        <v>9</v>
      </c>
      <c r="F1237" s="48"/>
      <c r="G1237" s="49" t="s">
        <v>173</v>
      </c>
    </row>
    <row r="1238" spans="1:7" x14ac:dyDescent="0.25">
      <c r="A1238" s="47">
        <v>44890</v>
      </c>
      <c r="B1238" s="48" t="s">
        <v>1144</v>
      </c>
      <c r="C1238" s="48" t="s">
        <v>1137</v>
      </c>
      <c r="D1238" s="48">
        <v>612036.75</v>
      </c>
      <c r="E1238" s="48" t="s">
        <v>9</v>
      </c>
      <c r="F1238" s="48"/>
      <c r="G1238" s="49" t="s">
        <v>173</v>
      </c>
    </row>
    <row r="1239" spans="1:7" x14ac:dyDescent="0.25">
      <c r="A1239" s="47">
        <v>44965</v>
      </c>
      <c r="B1239" s="48" t="s">
        <v>1145</v>
      </c>
      <c r="C1239" s="48" t="s">
        <v>1137</v>
      </c>
      <c r="D1239" s="48">
        <v>246097</v>
      </c>
      <c r="E1239" s="48" t="s">
        <v>9</v>
      </c>
      <c r="F1239" s="48"/>
      <c r="G1239" s="49" t="s">
        <v>173</v>
      </c>
    </row>
    <row r="1240" spans="1:7" x14ac:dyDescent="0.25">
      <c r="A1240" s="47">
        <v>44965</v>
      </c>
      <c r="B1240" s="48" t="s">
        <v>1146</v>
      </c>
      <c r="C1240" s="48" t="s">
        <v>1137</v>
      </c>
      <c r="D1240" s="48">
        <v>578340</v>
      </c>
      <c r="E1240" s="48" t="s">
        <v>9</v>
      </c>
      <c r="F1240" s="48"/>
      <c r="G1240" s="49" t="s">
        <v>173</v>
      </c>
    </row>
    <row r="1241" spans="1:7" x14ac:dyDescent="0.25">
      <c r="A1241" s="47">
        <v>44965</v>
      </c>
      <c r="B1241" s="48" t="s">
        <v>1147</v>
      </c>
      <c r="C1241" s="48" t="s">
        <v>1137</v>
      </c>
      <c r="D1241" s="48">
        <v>1532500</v>
      </c>
      <c r="E1241" s="48" t="s">
        <v>9</v>
      </c>
      <c r="F1241" s="48"/>
      <c r="G1241" s="49" t="s">
        <v>173</v>
      </c>
    </row>
    <row r="1242" spans="1:7" x14ac:dyDescent="0.25">
      <c r="A1242" s="47">
        <v>44696</v>
      </c>
      <c r="B1242" s="48" t="s">
        <v>1148</v>
      </c>
      <c r="C1242" s="48" t="s">
        <v>1149</v>
      </c>
      <c r="D1242" s="48">
        <v>820500</v>
      </c>
      <c r="E1242" s="48" t="s">
        <v>9</v>
      </c>
      <c r="F1242" s="48"/>
      <c r="G1242" s="49" t="s">
        <v>1070</v>
      </c>
    </row>
    <row r="1243" spans="1:7" x14ac:dyDescent="0.25">
      <c r="A1243" s="47">
        <v>44696</v>
      </c>
      <c r="B1243" s="48" t="s">
        <v>1150</v>
      </c>
      <c r="C1243" s="48" t="s">
        <v>1149</v>
      </c>
      <c r="D1243" s="48">
        <v>723400</v>
      </c>
      <c r="E1243" s="48" t="s">
        <v>9</v>
      </c>
      <c r="F1243" s="48"/>
      <c r="G1243" s="49" t="s">
        <v>1070</v>
      </c>
    </row>
    <row r="1244" spans="1:7" x14ac:dyDescent="0.25">
      <c r="A1244" s="47">
        <v>44835</v>
      </c>
      <c r="B1244" s="48">
        <v>73</v>
      </c>
      <c r="C1244" s="48" t="s">
        <v>1149</v>
      </c>
      <c r="D1244" s="48">
        <v>319800.82</v>
      </c>
      <c r="E1244" s="48" t="s">
        <v>9</v>
      </c>
      <c r="F1244" s="48"/>
      <c r="G1244" s="49" t="s">
        <v>1070</v>
      </c>
    </row>
    <row r="1245" spans="1:7" x14ac:dyDescent="0.25">
      <c r="A1245" s="47">
        <v>44895</v>
      </c>
      <c r="B1245" s="48" t="s">
        <v>1151</v>
      </c>
      <c r="C1245" s="48" t="s">
        <v>1152</v>
      </c>
      <c r="D1245" s="48">
        <v>847700</v>
      </c>
      <c r="E1245" s="48" t="s">
        <v>9</v>
      </c>
      <c r="F1245" s="48"/>
      <c r="G1245" s="49" t="s">
        <v>1153</v>
      </c>
    </row>
    <row r="1246" spans="1:7" x14ac:dyDescent="0.25">
      <c r="A1246" s="47">
        <v>44895</v>
      </c>
      <c r="B1246" s="48" t="s">
        <v>1154</v>
      </c>
      <c r="C1246" s="48" t="s">
        <v>1152</v>
      </c>
      <c r="D1246" s="48">
        <v>2069500</v>
      </c>
      <c r="E1246" s="48" t="s">
        <v>9</v>
      </c>
      <c r="F1246" s="48"/>
      <c r="G1246" s="49" t="s">
        <v>1153</v>
      </c>
    </row>
    <row r="1247" spans="1:7" x14ac:dyDescent="0.25">
      <c r="A1247" s="47">
        <v>44895</v>
      </c>
      <c r="B1247" s="48">
        <v>240</v>
      </c>
      <c r="C1247" s="48" t="s">
        <v>1155</v>
      </c>
      <c r="D1247" s="48">
        <v>20212.5</v>
      </c>
      <c r="E1247" s="48" t="s">
        <v>23</v>
      </c>
      <c r="F1247" s="48" t="s">
        <v>138</v>
      </c>
      <c r="G1247" s="49" t="s">
        <v>1070</v>
      </c>
    </row>
    <row r="1248" spans="1:7" x14ac:dyDescent="0.25">
      <c r="A1248" s="47">
        <v>44895</v>
      </c>
      <c r="B1248" s="48">
        <v>1519</v>
      </c>
      <c r="C1248" s="48" t="s">
        <v>1156</v>
      </c>
      <c r="D1248" s="48">
        <v>57216</v>
      </c>
      <c r="E1248" s="48" t="s">
        <v>9</v>
      </c>
      <c r="F1248" s="48" t="s">
        <v>202</v>
      </c>
      <c r="G1248" s="49" t="s">
        <v>1070</v>
      </c>
    </row>
    <row r="1249" spans="1:7" x14ac:dyDescent="0.25">
      <c r="A1249" s="47">
        <v>44895</v>
      </c>
      <c r="B1249" s="48">
        <v>844</v>
      </c>
      <c r="C1249" s="48" t="s">
        <v>1157</v>
      </c>
      <c r="D1249" s="48">
        <v>39672.86</v>
      </c>
      <c r="E1249" s="48" t="s">
        <v>23</v>
      </c>
      <c r="F1249" s="48" t="s">
        <v>138</v>
      </c>
      <c r="G1249" s="49" t="s">
        <v>1158</v>
      </c>
    </row>
    <row r="1250" spans="1:7" x14ac:dyDescent="0.25">
      <c r="A1250" s="47">
        <v>44895</v>
      </c>
      <c r="B1250" s="48">
        <v>4132</v>
      </c>
      <c r="C1250" s="48" t="s">
        <v>211</v>
      </c>
      <c r="D1250" s="48">
        <v>922410</v>
      </c>
      <c r="E1250" s="48" t="s">
        <v>9</v>
      </c>
      <c r="F1250" s="48" t="s">
        <v>1159</v>
      </c>
      <c r="G1250" s="49" t="s">
        <v>1070</v>
      </c>
    </row>
    <row r="1251" spans="1:7" x14ac:dyDescent="0.25">
      <c r="A1251" s="47">
        <v>44895</v>
      </c>
      <c r="B1251" s="48" t="s">
        <v>1160</v>
      </c>
      <c r="C1251" s="48" t="s">
        <v>1161</v>
      </c>
      <c r="D1251" s="48">
        <v>2452947.87</v>
      </c>
      <c r="E1251" s="48" t="s">
        <v>23</v>
      </c>
      <c r="F1251" s="48" t="s">
        <v>138</v>
      </c>
      <c r="G1251" s="49" t="s">
        <v>1158</v>
      </c>
    </row>
    <row r="1252" spans="1:7" x14ac:dyDescent="0.25">
      <c r="A1252" s="47">
        <v>44919</v>
      </c>
      <c r="B1252" s="48" t="s">
        <v>1162</v>
      </c>
      <c r="C1252" s="48" t="s">
        <v>1163</v>
      </c>
      <c r="D1252" s="48">
        <v>45374.95</v>
      </c>
      <c r="E1252" s="48" t="s">
        <v>9</v>
      </c>
      <c r="F1252" s="48" t="s">
        <v>1159</v>
      </c>
      <c r="G1252" s="49" t="s">
        <v>1070</v>
      </c>
    </row>
    <row r="1253" spans="1:7" x14ac:dyDescent="0.25">
      <c r="A1253" s="47">
        <v>44919</v>
      </c>
      <c r="B1253" s="48">
        <v>238</v>
      </c>
      <c r="C1253" s="48" t="s">
        <v>1155</v>
      </c>
      <c r="D1253" s="48">
        <v>20212.5</v>
      </c>
      <c r="E1253" s="48" t="s">
        <v>23</v>
      </c>
      <c r="F1253" s="48" t="s">
        <v>138</v>
      </c>
      <c r="G1253" s="49" t="s">
        <v>1070</v>
      </c>
    </row>
    <row r="1254" spans="1:7" x14ac:dyDescent="0.25">
      <c r="A1254" s="47">
        <v>44919</v>
      </c>
      <c r="B1254" s="48">
        <v>1572</v>
      </c>
      <c r="C1254" s="48" t="s">
        <v>1156</v>
      </c>
      <c r="D1254" s="48">
        <v>28800</v>
      </c>
      <c r="E1254" s="48" t="s">
        <v>23</v>
      </c>
      <c r="F1254" s="48" t="s">
        <v>202</v>
      </c>
      <c r="G1254" s="49" t="s">
        <v>1158</v>
      </c>
    </row>
    <row r="1255" spans="1:7" x14ac:dyDescent="0.25">
      <c r="A1255" s="47">
        <v>44926</v>
      </c>
      <c r="B1255" s="48" t="s">
        <v>1164</v>
      </c>
      <c r="C1255" s="48" t="s">
        <v>1163</v>
      </c>
      <c r="D1255" s="48">
        <v>40886.46</v>
      </c>
      <c r="E1255" s="48" t="s">
        <v>9</v>
      </c>
      <c r="F1255" s="48" t="s">
        <v>1159</v>
      </c>
      <c r="G1255" s="49" t="s">
        <v>1070</v>
      </c>
    </row>
    <row r="1256" spans="1:7" x14ac:dyDescent="0.25">
      <c r="A1256" s="47">
        <v>44926</v>
      </c>
      <c r="B1256" s="48">
        <v>1709</v>
      </c>
      <c r="C1256" s="48" t="s">
        <v>1156</v>
      </c>
      <c r="D1256" s="48">
        <v>72000</v>
      </c>
      <c r="E1256" s="48" t="s">
        <v>9</v>
      </c>
      <c r="F1256" s="48" t="s">
        <v>202</v>
      </c>
      <c r="G1256" s="49" t="s">
        <v>1070</v>
      </c>
    </row>
    <row r="1257" spans="1:7" x14ac:dyDescent="0.25">
      <c r="A1257" s="47">
        <v>44661</v>
      </c>
      <c r="B1257" s="48" t="s">
        <v>1165</v>
      </c>
      <c r="C1257" s="48" t="s">
        <v>1166</v>
      </c>
      <c r="D1257" s="48">
        <v>11440.68</v>
      </c>
      <c r="E1257" s="48" t="s">
        <v>9</v>
      </c>
      <c r="F1257" s="48"/>
      <c r="G1257" s="49" t="s">
        <v>1070</v>
      </c>
    </row>
    <row r="1258" spans="1:7" x14ac:dyDescent="0.25">
      <c r="A1258" s="47">
        <v>44730</v>
      </c>
      <c r="B1258" s="48" t="s">
        <v>1167</v>
      </c>
      <c r="C1258" s="48" t="s">
        <v>1166</v>
      </c>
      <c r="D1258" s="48">
        <v>30800</v>
      </c>
      <c r="E1258" s="48" t="s">
        <v>9</v>
      </c>
      <c r="F1258" s="48"/>
      <c r="G1258" s="49" t="s">
        <v>1070</v>
      </c>
    </row>
    <row r="1259" spans="1:7" x14ac:dyDescent="0.25">
      <c r="A1259" s="47">
        <v>44925</v>
      </c>
      <c r="B1259" s="48">
        <v>269</v>
      </c>
      <c r="C1259" s="48" t="s">
        <v>1168</v>
      </c>
      <c r="D1259" s="48">
        <v>71550</v>
      </c>
      <c r="E1259" s="48" t="s">
        <v>9</v>
      </c>
      <c r="F1259" s="48"/>
      <c r="G1259" s="49" t="s">
        <v>1070</v>
      </c>
    </row>
    <row r="1260" spans="1:7" x14ac:dyDescent="0.25">
      <c r="A1260" s="47">
        <v>44932</v>
      </c>
      <c r="B1260" s="48">
        <v>3343</v>
      </c>
      <c r="C1260" s="48" t="s">
        <v>1166</v>
      </c>
      <c r="D1260" s="48">
        <v>17568.990000000002</v>
      </c>
      <c r="E1260" s="48" t="s">
        <v>9</v>
      </c>
      <c r="F1260" s="48"/>
      <c r="G1260" s="49" t="s">
        <v>1070</v>
      </c>
    </row>
    <row r="1261" spans="1:7" x14ac:dyDescent="0.25">
      <c r="A1261" s="47">
        <v>44942</v>
      </c>
      <c r="B1261" s="48">
        <v>4175</v>
      </c>
      <c r="C1261" s="48" t="s">
        <v>211</v>
      </c>
      <c r="D1261" s="48">
        <v>942590</v>
      </c>
      <c r="E1261" s="48" t="s">
        <v>23</v>
      </c>
      <c r="F1261" s="48"/>
      <c r="G1261" s="49" t="s">
        <v>1158</v>
      </c>
    </row>
    <row r="1262" spans="1:7" x14ac:dyDescent="0.25">
      <c r="A1262" s="47">
        <v>44942</v>
      </c>
      <c r="B1262" s="48">
        <v>381</v>
      </c>
      <c r="C1262" s="48" t="s">
        <v>16</v>
      </c>
      <c r="D1262" s="48">
        <v>195569.32</v>
      </c>
      <c r="E1262" s="48" t="s">
        <v>9</v>
      </c>
      <c r="F1262" s="48"/>
      <c r="G1262" s="49" t="s">
        <v>1070</v>
      </c>
    </row>
    <row r="1263" spans="1:7" x14ac:dyDescent="0.25">
      <c r="A1263" s="47">
        <v>44965</v>
      </c>
      <c r="B1263" s="48">
        <v>305</v>
      </c>
      <c r="C1263" s="48" t="s">
        <v>1155</v>
      </c>
      <c r="D1263" s="48">
        <v>21333.27</v>
      </c>
      <c r="E1263" s="48" t="s">
        <v>9</v>
      </c>
      <c r="F1263" s="48"/>
      <c r="G1263" s="49" t="s">
        <v>1070</v>
      </c>
    </row>
    <row r="1264" spans="1:7" x14ac:dyDescent="0.25">
      <c r="A1264" s="47">
        <v>44974</v>
      </c>
      <c r="B1264" s="48" t="s">
        <v>1169</v>
      </c>
      <c r="C1264" s="48" t="s">
        <v>1166</v>
      </c>
      <c r="D1264" s="48">
        <v>42681</v>
      </c>
      <c r="E1264" s="48" t="s">
        <v>9</v>
      </c>
      <c r="F1264" s="48"/>
      <c r="G1264" s="49" t="s">
        <v>1070</v>
      </c>
    </row>
    <row r="1265" spans="1:7" x14ac:dyDescent="0.25">
      <c r="A1265" s="47">
        <v>44974</v>
      </c>
      <c r="B1265" s="48" t="s">
        <v>1170</v>
      </c>
      <c r="C1265" s="48" t="s">
        <v>1171</v>
      </c>
      <c r="D1265" s="48">
        <v>31910</v>
      </c>
      <c r="E1265" s="48" t="s">
        <v>9</v>
      </c>
      <c r="F1265" s="48"/>
      <c r="G1265" s="49" t="s">
        <v>1070</v>
      </c>
    </row>
    <row r="1266" spans="1:7" x14ac:dyDescent="0.25">
      <c r="A1266" s="47">
        <v>44987</v>
      </c>
      <c r="B1266" s="48" t="s">
        <v>1172</v>
      </c>
      <c r="C1266" s="48" t="s">
        <v>1173</v>
      </c>
      <c r="D1266" s="48">
        <v>5802548.96</v>
      </c>
      <c r="E1266" s="48" t="s">
        <v>23</v>
      </c>
      <c r="F1266" s="48"/>
      <c r="G1266" s="49" t="s">
        <v>1158</v>
      </c>
    </row>
    <row r="1267" spans="1:7" x14ac:dyDescent="0.25">
      <c r="A1267" s="47">
        <v>44987</v>
      </c>
      <c r="B1267" s="48">
        <v>377</v>
      </c>
      <c r="C1267" s="48" t="s">
        <v>1155</v>
      </c>
      <c r="D1267" s="48">
        <v>37681.339999999997</v>
      </c>
      <c r="E1267" s="48" t="s">
        <v>9</v>
      </c>
      <c r="F1267" s="48"/>
      <c r="G1267" s="49" t="s">
        <v>1070</v>
      </c>
    </row>
    <row r="1268" spans="1:7" x14ac:dyDescent="0.25">
      <c r="A1268" s="47">
        <v>45016</v>
      </c>
      <c r="B1268" s="48">
        <v>396</v>
      </c>
      <c r="C1268" s="48" t="s">
        <v>1155</v>
      </c>
      <c r="D1268" s="48">
        <v>34091.75</v>
      </c>
      <c r="E1268" s="48" t="s">
        <v>9</v>
      </c>
      <c r="F1268" s="48"/>
      <c r="G1268" s="49" t="s">
        <v>1070</v>
      </c>
    </row>
    <row r="1269" spans="1:7" x14ac:dyDescent="0.25">
      <c r="A1269" s="47">
        <v>45016</v>
      </c>
      <c r="B1269" s="48">
        <v>12</v>
      </c>
      <c r="C1269" s="48" t="s">
        <v>1067</v>
      </c>
      <c r="D1269" s="48">
        <v>238398.24</v>
      </c>
      <c r="E1269" s="48" t="s">
        <v>9</v>
      </c>
      <c r="F1269" s="48"/>
      <c r="G1269" s="49" t="s">
        <v>1070</v>
      </c>
    </row>
    <row r="1270" spans="1:7" x14ac:dyDescent="0.25">
      <c r="A1270" s="47">
        <v>45016</v>
      </c>
      <c r="B1270" s="48">
        <v>19</v>
      </c>
      <c r="C1270" s="48" t="s">
        <v>1174</v>
      </c>
      <c r="D1270" s="48">
        <v>249375</v>
      </c>
      <c r="E1270" s="48" t="s">
        <v>9</v>
      </c>
      <c r="F1270" s="48"/>
      <c r="G1270" s="49" t="s">
        <v>1070</v>
      </c>
    </row>
    <row r="1271" spans="1:7" x14ac:dyDescent="0.25">
      <c r="A1271" s="47">
        <v>45016</v>
      </c>
      <c r="B1271" s="48">
        <v>20</v>
      </c>
      <c r="C1271" s="48" t="s">
        <v>1174</v>
      </c>
      <c r="D1271" s="48">
        <v>249375</v>
      </c>
      <c r="E1271" s="48" t="s">
        <v>9</v>
      </c>
      <c r="F1271" s="48"/>
      <c r="G1271" s="49" t="s">
        <v>1070</v>
      </c>
    </row>
    <row r="1272" spans="1:7" x14ac:dyDescent="0.25">
      <c r="A1272" s="47">
        <v>45016</v>
      </c>
      <c r="B1272" s="48">
        <v>11</v>
      </c>
      <c r="C1272" s="48" t="s">
        <v>1067</v>
      </c>
      <c r="D1272" s="48">
        <v>655065.62</v>
      </c>
      <c r="E1272" s="48" t="s">
        <v>9</v>
      </c>
      <c r="F1272" s="48"/>
      <c r="G1272" s="49" t="s">
        <v>1070</v>
      </c>
    </row>
    <row r="1273" spans="1:7" x14ac:dyDescent="0.25">
      <c r="A1273" s="47">
        <v>44712</v>
      </c>
      <c r="B1273" s="48">
        <v>1</v>
      </c>
      <c r="C1273" s="48" t="s">
        <v>407</v>
      </c>
      <c r="D1273" s="48">
        <v>52000</v>
      </c>
      <c r="E1273" s="48" t="s">
        <v>9</v>
      </c>
      <c r="F1273" s="48"/>
      <c r="G1273" s="49" t="s">
        <v>1070</v>
      </c>
    </row>
    <row r="1274" spans="1:7" x14ac:dyDescent="0.25">
      <c r="A1274" s="47">
        <v>44722</v>
      </c>
      <c r="B1274" s="50" t="s">
        <v>1175</v>
      </c>
      <c r="C1274" s="48" t="s">
        <v>1176</v>
      </c>
      <c r="D1274" s="48">
        <v>8436939.2699999996</v>
      </c>
      <c r="E1274" s="48" t="s">
        <v>9</v>
      </c>
      <c r="F1274" s="48"/>
      <c r="G1274" s="49" t="s">
        <v>1070</v>
      </c>
    </row>
    <row r="1275" spans="1:7" x14ac:dyDescent="0.25">
      <c r="A1275" s="47">
        <v>44819</v>
      </c>
      <c r="B1275" s="48" t="s">
        <v>1177</v>
      </c>
      <c r="C1275" s="48" t="s">
        <v>1176</v>
      </c>
      <c r="D1275" s="48">
        <v>1479472</v>
      </c>
      <c r="E1275" s="48" t="s">
        <v>9</v>
      </c>
      <c r="F1275" s="48"/>
      <c r="G1275" s="49" t="s">
        <v>1070</v>
      </c>
    </row>
    <row r="1276" spans="1:7" x14ac:dyDescent="0.25">
      <c r="A1276" s="47">
        <v>44820</v>
      </c>
      <c r="B1276" s="48">
        <v>36</v>
      </c>
      <c r="C1276" s="48" t="s">
        <v>1051</v>
      </c>
      <c r="D1276" s="48">
        <v>508480</v>
      </c>
      <c r="E1276" s="48" t="s">
        <v>9</v>
      </c>
      <c r="F1276" s="48"/>
      <c r="G1276" s="49" t="s">
        <v>1070</v>
      </c>
    </row>
    <row r="1277" spans="1:7" x14ac:dyDescent="0.25">
      <c r="A1277" s="47">
        <v>44845</v>
      </c>
      <c r="B1277" s="48" t="s">
        <v>1178</v>
      </c>
      <c r="C1277" s="48" t="s">
        <v>1176</v>
      </c>
      <c r="D1277" s="48">
        <v>2220658</v>
      </c>
      <c r="E1277" s="48" t="s">
        <v>9</v>
      </c>
      <c r="F1277" s="48"/>
      <c r="G1277" s="49" t="s">
        <v>1070</v>
      </c>
    </row>
    <row r="1278" spans="1:7" x14ac:dyDescent="0.25">
      <c r="A1278" s="47">
        <v>44845</v>
      </c>
      <c r="B1278" s="48" t="s">
        <v>1179</v>
      </c>
      <c r="C1278" s="48" t="s">
        <v>1176</v>
      </c>
      <c r="D1278" s="48">
        <v>1700862</v>
      </c>
      <c r="E1278" s="48" t="s">
        <v>9</v>
      </c>
      <c r="F1278" s="48"/>
      <c r="G1278" s="49" t="s">
        <v>1070</v>
      </c>
    </row>
    <row r="1279" spans="1:7" x14ac:dyDescent="0.25">
      <c r="A1279" s="47">
        <v>44861</v>
      </c>
      <c r="B1279" s="48" t="s">
        <v>1180</v>
      </c>
      <c r="C1279" s="48" t="s">
        <v>1176</v>
      </c>
      <c r="D1279" s="48">
        <v>5667240</v>
      </c>
      <c r="E1279" s="48" t="s">
        <v>9</v>
      </c>
      <c r="F1279" s="48"/>
      <c r="G1279" s="49" t="s">
        <v>1070</v>
      </c>
    </row>
    <row r="1280" spans="1:7" x14ac:dyDescent="0.25">
      <c r="A1280" s="47">
        <v>44865</v>
      </c>
      <c r="B1280" s="48" t="s">
        <v>1181</v>
      </c>
      <c r="C1280" s="48" t="s">
        <v>1176</v>
      </c>
      <c r="D1280" s="48">
        <v>4557208</v>
      </c>
      <c r="E1280" s="48" t="s">
        <v>9</v>
      </c>
      <c r="F1280" s="48"/>
      <c r="G1280" s="49" t="s">
        <v>1070</v>
      </c>
    </row>
    <row r="1281" spans="1:7" x14ac:dyDescent="0.25">
      <c r="A1281" s="47">
        <v>44875</v>
      </c>
      <c r="B1281" s="48">
        <v>46</v>
      </c>
      <c r="C1281" s="48" t="s">
        <v>1051</v>
      </c>
      <c r="D1281" s="48">
        <v>391840</v>
      </c>
      <c r="E1281" s="48" t="s">
        <v>9</v>
      </c>
      <c r="F1281" s="48"/>
      <c r="G1281" s="49" t="s">
        <v>1070</v>
      </c>
    </row>
    <row r="1282" spans="1:7" x14ac:dyDescent="0.25">
      <c r="A1282" s="47">
        <v>44875</v>
      </c>
      <c r="B1282" s="48">
        <v>47</v>
      </c>
      <c r="C1282" s="48" t="s">
        <v>1051</v>
      </c>
      <c r="D1282" s="48">
        <v>1360232</v>
      </c>
      <c r="E1282" s="48" t="s">
        <v>9</v>
      </c>
      <c r="F1282" s="48"/>
      <c r="G1282" s="49" t="s">
        <v>1070</v>
      </c>
    </row>
    <row r="1283" spans="1:7" x14ac:dyDescent="0.25">
      <c r="A1283" s="47">
        <v>44895</v>
      </c>
      <c r="B1283" s="48">
        <v>3</v>
      </c>
      <c r="C1283" s="48" t="s">
        <v>407</v>
      </c>
      <c r="D1283" s="48">
        <v>24703.39</v>
      </c>
      <c r="E1283" s="48" t="s">
        <v>9</v>
      </c>
      <c r="F1283" s="48"/>
      <c r="G1283" s="49" t="s">
        <v>1070</v>
      </c>
    </row>
    <row r="1284" spans="1:7" x14ac:dyDescent="0.25">
      <c r="A1284" s="47">
        <v>44895</v>
      </c>
      <c r="B1284" s="48">
        <v>2</v>
      </c>
      <c r="C1284" s="48" t="s">
        <v>407</v>
      </c>
      <c r="D1284" s="48">
        <v>228144</v>
      </c>
      <c r="E1284" s="48" t="s">
        <v>9</v>
      </c>
      <c r="F1284" s="48"/>
      <c r="G1284" s="49" t="s">
        <v>1070</v>
      </c>
    </row>
    <row r="1285" spans="1:7" x14ac:dyDescent="0.25">
      <c r="A1285" s="47">
        <v>44926</v>
      </c>
      <c r="B1285" s="48">
        <v>3077</v>
      </c>
      <c r="C1285" s="48" t="s">
        <v>1166</v>
      </c>
      <c r="D1285" s="48">
        <v>1694.9</v>
      </c>
      <c r="E1285" s="48" t="s">
        <v>9</v>
      </c>
      <c r="F1285" s="48"/>
      <c r="G1285" s="49" t="s">
        <v>1070</v>
      </c>
    </row>
    <row r="1286" spans="1:7" x14ac:dyDescent="0.25">
      <c r="A1286" s="47">
        <v>44926</v>
      </c>
      <c r="B1286" s="48">
        <v>3179</v>
      </c>
      <c r="C1286" s="48" t="s">
        <v>1166</v>
      </c>
      <c r="D1286" s="48">
        <v>5898.3</v>
      </c>
      <c r="E1286" s="48" t="s">
        <v>9</v>
      </c>
      <c r="F1286" s="48"/>
      <c r="G1286" s="49" t="s">
        <v>1070</v>
      </c>
    </row>
    <row r="1287" spans="1:7" x14ac:dyDescent="0.25">
      <c r="A1287" s="47">
        <v>44932</v>
      </c>
      <c r="B1287" s="48">
        <v>291</v>
      </c>
      <c r="C1287" s="48" t="s">
        <v>1155</v>
      </c>
      <c r="D1287" s="48">
        <v>20347</v>
      </c>
      <c r="E1287" s="48" t="s">
        <v>9</v>
      </c>
      <c r="F1287" s="48"/>
      <c r="G1287" s="49" t="s">
        <v>1070</v>
      </c>
    </row>
    <row r="1288" spans="1:7" x14ac:dyDescent="0.25">
      <c r="A1288" s="47">
        <v>44933</v>
      </c>
      <c r="B1288" s="48" t="s">
        <v>1182</v>
      </c>
      <c r="C1288" s="48" t="s">
        <v>1183</v>
      </c>
      <c r="D1288" s="48">
        <v>286625</v>
      </c>
      <c r="E1288" s="48" t="s">
        <v>9</v>
      </c>
      <c r="F1288" s="48"/>
      <c r="G1288" s="49" t="s">
        <v>1087</v>
      </c>
    </row>
    <row r="1289" spans="1:7" x14ac:dyDescent="0.25">
      <c r="A1289" s="47">
        <v>44933</v>
      </c>
      <c r="B1289" s="48" t="s">
        <v>1184</v>
      </c>
      <c r="C1289" s="48" t="s">
        <v>1168</v>
      </c>
      <c r="D1289" s="48">
        <v>124480</v>
      </c>
      <c r="E1289" s="48" t="s">
        <v>9</v>
      </c>
      <c r="F1289" s="48"/>
      <c r="G1289" s="49" t="s">
        <v>1070</v>
      </c>
    </row>
    <row r="1290" spans="1:7" x14ac:dyDescent="0.25">
      <c r="A1290" s="47">
        <v>44941</v>
      </c>
      <c r="B1290" s="48" t="s">
        <v>1185</v>
      </c>
      <c r="C1290" s="48" t="s">
        <v>1186</v>
      </c>
      <c r="D1290" s="48">
        <v>62711.86</v>
      </c>
      <c r="E1290" s="48" t="s">
        <v>9</v>
      </c>
      <c r="F1290" s="48"/>
      <c r="G1290" s="49" t="s">
        <v>1070</v>
      </c>
    </row>
    <row r="1291" spans="1:7" x14ac:dyDescent="0.25">
      <c r="A1291" s="47">
        <v>44941</v>
      </c>
      <c r="B1291" s="48" t="s">
        <v>1187</v>
      </c>
      <c r="C1291" s="48" t="s">
        <v>1186</v>
      </c>
      <c r="D1291" s="48">
        <v>62923.72</v>
      </c>
      <c r="E1291" s="48" t="s">
        <v>9</v>
      </c>
      <c r="F1291" s="48"/>
      <c r="G1291" s="49" t="s">
        <v>1070</v>
      </c>
    </row>
    <row r="1292" spans="1:7" x14ac:dyDescent="0.25">
      <c r="A1292" s="47">
        <v>44941</v>
      </c>
      <c r="B1292" s="48" t="s">
        <v>1188</v>
      </c>
      <c r="C1292" s="48" t="s">
        <v>1186</v>
      </c>
      <c r="D1292" s="48">
        <v>62711.86</v>
      </c>
      <c r="E1292" s="48" t="s">
        <v>9</v>
      </c>
      <c r="F1292" s="48"/>
      <c r="G1292" s="49" t="s">
        <v>1070</v>
      </c>
    </row>
    <row r="1293" spans="1:7" x14ac:dyDescent="0.25">
      <c r="A1293" s="47">
        <v>44941</v>
      </c>
      <c r="B1293" s="48" t="s">
        <v>1189</v>
      </c>
      <c r="C1293" s="48" t="s">
        <v>1186</v>
      </c>
      <c r="D1293" s="48">
        <v>62923.72</v>
      </c>
      <c r="E1293" s="48" t="s">
        <v>9</v>
      </c>
      <c r="F1293" s="48"/>
      <c r="G1293" s="49" t="s">
        <v>1070</v>
      </c>
    </row>
    <row r="1294" spans="1:7" x14ac:dyDescent="0.25">
      <c r="A1294" s="47">
        <v>44948</v>
      </c>
      <c r="B1294" s="48">
        <v>66</v>
      </c>
      <c r="C1294" s="48" t="s">
        <v>1051</v>
      </c>
      <c r="D1294" s="48">
        <v>1782552</v>
      </c>
      <c r="E1294" s="48" t="s">
        <v>9</v>
      </c>
      <c r="F1294" s="48"/>
      <c r="G1294" s="49" t="s">
        <v>1070</v>
      </c>
    </row>
    <row r="1295" spans="1:7" x14ac:dyDescent="0.25">
      <c r="A1295" s="47">
        <v>44948</v>
      </c>
      <c r="B1295" s="48">
        <v>64</v>
      </c>
      <c r="C1295" s="48" t="s">
        <v>1051</v>
      </c>
      <c r="D1295" s="48">
        <v>127118.75</v>
      </c>
      <c r="E1295" s="48" t="s">
        <v>9</v>
      </c>
      <c r="F1295" s="48"/>
      <c r="G1295" s="49" t="s">
        <v>1070</v>
      </c>
    </row>
    <row r="1296" spans="1:7" x14ac:dyDescent="0.25">
      <c r="A1296" s="47">
        <v>44948</v>
      </c>
      <c r="B1296" s="48">
        <v>23</v>
      </c>
      <c r="C1296" s="48" t="s">
        <v>1051</v>
      </c>
      <c r="D1296" s="48">
        <v>271062</v>
      </c>
      <c r="E1296" s="48" t="s">
        <v>9</v>
      </c>
      <c r="F1296" s="48"/>
      <c r="G1296" s="49" t="s">
        <v>1070</v>
      </c>
    </row>
    <row r="1297" spans="1:7" x14ac:dyDescent="0.25">
      <c r="A1297" s="47">
        <v>44948</v>
      </c>
      <c r="B1297" s="48">
        <v>13</v>
      </c>
      <c r="C1297" s="48" t="s">
        <v>1051</v>
      </c>
      <c r="D1297" s="48">
        <v>445577</v>
      </c>
      <c r="E1297" s="48" t="s">
        <v>9</v>
      </c>
      <c r="F1297" s="48"/>
      <c r="G1297" s="49" t="s">
        <v>1070</v>
      </c>
    </row>
    <row r="1298" spans="1:7" x14ac:dyDescent="0.25">
      <c r="A1298" s="47">
        <v>44948</v>
      </c>
      <c r="B1298" s="48">
        <v>15</v>
      </c>
      <c r="C1298" s="48" t="s">
        <v>1051</v>
      </c>
      <c r="D1298" s="48">
        <v>114442</v>
      </c>
      <c r="E1298" s="48" t="s">
        <v>9</v>
      </c>
      <c r="F1298" s="48"/>
      <c r="G1298" s="49" t="s">
        <v>1070</v>
      </c>
    </row>
    <row r="1299" spans="1:7" x14ac:dyDescent="0.25">
      <c r="A1299" s="47">
        <v>44948</v>
      </c>
      <c r="B1299" s="48">
        <v>16</v>
      </c>
      <c r="C1299" s="48" t="s">
        <v>1051</v>
      </c>
      <c r="D1299" s="48">
        <v>744950</v>
      </c>
      <c r="E1299" s="48" t="s">
        <v>9</v>
      </c>
      <c r="F1299" s="48"/>
      <c r="G1299" s="49" t="s">
        <v>1070</v>
      </c>
    </row>
    <row r="1300" spans="1:7" x14ac:dyDescent="0.25">
      <c r="A1300" s="47">
        <v>44951</v>
      </c>
      <c r="B1300" s="48">
        <v>60</v>
      </c>
      <c r="C1300" s="48" t="s">
        <v>1051</v>
      </c>
      <c r="D1300" s="48">
        <v>1694928</v>
      </c>
      <c r="E1300" s="48" t="s">
        <v>9</v>
      </c>
      <c r="F1300" s="48"/>
      <c r="G1300" s="49" t="s">
        <v>1070</v>
      </c>
    </row>
    <row r="1301" spans="1:7" x14ac:dyDescent="0.25">
      <c r="A1301" s="47">
        <v>44951</v>
      </c>
      <c r="B1301" s="48">
        <v>59</v>
      </c>
      <c r="C1301" s="48" t="s">
        <v>1051</v>
      </c>
      <c r="D1301" s="48">
        <v>678039</v>
      </c>
      <c r="E1301" s="48" t="s">
        <v>9</v>
      </c>
      <c r="F1301" s="48"/>
      <c r="G1301" s="49" t="s">
        <v>1070</v>
      </c>
    </row>
    <row r="1302" spans="1:7" x14ac:dyDescent="0.25">
      <c r="A1302" s="47">
        <v>44951</v>
      </c>
      <c r="B1302" s="48">
        <v>6</v>
      </c>
      <c r="C1302" s="48" t="s">
        <v>407</v>
      </c>
      <c r="D1302" s="48">
        <v>222380.51</v>
      </c>
      <c r="E1302" s="48" t="s">
        <v>9</v>
      </c>
      <c r="F1302" s="48"/>
      <c r="G1302" s="49" t="s">
        <v>1070</v>
      </c>
    </row>
    <row r="1303" spans="1:7" x14ac:dyDescent="0.25">
      <c r="A1303" s="47">
        <v>44954</v>
      </c>
      <c r="B1303" s="48">
        <v>5</v>
      </c>
      <c r="C1303" s="48" t="s">
        <v>1190</v>
      </c>
      <c r="D1303" s="48">
        <v>794339</v>
      </c>
      <c r="E1303" s="48" t="s">
        <v>9</v>
      </c>
      <c r="F1303" s="48"/>
      <c r="G1303" s="49" t="s">
        <v>1070</v>
      </c>
    </row>
    <row r="1304" spans="1:7" x14ac:dyDescent="0.25">
      <c r="A1304" s="47">
        <v>44959</v>
      </c>
      <c r="B1304" s="48">
        <v>8</v>
      </c>
      <c r="C1304" s="48" t="s">
        <v>407</v>
      </c>
      <c r="D1304" s="48">
        <v>588000</v>
      </c>
      <c r="E1304" s="48" t="s">
        <v>9</v>
      </c>
      <c r="F1304" s="48"/>
      <c r="G1304" s="49" t="s">
        <v>1070</v>
      </c>
    </row>
    <row r="1305" spans="1:7" x14ac:dyDescent="0.25">
      <c r="A1305" s="47">
        <v>45016</v>
      </c>
      <c r="B1305" s="48" t="s">
        <v>1191</v>
      </c>
      <c r="C1305" s="48" t="s">
        <v>1161</v>
      </c>
      <c r="D1305" s="48">
        <v>9924258</v>
      </c>
      <c r="E1305" s="48" t="s">
        <v>23</v>
      </c>
      <c r="F1305" s="48"/>
      <c r="G1305" s="49" t="s">
        <v>1158</v>
      </c>
    </row>
    <row r="1306" spans="1:7" x14ac:dyDescent="0.25">
      <c r="A1306" s="47">
        <v>45016</v>
      </c>
      <c r="B1306" s="48">
        <v>11</v>
      </c>
      <c r="C1306" s="48" t="s">
        <v>1067</v>
      </c>
      <c r="D1306" s="48">
        <v>6338427.9400000004</v>
      </c>
      <c r="E1306" s="48" t="s">
        <v>9</v>
      </c>
      <c r="F1306" s="48"/>
      <c r="G1306" s="49" t="s">
        <v>1070</v>
      </c>
    </row>
    <row r="1307" spans="1:7" x14ac:dyDescent="0.25">
      <c r="A1307" s="47">
        <v>45016</v>
      </c>
      <c r="B1307" s="48"/>
      <c r="C1307" s="48" t="s">
        <v>1192</v>
      </c>
      <c r="D1307" s="48">
        <v>93000</v>
      </c>
      <c r="E1307" s="48" t="s">
        <v>9</v>
      </c>
      <c r="F1307" s="48"/>
      <c r="G1307" s="49" t="s">
        <v>1093</v>
      </c>
    </row>
    <row r="1308" spans="1:7" x14ac:dyDescent="0.25">
      <c r="A1308" s="47">
        <v>45016</v>
      </c>
      <c r="B1308" s="48"/>
      <c r="C1308" s="48" t="s">
        <v>1193</v>
      </c>
      <c r="D1308" s="48">
        <v>26000</v>
      </c>
      <c r="E1308" s="48" t="s">
        <v>9</v>
      </c>
      <c r="F1308" s="48"/>
      <c r="G1308" s="49" t="s">
        <v>1093</v>
      </c>
    </row>
    <row r="1309" spans="1:7" x14ac:dyDescent="0.25">
      <c r="A1309" s="47">
        <v>44674</v>
      </c>
      <c r="B1309" s="48" t="s">
        <v>1194</v>
      </c>
      <c r="C1309" s="48" t="s">
        <v>1195</v>
      </c>
      <c r="D1309" s="48">
        <v>824469.5</v>
      </c>
      <c r="E1309" s="48" t="s">
        <v>9</v>
      </c>
      <c r="F1309" s="48"/>
      <c r="G1309" s="49" t="s">
        <v>1070</v>
      </c>
    </row>
    <row r="1310" spans="1:7" x14ac:dyDescent="0.25">
      <c r="A1310" s="47">
        <v>44713</v>
      </c>
      <c r="B1310" s="48">
        <v>1</v>
      </c>
      <c r="C1310" s="48" t="s">
        <v>1196</v>
      </c>
      <c r="D1310" s="48">
        <v>178000</v>
      </c>
      <c r="E1310" s="48" t="s">
        <v>9</v>
      </c>
      <c r="F1310" s="48"/>
      <c r="G1310" s="49" t="s">
        <v>1087</v>
      </c>
    </row>
    <row r="1311" spans="1:7" x14ac:dyDescent="0.25">
      <c r="A1311" s="47">
        <v>44754</v>
      </c>
      <c r="B1311" s="48" t="s">
        <v>1197</v>
      </c>
      <c r="C1311" s="48" t="s">
        <v>1198</v>
      </c>
      <c r="D1311" s="48">
        <v>129550.84</v>
      </c>
      <c r="E1311" s="48" t="s">
        <v>9</v>
      </c>
      <c r="F1311" s="48"/>
      <c r="G1311" s="49" t="s">
        <v>1070</v>
      </c>
    </row>
    <row r="1312" spans="1:7" x14ac:dyDescent="0.25">
      <c r="A1312" s="47">
        <v>44754</v>
      </c>
      <c r="B1312" s="48" t="s">
        <v>1199</v>
      </c>
      <c r="C1312" s="48" t="s">
        <v>1198</v>
      </c>
      <c r="D1312" s="48">
        <v>19044.88</v>
      </c>
      <c r="E1312" s="48" t="s">
        <v>9</v>
      </c>
      <c r="F1312" s="48"/>
      <c r="G1312" s="49" t="s">
        <v>1070</v>
      </c>
    </row>
    <row r="1313" spans="1:7" x14ac:dyDescent="0.25">
      <c r="A1313" s="47">
        <v>44754</v>
      </c>
      <c r="B1313" s="48" t="s">
        <v>1200</v>
      </c>
      <c r="C1313" s="48" t="s">
        <v>1198</v>
      </c>
      <c r="D1313" s="48">
        <v>533561.81999999995</v>
      </c>
      <c r="E1313" s="48" t="s">
        <v>9</v>
      </c>
      <c r="F1313" s="48"/>
      <c r="G1313" s="49" t="s">
        <v>1070</v>
      </c>
    </row>
    <row r="1314" spans="1:7" x14ac:dyDescent="0.25">
      <c r="A1314" s="47">
        <v>44770</v>
      </c>
      <c r="B1314" s="48" t="s">
        <v>1201</v>
      </c>
      <c r="C1314" s="48" t="s">
        <v>1195</v>
      </c>
      <c r="D1314" s="48">
        <v>344773.22</v>
      </c>
      <c r="E1314" s="48" t="s">
        <v>9</v>
      </c>
      <c r="F1314" s="48"/>
      <c r="G1314" s="49" t="s">
        <v>1070</v>
      </c>
    </row>
    <row r="1315" spans="1:7" x14ac:dyDescent="0.25">
      <c r="A1315" s="47">
        <v>44813</v>
      </c>
      <c r="B1315" s="48" t="s">
        <v>1202</v>
      </c>
      <c r="C1315" s="48" t="s">
        <v>1195</v>
      </c>
      <c r="D1315" s="48">
        <v>397436.94</v>
      </c>
      <c r="E1315" s="48" t="s">
        <v>9</v>
      </c>
      <c r="F1315" s="48"/>
      <c r="G1315" s="49" t="s">
        <v>1070</v>
      </c>
    </row>
    <row r="1316" spans="1:7" x14ac:dyDescent="0.25">
      <c r="A1316" s="47">
        <v>44824</v>
      </c>
      <c r="B1316" s="48" t="s">
        <v>1203</v>
      </c>
      <c r="C1316" s="48" t="s">
        <v>1198</v>
      </c>
      <c r="D1316" s="48">
        <v>285762.68</v>
      </c>
      <c r="E1316" s="48" t="s">
        <v>9</v>
      </c>
      <c r="F1316" s="48"/>
      <c r="G1316" s="49" t="s">
        <v>1070</v>
      </c>
    </row>
    <row r="1317" spans="1:7" x14ac:dyDescent="0.25">
      <c r="A1317" s="47">
        <v>44895</v>
      </c>
      <c r="B1317" s="48">
        <v>1547</v>
      </c>
      <c r="C1317" s="48" t="s">
        <v>1204</v>
      </c>
      <c r="D1317" s="48">
        <v>18652.52</v>
      </c>
      <c r="E1317" s="48" t="s">
        <v>9</v>
      </c>
      <c r="F1317" s="48"/>
      <c r="G1317" s="49" t="s">
        <v>1087</v>
      </c>
    </row>
    <row r="1318" spans="1:7" x14ac:dyDescent="0.25">
      <c r="A1318" s="47">
        <v>44909</v>
      </c>
      <c r="B1318" s="48" t="s">
        <v>1205</v>
      </c>
      <c r="C1318" s="48" t="s">
        <v>1195</v>
      </c>
      <c r="D1318" s="48">
        <v>300808.42</v>
      </c>
      <c r="E1318" s="48" t="s">
        <v>9</v>
      </c>
      <c r="F1318" s="48"/>
      <c r="G1318" s="49" t="s">
        <v>1070</v>
      </c>
    </row>
    <row r="1319" spans="1:7" x14ac:dyDescent="0.25">
      <c r="A1319" s="47">
        <v>44919</v>
      </c>
      <c r="B1319" s="48" t="s">
        <v>1206</v>
      </c>
      <c r="C1319" s="48" t="s">
        <v>1198</v>
      </c>
      <c r="D1319" s="48">
        <v>52938.92</v>
      </c>
      <c r="E1319" s="48" t="s">
        <v>9</v>
      </c>
      <c r="F1319" s="48"/>
      <c r="G1319" s="49" t="s">
        <v>1070</v>
      </c>
    </row>
    <row r="1320" spans="1:7" x14ac:dyDescent="0.25">
      <c r="A1320" s="47">
        <v>44919</v>
      </c>
      <c r="B1320" s="48">
        <v>569</v>
      </c>
      <c r="C1320" s="48" t="s">
        <v>1207</v>
      </c>
      <c r="D1320" s="48">
        <v>13304</v>
      </c>
      <c r="E1320" s="48" t="s">
        <v>9</v>
      </c>
      <c r="F1320" s="48"/>
      <c r="G1320" s="49" t="s">
        <v>1070</v>
      </c>
    </row>
    <row r="1321" spans="1:7" x14ac:dyDescent="0.25">
      <c r="A1321" s="47">
        <v>44954</v>
      </c>
      <c r="B1321" s="48" t="s">
        <v>1208</v>
      </c>
      <c r="C1321" s="48" t="s">
        <v>1198</v>
      </c>
      <c r="D1321" s="48">
        <v>16201</v>
      </c>
      <c r="E1321" s="48" t="s">
        <v>9</v>
      </c>
      <c r="F1321" s="48"/>
      <c r="G1321" s="49" t="s">
        <v>1070</v>
      </c>
    </row>
    <row r="1322" spans="1:7" x14ac:dyDescent="0.25">
      <c r="A1322" s="47">
        <v>45016</v>
      </c>
      <c r="B1322" s="48">
        <v>11</v>
      </c>
      <c r="C1322" s="48" t="s">
        <v>1067</v>
      </c>
      <c r="D1322" s="48">
        <v>63282</v>
      </c>
      <c r="E1322" s="48" t="s">
        <v>9</v>
      </c>
      <c r="F1322" s="48"/>
      <c r="G1322" s="49" t="s">
        <v>1070</v>
      </c>
    </row>
    <row r="1323" spans="1:7" x14ac:dyDescent="0.25">
      <c r="A1323" s="47">
        <v>44693</v>
      </c>
      <c r="B1323" s="48" t="s">
        <v>1209</v>
      </c>
      <c r="C1323" s="48" t="s">
        <v>1210</v>
      </c>
      <c r="D1323" s="48">
        <v>336654</v>
      </c>
      <c r="E1323" s="48" t="s">
        <v>9</v>
      </c>
      <c r="F1323" s="48"/>
      <c r="G1323" s="49" t="s">
        <v>1070</v>
      </c>
    </row>
    <row r="1324" spans="1:7" x14ac:dyDescent="0.25">
      <c r="A1324" s="47">
        <v>44795</v>
      </c>
      <c r="B1324" s="48" t="s">
        <v>1211</v>
      </c>
      <c r="C1324" s="48" t="s">
        <v>1173</v>
      </c>
      <c r="D1324" s="48">
        <v>2600500</v>
      </c>
      <c r="E1324" s="48" t="s">
        <v>23</v>
      </c>
      <c r="F1324" s="48"/>
      <c r="G1324" s="49" t="s">
        <v>1158</v>
      </c>
    </row>
    <row r="1325" spans="1:7" x14ac:dyDescent="0.25">
      <c r="A1325" s="47">
        <v>44840</v>
      </c>
      <c r="B1325" s="48">
        <v>209</v>
      </c>
      <c r="C1325" s="48" t="s">
        <v>1212</v>
      </c>
      <c r="D1325" s="48">
        <v>96209.600000000006</v>
      </c>
      <c r="E1325" s="48" t="s">
        <v>9</v>
      </c>
      <c r="F1325" s="48"/>
      <c r="G1325" s="49" t="s">
        <v>1087</v>
      </c>
    </row>
    <row r="1326" spans="1:7" x14ac:dyDescent="0.25">
      <c r="A1326" s="47">
        <v>44840</v>
      </c>
      <c r="B1326" s="48" t="s">
        <v>1213</v>
      </c>
      <c r="C1326" s="48" t="s">
        <v>1210</v>
      </c>
      <c r="D1326" s="48">
        <v>414604.3</v>
      </c>
      <c r="E1326" s="48" t="s">
        <v>9</v>
      </c>
      <c r="F1326" s="48"/>
      <c r="G1326" s="49" t="s">
        <v>1070</v>
      </c>
    </row>
    <row r="1327" spans="1:7" x14ac:dyDescent="0.25">
      <c r="A1327" s="47">
        <v>44895</v>
      </c>
      <c r="B1327" s="48">
        <v>103</v>
      </c>
      <c r="C1327" s="48" t="s">
        <v>1214</v>
      </c>
      <c r="D1327" s="48">
        <v>8060</v>
      </c>
      <c r="E1327" s="48" t="s">
        <v>9</v>
      </c>
      <c r="F1327" s="48"/>
      <c r="G1327" s="49" t="s">
        <v>1070</v>
      </c>
    </row>
    <row r="1328" spans="1:7" x14ac:dyDescent="0.25">
      <c r="A1328" s="47">
        <v>44895</v>
      </c>
      <c r="B1328" s="48" t="s">
        <v>1215</v>
      </c>
      <c r="C1328" s="48" t="s">
        <v>1210</v>
      </c>
      <c r="D1328" s="48">
        <v>1605663.1</v>
      </c>
      <c r="E1328" s="48" t="s">
        <v>9</v>
      </c>
      <c r="F1328" s="48"/>
      <c r="G1328" s="49" t="s">
        <v>1070</v>
      </c>
    </row>
    <row r="1329" spans="1:7" x14ac:dyDescent="0.25">
      <c r="A1329" s="47">
        <v>44907</v>
      </c>
      <c r="B1329" s="48" t="s">
        <v>1216</v>
      </c>
      <c r="C1329" s="48" t="s">
        <v>1210</v>
      </c>
      <c r="D1329" s="48">
        <v>2856397.1</v>
      </c>
      <c r="E1329" s="48" t="s">
        <v>9</v>
      </c>
      <c r="F1329" s="48"/>
      <c r="G1329" s="49" t="s">
        <v>1070</v>
      </c>
    </row>
    <row r="1330" spans="1:7" x14ac:dyDescent="0.25">
      <c r="A1330" s="47">
        <v>44954</v>
      </c>
      <c r="B1330" s="48">
        <v>320</v>
      </c>
      <c r="C1330" s="48" t="s">
        <v>1155</v>
      </c>
      <c r="D1330" s="48">
        <v>27354.25</v>
      </c>
      <c r="E1330" s="48" t="s">
        <v>9</v>
      </c>
      <c r="F1330" s="48"/>
      <c r="G1330" s="49" t="s">
        <v>1070</v>
      </c>
    </row>
    <row r="1331" spans="1:7" x14ac:dyDescent="0.25">
      <c r="A1331" s="47">
        <v>44954</v>
      </c>
      <c r="B1331" s="48">
        <v>319</v>
      </c>
      <c r="C1331" s="48" t="s">
        <v>1155</v>
      </c>
      <c r="D1331" s="48">
        <v>26950</v>
      </c>
      <c r="E1331" s="48" t="s">
        <v>9</v>
      </c>
      <c r="F1331" s="48"/>
      <c r="G1331" s="49" t="s">
        <v>1070</v>
      </c>
    </row>
    <row r="1332" spans="1:7" x14ac:dyDescent="0.25">
      <c r="A1332" s="47">
        <v>44959</v>
      </c>
      <c r="B1332" s="48" t="s">
        <v>1217</v>
      </c>
      <c r="C1332" s="48" t="s">
        <v>1210</v>
      </c>
      <c r="D1332" s="48">
        <v>25800</v>
      </c>
      <c r="E1332" s="48" t="s">
        <v>9</v>
      </c>
      <c r="F1332" s="48"/>
      <c r="G1332" s="49" t="s">
        <v>1070</v>
      </c>
    </row>
    <row r="1333" spans="1:7" x14ac:dyDescent="0.25">
      <c r="A1333" s="47">
        <v>45016</v>
      </c>
      <c r="B1333" s="48">
        <v>11</v>
      </c>
      <c r="C1333" s="48" t="s">
        <v>1067</v>
      </c>
      <c r="D1333" s="48">
        <v>1895861.94</v>
      </c>
      <c r="E1333" s="48" t="s">
        <v>9</v>
      </c>
      <c r="F1333" s="48"/>
      <c r="G1333" s="49" t="s">
        <v>1070</v>
      </c>
    </row>
    <row r="1334" spans="1:7" x14ac:dyDescent="0.25">
      <c r="A1334" s="47">
        <v>44652</v>
      </c>
      <c r="B1334" s="48" t="s">
        <v>1218</v>
      </c>
      <c r="C1334" s="48" t="s">
        <v>1219</v>
      </c>
      <c r="D1334" s="48">
        <v>3180189</v>
      </c>
      <c r="E1334" s="48" t="s">
        <v>9</v>
      </c>
      <c r="F1334" s="48"/>
      <c r="G1334" s="49" t="s">
        <v>1087</v>
      </c>
    </row>
    <row r="1335" spans="1:7" x14ac:dyDescent="0.25">
      <c r="A1335" s="47">
        <v>44674</v>
      </c>
      <c r="B1335" s="48" t="s">
        <v>1220</v>
      </c>
      <c r="C1335" s="48" t="s">
        <v>377</v>
      </c>
      <c r="D1335" s="48">
        <v>3711.86</v>
      </c>
      <c r="E1335" s="48" t="s">
        <v>9</v>
      </c>
      <c r="F1335" s="48"/>
      <c r="G1335" s="49" t="s">
        <v>1087</v>
      </c>
    </row>
    <row r="1336" spans="1:7" x14ac:dyDescent="0.25">
      <c r="A1336" s="47">
        <v>44679</v>
      </c>
      <c r="B1336" s="48" t="s">
        <v>1221</v>
      </c>
      <c r="C1336" s="48" t="s">
        <v>377</v>
      </c>
      <c r="D1336" s="48">
        <v>2264.9</v>
      </c>
      <c r="E1336" s="48" t="s">
        <v>9</v>
      </c>
      <c r="F1336" s="48"/>
      <c r="G1336" s="49" t="s">
        <v>1087</v>
      </c>
    </row>
    <row r="1337" spans="1:7" x14ac:dyDescent="0.25">
      <c r="A1337" s="47">
        <v>44679</v>
      </c>
      <c r="B1337" s="48" t="s">
        <v>1222</v>
      </c>
      <c r="C1337" s="48" t="s">
        <v>377</v>
      </c>
      <c r="D1337" s="48">
        <v>261018.73</v>
      </c>
      <c r="E1337" s="48" t="s">
        <v>9</v>
      </c>
      <c r="F1337" s="48"/>
      <c r="G1337" s="49" t="s">
        <v>1087</v>
      </c>
    </row>
    <row r="1338" spans="1:7" x14ac:dyDescent="0.25">
      <c r="A1338" s="47">
        <v>44679</v>
      </c>
      <c r="B1338" s="48" t="s">
        <v>1223</v>
      </c>
      <c r="C1338" s="48" t="s">
        <v>377</v>
      </c>
      <c r="D1338" s="48">
        <v>133495.07999999999</v>
      </c>
      <c r="E1338" s="48" t="s">
        <v>9</v>
      </c>
      <c r="F1338" s="48"/>
      <c r="G1338" s="49" t="s">
        <v>1087</v>
      </c>
    </row>
    <row r="1339" spans="1:7" x14ac:dyDescent="0.25">
      <c r="A1339" s="47">
        <v>44717</v>
      </c>
      <c r="B1339" s="48" t="s">
        <v>1224</v>
      </c>
      <c r="C1339" s="48" t="s">
        <v>1219</v>
      </c>
      <c r="D1339" s="48">
        <v>8230792.04</v>
      </c>
      <c r="E1339" s="48" t="s">
        <v>9</v>
      </c>
      <c r="F1339" s="48"/>
      <c r="G1339" s="49" t="s">
        <v>1087</v>
      </c>
    </row>
    <row r="1340" spans="1:7" x14ac:dyDescent="0.25">
      <c r="A1340" s="47">
        <v>44730</v>
      </c>
      <c r="B1340" s="48" t="s">
        <v>1225</v>
      </c>
      <c r="C1340" s="48" t="s">
        <v>1219</v>
      </c>
      <c r="D1340" s="48">
        <v>3963697.71</v>
      </c>
      <c r="E1340" s="48" t="s">
        <v>9</v>
      </c>
      <c r="F1340" s="48"/>
      <c r="G1340" s="49" t="s">
        <v>1087</v>
      </c>
    </row>
    <row r="1341" spans="1:7" x14ac:dyDescent="0.25">
      <c r="A1341" s="47">
        <v>44742</v>
      </c>
      <c r="B1341" s="48" t="s">
        <v>1226</v>
      </c>
      <c r="C1341" s="48" t="s">
        <v>377</v>
      </c>
      <c r="D1341" s="48">
        <v>24623.74</v>
      </c>
      <c r="E1341" s="48" t="s">
        <v>9</v>
      </c>
      <c r="F1341" s="48"/>
      <c r="G1341" s="49" t="s">
        <v>1087</v>
      </c>
    </row>
    <row r="1342" spans="1:7" x14ac:dyDescent="0.25">
      <c r="A1342" s="47">
        <v>44742</v>
      </c>
      <c r="B1342" s="48" t="s">
        <v>1227</v>
      </c>
      <c r="C1342" s="48" t="s">
        <v>377</v>
      </c>
      <c r="D1342" s="48">
        <v>145826</v>
      </c>
      <c r="E1342" s="48" t="s">
        <v>9</v>
      </c>
      <c r="F1342" s="48"/>
      <c r="G1342" s="49" t="s">
        <v>1087</v>
      </c>
    </row>
    <row r="1343" spans="1:7" x14ac:dyDescent="0.25">
      <c r="A1343" s="47">
        <v>44743</v>
      </c>
      <c r="B1343" s="48" t="s">
        <v>1228</v>
      </c>
      <c r="C1343" s="48" t="s">
        <v>1229</v>
      </c>
      <c r="D1343" s="48">
        <v>1292455.4099999999</v>
      </c>
      <c r="E1343" s="48" t="s">
        <v>9</v>
      </c>
      <c r="F1343" s="48"/>
      <c r="G1343" s="49" t="s">
        <v>1230</v>
      </c>
    </row>
    <row r="1344" spans="1:7" x14ac:dyDescent="0.25">
      <c r="A1344" s="47">
        <v>44743</v>
      </c>
      <c r="B1344" s="48" t="s">
        <v>1231</v>
      </c>
      <c r="C1344" s="48" t="s">
        <v>1232</v>
      </c>
      <c r="D1344" s="48">
        <v>74700</v>
      </c>
      <c r="E1344" s="48" t="s">
        <v>9</v>
      </c>
      <c r="F1344" s="48"/>
      <c r="G1344" s="49" t="s">
        <v>1233</v>
      </c>
    </row>
    <row r="1345" spans="1:7" x14ac:dyDescent="0.25">
      <c r="A1345" s="47">
        <v>44762</v>
      </c>
      <c r="B1345" s="48">
        <v>6007</v>
      </c>
      <c r="C1345" s="48" t="s">
        <v>1234</v>
      </c>
      <c r="D1345" s="48">
        <v>64000</v>
      </c>
      <c r="E1345" s="48" t="s">
        <v>9</v>
      </c>
      <c r="F1345" s="48"/>
      <c r="G1345" s="49" t="s">
        <v>1153</v>
      </c>
    </row>
    <row r="1346" spans="1:7" x14ac:dyDescent="0.25">
      <c r="A1346" s="47">
        <v>44762</v>
      </c>
      <c r="B1346" s="48">
        <v>5332</v>
      </c>
      <c r="C1346" s="48" t="s">
        <v>1234</v>
      </c>
      <c r="D1346" s="48">
        <v>181564.4</v>
      </c>
      <c r="E1346" s="48" t="s">
        <v>9</v>
      </c>
      <c r="F1346" s="48"/>
      <c r="G1346" s="49" t="s">
        <v>1153</v>
      </c>
    </row>
    <row r="1347" spans="1:7" x14ac:dyDescent="0.25">
      <c r="A1347" s="47">
        <v>44762</v>
      </c>
      <c r="B1347" s="48" t="s">
        <v>1235</v>
      </c>
      <c r="C1347" s="48" t="s">
        <v>377</v>
      </c>
      <c r="D1347" s="48">
        <v>17527.98</v>
      </c>
      <c r="E1347" s="48" t="s">
        <v>9</v>
      </c>
      <c r="F1347" s="48"/>
      <c r="G1347" s="49" t="s">
        <v>1087</v>
      </c>
    </row>
    <row r="1348" spans="1:7" x14ac:dyDescent="0.25">
      <c r="A1348" s="47">
        <v>44762</v>
      </c>
      <c r="B1348" s="48" t="s">
        <v>1236</v>
      </c>
      <c r="C1348" s="48" t="s">
        <v>377</v>
      </c>
      <c r="D1348" s="48">
        <v>3262.72</v>
      </c>
      <c r="E1348" s="48" t="s">
        <v>9</v>
      </c>
      <c r="F1348" s="48"/>
      <c r="G1348" s="49" t="s">
        <v>1087</v>
      </c>
    </row>
    <row r="1349" spans="1:7" x14ac:dyDescent="0.25">
      <c r="A1349" s="47">
        <v>44770</v>
      </c>
      <c r="B1349" s="48" t="s">
        <v>1237</v>
      </c>
      <c r="C1349" s="48" t="s">
        <v>377</v>
      </c>
      <c r="D1349" s="48">
        <v>3805.08</v>
      </c>
      <c r="E1349" s="48" t="s">
        <v>9</v>
      </c>
      <c r="F1349" s="48"/>
      <c r="G1349" s="49" t="s">
        <v>1087</v>
      </c>
    </row>
    <row r="1350" spans="1:7" x14ac:dyDescent="0.25">
      <c r="A1350" s="47">
        <v>44770</v>
      </c>
      <c r="B1350" s="48" t="s">
        <v>1238</v>
      </c>
      <c r="C1350" s="48" t="s">
        <v>1239</v>
      </c>
      <c r="D1350" s="48">
        <v>652915</v>
      </c>
      <c r="E1350" s="48" t="s">
        <v>9</v>
      </c>
      <c r="F1350" s="48"/>
      <c r="G1350" s="49" t="s">
        <v>1153</v>
      </c>
    </row>
    <row r="1351" spans="1:7" x14ac:dyDescent="0.25">
      <c r="A1351" s="47">
        <v>44770</v>
      </c>
      <c r="B1351" s="48" t="s">
        <v>1240</v>
      </c>
      <c r="C1351" s="48" t="s">
        <v>1239</v>
      </c>
      <c r="D1351" s="48">
        <v>1017163</v>
      </c>
      <c r="E1351" s="48" t="s">
        <v>9</v>
      </c>
      <c r="F1351" s="48"/>
      <c r="G1351" s="49" t="s">
        <v>1153</v>
      </c>
    </row>
    <row r="1352" spans="1:7" x14ac:dyDescent="0.25">
      <c r="A1352" s="47">
        <v>44772</v>
      </c>
      <c r="B1352" s="48">
        <v>281</v>
      </c>
      <c r="C1352" s="48" t="s">
        <v>1241</v>
      </c>
      <c r="D1352" s="48">
        <v>1448599</v>
      </c>
      <c r="E1352" s="48" t="s">
        <v>9</v>
      </c>
      <c r="F1352" s="48"/>
      <c r="G1352" s="49" t="s">
        <v>1242</v>
      </c>
    </row>
    <row r="1353" spans="1:7" x14ac:dyDescent="0.25">
      <c r="A1353" s="47">
        <v>44772</v>
      </c>
      <c r="B1353" s="48">
        <v>280</v>
      </c>
      <c r="C1353" s="48" t="s">
        <v>1241</v>
      </c>
      <c r="D1353" s="48">
        <v>1448599</v>
      </c>
      <c r="E1353" s="48" t="s">
        <v>9</v>
      </c>
      <c r="F1353" s="48"/>
      <c r="G1353" s="49" t="s">
        <v>1242</v>
      </c>
    </row>
    <row r="1354" spans="1:7" x14ac:dyDescent="0.25">
      <c r="A1354" s="47">
        <v>44772</v>
      </c>
      <c r="B1354" s="48">
        <v>867</v>
      </c>
      <c r="C1354" s="48" t="s">
        <v>1128</v>
      </c>
      <c r="D1354" s="48">
        <v>933898.3</v>
      </c>
      <c r="E1354" s="48" t="s">
        <v>9</v>
      </c>
      <c r="F1354" s="48"/>
      <c r="G1354" s="49" t="s">
        <v>1070</v>
      </c>
    </row>
    <row r="1355" spans="1:7" x14ac:dyDescent="0.25">
      <c r="A1355" s="47">
        <v>44773</v>
      </c>
      <c r="B1355" s="48">
        <v>179</v>
      </c>
      <c r="C1355" s="48" t="s">
        <v>1241</v>
      </c>
      <c r="D1355" s="48">
        <v>4322034</v>
      </c>
      <c r="E1355" s="48" t="s">
        <v>9</v>
      </c>
      <c r="F1355" s="48"/>
      <c r="G1355" s="49" t="s">
        <v>1242</v>
      </c>
    </row>
    <row r="1356" spans="1:7" x14ac:dyDescent="0.25">
      <c r="A1356" s="47">
        <v>44791</v>
      </c>
      <c r="B1356" s="48" t="s">
        <v>1243</v>
      </c>
      <c r="C1356" s="48" t="s">
        <v>1244</v>
      </c>
      <c r="D1356" s="48">
        <v>12255.02</v>
      </c>
      <c r="E1356" s="48" t="s">
        <v>9</v>
      </c>
      <c r="F1356" s="48"/>
      <c r="G1356" s="49" t="s">
        <v>1153</v>
      </c>
    </row>
    <row r="1357" spans="1:7" x14ac:dyDescent="0.25">
      <c r="A1357" s="47">
        <v>44791</v>
      </c>
      <c r="B1357" s="48" t="s">
        <v>1245</v>
      </c>
      <c r="C1357" s="48" t="s">
        <v>1186</v>
      </c>
      <c r="D1357" s="48">
        <v>103097.62</v>
      </c>
      <c r="E1357" s="48" t="s">
        <v>9</v>
      </c>
      <c r="F1357" s="48"/>
      <c r="G1357" s="49" t="s">
        <v>1070</v>
      </c>
    </row>
    <row r="1358" spans="1:7" x14ac:dyDescent="0.25">
      <c r="A1358" s="47">
        <v>44791</v>
      </c>
      <c r="B1358" s="48" t="s">
        <v>1246</v>
      </c>
      <c r="C1358" s="48" t="s">
        <v>1186</v>
      </c>
      <c r="D1358" s="48">
        <v>2076.2800000000002</v>
      </c>
      <c r="E1358" s="48" t="s">
        <v>9</v>
      </c>
      <c r="F1358" s="48"/>
      <c r="G1358" s="49" t="s">
        <v>1070</v>
      </c>
    </row>
    <row r="1359" spans="1:7" x14ac:dyDescent="0.25">
      <c r="A1359" s="47">
        <v>44795</v>
      </c>
      <c r="B1359" s="48" t="s">
        <v>1247</v>
      </c>
      <c r="C1359" s="48" t="s">
        <v>1186</v>
      </c>
      <c r="D1359" s="48">
        <v>99618.62</v>
      </c>
      <c r="E1359" s="48" t="s">
        <v>9</v>
      </c>
      <c r="F1359" s="48"/>
      <c r="G1359" s="49" t="s">
        <v>1070</v>
      </c>
    </row>
    <row r="1360" spans="1:7" x14ac:dyDescent="0.25">
      <c r="A1360" s="47">
        <v>44804</v>
      </c>
      <c r="B1360" s="48" t="s">
        <v>1248</v>
      </c>
      <c r="C1360" s="48" t="s">
        <v>1186</v>
      </c>
      <c r="D1360" s="48">
        <v>104916.9</v>
      </c>
      <c r="E1360" s="48" t="s">
        <v>9</v>
      </c>
      <c r="F1360" s="48"/>
      <c r="G1360" s="49" t="s">
        <v>1070</v>
      </c>
    </row>
    <row r="1361" spans="1:7" x14ac:dyDescent="0.25">
      <c r="A1361" s="47">
        <v>44804</v>
      </c>
      <c r="B1361" s="48" t="s">
        <v>1249</v>
      </c>
      <c r="C1361" s="48" t="s">
        <v>1186</v>
      </c>
      <c r="D1361" s="48">
        <v>325881.36</v>
      </c>
      <c r="E1361" s="48" t="s">
        <v>9</v>
      </c>
      <c r="F1361" s="48"/>
      <c r="G1361" s="49" t="s">
        <v>1070</v>
      </c>
    </row>
    <row r="1362" spans="1:7" x14ac:dyDescent="0.25">
      <c r="A1362" s="47">
        <v>44808</v>
      </c>
      <c r="B1362" s="48" t="s">
        <v>1250</v>
      </c>
      <c r="C1362" s="48" t="s">
        <v>1186</v>
      </c>
      <c r="D1362" s="48">
        <v>225466.66</v>
      </c>
      <c r="E1362" s="48" t="s">
        <v>9</v>
      </c>
      <c r="F1362" s="48"/>
      <c r="G1362" s="49" t="s">
        <v>1070</v>
      </c>
    </row>
    <row r="1363" spans="1:7" x14ac:dyDescent="0.25">
      <c r="A1363" s="47">
        <v>44820</v>
      </c>
      <c r="B1363" s="48" t="s">
        <v>1251</v>
      </c>
      <c r="C1363" s="48" t="s">
        <v>1137</v>
      </c>
      <c r="D1363" s="48">
        <v>2385732.2999999998</v>
      </c>
      <c r="E1363" s="48" t="s">
        <v>9</v>
      </c>
      <c r="F1363" s="48"/>
      <c r="G1363" s="49" t="s">
        <v>173</v>
      </c>
    </row>
    <row r="1364" spans="1:7" x14ac:dyDescent="0.25">
      <c r="A1364" s="47">
        <v>44820</v>
      </c>
      <c r="B1364" s="48" t="s">
        <v>1252</v>
      </c>
      <c r="C1364" s="48" t="s">
        <v>1137</v>
      </c>
      <c r="D1364" s="48">
        <v>2337868.1</v>
      </c>
      <c r="E1364" s="48" t="s">
        <v>9</v>
      </c>
      <c r="F1364" s="48"/>
      <c r="G1364" s="49" t="s">
        <v>173</v>
      </c>
    </row>
    <row r="1365" spans="1:7" x14ac:dyDescent="0.25">
      <c r="A1365" s="47">
        <v>44840</v>
      </c>
      <c r="B1365" s="48" t="s">
        <v>1253</v>
      </c>
      <c r="C1365" s="48" t="s">
        <v>1186</v>
      </c>
      <c r="D1365" s="48">
        <v>93452.96</v>
      </c>
      <c r="E1365" s="48" t="s">
        <v>9</v>
      </c>
      <c r="F1365" s="48"/>
      <c r="G1365" s="49" t="s">
        <v>1070</v>
      </c>
    </row>
    <row r="1366" spans="1:7" x14ac:dyDescent="0.25">
      <c r="A1366" s="47">
        <v>44840</v>
      </c>
      <c r="B1366" s="48" t="s">
        <v>1254</v>
      </c>
      <c r="C1366" s="48" t="s">
        <v>1186</v>
      </c>
      <c r="D1366" s="48">
        <v>6161.7</v>
      </c>
      <c r="E1366" s="48" t="s">
        <v>9</v>
      </c>
      <c r="F1366" s="48"/>
      <c r="G1366" s="49" t="s">
        <v>1070</v>
      </c>
    </row>
    <row r="1367" spans="1:7" x14ac:dyDescent="0.25">
      <c r="A1367" s="47">
        <v>44845</v>
      </c>
      <c r="B1367" s="48" t="s">
        <v>1255</v>
      </c>
      <c r="C1367" s="48" t="s">
        <v>1256</v>
      </c>
      <c r="D1367" s="48">
        <v>2296213</v>
      </c>
      <c r="E1367" s="48" t="s">
        <v>9</v>
      </c>
      <c r="F1367" s="48"/>
      <c r="G1367" s="49" t="s">
        <v>1153</v>
      </c>
    </row>
    <row r="1368" spans="1:7" x14ac:dyDescent="0.25">
      <c r="A1368" s="47">
        <v>44845</v>
      </c>
      <c r="B1368" s="48" t="s">
        <v>1257</v>
      </c>
      <c r="C1368" s="48" t="s">
        <v>1256</v>
      </c>
      <c r="D1368" s="48">
        <v>1700879</v>
      </c>
      <c r="E1368" s="48" t="s">
        <v>9</v>
      </c>
      <c r="F1368" s="48"/>
      <c r="G1368" s="49" t="s">
        <v>1153</v>
      </c>
    </row>
    <row r="1369" spans="1:7" x14ac:dyDescent="0.25">
      <c r="A1369" s="47">
        <v>44845</v>
      </c>
      <c r="B1369" s="48" t="s">
        <v>1258</v>
      </c>
      <c r="C1369" s="48" t="s">
        <v>1186</v>
      </c>
      <c r="D1369" s="48">
        <v>98951.76</v>
      </c>
      <c r="E1369" s="48" t="s">
        <v>9</v>
      </c>
      <c r="F1369" s="48"/>
      <c r="G1369" s="49" t="s">
        <v>1070</v>
      </c>
    </row>
    <row r="1370" spans="1:7" x14ac:dyDescent="0.25">
      <c r="A1370" s="47">
        <v>44845</v>
      </c>
      <c r="B1370" s="48" t="s">
        <v>1259</v>
      </c>
      <c r="C1370" s="48" t="s">
        <v>1186</v>
      </c>
      <c r="D1370" s="48">
        <v>526493.56000000006</v>
      </c>
      <c r="E1370" s="48" t="s">
        <v>9</v>
      </c>
      <c r="F1370" s="48"/>
      <c r="G1370" s="49" t="s">
        <v>1070</v>
      </c>
    </row>
    <row r="1371" spans="1:7" x14ac:dyDescent="0.25">
      <c r="A1371" s="47">
        <v>44845</v>
      </c>
      <c r="B1371" s="48" t="s">
        <v>1260</v>
      </c>
      <c r="C1371" s="48" t="s">
        <v>1186</v>
      </c>
      <c r="D1371" s="48">
        <v>512134.95</v>
      </c>
      <c r="E1371" s="48" t="s">
        <v>9</v>
      </c>
      <c r="F1371" s="48"/>
      <c r="G1371" s="49" t="s">
        <v>1070</v>
      </c>
    </row>
    <row r="1372" spans="1:7" x14ac:dyDescent="0.25">
      <c r="A1372" s="47">
        <v>44845</v>
      </c>
      <c r="B1372" s="48">
        <v>4418</v>
      </c>
      <c r="C1372" s="48" t="s">
        <v>514</v>
      </c>
      <c r="D1372" s="48">
        <v>8093.03</v>
      </c>
      <c r="E1372" s="48" t="s">
        <v>9</v>
      </c>
      <c r="F1372" s="48"/>
      <c r="G1372" s="49" t="s">
        <v>781</v>
      </c>
    </row>
    <row r="1373" spans="1:7" x14ac:dyDescent="0.25">
      <c r="A1373" s="47">
        <v>44845</v>
      </c>
      <c r="B1373" s="48">
        <v>4523</v>
      </c>
      <c r="C1373" s="48" t="s">
        <v>514</v>
      </c>
      <c r="D1373" s="48">
        <v>4474.5600000000004</v>
      </c>
      <c r="E1373" s="48" t="s">
        <v>9</v>
      </c>
      <c r="F1373" s="48"/>
      <c r="G1373" s="49" t="s">
        <v>781</v>
      </c>
    </row>
    <row r="1374" spans="1:7" x14ac:dyDescent="0.25">
      <c r="A1374" s="47">
        <v>44845</v>
      </c>
      <c r="B1374" s="48" t="s">
        <v>1261</v>
      </c>
      <c r="C1374" s="48" t="s">
        <v>514</v>
      </c>
      <c r="D1374" s="48">
        <v>13983.1</v>
      </c>
      <c r="E1374" s="48" t="s">
        <v>9</v>
      </c>
      <c r="F1374" s="48"/>
      <c r="G1374" s="49" t="s">
        <v>781</v>
      </c>
    </row>
    <row r="1375" spans="1:7" x14ac:dyDescent="0.25">
      <c r="A1375" s="47">
        <v>44845</v>
      </c>
      <c r="B1375" s="48">
        <v>4685</v>
      </c>
      <c r="C1375" s="48" t="s">
        <v>514</v>
      </c>
      <c r="D1375" s="48">
        <v>2033.88</v>
      </c>
      <c r="E1375" s="48" t="s">
        <v>9</v>
      </c>
      <c r="F1375" s="48"/>
      <c r="G1375" s="49" t="s">
        <v>781</v>
      </c>
    </row>
    <row r="1376" spans="1:7" x14ac:dyDescent="0.25">
      <c r="A1376" s="47">
        <v>44845</v>
      </c>
      <c r="B1376" s="48">
        <v>4889</v>
      </c>
      <c r="C1376" s="48" t="s">
        <v>514</v>
      </c>
      <c r="D1376" s="48">
        <v>7041.69</v>
      </c>
      <c r="E1376" s="48" t="s">
        <v>9</v>
      </c>
      <c r="F1376" s="48"/>
      <c r="G1376" s="49" t="s">
        <v>781</v>
      </c>
    </row>
    <row r="1377" spans="1:7" x14ac:dyDescent="0.25">
      <c r="A1377" s="47">
        <v>44847</v>
      </c>
      <c r="B1377" s="48" t="s">
        <v>1262</v>
      </c>
      <c r="C1377" s="48" t="s">
        <v>377</v>
      </c>
      <c r="D1377" s="48">
        <v>5254.24</v>
      </c>
      <c r="E1377" s="48" t="s">
        <v>9</v>
      </c>
      <c r="F1377" s="48"/>
      <c r="G1377" s="49" t="s">
        <v>1087</v>
      </c>
    </row>
    <row r="1378" spans="1:7" x14ac:dyDescent="0.25">
      <c r="A1378" s="47">
        <v>44847</v>
      </c>
      <c r="B1378" s="48" t="s">
        <v>1263</v>
      </c>
      <c r="C1378" s="48" t="s">
        <v>377</v>
      </c>
      <c r="D1378" s="48">
        <v>30255.919999999998</v>
      </c>
      <c r="E1378" s="48" t="s">
        <v>9</v>
      </c>
      <c r="F1378" s="48"/>
      <c r="G1378" s="49" t="s">
        <v>1087</v>
      </c>
    </row>
    <row r="1379" spans="1:7" x14ac:dyDescent="0.25">
      <c r="A1379" s="47">
        <v>44847</v>
      </c>
      <c r="B1379" s="48">
        <v>243</v>
      </c>
      <c r="C1379" s="48" t="s">
        <v>774</v>
      </c>
      <c r="D1379" s="48">
        <v>39907.35</v>
      </c>
      <c r="E1379" s="48" t="s">
        <v>9</v>
      </c>
      <c r="F1379" s="48"/>
      <c r="G1379" s="49" t="s">
        <v>15</v>
      </c>
    </row>
    <row r="1380" spans="1:7" x14ac:dyDescent="0.25">
      <c r="A1380" s="47">
        <v>44861</v>
      </c>
      <c r="B1380" s="48">
        <v>2</v>
      </c>
      <c r="C1380" s="48" t="s">
        <v>1264</v>
      </c>
      <c r="D1380" s="48">
        <v>340169</v>
      </c>
      <c r="E1380" s="48" t="s">
        <v>9</v>
      </c>
      <c r="F1380" s="48"/>
      <c r="G1380" s="49" t="s">
        <v>1265</v>
      </c>
    </row>
    <row r="1381" spans="1:7" x14ac:dyDescent="0.25">
      <c r="A1381" s="47">
        <v>44861</v>
      </c>
      <c r="B1381" s="48">
        <v>138</v>
      </c>
      <c r="C1381" s="48" t="s">
        <v>1266</v>
      </c>
      <c r="D1381" s="48">
        <v>83118</v>
      </c>
      <c r="E1381" s="48" t="s">
        <v>9</v>
      </c>
      <c r="F1381" s="48"/>
      <c r="G1381" s="49" t="s">
        <v>507</v>
      </c>
    </row>
    <row r="1382" spans="1:7" x14ac:dyDescent="0.25">
      <c r="A1382" s="47">
        <v>44875</v>
      </c>
      <c r="B1382" s="48">
        <v>511</v>
      </c>
      <c r="C1382" s="48" t="s">
        <v>1241</v>
      </c>
      <c r="D1382" s="48">
        <v>611226</v>
      </c>
      <c r="E1382" s="48" t="s">
        <v>9</v>
      </c>
      <c r="F1382" s="48"/>
      <c r="G1382" s="49" t="s">
        <v>1242</v>
      </c>
    </row>
    <row r="1383" spans="1:7" x14ac:dyDescent="0.25">
      <c r="A1383" s="47">
        <v>44890</v>
      </c>
      <c r="B1383" s="48" t="s">
        <v>1267</v>
      </c>
      <c r="C1383" s="48" t="s">
        <v>1137</v>
      </c>
      <c r="D1383" s="48">
        <v>215906.6</v>
      </c>
      <c r="E1383" s="48" t="s">
        <v>9</v>
      </c>
      <c r="F1383" s="48"/>
      <c r="G1383" s="49" t="s">
        <v>173</v>
      </c>
    </row>
    <row r="1384" spans="1:7" x14ac:dyDescent="0.25">
      <c r="A1384" s="47">
        <v>44891</v>
      </c>
      <c r="B1384" s="48" t="s">
        <v>1268</v>
      </c>
      <c r="C1384" s="48" t="s">
        <v>1186</v>
      </c>
      <c r="D1384" s="48">
        <v>5296.6</v>
      </c>
      <c r="E1384" s="48" t="s">
        <v>9</v>
      </c>
      <c r="F1384" s="48"/>
      <c r="G1384" s="49" t="s">
        <v>1070</v>
      </c>
    </row>
    <row r="1385" spans="1:7" x14ac:dyDescent="0.25">
      <c r="A1385" s="47">
        <v>44891</v>
      </c>
      <c r="B1385" s="48" t="s">
        <v>854</v>
      </c>
      <c r="C1385" s="48" t="s">
        <v>1186</v>
      </c>
      <c r="D1385" s="48">
        <v>46610.16</v>
      </c>
      <c r="E1385" s="48" t="s">
        <v>9</v>
      </c>
      <c r="F1385" s="48"/>
      <c r="G1385" s="49" t="s">
        <v>1070</v>
      </c>
    </row>
    <row r="1386" spans="1:7" x14ac:dyDescent="0.25">
      <c r="A1386" s="47">
        <v>44891</v>
      </c>
      <c r="B1386" s="48">
        <v>999</v>
      </c>
      <c r="C1386" s="48" t="s">
        <v>1186</v>
      </c>
      <c r="D1386" s="48">
        <v>46610.16</v>
      </c>
      <c r="E1386" s="48" t="s">
        <v>9</v>
      </c>
      <c r="F1386" s="48"/>
      <c r="G1386" s="49" t="s">
        <v>1070</v>
      </c>
    </row>
    <row r="1387" spans="1:7" x14ac:dyDescent="0.25">
      <c r="A1387" s="47">
        <v>44891</v>
      </c>
      <c r="B1387" s="48">
        <v>5083</v>
      </c>
      <c r="C1387" s="48" t="s">
        <v>514</v>
      </c>
      <c r="D1387" s="48">
        <v>9150.82</v>
      </c>
      <c r="E1387" s="48" t="s">
        <v>9</v>
      </c>
      <c r="F1387" s="48"/>
      <c r="G1387" s="49" t="s">
        <v>781</v>
      </c>
    </row>
    <row r="1388" spans="1:7" x14ac:dyDescent="0.25">
      <c r="A1388" s="47">
        <v>44891</v>
      </c>
      <c r="B1388" s="48" t="s">
        <v>1269</v>
      </c>
      <c r="C1388" s="48" t="s">
        <v>377</v>
      </c>
      <c r="D1388" s="48">
        <v>79451.7</v>
      </c>
      <c r="E1388" s="48" t="s">
        <v>9</v>
      </c>
      <c r="F1388" s="48"/>
      <c r="G1388" s="49" t="s">
        <v>1087</v>
      </c>
    </row>
    <row r="1389" spans="1:7" x14ac:dyDescent="0.25">
      <c r="A1389" s="47">
        <v>44895</v>
      </c>
      <c r="B1389" s="48">
        <v>4551</v>
      </c>
      <c r="C1389" s="48" t="s">
        <v>50</v>
      </c>
      <c r="D1389" s="48">
        <v>19045</v>
      </c>
      <c r="E1389" s="48" t="s">
        <v>9</v>
      </c>
      <c r="F1389" s="48"/>
      <c r="G1389" s="49" t="s">
        <v>1153</v>
      </c>
    </row>
    <row r="1390" spans="1:7" x14ac:dyDescent="0.25">
      <c r="A1390" s="47">
        <v>44895</v>
      </c>
      <c r="B1390" s="48" t="s">
        <v>1270</v>
      </c>
      <c r="C1390" s="48" t="s">
        <v>377</v>
      </c>
      <c r="D1390" s="48">
        <v>42330.5</v>
      </c>
      <c r="E1390" s="48" t="s">
        <v>9</v>
      </c>
      <c r="F1390" s="48"/>
      <c r="G1390" s="49" t="s">
        <v>1087</v>
      </c>
    </row>
    <row r="1391" spans="1:7" x14ac:dyDescent="0.25">
      <c r="A1391" s="47">
        <v>44895</v>
      </c>
      <c r="B1391" s="48" t="s">
        <v>1271</v>
      </c>
      <c r="C1391" s="48" t="s">
        <v>1186</v>
      </c>
      <c r="D1391" s="48">
        <v>60127.14</v>
      </c>
      <c r="E1391" s="48" t="s">
        <v>9</v>
      </c>
      <c r="F1391" s="48"/>
      <c r="G1391" s="49" t="s">
        <v>1070</v>
      </c>
    </row>
    <row r="1392" spans="1:7" x14ac:dyDescent="0.25">
      <c r="A1392" s="47">
        <v>44895</v>
      </c>
      <c r="B1392" s="48" t="s">
        <v>1272</v>
      </c>
      <c r="C1392" s="48" t="s">
        <v>1186</v>
      </c>
      <c r="D1392" s="48">
        <v>60127.14</v>
      </c>
      <c r="E1392" s="48" t="s">
        <v>9</v>
      </c>
      <c r="F1392" s="48"/>
      <c r="G1392" s="49" t="s">
        <v>1070</v>
      </c>
    </row>
    <row r="1393" spans="1:7" x14ac:dyDescent="0.25">
      <c r="A1393" s="47">
        <v>44895</v>
      </c>
      <c r="B1393" s="48" t="s">
        <v>1273</v>
      </c>
      <c r="C1393" s="48" t="s">
        <v>1186</v>
      </c>
      <c r="D1393" s="48">
        <v>7603.74</v>
      </c>
      <c r="E1393" s="48" t="s">
        <v>9</v>
      </c>
      <c r="F1393" s="48"/>
      <c r="G1393" s="49" t="s">
        <v>1070</v>
      </c>
    </row>
    <row r="1394" spans="1:7" x14ac:dyDescent="0.25">
      <c r="A1394" s="47">
        <v>44895</v>
      </c>
      <c r="B1394" s="48" t="s">
        <v>1274</v>
      </c>
      <c r="C1394" s="48" t="s">
        <v>1186</v>
      </c>
      <c r="D1394" s="48">
        <v>49788.14</v>
      </c>
      <c r="E1394" s="48" t="s">
        <v>9</v>
      </c>
      <c r="F1394" s="48"/>
      <c r="G1394" s="49" t="s">
        <v>1070</v>
      </c>
    </row>
    <row r="1395" spans="1:7" x14ac:dyDescent="0.25">
      <c r="A1395" s="47">
        <v>44895</v>
      </c>
      <c r="B1395" s="48" t="s">
        <v>1275</v>
      </c>
      <c r="C1395" s="48" t="s">
        <v>1186</v>
      </c>
      <c r="D1395" s="48">
        <v>49788.14</v>
      </c>
      <c r="E1395" s="48" t="s">
        <v>9</v>
      </c>
      <c r="F1395" s="48"/>
      <c r="G1395" s="49" t="s">
        <v>1070</v>
      </c>
    </row>
    <row r="1396" spans="1:7" x14ac:dyDescent="0.25">
      <c r="A1396" s="47">
        <v>44895</v>
      </c>
      <c r="B1396" s="48">
        <v>300</v>
      </c>
      <c r="C1396" s="48" t="s">
        <v>774</v>
      </c>
      <c r="D1396" s="48">
        <v>6570.11</v>
      </c>
      <c r="E1396" s="48" t="s">
        <v>9</v>
      </c>
      <c r="F1396" s="48"/>
      <c r="G1396" s="49" t="s">
        <v>15</v>
      </c>
    </row>
    <row r="1397" spans="1:7" x14ac:dyDescent="0.25">
      <c r="A1397" s="47">
        <v>44895</v>
      </c>
      <c r="B1397" s="48">
        <v>5504</v>
      </c>
      <c r="C1397" s="48" t="s">
        <v>514</v>
      </c>
      <c r="D1397" s="48">
        <v>6271.18</v>
      </c>
      <c r="E1397" s="48" t="s">
        <v>9</v>
      </c>
      <c r="F1397" s="48"/>
      <c r="G1397" s="49" t="s">
        <v>781</v>
      </c>
    </row>
    <row r="1398" spans="1:7" x14ac:dyDescent="0.25">
      <c r="A1398" s="47">
        <v>44895</v>
      </c>
      <c r="B1398" s="48">
        <v>5497</v>
      </c>
      <c r="C1398" s="48" t="s">
        <v>514</v>
      </c>
      <c r="D1398" s="48">
        <v>10635.56</v>
      </c>
      <c r="E1398" s="48" t="s">
        <v>9</v>
      </c>
      <c r="F1398" s="48"/>
      <c r="G1398" s="49" t="s">
        <v>781</v>
      </c>
    </row>
    <row r="1399" spans="1:7" x14ac:dyDescent="0.25">
      <c r="A1399" s="47">
        <v>44895</v>
      </c>
      <c r="B1399" s="48" t="s">
        <v>1276</v>
      </c>
      <c r="C1399" s="48" t="s">
        <v>1166</v>
      </c>
      <c r="D1399" s="48">
        <v>3467</v>
      </c>
      <c r="E1399" s="48" t="s">
        <v>9</v>
      </c>
      <c r="F1399" s="48"/>
      <c r="G1399" s="49" t="s">
        <v>1070</v>
      </c>
    </row>
    <row r="1400" spans="1:7" x14ac:dyDescent="0.25">
      <c r="A1400" s="47">
        <v>44895</v>
      </c>
      <c r="B1400" s="48">
        <v>3469</v>
      </c>
      <c r="C1400" s="48" t="s">
        <v>1277</v>
      </c>
      <c r="D1400" s="48">
        <v>15837.26</v>
      </c>
      <c r="E1400" s="48" t="s">
        <v>9</v>
      </c>
      <c r="F1400" s="48"/>
      <c r="G1400" s="49" t="s">
        <v>1278</v>
      </c>
    </row>
    <row r="1401" spans="1:7" x14ac:dyDescent="0.25">
      <c r="A1401" s="47">
        <v>44895</v>
      </c>
      <c r="B1401" s="48">
        <v>12</v>
      </c>
      <c r="C1401" s="48" t="s">
        <v>1279</v>
      </c>
      <c r="D1401" s="48">
        <v>340900</v>
      </c>
      <c r="E1401" s="48" t="s">
        <v>9</v>
      </c>
      <c r="F1401" s="48"/>
      <c r="G1401" s="49" t="s">
        <v>1087</v>
      </c>
    </row>
    <row r="1402" spans="1:7" x14ac:dyDescent="0.25">
      <c r="A1402" s="47">
        <v>44895</v>
      </c>
      <c r="B1402" s="48" t="s">
        <v>1280</v>
      </c>
      <c r="C1402" s="48" t="s">
        <v>1232</v>
      </c>
      <c r="D1402" s="48">
        <v>52200</v>
      </c>
      <c r="E1402" s="48" t="s">
        <v>9</v>
      </c>
      <c r="F1402" s="48"/>
      <c r="G1402" s="49" t="s">
        <v>1233</v>
      </c>
    </row>
    <row r="1403" spans="1:7" x14ac:dyDescent="0.25">
      <c r="A1403" s="47">
        <v>44895</v>
      </c>
      <c r="B1403" s="48" t="s">
        <v>1281</v>
      </c>
      <c r="C1403" s="48" t="s">
        <v>1219</v>
      </c>
      <c r="D1403" s="48">
        <v>1271186.44</v>
      </c>
      <c r="E1403" s="48" t="s">
        <v>9</v>
      </c>
      <c r="F1403" s="48"/>
      <c r="G1403" s="49" t="s">
        <v>1087</v>
      </c>
    </row>
    <row r="1404" spans="1:7" x14ac:dyDescent="0.25">
      <c r="A1404" s="47">
        <v>44895</v>
      </c>
      <c r="B1404" s="48" t="s">
        <v>1282</v>
      </c>
      <c r="C1404" s="48" t="s">
        <v>1219</v>
      </c>
      <c r="D1404" s="48">
        <v>2841823</v>
      </c>
      <c r="E1404" s="48" t="s">
        <v>9</v>
      </c>
      <c r="F1404" s="48"/>
      <c r="G1404" s="49" t="s">
        <v>1087</v>
      </c>
    </row>
    <row r="1405" spans="1:7" x14ac:dyDescent="0.25">
      <c r="A1405" s="47">
        <v>44895</v>
      </c>
      <c r="B1405" s="48" t="s">
        <v>1283</v>
      </c>
      <c r="C1405" s="48" t="s">
        <v>1219</v>
      </c>
      <c r="D1405" s="48">
        <v>3970121.93</v>
      </c>
      <c r="E1405" s="48" t="s">
        <v>9</v>
      </c>
      <c r="F1405" s="48"/>
      <c r="G1405" s="49" t="s">
        <v>1087</v>
      </c>
    </row>
    <row r="1406" spans="1:7" x14ac:dyDescent="0.25">
      <c r="A1406" s="47">
        <v>44895</v>
      </c>
      <c r="B1406" s="48">
        <v>60</v>
      </c>
      <c r="C1406" s="48" t="s">
        <v>1284</v>
      </c>
      <c r="D1406" s="48">
        <v>1695000</v>
      </c>
      <c r="E1406" s="48" t="s">
        <v>9</v>
      </c>
      <c r="F1406" s="48"/>
      <c r="G1406" s="49" t="s">
        <v>1087</v>
      </c>
    </row>
    <row r="1407" spans="1:7" x14ac:dyDescent="0.25">
      <c r="A1407" s="47">
        <v>44895</v>
      </c>
      <c r="B1407" s="48">
        <v>13</v>
      </c>
      <c r="C1407" s="48" t="s">
        <v>1279</v>
      </c>
      <c r="D1407" s="48">
        <v>306600</v>
      </c>
      <c r="E1407" s="48" t="s">
        <v>9</v>
      </c>
      <c r="F1407" s="48"/>
      <c r="G1407" s="49" t="s">
        <v>1087</v>
      </c>
    </row>
    <row r="1408" spans="1:7" x14ac:dyDescent="0.25">
      <c r="A1408" s="47">
        <v>44907</v>
      </c>
      <c r="B1408" s="48" t="s">
        <v>1285</v>
      </c>
      <c r="C1408" s="48" t="s">
        <v>1137</v>
      </c>
      <c r="D1408" s="48">
        <v>2754450</v>
      </c>
      <c r="E1408" s="48" t="s">
        <v>9</v>
      </c>
      <c r="F1408" s="48"/>
      <c r="G1408" s="49" t="s">
        <v>173</v>
      </c>
    </row>
    <row r="1409" spans="1:7" x14ac:dyDescent="0.25">
      <c r="A1409" s="47">
        <v>44907</v>
      </c>
      <c r="B1409" s="48" t="s">
        <v>1286</v>
      </c>
      <c r="C1409" s="48" t="s">
        <v>1137</v>
      </c>
      <c r="D1409" s="48">
        <v>1094689</v>
      </c>
      <c r="E1409" s="48" t="s">
        <v>9</v>
      </c>
      <c r="F1409" s="48"/>
      <c r="G1409" s="49" t="s">
        <v>173</v>
      </c>
    </row>
    <row r="1410" spans="1:7" x14ac:dyDescent="0.25">
      <c r="A1410" s="47">
        <v>44907</v>
      </c>
      <c r="B1410" s="48" t="s">
        <v>1287</v>
      </c>
      <c r="C1410" s="48" t="s">
        <v>1186</v>
      </c>
      <c r="D1410" s="48">
        <v>277423.71999999997</v>
      </c>
      <c r="E1410" s="48" t="s">
        <v>9</v>
      </c>
      <c r="F1410" s="48"/>
      <c r="G1410" s="49" t="s">
        <v>1070</v>
      </c>
    </row>
    <row r="1411" spans="1:7" x14ac:dyDescent="0.25">
      <c r="A1411" s="47">
        <v>44907</v>
      </c>
      <c r="B1411" s="48" t="s">
        <v>1288</v>
      </c>
      <c r="C1411" s="48" t="s">
        <v>1186</v>
      </c>
      <c r="D1411" s="48">
        <v>33659.9</v>
      </c>
      <c r="E1411" s="48" t="s">
        <v>9</v>
      </c>
      <c r="F1411" s="48"/>
      <c r="G1411" s="49" t="s">
        <v>1070</v>
      </c>
    </row>
    <row r="1412" spans="1:7" x14ac:dyDescent="0.25">
      <c r="A1412" s="47">
        <v>44907</v>
      </c>
      <c r="B1412" s="48" t="s">
        <v>1289</v>
      </c>
      <c r="C1412" s="48" t="s">
        <v>1186</v>
      </c>
      <c r="D1412" s="48">
        <v>32067.119999999999</v>
      </c>
      <c r="E1412" s="48" t="s">
        <v>9</v>
      </c>
      <c r="F1412" s="48"/>
      <c r="G1412" s="49" t="s">
        <v>1070</v>
      </c>
    </row>
    <row r="1413" spans="1:7" x14ac:dyDescent="0.25">
      <c r="A1413" s="47">
        <v>44907</v>
      </c>
      <c r="B1413" s="48" t="s">
        <v>1290</v>
      </c>
      <c r="C1413" s="48" t="s">
        <v>1186</v>
      </c>
      <c r="D1413" s="48">
        <v>13640.5</v>
      </c>
      <c r="E1413" s="48" t="s">
        <v>9</v>
      </c>
      <c r="F1413" s="48"/>
      <c r="G1413" s="49" t="s">
        <v>1070</v>
      </c>
    </row>
    <row r="1414" spans="1:7" x14ac:dyDescent="0.25">
      <c r="A1414" s="47">
        <v>44907</v>
      </c>
      <c r="B1414" s="48">
        <v>916</v>
      </c>
      <c r="C1414" s="48" t="s">
        <v>30</v>
      </c>
      <c r="D1414" s="48">
        <v>193005.44</v>
      </c>
      <c r="E1414" s="48" t="s">
        <v>9</v>
      </c>
      <c r="F1414" s="48"/>
      <c r="G1414" s="49" t="s">
        <v>1153</v>
      </c>
    </row>
    <row r="1415" spans="1:7" x14ac:dyDescent="0.25">
      <c r="A1415" s="47">
        <v>44907</v>
      </c>
      <c r="B1415" s="48">
        <v>5357</v>
      </c>
      <c r="C1415" s="48" t="s">
        <v>50</v>
      </c>
      <c r="D1415" s="48">
        <v>6100</v>
      </c>
      <c r="E1415" s="48" t="s">
        <v>9</v>
      </c>
      <c r="F1415" s="48"/>
      <c r="G1415" s="49" t="s">
        <v>1153</v>
      </c>
    </row>
    <row r="1416" spans="1:7" x14ac:dyDescent="0.25">
      <c r="A1416" s="47">
        <v>44907</v>
      </c>
      <c r="B1416" s="48">
        <v>165</v>
      </c>
      <c r="C1416" s="48" t="s">
        <v>1266</v>
      </c>
      <c r="D1416" s="48">
        <v>42000</v>
      </c>
      <c r="E1416" s="48" t="s">
        <v>9</v>
      </c>
      <c r="F1416" s="48"/>
      <c r="G1416" s="49" t="s">
        <v>507</v>
      </c>
    </row>
    <row r="1417" spans="1:7" x14ac:dyDescent="0.25">
      <c r="A1417" s="47">
        <v>44907</v>
      </c>
      <c r="B1417" s="48" t="s">
        <v>1291</v>
      </c>
      <c r="C1417" s="48" t="s">
        <v>30</v>
      </c>
      <c r="D1417" s="48">
        <v>7838</v>
      </c>
      <c r="E1417" s="48" t="s">
        <v>9</v>
      </c>
      <c r="F1417" s="48"/>
      <c r="G1417" s="49" t="s">
        <v>1153</v>
      </c>
    </row>
    <row r="1418" spans="1:7" x14ac:dyDescent="0.25">
      <c r="A1418" s="47">
        <v>44919</v>
      </c>
      <c r="B1418" s="48" t="s">
        <v>1292</v>
      </c>
      <c r="C1418" s="48" t="s">
        <v>1186</v>
      </c>
      <c r="D1418" s="48">
        <v>152831.85999999999</v>
      </c>
      <c r="E1418" s="48" t="s">
        <v>9</v>
      </c>
      <c r="F1418" s="48"/>
      <c r="G1418" s="49" t="s">
        <v>1070</v>
      </c>
    </row>
    <row r="1419" spans="1:7" x14ac:dyDescent="0.25">
      <c r="A1419" s="47">
        <v>44919</v>
      </c>
      <c r="B1419" s="48">
        <v>15</v>
      </c>
      <c r="C1419" s="48" t="s">
        <v>1279</v>
      </c>
      <c r="D1419" s="48">
        <v>234246</v>
      </c>
      <c r="E1419" s="48" t="s">
        <v>9</v>
      </c>
      <c r="F1419" s="48"/>
      <c r="G1419" s="49" t="s">
        <v>1087</v>
      </c>
    </row>
    <row r="1420" spans="1:7" x14ac:dyDescent="0.25">
      <c r="A1420" s="47">
        <v>44919</v>
      </c>
      <c r="B1420" s="48">
        <v>580</v>
      </c>
      <c r="C1420" s="48" t="s">
        <v>1241</v>
      </c>
      <c r="D1420" s="48">
        <v>1803883</v>
      </c>
      <c r="E1420" s="48" t="s">
        <v>9</v>
      </c>
      <c r="F1420" s="48"/>
      <c r="G1420" s="49" t="s">
        <v>1242</v>
      </c>
    </row>
    <row r="1421" spans="1:7" x14ac:dyDescent="0.25">
      <c r="A1421" s="47">
        <v>44919</v>
      </c>
      <c r="B1421" s="48" t="s">
        <v>1293</v>
      </c>
      <c r="C1421" s="48" t="s">
        <v>377</v>
      </c>
      <c r="D1421" s="48">
        <v>13111.18</v>
      </c>
      <c r="E1421" s="48" t="s">
        <v>9</v>
      </c>
      <c r="F1421" s="48"/>
      <c r="G1421" s="49" t="s">
        <v>1087</v>
      </c>
    </row>
    <row r="1422" spans="1:7" x14ac:dyDescent="0.25">
      <c r="A1422" s="47">
        <v>44919</v>
      </c>
      <c r="B1422" s="48" t="s">
        <v>1294</v>
      </c>
      <c r="C1422" s="48" t="s">
        <v>377</v>
      </c>
      <c r="D1422" s="48">
        <v>16101.7</v>
      </c>
      <c r="E1422" s="48" t="s">
        <v>9</v>
      </c>
      <c r="F1422" s="48"/>
      <c r="G1422" s="49" t="s">
        <v>1087</v>
      </c>
    </row>
    <row r="1423" spans="1:7" x14ac:dyDescent="0.25">
      <c r="A1423" s="47">
        <v>44919</v>
      </c>
      <c r="B1423" s="48" t="s">
        <v>1295</v>
      </c>
      <c r="C1423" s="48" t="s">
        <v>377</v>
      </c>
      <c r="D1423" s="48">
        <v>28983.06</v>
      </c>
      <c r="E1423" s="48" t="s">
        <v>9</v>
      </c>
      <c r="F1423" s="48"/>
      <c r="G1423" s="49" t="s">
        <v>1087</v>
      </c>
    </row>
    <row r="1424" spans="1:7" x14ac:dyDescent="0.25">
      <c r="A1424" s="47">
        <v>44919</v>
      </c>
      <c r="B1424" s="48" t="s">
        <v>1296</v>
      </c>
      <c r="C1424" s="48" t="s">
        <v>377</v>
      </c>
      <c r="D1424" s="48">
        <v>3220.34</v>
      </c>
      <c r="E1424" s="48" t="s">
        <v>9</v>
      </c>
      <c r="F1424" s="48"/>
      <c r="G1424" s="49" t="s">
        <v>1087</v>
      </c>
    </row>
    <row r="1425" spans="1:7" x14ac:dyDescent="0.25">
      <c r="A1425" s="47">
        <v>44919</v>
      </c>
      <c r="B1425" s="48" t="s">
        <v>1297</v>
      </c>
      <c r="C1425" s="48" t="s">
        <v>1166</v>
      </c>
      <c r="D1425" s="48">
        <v>4152.54</v>
      </c>
      <c r="E1425" s="48" t="s">
        <v>9</v>
      </c>
      <c r="F1425" s="48"/>
      <c r="G1425" s="49" t="s">
        <v>1070</v>
      </c>
    </row>
    <row r="1426" spans="1:7" x14ac:dyDescent="0.25">
      <c r="A1426" s="47">
        <v>44919</v>
      </c>
      <c r="B1426" s="48" t="s">
        <v>1298</v>
      </c>
      <c r="C1426" s="48" t="s">
        <v>1166</v>
      </c>
      <c r="D1426" s="48">
        <v>4915.12</v>
      </c>
      <c r="E1426" s="48" t="s">
        <v>9</v>
      </c>
      <c r="F1426" s="48"/>
      <c r="G1426" s="49" t="s">
        <v>1070</v>
      </c>
    </row>
    <row r="1427" spans="1:7" x14ac:dyDescent="0.25">
      <c r="A1427" s="47">
        <v>44919</v>
      </c>
      <c r="B1427" s="48" t="s">
        <v>1299</v>
      </c>
      <c r="C1427" s="48" t="s">
        <v>1166</v>
      </c>
      <c r="D1427" s="48">
        <v>5898.36</v>
      </c>
      <c r="E1427" s="48" t="s">
        <v>9</v>
      </c>
      <c r="F1427" s="48"/>
      <c r="G1427" s="49" t="s">
        <v>1070</v>
      </c>
    </row>
    <row r="1428" spans="1:7" x14ac:dyDescent="0.25">
      <c r="A1428" s="47">
        <v>44919</v>
      </c>
      <c r="B1428" s="48" t="s">
        <v>1300</v>
      </c>
      <c r="C1428" s="48" t="s">
        <v>1166</v>
      </c>
      <c r="D1428" s="48">
        <v>2033</v>
      </c>
      <c r="E1428" s="48" t="s">
        <v>9</v>
      </c>
      <c r="F1428" s="48"/>
      <c r="G1428" s="49" t="s">
        <v>1070</v>
      </c>
    </row>
    <row r="1429" spans="1:7" x14ac:dyDescent="0.25">
      <c r="A1429" s="47">
        <v>44919</v>
      </c>
      <c r="B1429" s="48" t="s">
        <v>1301</v>
      </c>
      <c r="C1429" s="48" t="s">
        <v>1166</v>
      </c>
      <c r="D1429" s="48">
        <v>9533.9</v>
      </c>
      <c r="E1429" s="48" t="s">
        <v>9</v>
      </c>
      <c r="F1429" s="48"/>
      <c r="G1429" s="49" t="s">
        <v>1070</v>
      </c>
    </row>
    <row r="1430" spans="1:7" x14ac:dyDescent="0.25">
      <c r="A1430" s="47">
        <v>44919</v>
      </c>
      <c r="B1430" s="48" t="s">
        <v>1302</v>
      </c>
      <c r="C1430" s="48" t="s">
        <v>377</v>
      </c>
      <c r="D1430" s="48">
        <v>5080.5</v>
      </c>
      <c r="E1430" s="48" t="s">
        <v>9</v>
      </c>
      <c r="F1430" s="48"/>
      <c r="G1430" s="49" t="s">
        <v>1087</v>
      </c>
    </row>
    <row r="1431" spans="1:7" x14ac:dyDescent="0.25">
      <c r="A1431" s="47">
        <v>44919</v>
      </c>
      <c r="B1431" s="48" t="s">
        <v>1303</v>
      </c>
      <c r="C1431" s="48" t="s">
        <v>377</v>
      </c>
      <c r="D1431" s="48">
        <v>13432.2</v>
      </c>
      <c r="E1431" s="48" t="s">
        <v>9</v>
      </c>
      <c r="F1431" s="48"/>
      <c r="G1431" s="49" t="s">
        <v>1087</v>
      </c>
    </row>
    <row r="1432" spans="1:7" x14ac:dyDescent="0.25">
      <c r="A1432" s="47">
        <v>44926</v>
      </c>
      <c r="B1432" s="48" t="s">
        <v>1304</v>
      </c>
      <c r="C1432" s="48" t="s">
        <v>1186</v>
      </c>
      <c r="D1432" s="48">
        <v>32881.360000000001</v>
      </c>
      <c r="E1432" s="48" t="s">
        <v>9</v>
      </c>
      <c r="F1432" s="48"/>
      <c r="G1432" s="49" t="s">
        <v>1070</v>
      </c>
    </row>
    <row r="1433" spans="1:7" x14ac:dyDescent="0.25">
      <c r="A1433" s="47">
        <v>44926</v>
      </c>
      <c r="B1433" s="48" t="s">
        <v>1305</v>
      </c>
      <c r="C1433" s="48" t="s">
        <v>1186</v>
      </c>
      <c r="D1433" s="48">
        <v>28940.68</v>
      </c>
      <c r="E1433" s="48" t="s">
        <v>9</v>
      </c>
      <c r="F1433" s="48"/>
      <c r="G1433" s="49" t="s">
        <v>1070</v>
      </c>
    </row>
    <row r="1434" spans="1:7" x14ac:dyDescent="0.25">
      <c r="A1434" s="47">
        <v>44926</v>
      </c>
      <c r="B1434" s="48" t="s">
        <v>1306</v>
      </c>
      <c r="C1434" s="48" t="s">
        <v>1186</v>
      </c>
      <c r="D1434" s="48">
        <v>387849.56</v>
      </c>
      <c r="E1434" s="48" t="s">
        <v>9</v>
      </c>
      <c r="F1434" s="48"/>
      <c r="G1434" s="49" t="s">
        <v>1070</v>
      </c>
    </row>
    <row r="1435" spans="1:7" x14ac:dyDescent="0.25">
      <c r="A1435" s="47">
        <v>44926</v>
      </c>
      <c r="B1435" s="48">
        <v>22230132</v>
      </c>
      <c r="C1435" s="48" t="s">
        <v>1307</v>
      </c>
      <c r="D1435" s="48">
        <v>22000</v>
      </c>
      <c r="E1435" s="48" t="s">
        <v>9</v>
      </c>
      <c r="F1435" s="48"/>
      <c r="G1435" s="49" t="s">
        <v>1153</v>
      </c>
    </row>
    <row r="1436" spans="1:7" x14ac:dyDescent="0.25">
      <c r="A1436" s="47">
        <v>44926</v>
      </c>
      <c r="B1436" s="48" t="s">
        <v>1308</v>
      </c>
      <c r="C1436" s="48" t="s">
        <v>30</v>
      </c>
      <c r="D1436" s="48">
        <v>15547.8</v>
      </c>
      <c r="E1436" s="48" t="s">
        <v>9</v>
      </c>
      <c r="F1436" s="48"/>
      <c r="G1436" s="49" t="s">
        <v>1153</v>
      </c>
    </row>
    <row r="1437" spans="1:7" x14ac:dyDescent="0.25">
      <c r="A1437" s="47">
        <v>44932</v>
      </c>
      <c r="B1437" s="48" t="s">
        <v>1309</v>
      </c>
      <c r="C1437" s="48" t="s">
        <v>1186</v>
      </c>
      <c r="D1437" s="48">
        <v>141779.68</v>
      </c>
      <c r="E1437" s="48" t="s">
        <v>9</v>
      </c>
      <c r="F1437" s="48"/>
      <c r="G1437" s="49" t="s">
        <v>1070</v>
      </c>
    </row>
    <row r="1438" spans="1:7" x14ac:dyDescent="0.25">
      <c r="A1438" s="47">
        <v>44932</v>
      </c>
      <c r="B1438" s="48" t="s">
        <v>1310</v>
      </c>
      <c r="C1438" s="48" t="s">
        <v>1186</v>
      </c>
      <c r="D1438" s="48">
        <v>73728.820000000007</v>
      </c>
      <c r="E1438" s="48" t="s">
        <v>9</v>
      </c>
      <c r="F1438" s="48"/>
      <c r="G1438" s="49" t="s">
        <v>1070</v>
      </c>
    </row>
    <row r="1439" spans="1:7" x14ac:dyDescent="0.25">
      <c r="A1439" s="47">
        <v>44932</v>
      </c>
      <c r="B1439" s="48" t="s">
        <v>1311</v>
      </c>
      <c r="C1439" s="48" t="s">
        <v>1186</v>
      </c>
      <c r="D1439" s="48">
        <v>135630.51999999999</v>
      </c>
      <c r="E1439" s="48" t="s">
        <v>9</v>
      </c>
      <c r="F1439" s="48"/>
      <c r="G1439" s="49" t="s">
        <v>1070</v>
      </c>
    </row>
    <row r="1440" spans="1:7" x14ac:dyDescent="0.25">
      <c r="A1440" s="47">
        <v>44932</v>
      </c>
      <c r="B1440" s="48">
        <v>676</v>
      </c>
      <c r="C1440" s="48" t="s">
        <v>1241</v>
      </c>
      <c r="D1440" s="48">
        <v>508133</v>
      </c>
      <c r="E1440" s="48" t="s">
        <v>9</v>
      </c>
      <c r="F1440" s="48"/>
      <c r="G1440" s="49" t="s">
        <v>1242</v>
      </c>
    </row>
    <row r="1441" spans="1:7" x14ac:dyDescent="0.25">
      <c r="A1441" s="47">
        <v>44932</v>
      </c>
      <c r="B1441" s="48" t="s">
        <v>1312</v>
      </c>
      <c r="C1441" s="48" t="s">
        <v>1137</v>
      </c>
      <c r="D1441" s="48">
        <v>544635</v>
      </c>
      <c r="E1441" s="48" t="s">
        <v>9</v>
      </c>
      <c r="F1441" s="48"/>
      <c r="G1441" s="49" t="s">
        <v>173</v>
      </c>
    </row>
    <row r="1442" spans="1:7" x14ac:dyDescent="0.25">
      <c r="A1442" s="47">
        <v>44932</v>
      </c>
      <c r="B1442" s="48">
        <v>18</v>
      </c>
      <c r="C1442" s="48" t="s">
        <v>1279</v>
      </c>
      <c r="D1442" s="48">
        <v>30000</v>
      </c>
      <c r="E1442" s="48" t="s">
        <v>9</v>
      </c>
      <c r="F1442" s="48"/>
      <c r="G1442" s="49" t="s">
        <v>1087</v>
      </c>
    </row>
    <row r="1443" spans="1:7" x14ac:dyDescent="0.25">
      <c r="A1443" s="47">
        <v>44932</v>
      </c>
      <c r="B1443" s="48">
        <v>13294</v>
      </c>
      <c r="C1443" s="48" t="s">
        <v>1234</v>
      </c>
      <c r="D1443" s="48">
        <v>23548</v>
      </c>
      <c r="E1443" s="48" t="s">
        <v>9</v>
      </c>
      <c r="F1443" s="48"/>
      <c r="G1443" s="49" t="s">
        <v>1153</v>
      </c>
    </row>
    <row r="1444" spans="1:7" x14ac:dyDescent="0.25">
      <c r="A1444" s="47">
        <v>44933</v>
      </c>
      <c r="B1444" s="48" t="s">
        <v>1313</v>
      </c>
      <c r="C1444" s="48" t="s">
        <v>1186</v>
      </c>
      <c r="D1444" s="48">
        <v>261795</v>
      </c>
      <c r="E1444" s="48" t="s">
        <v>9</v>
      </c>
      <c r="F1444" s="48"/>
      <c r="G1444" s="49" t="s">
        <v>1070</v>
      </c>
    </row>
    <row r="1445" spans="1:7" x14ac:dyDescent="0.25">
      <c r="A1445" s="47">
        <v>44933</v>
      </c>
      <c r="B1445" s="48" t="s">
        <v>1314</v>
      </c>
      <c r="C1445" s="48" t="s">
        <v>1186</v>
      </c>
      <c r="D1445" s="48">
        <v>242211.44</v>
      </c>
      <c r="E1445" s="48" t="s">
        <v>9</v>
      </c>
      <c r="F1445" s="48"/>
      <c r="G1445" s="49" t="s">
        <v>1070</v>
      </c>
    </row>
    <row r="1446" spans="1:7" x14ac:dyDescent="0.25">
      <c r="A1446" s="47">
        <v>44933</v>
      </c>
      <c r="B1446" s="48">
        <v>22231978</v>
      </c>
      <c r="C1446" s="48" t="s">
        <v>1315</v>
      </c>
      <c r="D1446" s="48">
        <v>4593501.62</v>
      </c>
      <c r="E1446" s="48" t="s">
        <v>9</v>
      </c>
      <c r="F1446" s="48"/>
      <c r="G1446" s="49" t="s">
        <v>308</v>
      </c>
    </row>
    <row r="1447" spans="1:7" x14ac:dyDescent="0.25">
      <c r="A1447" s="47">
        <v>44933</v>
      </c>
      <c r="B1447" s="48">
        <v>22231979</v>
      </c>
      <c r="C1447" s="48" t="s">
        <v>1315</v>
      </c>
      <c r="D1447" s="48">
        <v>431815</v>
      </c>
      <c r="E1447" s="48" t="s">
        <v>9</v>
      </c>
      <c r="F1447" s="48"/>
      <c r="G1447" s="49" t="s">
        <v>308</v>
      </c>
    </row>
    <row r="1448" spans="1:7" x14ac:dyDescent="0.25">
      <c r="A1448" s="47">
        <v>44933</v>
      </c>
      <c r="B1448" s="48">
        <v>222314996</v>
      </c>
      <c r="C1448" s="48" t="s">
        <v>1315</v>
      </c>
      <c r="D1448" s="48">
        <v>1008658</v>
      </c>
      <c r="E1448" s="48" t="s">
        <v>9</v>
      </c>
      <c r="F1448" s="48"/>
      <c r="G1448" s="49" t="s">
        <v>308</v>
      </c>
    </row>
    <row r="1449" spans="1:7" x14ac:dyDescent="0.25">
      <c r="A1449" s="47">
        <v>44941</v>
      </c>
      <c r="B1449" s="48" t="s">
        <v>1316</v>
      </c>
      <c r="C1449" s="48" t="s">
        <v>1186</v>
      </c>
      <c r="D1449" s="48">
        <v>74517.2</v>
      </c>
      <c r="E1449" s="48" t="s">
        <v>9</v>
      </c>
      <c r="F1449" s="48"/>
      <c r="G1449" s="49" t="s">
        <v>1070</v>
      </c>
    </row>
    <row r="1450" spans="1:7" x14ac:dyDescent="0.25">
      <c r="A1450" s="47">
        <v>44942</v>
      </c>
      <c r="B1450" s="48">
        <v>1347</v>
      </c>
      <c r="C1450" s="48" t="s">
        <v>1317</v>
      </c>
      <c r="D1450" s="48">
        <v>1734515.1</v>
      </c>
      <c r="E1450" s="48" t="s">
        <v>9</v>
      </c>
      <c r="F1450" s="48"/>
      <c r="G1450" s="49" t="s">
        <v>781</v>
      </c>
    </row>
    <row r="1451" spans="1:7" x14ac:dyDescent="0.25">
      <c r="A1451" s="47">
        <v>44942</v>
      </c>
      <c r="B1451" s="48">
        <v>1303</v>
      </c>
      <c r="C1451" s="48" t="s">
        <v>1317</v>
      </c>
      <c r="D1451" s="48">
        <v>74703.5</v>
      </c>
      <c r="E1451" s="48" t="s">
        <v>9</v>
      </c>
      <c r="F1451" s="48"/>
      <c r="G1451" s="49" t="s">
        <v>781</v>
      </c>
    </row>
    <row r="1452" spans="1:7" x14ac:dyDescent="0.25">
      <c r="A1452" s="47">
        <v>44942</v>
      </c>
      <c r="B1452" s="48" t="s">
        <v>1318</v>
      </c>
      <c r="C1452" s="48" t="s">
        <v>1186</v>
      </c>
      <c r="D1452" s="48">
        <v>188575</v>
      </c>
      <c r="E1452" s="48" t="s">
        <v>9</v>
      </c>
      <c r="F1452" s="48"/>
      <c r="G1452" s="49" t="s">
        <v>1070</v>
      </c>
    </row>
    <row r="1453" spans="1:7" x14ac:dyDescent="0.25">
      <c r="A1453" s="47">
        <v>44954</v>
      </c>
      <c r="B1453" s="48" t="s">
        <v>1319</v>
      </c>
      <c r="C1453" s="48" t="s">
        <v>1320</v>
      </c>
      <c r="D1453" s="48">
        <v>375448</v>
      </c>
      <c r="E1453" s="48" t="s">
        <v>9</v>
      </c>
      <c r="F1453" s="48"/>
      <c r="G1453" s="49" t="s">
        <v>459</v>
      </c>
    </row>
    <row r="1454" spans="1:7" x14ac:dyDescent="0.25">
      <c r="A1454" s="47">
        <v>44954</v>
      </c>
      <c r="B1454" s="48" t="s">
        <v>1321</v>
      </c>
      <c r="C1454" s="48" t="s">
        <v>377</v>
      </c>
      <c r="D1454" s="48">
        <v>86877.46</v>
      </c>
      <c r="E1454" s="48" t="s">
        <v>9</v>
      </c>
      <c r="F1454" s="48"/>
      <c r="G1454" s="49" t="s">
        <v>1087</v>
      </c>
    </row>
    <row r="1455" spans="1:7" x14ac:dyDescent="0.25">
      <c r="A1455" s="47">
        <v>44954</v>
      </c>
      <c r="B1455" s="48" t="s">
        <v>1322</v>
      </c>
      <c r="C1455" s="48" t="s">
        <v>377</v>
      </c>
      <c r="D1455" s="48">
        <v>17372.88</v>
      </c>
      <c r="E1455" s="48" t="s">
        <v>9</v>
      </c>
      <c r="F1455" s="48"/>
      <c r="G1455" s="49" t="s">
        <v>1087</v>
      </c>
    </row>
    <row r="1456" spans="1:7" x14ac:dyDescent="0.25">
      <c r="A1456" s="47">
        <v>44954</v>
      </c>
      <c r="B1456" s="48">
        <v>13997</v>
      </c>
      <c r="C1456" s="48" t="s">
        <v>1234</v>
      </c>
      <c r="D1456" s="48">
        <v>370989.45</v>
      </c>
      <c r="E1456" s="48" t="s">
        <v>9</v>
      </c>
      <c r="F1456" s="48"/>
      <c r="G1456" s="49" t="s">
        <v>1153</v>
      </c>
    </row>
    <row r="1457" spans="1:7" x14ac:dyDescent="0.25">
      <c r="A1457" s="47">
        <v>44965</v>
      </c>
      <c r="B1457" s="48">
        <v>35</v>
      </c>
      <c r="C1457" s="48" t="s">
        <v>1137</v>
      </c>
      <c r="D1457" s="48">
        <v>112481</v>
      </c>
      <c r="E1457" s="48" t="s">
        <v>9</v>
      </c>
      <c r="F1457" s="48"/>
      <c r="G1457" s="49" t="s">
        <v>173</v>
      </c>
    </row>
    <row r="1458" spans="1:7" x14ac:dyDescent="0.25">
      <c r="A1458" s="47">
        <v>44965</v>
      </c>
      <c r="B1458" s="48">
        <v>42</v>
      </c>
      <c r="C1458" s="48" t="s">
        <v>1137</v>
      </c>
      <c r="D1458" s="48">
        <v>264550</v>
      </c>
      <c r="E1458" s="48" t="s">
        <v>9</v>
      </c>
      <c r="F1458" s="48"/>
      <c r="G1458" s="49" t="s">
        <v>173</v>
      </c>
    </row>
    <row r="1459" spans="1:7" x14ac:dyDescent="0.25">
      <c r="A1459" s="47">
        <v>44972</v>
      </c>
      <c r="B1459" s="48" t="s">
        <v>1323</v>
      </c>
      <c r="C1459" s="48" t="s">
        <v>1186</v>
      </c>
      <c r="D1459" s="48">
        <v>151311.35999999999</v>
      </c>
      <c r="E1459" s="48" t="s">
        <v>9</v>
      </c>
      <c r="F1459" s="48"/>
      <c r="G1459" s="49" t="s">
        <v>1070</v>
      </c>
    </row>
    <row r="1460" spans="1:7" x14ac:dyDescent="0.25">
      <c r="A1460" s="47">
        <v>44974</v>
      </c>
      <c r="B1460" s="48">
        <v>14149</v>
      </c>
      <c r="C1460" s="48" t="s">
        <v>1234</v>
      </c>
      <c r="D1460" s="48">
        <v>22938.53</v>
      </c>
      <c r="E1460" s="48" t="s">
        <v>9</v>
      </c>
      <c r="F1460" s="48"/>
      <c r="G1460" s="49" t="s">
        <v>1153</v>
      </c>
    </row>
    <row r="1461" spans="1:7" x14ac:dyDescent="0.25">
      <c r="A1461" s="47">
        <v>44974</v>
      </c>
      <c r="B1461" s="48" t="s">
        <v>1324</v>
      </c>
      <c r="C1461" s="48" t="s">
        <v>377</v>
      </c>
      <c r="D1461" s="48">
        <v>10088</v>
      </c>
      <c r="E1461" s="48" t="s">
        <v>9</v>
      </c>
      <c r="F1461" s="48"/>
      <c r="G1461" s="49" t="s">
        <v>1087</v>
      </c>
    </row>
    <row r="1462" spans="1:7" x14ac:dyDescent="0.25">
      <c r="A1462" s="47">
        <v>44974</v>
      </c>
      <c r="B1462" s="48">
        <v>760</v>
      </c>
      <c r="C1462" s="48" t="s">
        <v>1241</v>
      </c>
      <c r="D1462" s="48">
        <v>1120033</v>
      </c>
      <c r="E1462" s="48" t="s">
        <v>9</v>
      </c>
      <c r="F1462" s="48"/>
      <c r="G1462" s="49" t="s">
        <v>1242</v>
      </c>
    </row>
    <row r="1463" spans="1:7" x14ac:dyDescent="0.25">
      <c r="A1463" s="47">
        <v>44974</v>
      </c>
      <c r="B1463" s="48">
        <v>761</v>
      </c>
      <c r="C1463" s="48" t="s">
        <v>377</v>
      </c>
      <c r="D1463" s="48">
        <v>27830</v>
      </c>
      <c r="E1463" s="48" t="s">
        <v>9</v>
      </c>
      <c r="F1463" s="48"/>
      <c r="G1463" s="49" t="s">
        <v>1087</v>
      </c>
    </row>
    <row r="1464" spans="1:7" x14ac:dyDescent="0.25">
      <c r="A1464" s="47">
        <v>44974</v>
      </c>
      <c r="B1464" s="48" t="s">
        <v>1325</v>
      </c>
      <c r="C1464" s="48" t="s">
        <v>377</v>
      </c>
      <c r="D1464" s="48">
        <v>30508</v>
      </c>
      <c r="E1464" s="48" t="s">
        <v>9</v>
      </c>
      <c r="F1464" s="48"/>
      <c r="G1464" s="49" t="s">
        <v>1087</v>
      </c>
    </row>
    <row r="1465" spans="1:7" x14ac:dyDescent="0.25">
      <c r="A1465" s="47">
        <v>44974</v>
      </c>
      <c r="B1465" s="48" t="s">
        <v>1326</v>
      </c>
      <c r="C1465" s="48" t="s">
        <v>377</v>
      </c>
      <c r="D1465" s="48">
        <v>5338</v>
      </c>
      <c r="E1465" s="48" t="s">
        <v>9</v>
      </c>
      <c r="F1465" s="48"/>
      <c r="G1465" s="49" t="s">
        <v>1087</v>
      </c>
    </row>
    <row r="1466" spans="1:7" x14ac:dyDescent="0.25">
      <c r="A1466" s="47">
        <v>44974</v>
      </c>
      <c r="B1466" s="48">
        <v>193</v>
      </c>
      <c r="C1466" s="48" t="s">
        <v>1327</v>
      </c>
      <c r="D1466" s="48">
        <v>7200</v>
      </c>
      <c r="E1466" s="48" t="s">
        <v>9</v>
      </c>
      <c r="F1466" s="48"/>
      <c r="G1466" s="49" t="s">
        <v>781</v>
      </c>
    </row>
    <row r="1467" spans="1:7" x14ac:dyDescent="0.25">
      <c r="A1467" s="47">
        <v>44986</v>
      </c>
      <c r="B1467" s="48" t="s">
        <v>1328</v>
      </c>
      <c r="C1467" s="48" t="s">
        <v>1137</v>
      </c>
      <c r="D1467" s="48">
        <v>88816</v>
      </c>
      <c r="E1467" s="48" t="s">
        <v>9</v>
      </c>
      <c r="F1467" s="48"/>
      <c r="G1467" s="49" t="s">
        <v>173</v>
      </c>
    </row>
    <row r="1468" spans="1:7" x14ac:dyDescent="0.25">
      <c r="A1468" s="47">
        <v>44986</v>
      </c>
      <c r="B1468" s="48" t="s">
        <v>1329</v>
      </c>
      <c r="C1468" s="48" t="s">
        <v>1137</v>
      </c>
      <c r="D1468" s="48">
        <v>323161</v>
      </c>
      <c r="E1468" s="48" t="s">
        <v>9</v>
      </c>
      <c r="F1468" s="48"/>
      <c r="G1468" s="49" t="s">
        <v>173</v>
      </c>
    </row>
    <row r="1469" spans="1:7" x14ac:dyDescent="0.25">
      <c r="A1469" s="47">
        <v>44986</v>
      </c>
      <c r="B1469" s="48" t="s">
        <v>1330</v>
      </c>
      <c r="C1469" s="48" t="s">
        <v>1137</v>
      </c>
      <c r="D1469" s="48">
        <v>202661</v>
      </c>
      <c r="E1469" s="48" t="s">
        <v>9</v>
      </c>
      <c r="F1469" s="48"/>
      <c r="G1469" s="49" t="s">
        <v>173</v>
      </c>
    </row>
    <row r="1470" spans="1:7" x14ac:dyDescent="0.25">
      <c r="A1470" s="47">
        <v>44986</v>
      </c>
      <c r="B1470" s="48" t="s">
        <v>1331</v>
      </c>
      <c r="C1470" s="48" t="s">
        <v>1332</v>
      </c>
      <c r="D1470" s="48">
        <v>270616</v>
      </c>
      <c r="E1470" s="48" t="s">
        <v>9</v>
      </c>
      <c r="F1470" s="48"/>
      <c r="G1470" s="49" t="s">
        <v>781</v>
      </c>
    </row>
    <row r="1471" spans="1:7" x14ac:dyDescent="0.25">
      <c r="A1471" s="47">
        <v>44987</v>
      </c>
      <c r="B1471" s="48">
        <v>855</v>
      </c>
      <c r="C1471" s="48" t="s">
        <v>1241</v>
      </c>
      <c r="D1471" s="48">
        <v>566551</v>
      </c>
      <c r="E1471" s="48" t="s">
        <v>9</v>
      </c>
      <c r="F1471" s="48"/>
      <c r="G1471" s="49" t="s">
        <v>1242</v>
      </c>
    </row>
    <row r="1472" spans="1:7" x14ac:dyDescent="0.25">
      <c r="A1472" s="47">
        <v>44987</v>
      </c>
      <c r="B1472" s="48" t="s">
        <v>1333</v>
      </c>
      <c r="C1472" s="48" t="s">
        <v>1152</v>
      </c>
      <c r="D1472" s="48">
        <v>55500</v>
      </c>
      <c r="E1472" s="48" t="s">
        <v>9</v>
      </c>
      <c r="F1472" s="48"/>
      <c r="G1472" s="49" t="s">
        <v>1153</v>
      </c>
    </row>
    <row r="1473" spans="1:7" x14ac:dyDescent="0.25">
      <c r="A1473" s="47">
        <v>44987</v>
      </c>
      <c r="B1473" s="48">
        <v>1415</v>
      </c>
      <c r="C1473" s="48" t="s">
        <v>1317</v>
      </c>
      <c r="D1473" s="48">
        <v>2630814</v>
      </c>
      <c r="E1473" s="48" t="s">
        <v>9</v>
      </c>
      <c r="F1473" s="48"/>
      <c r="G1473" s="49" t="s">
        <v>781</v>
      </c>
    </row>
    <row r="1474" spans="1:7" x14ac:dyDescent="0.25">
      <c r="A1474" s="47">
        <v>44987</v>
      </c>
      <c r="B1474" s="48">
        <v>1472</v>
      </c>
      <c r="C1474" s="48" t="s">
        <v>1317</v>
      </c>
      <c r="D1474" s="48">
        <v>3627641.6</v>
      </c>
      <c r="E1474" s="48" t="s">
        <v>9</v>
      </c>
      <c r="F1474" s="48"/>
      <c r="G1474" s="49" t="s">
        <v>781</v>
      </c>
    </row>
    <row r="1475" spans="1:7" x14ac:dyDescent="0.25">
      <c r="A1475" s="47">
        <v>44987</v>
      </c>
      <c r="B1475" s="48" t="s">
        <v>1334</v>
      </c>
      <c r="C1475" s="48" t="s">
        <v>1332</v>
      </c>
      <c r="D1475" s="48">
        <v>454731</v>
      </c>
      <c r="E1475" s="48" t="s">
        <v>9</v>
      </c>
      <c r="F1475" s="48"/>
      <c r="G1475" s="49" t="s">
        <v>781</v>
      </c>
    </row>
    <row r="1476" spans="1:7" x14ac:dyDescent="0.25">
      <c r="A1476" s="47">
        <v>45016</v>
      </c>
      <c r="B1476" s="48">
        <v>43</v>
      </c>
      <c r="C1476" s="48" t="s">
        <v>1335</v>
      </c>
      <c r="D1476" s="48">
        <v>198980</v>
      </c>
      <c r="E1476" s="48" t="s">
        <v>9</v>
      </c>
      <c r="F1476" s="48"/>
      <c r="G1476" s="49" t="s">
        <v>1087</v>
      </c>
    </row>
    <row r="1477" spans="1:7" x14ac:dyDescent="0.25">
      <c r="A1477" s="47">
        <v>45016</v>
      </c>
      <c r="B1477" s="48" t="s">
        <v>1336</v>
      </c>
      <c r="C1477" s="48" t="s">
        <v>1137</v>
      </c>
      <c r="D1477" s="48">
        <v>2915263</v>
      </c>
      <c r="E1477" s="48" t="s">
        <v>9</v>
      </c>
      <c r="F1477" s="48"/>
      <c r="G1477" s="49" t="s">
        <v>173</v>
      </c>
    </row>
    <row r="1478" spans="1:7" x14ac:dyDescent="0.25">
      <c r="A1478" s="47">
        <v>45016</v>
      </c>
      <c r="B1478" s="48">
        <v>16494</v>
      </c>
      <c r="C1478" s="48" t="s">
        <v>377</v>
      </c>
      <c r="D1478" s="48">
        <v>24935.84</v>
      </c>
      <c r="E1478" s="48" t="s">
        <v>9</v>
      </c>
      <c r="F1478" s="48"/>
      <c r="G1478" s="49" t="s">
        <v>1087</v>
      </c>
    </row>
    <row r="1479" spans="1:7" x14ac:dyDescent="0.25">
      <c r="A1479" s="47">
        <v>45016</v>
      </c>
      <c r="B1479" s="48">
        <v>16095</v>
      </c>
      <c r="C1479" s="48" t="s">
        <v>377</v>
      </c>
      <c r="D1479" s="48">
        <v>100228.04</v>
      </c>
      <c r="E1479" s="48" t="s">
        <v>9</v>
      </c>
      <c r="F1479" s="48"/>
      <c r="G1479" s="49" t="s">
        <v>1087</v>
      </c>
    </row>
    <row r="1480" spans="1:7" x14ac:dyDescent="0.25">
      <c r="A1480" s="47">
        <v>45016</v>
      </c>
      <c r="B1480" s="48">
        <v>124</v>
      </c>
      <c r="C1480" s="48" t="s">
        <v>1337</v>
      </c>
      <c r="D1480" s="48">
        <v>2679269</v>
      </c>
      <c r="E1480" s="48" t="s">
        <v>9</v>
      </c>
      <c r="F1480" s="48"/>
      <c r="G1480" s="49" t="s">
        <v>1132</v>
      </c>
    </row>
    <row r="1481" spans="1:7" x14ac:dyDescent="0.25">
      <c r="A1481" s="47">
        <v>45016</v>
      </c>
      <c r="B1481" s="48" t="s">
        <v>1338</v>
      </c>
      <c r="C1481" s="48" t="s">
        <v>1266</v>
      </c>
      <c r="D1481" s="48">
        <v>638261.65</v>
      </c>
      <c r="E1481" s="48" t="s">
        <v>9</v>
      </c>
      <c r="F1481" s="48"/>
      <c r="G1481" s="49" t="s">
        <v>507</v>
      </c>
    </row>
    <row r="1482" spans="1:7" x14ac:dyDescent="0.25">
      <c r="A1482" s="47">
        <v>45016</v>
      </c>
      <c r="B1482" s="48">
        <v>12</v>
      </c>
      <c r="C1482" s="48" t="s">
        <v>1067</v>
      </c>
      <c r="D1482" s="48">
        <v>247584.2</v>
      </c>
      <c r="E1482" s="48" t="s">
        <v>9</v>
      </c>
      <c r="F1482" s="48"/>
      <c r="G1482" s="49" t="s">
        <v>1070</v>
      </c>
    </row>
    <row r="1483" spans="1:7" x14ac:dyDescent="0.25">
      <c r="A1483" s="47">
        <v>45016</v>
      </c>
      <c r="B1483" s="48">
        <v>7</v>
      </c>
      <c r="C1483" s="48" t="s">
        <v>1264</v>
      </c>
      <c r="D1483" s="48">
        <v>1469062.5</v>
      </c>
      <c r="E1483" s="48" t="s">
        <v>9</v>
      </c>
      <c r="F1483" s="48"/>
      <c r="G1483" s="49" t="s">
        <v>1265</v>
      </c>
    </row>
    <row r="1484" spans="1:7" x14ac:dyDescent="0.25">
      <c r="A1484" s="47">
        <v>45016</v>
      </c>
      <c r="B1484" s="48">
        <v>7722</v>
      </c>
      <c r="C1484" s="48" t="s">
        <v>1339</v>
      </c>
      <c r="D1484" s="48">
        <v>81487.5</v>
      </c>
      <c r="E1484" s="48" t="s">
        <v>9</v>
      </c>
      <c r="F1484" s="48"/>
      <c r="G1484" s="49" t="s">
        <v>1087</v>
      </c>
    </row>
    <row r="1485" spans="1:7" x14ac:dyDescent="0.25">
      <c r="A1485" s="47">
        <v>45016</v>
      </c>
      <c r="B1485" s="48">
        <v>11</v>
      </c>
      <c r="C1485" s="48" t="s">
        <v>1067</v>
      </c>
      <c r="D1485" s="48">
        <v>2242064.94</v>
      </c>
      <c r="E1485" s="48" t="s">
        <v>9</v>
      </c>
      <c r="F1485" s="48"/>
      <c r="G1485" s="49" t="s">
        <v>1070</v>
      </c>
    </row>
    <row r="1486" spans="1:7" x14ac:dyDescent="0.25">
      <c r="A1486" s="47">
        <v>45016</v>
      </c>
      <c r="B1486" s="48">
        <v>4018</v>
      </c>
      <c r="C1486" s="48" t="s">
        <v>1166</v>
      </c>
      <c r="D1486" s="48">
        <v>1130</v>
      </c>
      <c r="E1486" s="48" t="s">
        <v>9</v>
      </c>
      <c r="F1486" s="48"/>
      <c r="G1486" s="49" t="s">
        <v>1070</v>
      </c>
    </row>
    <row r="1487" spans="1:7" x14ac:dyDescent="0.25">
      <c r="A1487" s="47">
        <v>45016</v>
      </c>
      <c r="B1487" s="48"/>
      <c r="C1487" s="48" t="s">
        <v>1340</v>
      </c>
      <c r="D1487" s="48">
        <v>85000</v>
      </c>
      <c r="E1487" s="48" t="s">
        <v>9</v>
      </c>
      <c r="F1487" s="48"/>
      <c r="G1487" s="49" t="s">
        <v>1093</v>
      </c>
    </row>
    <row r="1488" spans="1:7" x14ac:dyDescent="0.25">
      <c r="A1488" s="47">
        <v>45016</v>
      </c>
      <c r="B1488" s="48"/>
      <c r="C1488" s="48" t="s">
        <v>576</v>
      </c>
      <c r="D1488" s="48">
        <v>60939</v>
      </c>
      <c r="E1488" s="48" t="s">
        <v>9</v>
      </c>
      <c r="F1488" s="48"/>
      <c r="G1488" s="49" t="s">
        <v>1093</v>
      </c>
    </row>
    <row r="1489" spans="1:7" x14ac:dyDescent="0.25">
      <c r="A1489" s="47">
        <v>44754</v>
      </c>
      <c r="B1489" s="48" t="s">
        <v>1341</v>
      </c>
      <c r="C1489" s="48" t="s">
        <v>19</v>
      </c>
      <c r="D1489" s="48">
        <v>145818.1</v>
      </c>
      <c r="E1489" s="48" t="s">
        <v>9</v>
      </c>
      <c r="F1489" s="48"/>
      <c r="G1489" s="49" t="s">
        <v>1070</v>
      </c>
    </row>
    <row r="1490" spans="1:7" x14ac:dyDescent="0.25">
      <c r="A1490" s="47">
        <v>44813</v>
      </c>
      <c r="B1490" s="48" t="s">
        <v>1342</v>
      </c>
      <c r="C1490" s="48" t="s">
        <v>19</v>
      </c>
      <c r="D1490" s="48">
        <v>26131.72</v>
      </c>
      <c r="E1490" s="48" t="s">
        <v>9</v>
      </c>
      <c r="F1490" s="48"/>
      <c r="G1490" s="49" t="s">
        <v>1070</v>
      </c>
    </row>
    <row r="1491" spans="1:7" x14ac:dyDescent="0.25">
      <c r="A1491" s="47">
        <v>44819</v>
      </c>
      <c r="B1491" s="48">
        <v>96</v>
      </c>
      <c r="C1491" s="48" t="s">
        <v>1343</v>
      </c>
      <c r="D1491" s="48">
        <v>12472.94</v>
      </c>
      <c r="E1491" s="48" t="s">
        <v>9</v>
      </c>
      <c r="F1491" s="48"/>
      <c r="G1491" s="49" t="s">
        <v>1070</v>
      </c>
    </row>
    <row r="1492" spans="1:7" x14ac:dyDescent="0.25">
      <c r="A1492" s="47">
        <v>44840</v>
      </c>
      <c r="B1492" s="48">
        <v>8439</v>
      </c>
      <c r="C1492" s="48" t="s">
        <v>1234</v>
      </c>
      <c r="D1492" s="48">
        <v>3403.92</v>
      </c>
      <c r="E1492" s="48" t="s">
        <v>9</v>
      </c>
      <c r="F1492" s="48"/>
      <c r="G1492" s="49" t="s">
        <v>1153</v>
      </c>
    </row>
    <row r="1493" spans="1:7" x14ac:dyDescent="0.25">
      <c r="A1493" s="47">
        <v>44840</v>
      </c>
      <c r="B1493" s="48">
        <v>9518</v>
      </c>
      <c r="C1493" s="48" t="s">
        <v>1234</v>
      </c>
      <c r="D1493" s="48">
        <v>19556.16</v>
      </c>
      <c r="E1493" s="48" t="s">
        <v>9</v>
      </c>
      <c r="F1493" s="48"/>
      <c r="G1493" s="49" t="s">
        <v>1153</v>
      </c>
    </row>
    <row r="1494" spans="1:7" x14ac:dyDescent="0.25">
      <c r="A1494" s="47">
        <v>44840</v>
      </c>
      <c r="B1494" s="48">
        <v>8338</v>
      </c>
      <c r="C1494" s="48" t="s">
        <v>1234</v>
      </c>
      <c r="D1494" s="48">
        <v>10905</v>
      </c>
      <c r="E1494" s="48" t="s">
        <v>9</v>
      </c>
      <c r="F1494" s="48"/>
      <c r="G1494" s="49" t="s">
        <v>1153</v>
      </c>
    </row>
    <row r="1495" spans="1:7" x14ac:dyDescent="0.25">
      <c r="A1495" s="47">
        <v>44840</v>
      </c>
      <c r="B1495" s="48">
        <v>8114</v>
      </c>
      <c r="C1495" s="48" t="s">
        <v>1234</v>
      </c>
      <c r="D1495" s="48">
        <v>880809.88</v>
      </c>
      <c r="E1495" s="48" t="s">
        <v>9</v>
      </c>
      <c r="F1495" s="48"/>
      <c r="G1495" s="49" t="s">
        <v>1153</v>
      </c>
    </row>
    <row r="1496" spans="1:7" x14ac:dyDescent="0.25">
      <c r="A1496" s="47">
        <v>44842</v>
      </c>
      <c r="B1496" s="48" t="s">
        <v>1344</v>
      </c>
      <c r="C1496" s="48" t="s">
        <v>19</v>
      </c>
      <c r="D1496" s="48">
        <v>64710.27</v>
      </c>
      <c r="E1496" s="48" t="s">
        <v>9</v>
      </c>
      <c r="F1496" s="48"/>
      <c r="G1496" s="49" t="s">
        <v>1070</v>
      </c>
    </row>
    <row r="1497" spans="1:7" x14ac:dyDescent="0.25">
      <c r="A1497" s="47">
        <v>44845</v>
      </c>
      <c r="B1497" s="48">
        <v>9143</v>
      </c>
      <c r="C1497" s="48" t="s">
        <v>1234</v>
      </c>
      <c r="D1497" s="48">
        <v>3550.56</v>
      </c>
      <c r="E1497" s="48" t="s">
        <v>9</v>
      </c>
      <c r="F1497" s="48"/>
      <c r="G1497" s="49" t="s">
        <v>1153</v>
      </c>
    </row>
    <row r="1498" spans="1:7" x14ac:dyDescent="0.25">
      <c r="A1498" s="47">
        <v>44891</v>
      </c>
      <c r="B1498" s="48">
        <v>11628</v>
      </c>
      <c r="C1498" s="48" t="s">
        <v>1234</v>
      </c>
      <c r="D1498" s="48">
        <v>9360</v>
      </c>
      <c r="E1498" s="48" t="s">
        <v>9</v>
      </c>
      <c r="F1498" s="48"/>
      <c r="G1498" s="49" t="s">
        <v>1153</v>
      </c>
    </row>
    <row r="1499" spans="1:7" x14ac:dyDescent="0.25">
      <c r="A1499" s="47">
        <v>44919</v>
      </c>
      <c r="B1499" s="48" t="s">
        <v>1345</v>
      </c>
      <c r="C1499" s="48" t="s">
        <v>19</v>
      </c>
      <c r="D1499" s="48">
        <v>6271.19</v>
      </c>
      <c r="E1499" s="48" t="s">
        <v>9</v>
      </c>
      <c r="F1499" s="48"/>
      <c r="G1499" s="49" t="s">
        <v>1070</v>
      </c>
    </row>
    <row r="1500" spans="1:7" x14ac:dyDescent="0.25">
      <c r="A1500" s="47">
        <v>44919</v>
      </c>
      <c r="B1500" s="48" t="s">
        <v>1346</v>
      </c>
      <c r="C1500" s="48" t="s">
        <v>19</v>
      </c>
      <c r="D1500" s="48">
        <v>85101.8</v>
      </c>
      <c r="E1500" s="48" t="s">
        <v>9</v>
      </c>
      <c r="F1500" s="48"/>
      <c r="G1500" s="49" t="s">
        <v>1070</v>
      </c>
    </row>
    <row r="1501" spans="1:7" x14ac:dyDescent="0.25">
      <c r="A1501" s="47">
        <v>44919</v>
      </c>
      <c r="B1501" s="48" t="s">
        <v>1345</v>
      </c>
      <c r="C1501" s="48" t="s">
        <v>19</v>
      </c>
      <c r="D1501" s="48">
        <v>31757.62</v>
      </c>
      <c r="E1501" s="48" t="s">
        <v>9</v>
      </c>
      <c r="F1501" s="48"/>
      <c r="G1501" s="49" t="s">
        <v>1070</v>
      </c>
    </row>
    <row r="1502" spans="1:7" x14ac:dyDescent="0.25">
      <c r="A1502" s="47">
        <v>44727</v>
      </c>
      <c r="B1502" s="48">
        <v>21</v>
      </c>
      <c r="C1502" s="48" t="s">
        <v>1347</v>
      </c>
      <c r="D1502" s="48">
        <v>419225</v>
      </c>
      <c r="E1502" s="48" t="s">
        <v>9</v>
      </c>
      <c r="F1502" s="48"/>
      <c r="G1502" s="49" t="s">
        <v>1153</v>
      </c>
    </row>
    <row r="1503" spans="1:7" x14ac:dyDescent="0.25">
      <c r="A1503" s="47">
        <v>44772</v>
      </c>
      <c r="B1503" s="48">
        <v>52</v>
      </c>
      <c r="C1503" s="48" t="s">
        <v>1347</v>
      </c>
      <c r="D1503" s="48">
        <v>161459.22</v>
      </c>
      <c r="E1503" s="48" t="s">
        <v>9</v>
      </c>
      <c r="F1503" s="48"/>
      <c r="G1503" s="49" t="s">
        <v>1153</v>
      </c>
    </row>
    <row r="1504" spans="1:7" x14ac:dyDescent="0.25">
      <c r="A1504" s="47">
        <v>44791</v>
      </c>
      <c r="B1504" s="48">
        <v>5</v>
      </c>
      <c r="C1504" s="48" t="s">
        <v>1347</v>
      </c>
      <c r="D1504" s="48">
        <v>335311</v>
      </c>
      <c r="E1504" s="48" t="s">
        <v>9</v>
      </c>
      <c r="F1504" s="48"/>
      <c r="G1504" s="49" t="s">
        <v>1153</v>
      </c>
    </row>
    <row r="1505" spans="1:7" x14ac:dyDescent="0.25">
      <c r="A1505" s="47">
        <v>44816</v>
      </c>
      <c r="B1505" s="48">
        <v>4</v>
      </c>
      <c r="C1505" s="48" t="s">
        <v>1347</v>
      </c>
      <c r="D1505" s="48">
        <v>72560</v>
      </c>
      <c r="E1505" s="48" t="s">
        <v>9</v>
      </c>
      <c r="F1505" s="48"/>
      <c r="G1505" s="49" t="s">
        <v>1153</v>
      </c>
    </row>
    <row r="1506" spans="1:7" x14ac:dyDescent="0.25">
      <c r="A1506" s="47">
        <v>44816</v>
      </c>
      <c r="B1506" s="48">
        <v>3</v>
      </c>
      <c r="C1506" s="48" t="s">
        <v>1347</v>
      </c>
      <c r="D1506" s="48">
        <v>37725</v>
      </c>
      <c r="E1506" s="48" t="s">
        <v>9</v>
      </c>
      <c r="F1506" s="48"/>
      <c r="G1506" s="49" t="s">
        <v>1153</v>
      </c>
    </row>
    <row r="1507" spans="1:7" x14ac:dyDescent="0.25">
      <c r="A1507" s="47">
        <v>44820</v>
      </c>
      <c r="B1507" s="48">
        <v>6</v>
      </c>
      <c r="C1507" s="48" t="s">
        <v>1347</v>
      </c>
      <c r="D1507" s="48">
        <v>537449</v>
      </c>
      <c r="E1507" s="48" t="s">
        <v>9</v>
      </c>
      <c r="F1507" s="48"/>
      <c r="G1507" s="49" t="s">
        <v>1153</v>
      </c>
    </row>
    <row r="1508" spans="1:7" x14ac:dyDescent="0.25">
      <c r="A1508" s="47">
        <v>44875</v>
      </c>
      <c r="B1508" s="48">
        <v>7</v>
      </c>
      <c r="C1508" s="48" t="s">
        <v>1347</v>
      </c>
      <c r="D1508" s="48">
        <v>66650</v>
      </c>
      <c r="E1508" s="48" t="s">
        <v>9</v>
      </c>
      <c r="F1508" s="48"/>
      <c r="G1508" s="49" t="s">
        <v>1153</v>
      </c>
    </row>
    <row r="1509" spans="1:7" x14ac:dyDescent="0.25">
      <c r="A1509" s="47">
        <v>44890</v>
      </c>
      <c r="B1509" s="48">
        <v>9</v>
      </c>
      <c r="C1509" s="48" t="s">
        <v>1347</v>
      </c>
      <c r="D1509" s="48">
        <v>86700</v>
      </c>
      <c r="E1509" s="48" t="s">
        <v>9</v>
      </c>
      <c r="F1509" s="48"/>
      <c r="G1509" s="49" t="s">
        <v>1153</v>
      </c>
    </row>
    <row r="1510" spans="1:7" x14ac:dyDescent="0.25">
      <c r="A1510" s="47">
        <v>44890</v>
      </c>
      <c r="B1510" s="48">
        <v>10</v>
      </c>
      <c r="C1510" s="48" t="s">
        <v>1347</v>
      </c>
      <c r="D1510" s="48">
        <v>253150</v>
      </c>
      <c r="E1510" s="48" t="s">
        <v>9</v>
      </c>
      <c r="F1510" s="48"/>
      <c r="G1510" s="49" t="s">
        <v>1153</v>
      </c>
    </row>
    <row r="1511" spans="1:7" x14ac:dyDescent="0.25">
      <c r="A1511" s="47">
        <v>44895</v>
      </c>
      <c r="B1511" s="48">
        <v>8</v>
      </c>
      <c r="C1511" s="48" t="s">
        <v>1347</v>
      </c>
      <c r="D1511" s="48">
        <v>22750</v>
      </c>
      <c r="E1511" s="48" t="s">
        <v>9</v>
      </c>
      <c r="F1511" s="48"/>
      <c r="G1511" s="49" t="s">
        <v>1153</v>
      </c>
    </row>
    <row r="1512" spans="1:7" x14ac:dyDescent="0.25">
      <c r="A1512" s="47">
        <v>44902</v>
      </c>
      <c r="B1512" s="48">
        <v>12</v>
      </c>
      <c r="C1512" s="48" t="s">
        <v>1347</v>
      </c>
      <c r="D1512" s="48">
        <v>300000</v>
      </c>
      <c r="E1512" s="48" t="s">
        <v>9</v>
      </c>
      <c r="F1512" s="48"/>
      <c r="G1512" s="49" t="s">
        <v>1153</v>
      </c>
    </row>
    <row r="1513" spans="1:7" x14ac:dyDescent="0.25">
      <c r="A1513" s="47">
        <v>44919</v>
      </c>
      <c r="B1513" s="48">
        <v>14</v>
      </c>
      <c r="C1513" s="48" t="s">
        <v>1347</v>
      </c>
      <c r="D1513" s="48">
        <v>100000</v>
      </c>
      <c r="E1513" s="48" t="s">
        <v>9</v>
      </c>
      <c r="F1513" s="48"/>
      <c r="G1513" s="49" t="s">
        <v>1153</v>
      </c>
    </row>
    <row r="1514" spans="1:7" x14ac:dyDescent="0.25">
      <c r="A1514" s="47">
        <v>44919</v>
      </c>
      <c r="B1514" s="48">
        <v>13</v>
      </c>
      <c r="C1514" s="48" t="s">
        <v>1347</v>
      </c>
      <c r="D1514" s="48">
        <v>156000</v>
      </c>
      <c r="E1514" s="48" t="s">
        <v>9</v>
      </c>
      <c r="F1514" s="48"/>
      <c r="G1514" s="49" t="s">
        <v>1153</v>
      </c>
    </row>
    <row r="1515" spans="1:7" x14ac:dyDescent="0.25">
      <c r="A1515" s="47">
        <v>44935</v>
      </c>
      <c r="B1515" s="48">
        <v>15</v>
      </c>
      <c r="C1515" s="48" t="s">
        <v>1347</v>
      </c>
      <c r="D1515" s="48">
        <v>26250</v>
      </c>
      <c r="E1515" s="48" t="s">
        <v>9</v>
      </c>
      <c r="F1515" s="48"/>
      <c r="G1515" s="49" t="s">
        <v>1153</v>
      </c>
    </row>
    <row r="1516" spans="1:7" x14ac:dyDescent="0.25">
      <c r="A1516" s="47">
        <v>44938</v>
      </c>
      <c r="B1516" s="48">
        <v>16</v>
      </c>
      <c r="C1516" s="48" t="s">
        <v>1347</v>
      </c>
      <c r="D1516" s="48">
        <v>400000</v>
      </c>
      <c r="E1516" s="48" t="s">
        <v>9</v>
      </c>
      <c r="F1516" s="48"/>
      <c r="G1516" s="49" t="s">
        <v>1153</v>
      </c>
    </row>
    <row r="1517" spans="1:7" x14ac:dyDescent="0.25">
      <c r="A1517" s="47">
        <v>44959</v>
      </c>
      <c r="B1517" s="48">
        <v>20</v>
      </c>
      <c r="C1517" s="48" t="s">
        <v>1347</v>
      </c>
      <c r="D1517" s="48">
        <v>310000</v>
      </c>
      <c r="E1517" s="48" t="s">
        <v>9</v>
      </c>
      <c r="F1517" s="48"/>
      <c r="G1517" s="49" t="s">
        <v>1153</v>
      </c>
    </row>
    <row r="1518" spans="1:7" x14ac:dyDescent="0.25">
      <c r="A1518" s="47">
        <v>44986</v>
      </c>
      <c r="B1518" s="48">
        <v>21</v>
      </c>
      <c r="C1518" s="48" t="s">
        <v>1347</v>
      </c>
      <c r="D1518" s="48">
        <v>13888</v>
      </c>
      <c r="E1518" s="48" t="s">
        <v>9</v>
      </c>
      <c r="F1518" s="48"/>
      <c r="G1518" s="49" t="s">
        <v>1153</v>
      </c>
    </row>
    <row r="1519" spans="1:7" x14ac:dyDescent="0.25">
      <c r="A1519" s="47">
        <v>45016</v>
      </c>
      <c r="B1519" s="48">
        <v>11</v>
      </c>
      <c r="C1519" s="48" t="s">
        <v>1067</v>
      </c>
      <c r="D1519" s="48">
        <v>164426.14000000001</v>
      </c>
      <c r="E1519" s="48" t="s">
        <v>9</v>
      </c>
      <c r="F1519" s="48"/>
      <c r="G1519" s="49" t="s">
        <v>1070</v>
      </c>
    </row>
    <row r="1520" spans="1:7" x14ac:dyDescent="0.25">
      <c r="A1520" s="47">
        <v>44654</v>
      </c>
      <c r="B1520" s="48"/>
      <c r="C1520" s="48" t="s">
        <v>713</v>
      </c>
      <c r="D1520" s="48">
        <v>3800</v>
      </c>
      <c r="E1520" s="48" t="s">
        <v>9</v>
      </c>
      <c r="F1520" s="48"/>
      <c r="G1520" s="49" t="s">
        <v>1070</v>
      </c>
    </row>
    <row r="1521" spans="1:7" x14ac:dyDescent="0.25">
      <c r="A1521" s="47">
        <v>44654</v>
      </c>
      <c r="B1521" s="48"/>
      <c r="C1521" s="48" t="s">
        <v>713</v>
      </c>
      <c r="D1521" s="48">
        <v>8800</v>
      </c>
      <c r="E1521" s="48" t="s">
        <v>9</v>
      </c>
      <c r="F1521" s="48"/>
      <c r="G1521" s="49" t="s">
        <v>1070</v>
      </c>
    </row>
    <row r="1522" spans="1:7" x14ac:dyDescent="0.25">
      <c r="A1522" s="47">
        <v>44681</v>
      </c>
      <c r="B1522" s="48">
        <v>43</v>
      </c>
      <c r="C1522" s="48" t="s">
        <v>713</v>
      </c>
      <c r="D1522" s="48">
        <v>5880</v>
      </c>
      <c r="E1522" s="48" t="s">
        <v>9</v>
      </c>
      <c r="F1522" s="48"/>
      <c r="G1522" s="49" t="s">
        <v>1070</v>
      </c>
    </row>
    <row r="1523" spans="1:7" x14ac:dyDescent="0.25">
      <c r="A1523" s="47">
        <v>44681</v>
      </c>
      <c r="B1523" s="48">
        <v>42</v>
      </c>
      <c r="C1523" s="48" t="s">
        <v>713</v>
      </c>
      <c r="D1523" s="48">
        <v>2100</v>
      </c>
      <c r="E1523" s="48" t="s">
        <v>9</v>
      </c>
      <c r="F1523" s="48"/>
      <c r="G1523" s="49" t="s">
        <v>1070</v>
      </c>
    </row>
    <row r="1524" spans="1:7" x14ac:dyDescent="0.25">
      <c r="A1524" s="47">
        <v>44681</v>
      </c>
      <c r="B1524" s="48">
        <v>39</v>
      </c>
      <c r="C1524" s="48" t="s">
        <v>713</v>
      </c>
      <c r="D1524" s="48">
        <v>3000</v>
      </c>
      <c r="E1524" s="48" t="s">
        <v>9</v>
      </c>
      <c r="F1524" s="48"/>
      <c r="G1524" s="49" t="s">
        <v>1070</v>
      </c>
    </row>
    <row r="1525" spans="1:7" x14ac:dyDescent="0.25">
      <c r="A1525" s="47">
        <v>44681</v>
      </c>
      <c r="B1525" s="48">
        <v>38</v>
      </c>
      <c r="C1525" s="48" t="s">
        <v>713</v>
      </c>
      <c r="D1525" s="48">
        <v>8500</v>
      </c>
      <c r="E1525" s="48" t="s">
        <v>9</v>
      </c>
      <c r="F1525" s="48"/>
      <c r="G1525" s="49" t="s">
        <v>1070</v>
      </c>
    </row>
    <row r="1526" spans="1:7" x14ac:dyDescent="0.25">
      <c r="A1526" s="47">
        <v>44681</v>
      </c>
      <c r="B1526" s="48">
        <v>40</v>
      </c>
      <c r="C1526" s="48" t="s">
        <v>713</v>
      </c>
      <c r="D1526" s="48">
        <v>2100</v>
      </c>
      <c r="E1526" s="48" t="s">
        <v>9</v>
      </c>
      <c r="F1526" s="48"/>
      <c r="G1526" s="49" t="s">
        <v>1070</v>
      </c>
    </row>
    <row r="1527" spans="1:7" x14ac:dyDescent="0.25">
      <c r="A1527" s="47">
        <v>44681</v>
      </c>
      <c r="B1527" s="48">
        <v>41</v>
      </c>
      <c r="C1527" s="48" t="s">
        <v>713</v>
      </c>
      <c r="D1527" s="48">
        <v>2100</v>
      </c>
      <c r="E1527" s="48" t="s">
        <v>9</v>
      </c>
      <c r="F1527" s="48"/>
      <c r="G1527" s="49" t="s">
        <v>1070</v>
      </c>
    </row>
    <row r="1528" spans="1:7" x14ac:dyDescent="0.25">
      <c r="A1528" s="47">
        <v>44718</v>
      </c>
      <c r="B1528" s="48">
        <v>48</v>
      </c>
      <c r="C1528" s="48" t="s">
        <v>713</v>
      </c>
      <c r="D1528" s="48">
        <v>9200</v>
      </c>
      <c r="E1528" s="48" t="s">
        <v>9</v>
      </c>
      <c r="F1528" s="48"/>
      <c r="G1528" s="49" t="s">
        <v>1070</v>
      </c>
    </row>
    <row r="1529" spans="1:7" x14ac:dyDescent="0.25">
      <c r="A1529" s="47">
        <v>44725</v>
      </c>
      <c r="B1529" s="48">
        <v>46</v>
      </c>
      <c r="C1529" s="48" t="s">
        <v>713</v>
      </c>
      <c r="D1529" s="48">
        <v>6160</v>
      </c>
      <c r="E1529" s="48" t="s">
        <v>9</v>
      </c>
      <c r="F1529" s="48"/>
      <c r="G1529" s="49" t="s">
        <v>1070</v>
      </c>
    </row>
    <row r="1530" spans="1:7" x14ac:dyDescent="0.25">
      <c r="A1530" s="47">
        <v>44770</v>
      </c>
      <c r="B1530" s="48">
        <v>192</v>
      </c>
      <c r="C1530" s="48" t="s">
        <v>713</v>
      </c>
      <c r="D1530" s="48">
        <v>16800</v>
      </c>
      <c r="E1530" s="48" t="s">
        <v>9</v>
      </c>
      <c r="F1530" s="48"/>
      <c r="G1530" s="49" t="s">
        <v>1070</v>
      </c>
    </row>
    <row r="1531" spans="1:7" x14ac:dyDescent="0.25">
      <c r="A1531" s="47">
        <v>44770</v>
      </c>
      <c r="B1531" s="48">
        <v>191</v>
      </c>
      <c r="C1531" s="48" t="s">
        <v>713</v>
      </c>
      <c r="D1531" s="48">
        <v>10200</v>
      </c>
      <c r="E1531" s="48" t="s">
        <v>9</v>
      </c>
      <c r="F1531" s="48"/>
      <c r="G1531" s="49" t="s">
        <v>1070</v>
      </c>
    </row>
    <row r="1532" spans="1:7" x14ac:dyDescent="0.25">
      <c r="A1532" s="47">
        <v>44770</v>
      </c>
      <c r="B1532" s="48">
        <v>105</v>
      </c>
      <c r="C1532" s="48" t="s">
        <v>713</v>
      </c>
      <c r="D1532" s="48">
        <v>9800</v>
      </c>
      <c r="E1532" s="48" t="s">
        <v>9</v>
      </c>
      <c r="F1532" s="48"/>
      <c r="G1532" s="49" t="s">
        <v>1070</v>
      </c>
    </row>
    <row r="1533" spans="1:7" x14ac:dyDescent="0.25">
      <c r="A1533" s="47">
        <v>44783</v>
      </c>
      <c r="B1533" s="48">
        <v>162</v>
      </c>
      <c r="C1533" s="48" t="s">
        <v>713</v>
      </c>
      <c r="D1533" s="48">
        <v>9500</v>
      </c>
      <c r="E1533" s="48" t="s">
        <v>9</v>
      </c>
      <c r="F1533" s="48"/>
      <c r="G1533" s="49" t="s">
        <v>1070</v>
      </c>
    </row>
    <row r="1534" spans="1:7" x14ac:dyDescent="0.25">
      <c r="A1534" s="47">
        <v>44791</v>
      </c>
      <c r="B1534" s="48">
        <v>51</v>
      </c>
      <c r="C1534" s="48" t="s">
        <v>713</v>
      </c>
      <c r="D1534" s="48">
        <v>8800</v>
      </c>
      <c r="E1534" s="48" t="s">
        <v>9</v>
      </c>
      <c r="F1534" s="48"/>
      <c r="G1534" s="49" t="s">
        <v>1070</v>
      </c>
    </row>
    <row r="1535" spans="1:7" x14ac:dyDescent="0.25">
      <c r="A1535" s="47">
        <v>44791</v>
      </c>
      <c r="B1535" s="48">
        <v>53</v>
      </c>
      <c r="C1535" s="48" t="s">
        <v>713</v>
      </c>
      <c r="D1535" s="48">
        <v>3500</v>
      </c>
      <c r="E1535" s="48" t="s">
        <v>9</v>
      </c>
      <c r="F1535" s="48"/>
      <c r="G1535" s="49" t="s">
        <v>1070</v>
      </c>
    </row>
    <row r="1536" spans="1:7" x14ac:dyDescent="0.25">
      <c r="A1536" s="47">
        <v>44808</v>
      </c>
      <c r="B1536" s="48" t="s">
        <v>1348</v>
      </c>
      <c r="C1536" s="48" t="s">
        <v>713</v>
      </c>
      <c r="D1536" s="48">
        <v>12400</v>
      </c>
      <c r="E1536" s="48" t="s">
        <v>9</v>
      </c>
      <c r="F1536" s="48"/>
      <c r="G1536" s="49" t="s">
        <v>1070</v>
      </c>
    </row>
    <row r="1537" spans="1:7" x14ac:dyDescent="0.25">
      <c r="A1537" s="47">
        <v>44811</v>
      </c>
      <c r="B1537" s="48">
        <v>67</v>
      </c>
      <c r="C1537" s="48" t="s">
        <v>713</v>
      </c>
      <c r="D1537" s="48">
        <v>15800</v>
      </c>
      <c r="E1537" s="48" t="s">
        <v>9</v>
      </c>
      <c r="F1537" s="48"/>
      <c r="G1537" s="49" t="s">
        <v>1070</v>
      </c>
    </row>
    <row r="1538" spans="1:7" x14ac:dyDescent="0.25">
      <c r="A1538" s="47">
        <v>44829</v>
      </c>
      <c r="B1538" s="51">
        <v>106107</v>
      </c>
      <c r="C1538" s="48" t="s">
        <v>713</v>
      </c>
      <c r="D1538" s="48">
        <v>8500</v>
      </c>
      <c r="E1538" s="48" t="s">
        <v>9</v>
      </c>
      <c r="F1538" s="48"/>
      <c r="G1538" s="49" t="s">
        <v>1070</v>
      </c>
    </row>
    <row r="1539" spans="1:7" x14ac:dyDescent="0.25">
      <c r="A1539" s="47">
        <v>44840</v>
      </c>
      <c r="B1539" s="48"/>
      <c r="C1539" s="48" t="s">
        <v>713</v>
      </c>
      <c r="D1539" s="48">
        <v>19100</v>
      </c>
      <c r="E1539" s="48" t="s">
        <v>9</v>
      </c>
      <c r="F1539" s="48"/>
      <c r="G1539" s="49" t="s">
        <v>1070</v>
      </c>
    </row>
    <row r="1540" spans="1:7" x14ac:dyDescent="0.25">
      <c r="A1540" s="47">
        <v>44853</v>
      </c>
      <c r="B1540" s="48">
        <v>18</v>
      </c>
      <c r="C1540" s="48" t="s">
        <v>713</v>
      </c>
      <c r="D1540" s="48">
        <v>17000</v>
      </c>
      <c r="E1540" s="48" t="s">
        <v>9</v>
      </c>
      <c r="F1540" s="48"/>
      <c r="G1540" s="49" t="s">
        <v>1070</v>
      </c>
    </row>
    <row r="1541" spans="1:7" x14ac:dyDescent="0.25">
      <c r="A1541" s="47">
        <v>44867</v>
      </c>
      <c r="B1541" s="48" t="s">
        <v>1349</v>
      </c>
      <c r="C1541" s="48" t="s">
        <v>713</v>
      </c>
      <c r="D1541" s="48">
        <v>24830</v>
      </c>
      <c r="E1541" s="48" t="s">
        <v>9</v>
      </c>
      <c r="F1541" s="48"/>
      <c r="G1541" s="49" t="s">
        <v>1070</v>
      </c>
    </row>
    <row r="1542" spans="1:7" x14ac:dyDescent="0.25">
      <c r="A1542" s="47">
        <v>44867</v>
      </c>
      <c r="B1542" s="48" t="s">
        <v>1350</v>
      </c>
      <c r="C1542" s="48" t="s">
        <v>713</v>
      </c>
      <c r="D1542" s="48">
        <v>28100</v>
      </c>
      <c r="E1542" s="48" t="s">
        <v>9</v>
      </c>
      <c r="F1542" s="48"/>
      <c r="G1542" s="49" t="s">
        <v>1070</v>
      </c>
    </row>
    <row r="1543" spans="1:7" x14ac:dyDescent="0.25">
      <c r="A1543" s="47">
        <v>44874</v>
      </c>
      <c r="B1543" s="48"/>
      <c r="C1543" s="48" t="s">
        <v>713</v>
      </c>
      <c r="D1543" s="48">
        <v>8500</v>
      </c>
      <c r="E1543" s="48" t="s">
        <v>9</v>
      </c>
      <c r="F1543" s="48"/>
      <c r="G1543" s="49" t="s">
        <v>1070</v>
      </c>
    </row>
    <row r="1544" spans="1:7" x14ac:dyDescent="0.25">
      <c r="A1544" s="47">
        <v>44895</v>
      </c>
      <c r="B1544" s="48">
        <v>91</v>
      </c>
      <c r="C1544" s="48" t="s">
        <v>713</v>
      </c>
      <c r="D1544" s="48">
        <v>8500</v>
      </c>
      <c r="E1544" s="48" t="s">
        <v>9</v>
      </c>
      <c r="F1544" s="48"/>
      <c r="G1544" s="49" t="s">
        <v>1070</v>
      </c>
    </row>
    <row r="1545" spans="1:7" x14ac:dyDescent="0.25">
      <c r="A1545" s="47">
        <v>44919</v>
      </c>
      <c r="B1545" s="48">
        <v>99</v>
      </c>
      <c r="C1545" s="48" t="s">
        <v>713</v>
      </c>
      <c r="D1545" s="48">
        <v>3600</v>
      </c>
      <c r="E1545" s="48" t="s">
        <v>9</v>
      </c>
      <c r="F1545" s="48"/>
      <c r="G1545" s="49" t="s">
        <v>1070</v>
      </c>
    </row>
    <row r="1546" spans="1:7" x14ac:dyDescent="0.25">
      <c r="A1546" s="47">
        <v>44919</v>
      </c>
      <c r="B1546" s="48" t="s">
        <v>1351</v>
      </c>
      <c r="C1546" s="48" t="s">
        <v>713</v>
      </c>
      <c r="D1546" s="48">
        <v>39140</v>
      </c>
      <c r="E1546" s="48" t="s">
        <v>9</v>
      </c>
      <c r="F1546" s="48"/>
      <c r="G1546" s="49" t="s">
        <v>1070</v>
      </c>
    </row>
    <row r="1547" spans="1:7" x14ac:dyDescent="0.25">
      <c r="A1547" s="47">
        <v>44919</v>
      </c>
      <c r="B1547" s="48">
        <v>28</v>
      </c>
      <c r="C1547" s="48" t="s">
        <v>713</v>
      </c>
      <c r="D1547" s="48">
        <v>9000</v>
      </c>
      <c r="E1547" s="48" t="s">
        <v>9</v>
      </c>
      <c r="F1547" s="48"/>
      <c r="G1547" s="49" t="s">
        <v>1070</v>
      </c>
    </row>
    <row r="1548" spans="1:7" x14ac:dyDescent="0.25">
      <c r="A1548" s="47">
        <v>44932</v>
      </c>
      <c r="B1548" s="48">
        <v>30</v>
      </c>
      <c r="C1548" s="48" t="s">
        <v>713</v>
      </c>
      <c r="D1548" s="48">
        <v>6300</v>
      </c>
      <c r="E1548" s="48" t="s">
        <v>9</v>
      </c>
      <c r="F1548" s="48"/>
      <c r="G1548" s="49" t="s">
        <v>1070</v>
      </c>
    </row>
    <row r="1549" spans="1:7" x14ac:dyDescent="0.25">
      <c r="A1549" s="47">
        <v>44943</v>
      </c>
      <c r="B1549" s="48" t="s">
        <v>1352</v>
      </c>
      <c r="C1549" s="48" t="s">
        <v>713</v>
      </c>
      <c r="D1549" s="48">
        <v>18690</v>
      </c>
      <c r="E1549" s="48" t="s">
        <v>9</v>
      </c>
      <c r="F1549" s="48"/>
      <c r="G1549" s="49" t="s">
        <v>1070</v>
      </c>
    </row>
    <row r="1550" spans="1:7" x14ac:dyDescent="0.25">
      <c r="A1550" s="47">
        <v>44954</v>
      </c>
      <c r="B1550" s="48" t="s">
        <v>1353</v>
      </c>
      <c r="C1550" s="48" t="s">
        <v>713</v>
      </c>
      <c r="D1550" s="48">
        <v>16250</v>
      </c>
      <c r="E1550" s="48" t="s">
        <v>9</v>
      </c>
      <c r="F1550" s="48"/>
      <c r="G1550" s="49" t="s">
        <v>1070</v>
      </c>
    </row>
    <row r="1551" spans="1:7" x14ac:dyDescent="0.25">
      <c r="A1551" s="47">
        <v>44652</v>
      </c>
      <c r="B1551" s="48">
        <v>430530642</v>
      </c>
      <c r="C1551" s="48" t="s">
        <v>1354</v>
      </c>
      <c r="D1551" s="48">
        <v>1836</v>
      </c>
      <c r="E1551" s="48" t="s">
        <v>9</v>
      </c>
      <c r="F1551" s="48"/>
      <c r="G1551" s="49" t="s">
        <v>1070</v>
      </c>
    </row>
    <row r="1552" spans="1:7" x14ac:dyDescent="0.25">
      <c r="A1552" s="47">
        <v>44655</v>
      </c>
      <c r="B1552" s="48" t="s">
        <v>1356</v>
      </c>
      <c r="C1552" s="48" t="s">
        <v>1357</v>
      </c>
      <c r="D1552" s="48">
        <v>24232</v>
      </c>
      <c r="E1552" s="48" t="s">
        <v>9</v>
      </c>
      <c r="F1552" s="48"/>
      <c r="G1552" s="49" t="s">
        <v>781</v>
      </c>
    </row>
    <row r="1553" spans="1:7" x14ac:dyDescent="0.25">
      <c r="A1553" s="47">
        <v>44674</v>
      </c>
      <c r="B1553" s="48">
        <v>430530560</v>
      </c>
      <c r="C1553" s="48" t="s">
        <v>1354</v>
      </c>
      <c r="D1553" s="48">
        <v>10564</v>
      </c>
      <c r="E1553" s="48" t="s">
        <v>9</v>
      </c>
      <c r="F1553" s="48"/>
      <c r="G1553" s="49" t="s">
        <v>1070</v>
      </c>
    </row>
    <row r="1554" spans="1:7" x14ac:dyDescent="0.25">
      <c r="A1554" s="47">
        <v>44674</v>
      </c>
      <c r="B1554" s="48" t="s">
        <v>1358</v>
      </c>
      <c r="C1554" s="48" t="s">
        <v>19</v>
      </c>
      <c r="D1554" s="48">
        <v>47105.07</v>
      </c>
      <c r="E1554" s="48" t="s">
        <v>9</v>
      </c>
      <c r="F1554" s="48"/>
      <c r="G1554" s="49" t="s">
        <v>1070</v>
      </c>
    </row>
    <row r="1555" spans="1:7" x14ac:dyDescent="0.25">
      <c r="A1555" s="47">
        <v>44674</v>
      </c>
      <c r="B1555" s="48" t="s">
        <v>1359</v>
      </c>
      <c r="C1555" s="48" t="s">
        <v>1186</v>
      </c>
      <c r="D1555" s="48">
        <v>32767.84</v>
      </c>
      <c r="E1555" s="48" t="s">
        <v>9</v>
      </c>
      <c r="F1555" s="48"/>
      <c r="G1555" s="49" t="s">
        <v>1070</v>
      </c>
    </row>
    <row r="1556" spans="1:7" x14ac:dyDescent="0.25">
      <c r="A1556" s="47">
        <v>44674</v>
      </c>
      <c r="B1556" s="48" t="s">
        <v>1360</v>
      </c>
      <c r="C1556" s="48" t="s">
        <v>1186</v>
      </c>
      <c r="D1556" s="48">
        <v>70655.92</v>
      </c>
      <c r="E1556" s="48" t="s">
        <v>9</v>
      </c>
      <c r="F1556" s="48"/>
      <c r="G1556" s="49" t="s">
        <v>1070</v>
      </c>
    </row>
    <row r="1557" spans="1:7" x14ac:dyDescent="0.25">
      <c r="A1557" s="47">
        <v>44674</v>
      </c>
      <c r="B1557" s="48" t="s">
        <v>1361</v>
      </c>
      <c r="C1557" s="48" t="s">
        <v>1186</v>
      </c>
      <c r="D1557" s="48">
        <v>70655.92</v>
      </c>
      <c r="E1557" s="48" t="s">
        <v>9</v>
      </c>
      <c r="F1557" s="48"/>
      <c r="G1557" s="49" t="s">
        <v>1070</v>
      </c>
    </row>
    <row r="1558" spans="1:7" x14ac:dyDescent="0.25">
      <c r="A1558" s="47">
        <v>44679</v>
      </c>
      <c r="B1558" s="48">
        <v>430529077</v>
      </c>
      <c r="C1558" s="48" t="s">
        <v>1354</v>
      </c>
      <c r="D1558" s="48">
        <v>15642</v>
      </c>
      <c r="E1558" s="48" t="s">
        <v>9</v>
      </c>
      <c r="F1558" s="48"/>
      <c r="G1558" s="49" t="s">
        <v>1070</v>
      </c>
    </row>
    <row r="1559" spans="1:7" x14ac:dyDescent="0.25">
      <c r="A1559" s="47">
        <v>44679</v>
      </c>
      <c r="B1559" s="48">
        <v>2</v>
      </c>
      <c r="C1559" s="48" t="s">
        <v>16</v>
      </c>
      <c r="D1559" s="48">
        <v>45831.18</v>
      </c>
      <c r="E1559" s="48" t="s">
        <v>9</v>
      </c>
      <c r="F1559" s="48"/>
      <c r="G1559" s="49" t="s">
        <v>1070</v>
      </c>
    </row>
    <row r="1560" spans="1:7" x14ac:dyDescent="0.25">
      <c r="A1560" s="47">
        <v>44679</v>
      </c>
      <c r="B1560" s="48" t="s">
        <v>1362</v>
      </c>
      <c r="C1560" s="48" t="s">
        <v>30</v>
      </c>
      <c r="D1560" s="48">
        <v>134692.07999999999</v>
      </c>
      <c r="E1560" s="48" t="s">
        <v>9</v>
      </c>
      <c r="F1560" s="48"/>
      <c r="G1560" s="49" t="s">
        <v>1153</v>
      </c>
    </row>
    <row r="1561" spans="1:7" x14ac:dyDescent="0.25">
      <c r="A1561" s="47">
        <v>44681</v>
      </c>
      <c r="B1561" s="48" t="s">
        <v>1363</v>
      </c>
      <c r="C1561" s="48" t="s">
        <v>1186</v>
      </c>
      <c r="D1561" s="48">
        <v>70655.92</v>
      </c>
      <c r="E1561" s="48" t="s">
        <v>9</v>
      </c>
      <c r="F1561" s="48"/>
      <c r="G1561" s="49" t="s">
        <v>1070</v>
      </c>
    </row>
    <row r="1562" spans="1:7" x14ac:dyDescent="0.25">
      <c r="A1562" s="47">
        <v>44681</v>
      </c>
      <c r="B1562" s="48">
        <v>2218200728</v>
      </c>
      <c r="C1562" s="48" t="s">
        <v>1364</v>
      </c>
      <c r="D1562" s="48">
        <v>868455.35</v>
      </c>
      <c r="E1562" s="48" t="s">
        <v>9</v>
      </c>
      <c r="F1562" s="48"/>
      <c r="G1562" s="49" t="s">
        <v>1070</v>
      </c>
    </row>
    <row r="1563" spans="1:7" x14ac:dyDescent="0.25">
      <c r="A1563" s="47">
        <v>44682</v>
      </c>
      <c r="B1563" s="48">
        <v>430529231</v>
      </c>
      <c r="C1563" s="48" t="s">
        <v>1354</v>
      </c>
      <c r="D1563" s="48">
        <v>265857</v>
      </c>
      <c r="E1563" s="48" t="s">
        <v>9</v>
      </c>
      <c r="F1563" s="48"/>
      <c r="G1563" s="49" t="s">
        <v>1070</v>
      </c>
    </row>
    <row r="1564" spans="1:7" x14ac:dyDescent="0.25">
      <c r="A1564" s="47">
        <v>44682</v>
      </c>
      <c r="B1564" s="48">
        <v>368</v>
      </c>
      <c r="C1564" s="48" t="s">
        <v>1354</v>
      </c>
      <c r="D1564" s="48">
        <v>175872</v>
      </c>
      <c r="E1564" s="48" t="s">
        <v>9</v>
      </c>
      <c r="F1564" s="48"/>
      <c r="G1564" s="49" t="s">
        <v>1070</v>
      </c>
    </row>
    <row r="1565" spans="1:7" x14ac:dyDescent="0.25">
      <c r="A1565" s="47">
        <v>44683</v>
      </c>
      <c r="B1565" s="48">
        <v>2218200875</v>
      </c>
      <c r="C1565" s="48" t="s">
        <v>1364</v>
      </c>
      <c r="D1565" s="48">
        <v>618607.43999999994</v>
      </c>
      <c r="E1565" s="48" t="s">
        <v>9</v>
      </c>
      <c r="F1565" s="48"/>
      <c r="G1565" s="49" t="s">
        <v>1070</v>
      </c>
    </row>
    <row r="1566" spans="1:7" x14ac:dyDescent="0.25">
      <c r="A1566" s="47">
        <v>44696</v>
      </c>
      <c r="B1566" s="48" t="s">
        <v>1365</v>
      </c>
      <c r="C1566" s="48" t="s">
        <v>1186</v>
      </c>
      <c r="D1566" s="48">
        <v>60118.66</v>
      </c>
      <c r="E1566" s="48" t="s">
        <v>9</v>
      </c>
      <c r="F1566" s="48"/>
      <c r="G1566" s="49" t="s">
        <v>1070</v>
      </c>
    </row>
    <row r="1567" spans="1:7" x14ac:dyDescent="0.25">
      <c r="A1567" s="47">
        <v>44696</v>
      </c>
      <c r="B1567" s="48" t="s">
        <v>1366</v>
      </c>
      <c r="C1567" s="48" t="s">
        <v>1186</v>
      </c>
      <c r="D1567" s="48">
        <v>27201.7</v>
      </c>
      <c r="E1567" s="48" t="s">
        <v>9</v>
      </c>
      <c r="F1567" s="48"/>
      <c r="G1567" s="49" t="s">
        <v>1070</v>
      </c>
    </row>
    <row r="1568" spans="1:7" x14ac:dyDescent="0.25">
      <c r="A1568" s="47">
        <v>44696</v>
      </c>
      <c r="B1568" s="48">
        <v>28</v>
      </c>
      <c r="C1568" s="48" t="s">
        <v>16</v>
      </c>
      <c r="D1568" s="48">
        <v>168592.94</v>
      </c>
      <c r="E1568" s="48" t="s">
        <v>9</v>
      </c>
      <c r="F1568" s="48"/>
      <c r="G1568" s="49" t="s">
        <v>1070</v>
      </c>
    </row>
    <row r="1569" spans="1:7" x14ac:dyDescent="0.25">
      <c r="A1569" s="47">
        <v>44706</v>
      </c>
      <c r="B1569" s="48" t="s">
        <v>1367</v>
      </c>
      <c r="C1569" s="48" t="s">
        <v>30</v>
      </c>
      <c r="D1569" s="48">
        <v>389476</v>
      </c>
      <c r="E1569" s="48" t="s">
        <v>9</v>
      </c>
      <c r="F1569" s="48"/>
      <c r="G1569" s="49" t="s">
        <v>1153</v>
      </c>
    </row>
    <row r="1570" spans="1:7" x14ac:dyDescent="0.25">
      <c r="A1570" s="47">
        <v>44707</v>
      </c>
      <c r="B1570" s="48">
        <v>12</v>
      </c>
      <c r="C1570" s="48" t="s">
        <v>1368</v>
      </c>
      <c r="D1570" s="48">
        <v>17815</v>
      </c>
      <c r="E1570" s="48" t="s">
        <v>9</v>
      </c>
      <c r="F1570" s="48"/>
      <c r="G1570" s="49" t="s">
        <v>1153</v>
      </c>
    </row>
    <row r="1571" spans="1:7" x14ac:dyDescent="0.25">
      <c r="A1571" s="47">
        <v>44707</v>
      </c>
      <c r="B1571" s="48">
        <v>11</v>
      </c>
      <c r="C1571" s="48" t="s">
        <v>1368</v>
      </c>
      <c r="D1571" s="48">
        <v>448356.21</v>
      </c>
      <c r="E1571" s="48" t="s">
        <v>9</v>
      </c>
      <c r="F1571" s="48"/>
      <c r="G1571" s="49" t="s">
        <v>1153</v>
      </c>
    </row>
    <row r="1572" spans="1:7" x14ac:dyDescent="0.25">
      <c r="A1572" s="47">
        <v>44712</v>
      </c>
      <c r="B1572" s="48" t="s">
        <v>1369</v>
      </c>
      <c r="C1572" s="48" t="s">
        <v>1370</v>
      </c>
      <c r="D1572" s="48">
        <v>479160</v>
      </c>
      <c r="E1572" s="48" t="s">
        <v>9</v>
      </c>
      <c r="F1572" s="48"/>
      <c r="G1572" s="49" t="s">
        <v>1093</v>
      </c>
    </row>
    <row r="1573" spans="1:7" x14ac:dyDescent="0.25">
      <c r="A1573" s="47">
        <v>44725</v>
      </c>
      <c r="B1573" s="48">
        <v>15</v>
      </c>
      <c r="C1573" s="48" t="s">
        <v>1368</v>
      </c>
      <c r="D1573" s="48">
        <v>168926.6</v>
      </c>
      <c r="E1573" s="48" t="s">
        <v>9</v>
      </c>
      <c r="F1573" s="48"/>
      <c r="G1573" s="49" t="s">
        <v>1153</v>
      </c>
    </row>
    <row r="1574" spans="1:7" x14ac:dyDescent="0.25">
      <c r="A1574" s="47">
        <v>44726</v>
      </c>
      <c r="B1574" s="48" t="s">
        <v>1371</v>
      </c>
      <c r="C1574" s="48" t="s">
        <v>1372</v>
      </c>
      <c r="D1574" s="48">
        <v>650000</v>
      </c>
      <c r="E1574" s="48" t="s">
        <v>9</v>
      </c>
      <c r="F1574" s="48"/>
      <c r="G1574" s="49" t="s">
        <v>1070</v>
      </c>
    </row>
    <row r="1575" spans="1:7" x14ac:dyDescent="0.25">
      <c r="A1575" s="47">
        <v>44727</v>
      </c>
      <c r="B1575" s="48" t="s">
        <v>1373</v>
      </c>
      <c r="C1575" s="48" t="s">
        <v>19</v>
      </c>
      <c r="D1575" s="48">
        <v>110747.74</v>
      </c>
      <c r="E1575" s="48" t="s">
        <v>9</v>
      </c>
      <c r="F1575" s="48"/>
      <c r="G1575" s="49" t="s">
        <v>1070</v>
      </c>
    </row>
    <row r="1576" spans="1:7" x14ac:dyDescent="0.25">
      <c r="A1576" s="47">
        <v>44728</v>
      </c>
      <c r="B1576" s="48">
        <v>43</v>
      </c>
      <c r="C1576" s="48" t="s">
        <v>1266</v>
      </c>
      <c r="D1576" s="48">
        <v>254936</v>
      </c>
      <c r="E1576" s="48" t="s">
        <v>9</v>
      </c>
      <c r="F1576" s="48"/>
      <c r="G1576" s="49" t="s">
        <v>507</v>
      </c>
    </row>
    <row r="1577" spans="1:7" x14ac:dyDescent="0.25">
      <c r="A1577" s="47">
        <v>44730</v>
      </c>
      <c r="B1577" s="48" t="s">
        <v>1374</v>
      </c>
      <c r="C1577" s="48" t="s">
        <v>1186</v>
      </c>
      <c r="D1577" s="48">
        <v>27648.3</v>
      </c>
      <c r="E1577" s="48" t="s">
        <v>9</v>
      </c>
      <c r="F1577" s="48"/>
      <c r="G1577" s="49" t="s">
        <v>1070</v>
      </c>
    </row>
    <row r="1578" spans="1:7" x14ac:dyDescent="0.25">
      <c r="A1578" s="47">
        <v>44742</v>
      </c>
      <c r="B1578" s="48" t="s">
        <v>1375</v>
      </c>
      <c r="C1578" s="48" t="s">
        <v>19</v>
      </c>
      <c r="D1578" s="48">
        <v>3334.9</v>
      </c>
      <c r="E1578" s="48" t="s">
        <v>9</v>
      </c>
      <c r="F1578" s="48"/>
      <c r="G1578" s="49" t="s">
        <v>1070</v>
      </c>
    </row>
    <row r="1579" spans="1:7" x14ac:dyDescent="0.25">
      <c r="A1579" s="47">
        <v>44742</v>
      </c>
      <c r="B1579" s="48">
        <v>2606</v>
      </c>
      <c r="C1579" s="48" t="s">
        <v>514</v>
      </c>
      <c r="D1579" s="48">
        <v>40068.92</v>
      </c>
      <c r="E1579" s="48" t="s">
        <v>9</v>
      </c>
      <c r="F1579" s="48"/>
      <c r="G1579" s="49" t="s">
        <v>781</v>
      </c>
    </row>
    <row r="1580" spans="1:7" x14ac:dyDescent="0.25">
      <c r="A1580" s="47">
        <v>44742</v>
      </c>
      <c r="B1580" s="48">
        <v>2517</v>
      </c>
      <c r="C1580" s="48" t="s">
        <v>514</v>
      </c>
      <c r="D1580" s="48">
        <v>111478.08</v>
      </c>
      <c r="E1580" s="48" t="s">
        <v>9</v>
      </c>
      <c r="F1580" s="48"/>
      <c r="G1580" s="49" t="s">
        <v>781</v>
      </c>
    </row>
    <row r="1581" spans="1:7" x14ac:dyDescent="0.25">
      <c r="A1581" s="47">
        <v>44742</v>
      </c>
      <c r="B1581" s="48">
        <v>2627</v>
      </c>
      <c r="C1581" s="48" t="s">
        <v>514</v>
      </c>
      <c r="D1581" s="48">
        <v>9730.64</v>
      </c>
      <c r="E1581" s="48" t="s">
        <v>9</v>
      </c>
      <c r="F1581" s="48"/>
      <c r="G1581" s="49" t="s">
        <v>781</v>
      </c>
    </row>
    <row r="1582" spans="1:7" x14ac:dyDescent="0.25">
      <c r="A1582" s="47">
        <v>44743</v>
      </c>
      <c r="B1582" s="48">
        <v>1261102213</v>
      </c>
      <c r="C1582" s="48" t="s">
        <v>224</v>
      </c>
      <c r="D1582" s="48">
        <v>4721</v>
      </c>
      <c r="E1582" s="48" t="s">
        <v>9</v>
      </c>
      <c r="F1582" s="48"/>
      <c r="G1582" s="49" t="s">
        <v>1093</v>
      </c>
    </row>
    <row r="1583" spans="1:7" x14ac:dyDescent="0.25">
      <c r="A1583" s="47">
        <v>44762</v>
      </c>
      <c r="B1583" s="48" t="s">
        <v>1376</v>
      </c>
      <c r="C1583" s="48" t="s">
        <v>1186</v>
      </c>
      <c r="D1583" s="48">
        <v>111343.56</v>
      </c>
      <c r="E1583" s="48" t="s">
        <v>9</v>
      </c>
      <c r="F1583" s="48"/>
      <c r="G1583" s="49" t="s">
        <v>1070</v>
      </c>
    </row>
    <row r="1584" spans="1:7" x14ac:dyDescent="0.25">
      <c r="A1584" s="47">
        <v>44762</v>
      </c>
      <c r="B1584" s="48" t="s">
        <v>1377</v>
      </c>
      <c r="C1584" s="48" t="s">
        <v>1186</v>
      </c>
      <c r="D1584" s="48">
        <v>77126.960000000006</v>
      </c>
      <c r="E1584" s="48" t="s">
        <v>9</v>
      </c>
      <c r="F1584" s="48"/>
      <c r="G1584" s="49" t="s">
        <v>1070</v>
      </c>
    </row>
    <row r="1585" spans="1:7" x14ac:dyDescent="0.25">
      <c r="A1585" s="47">
        <v>44762</v>
      </c>
      <c r="B1585" s="48" t="s">
        <v>1378</v>
      </c>
      <c r="C1585" s="48" t="s">
        <v>1186</v>
      </c>
      <c r="D1585" s="48">
        <v>18683.060000000001</v>
      </c>
      <c r="E1585" s="48" t="s">
        <v>9</v>
      </c>
      <c r="F1585" s="48"/>
      <c r="G1585" s="49" t="s">
        <v>1070</v>
      </c>
    </row>
    <row r="1586" spans="1:7" x14ac:dyDescent="0.25">
      <c r="A1586" s="47">
        <v>44762</v>
      </c>
      <c r="B1586" s="48" t="s">
        <v>1379</v>
      </c>
      <c r="C1586" s="48" t="s">
        <v>1186</v>
      </c>
      <c r="D1586" s="48">
        <v>18767.8</v>
      </c>
      <c r="E1586" s="48" t="s">
        <v>9</v>
      </c>
      <c r="F1586" s="48"/>
      <c r="G1586" s="49" t="s">
        <v>1070</v>
      </c>
    </row>
    <row r="1587" spans="1:7" x14ac:dyDescent="0.25">
      <c r="A1587" s="47">
        <v>44772</v>
      </c>
      <c r="B1587" s="48">
        <v>2114211233</v>
      </c>
      <c r="C1587" s="48" t="s">
        <v>1364</v>
      </c>
      <c r="D1587" s="48">
        <v>868455.35</v>
      </c>
      <c r="E1587" s="48" t="s">
        <v>9</v>
      </c>
      <c r="F1587" s="48"/>
      <c r="G1587" s="49" t="s">
        <v>1070</v>
      </c>
    </row>
    <row r="1588" spans="1:7" x14ac:dyDescent="0.25">
      <c r="A1588" s="47">
        <v>44772</v>
      </c>
      <c r="B1588" s="48">
        <v>21</v>
      </c>
      <c r="C1588" s="48" t="s">
        <v>1380</v>
      </c>
      <c r="D1588" s="48">
        <v>177618</v>
      </c>
      <c r="E1588" s="48" t="s">
        <v>9</v>
      </c>
      <c r="F1588" s="48"/>
      <c r="G1588" s="49" t="s">
        <v>1070</v>
      </c>
    </row>
    <row r="1589" spans="1:7" x14ac:dyDescent="0.25">
      <c r="A1589" s="47">
        <v>44789</v>
      </c>
      <c r="B1589" s="48" t="s">
        <v>1381</v>
      </c>
      <c r="C1589" s="48" t="s">
        <v>110</v>
      </c>
      <c r="D1589" s="48">
        <v>34725</v>
      </c>
      <c r="E1589" s="48" t="s">
        <v>9</v>
      </c>
      <c r="F1589" s="48"/>
      <c r="G1589" s="49" t="s">
        <v>1070</v>
      </c>
    </row>
    <row r="1590" spans="1:7" x14ac:dyDescent="0.25">
      <c r="A1590" s="47">
        <v>44791</v>
      </c>
      <c r="B1590" s="48" t="s">
        <v>1382</v>
      </c>
      <c r="C1590" s="48" t="s">
        <v>1163</v>
      </c>
      <c r="D1590" s="48">
        <v>435668</v>
      </c>
      <c r="E1590" s="48" t="s">
        <v>9</v>
      </c>
      <c r="F1590" s="48"/>
      <c r="G1590" s="49" t="s">
        <v>1070</v>
      </c>
    </row>
    <row r="1591" spans="1:7" x14ac:dyDescent="0.25">
      <c r="A1591" s="47">
        <v>44804</v>
      </c>
      <c r="B1591" s="48">
        <v>322</v>
      </c>
      <c r="C1591" s="48" t="s">
        <v>1207</v>
      </c>
      <c r="D1591" s="48">
        <v>196708</v>
      </c>
      <c r="E1591" s="48" t="s">
        <v>9</v>
      </c>
      <c r="F1591" s="48"/>
      <c r="G1591" s="49" t="s">
        <v>1070</v>
      </c>
    </row>
    <row r="1592" spans="1:7" x14ac:dyDescent="0.25">
      <c r="A1592" s="47">
        <v>44804</v>
      </c>
      <c r="B1592" s="48">
        <v>320</v>
      </c>
      <c r="C1592" s="48" t="s">
        <v>1207</v>
      </c>
      <c r="D1592" s="48">
        <v>336104.36</v>
      </c>
      <c r="E1592" s="48" t="s">
        <v>9</v>
      </c>
      <c r="F1592" s="48"/>
      <c r="G1592" s="49" t="s">
        <v>1070</v>
      </c>
    </row>
    <row r="1593" spans="1:7" x14ac:dyDescent="0.25">
      <c r="A1593" s="47">
        <v>44814</v>
      </c>
      <c r="B1593" s="48" t="s">
        <v>1383</v>
      </c>
      <c r="C1593" s="48" t="s">
        <v>1357</v>
      </c>
      <c r="D1593" s="48">
        <v>160003.46</v>
      </c>
      <c r="E1593" s="48" t="s">
        <v>9</v>
      </c>
      <c r="F1593" s="48"/>
      <c r="G1593" s="49" t="s">
        <v>781</v>
      </c>
    </row>
    <row r="1594" spans="1:7" x14ac:dyDescent="0.25">
      <c r="A1594" s="47">
        <v>44814</v>
      </c>
      <c r="B1594" s="48" t="s">
        <v>1384</v>
      </c>
      <c r="C1594" s="52" t="s">
        <v>1385</v>
      </c>
      <c r="D1594" s="48">
        <v>27000</v>
      </c>
      <c r="E1594" s="48" t="s">
        <v>9</v>
      </c>
      <c r="F1594" s="48"/>
      <c r="G1594" s="49" t="s">
        <v>1070</v>
      </c>
    </row>
    <row r="1595" spans="1:7" x14ac:dyDescent="0.25">
      <c r="A1595" s="47">
        <v>44814</v>
      </c>
      <c r="B1595" s="48">
        <v>340</v>
      </c>
      <c r="C1595" s="48" t="s">
        <v>1207</v>
      </c>
      <c r="D1595" s="48">
        <v>292770.5</v>
      </c>
      <c r="E1595" s="48" t="s">
        <v>9</v>
      </c>
      <c r="F1595" s="48"/>
      <c r="G1595" s="49" t="s">
        <v>1070</v>
      </c>
    </row>
    <row r="1596" spans="1:7" x14ac:dyDescent="0.25">
      <c r="A1596" s="47">
        <v>44814</v>
      </c>
      <c r="B1596" s="48">
        <v>354</v>
      </c>
      <c r="C1596" s="48" t="s">
        <v>1241</v>
      </c>
      <c r="D1596" s="48">
        <v>1805745.72</v>
      </c>
      <c r="E1596" s="48" t="s">
        <v>9</v>
      </c>
      <c r="F1596" s="48"/>
      <c r="G1596" s="49" t="s">
        <v>1242</v>
      </c>
    </row>
    <row r="1597" spans="1:7" x14ac:dyDescent="0.25">
      <c r="A1597" s="47">
        <v>44814</v>
      </c>
      <c r="B1597" s="48">
        <v>422</v>
      </c>
      <c r="C1597" s="48" t="s">
        <v>1241</v>
      </c>
      <c r="D1597" s="48">
        <v>1632466</v>
      </c>
      <c r="E1597" s="48" t="s">
        <v>9</v>
      </c>
      <c r="F1597" s="48"/>
      <c r="G1597" s="49" t="s">
        <v>1242</v>
      </c>
    </row>
    <row r="1598" spans="1:7" x14ac:dyDescent="0.25">
      <c r="A1598" s="47">
        <v>44840</v>
      </c>
      <c r="B1598" s="48" t="s">
        <v>1386</v>
      </c>
      <c r="C1598" s="48" t="s">
        <v>1387</v>
      </c>
      <c r="D1598" s="48">
        <v>132300</v>
      </c>
      <c r="E1598" s="48" t="s">
        <v>9</v>
      </c>
      <c r="F1598" s="48"/>
      <c r="G1598" s="49" t="s">
        <v>1242</v>
      </c>
    </row>
    <row r="1599" spans="1:7" x14ac:dyDescent="0.25">
      <c r="A1599" s="47">
        <v>44840</v>
      </c>
      <c r="B1599" s="48">
        <v>442</v>
      </c>
      <c r="C1599" s="48" t="s">
        <v>1241</v>
      </c>
      <c r="D1599" s="48">
        <v>1649121</v>
      </c>
      <c r="E1599" s="48" t="s">
        <v>9</v>
      </c>
      <c r="F1599" s="48"/>
      <c r="G1599" s="49" t="s">
        <v>1242</v>
      </c>
    </row>
    <row r="1600" spans="1:7" x14ac:dyDescent="0.25">
      <c r="A1600" s="47">
        <v>44895</v>
      </c>
      <c r="B1600" s="48">
        <v>770</v>
      </c>
      <c r="C1600" s="48" t="s">
        <v>463</v>
      </c>
      <c r="D1600" s="48">
        <v>77000</v>
      </c>
      <c r="E1600" s="48" t="s">
        <v>9</v>
      </c>
      <c r="F1600" s="48"/>
      <c r="G1600" s="49" t="s">
        <v>1230</v>
      </c>
    </row>
    <row r="1601" spans="1:7" x14ac:dyDescent="0.25">
      <c r="A1601" s="47">
        <v>44895</v>
      </c>
      <c r="B1601" s="48">
        <v>485</v>
      </c>
      <c r="C1601" s="48" t="s">
        <v>1207</v>
      </c>
      <c r="D1601" s="48">
        <v>68499.199999999997</v>
      </c>
      <c r="E1601" s="48" t="s">
        <v>9</v>
      </c>
      <c r="F1601" s="48"/>
      <c r="G1601" s="49" t="s">
        <v>1070</v>
      </c>
    </row>
    <row r="1602" spans="1:7" x14ac:dyDescent="0.25">
      <c r="A1602" s="47">
        <v>44895</v>
      </c>
      <c r="B1602" s="48">
        <v>430607744</v>
      </c>
      <c r="C1602" s="48" t="s">
        <v>1354</v>
      </c>
      <c r="D1602" s="48">
        <v>2736182</v>
      </c>
      <c r="E1602" s="48" t="s">
        <v>9</v>
      </c>
      <c r="F1602" s="48"/>
      <c r="G1602" s="49" t="s">
        <v>1070</v>
      </c>
    </row>
    <row r="1603" spans="1:7" x14ac:dyDescent="0.25">
      <c r="A1603" s="47">
        <v>44895</v>
      </c>
      <c r="B1603" s="48">
        <v>4</v>
      </c>
      <c r="C1603" s="48" t="s">
        <v>1354</v>
      </c>
      <c r="D1603" s="48">
        <v>650000</v>
      </c>
      <c r="E1603" s="48" t="s">
        <v>9</v>
      </c>
      <c r="F1603" s="48"/>
      <c r="G1603" s="49" t="s">
        <v>1070</v>
      </c>
    </row>
    <row r="1604" spans="1:7" x14ac:dyDescent="0.25">
      <c r="A1604" s="47">
        <v>44926</v>
      </c>
      <c r="B1604" s="48" t="s">
        <v>1388</v>
      </c>
      <c r="C1604" s="48" t="s">
        <v>30</v>
      </c>
      <c r="D1604" s="48">
        <v>8580.51</v>
      </c>
      <c r="E1604" s="48" t="s">
        <v>9</v>
      </c>
      <c r="F1604" s="48"/>
      <c r="G1604" s="49" t="s">
        <v>1153</v>
      </c>
    </row>
    <row r="1605" spans="1:7" x14ac:dyDescent="0.25">
      <c r="A1605" s="47">
        <v>44942</v>
      </c>
      <c r="B1605" s="48">
        <v>2079</v>
      </c>
      <c r="C1605" s="48" t="s">
        <v>1163</v>
      </c>
      <c r="D1605" s="48">
        <v>67574</v>
      </c>
      <c r="E1605" s="48" t="s">
        <v>9</v>
      </c>
      <c r="F1605" s="48"/>
      <c r="G1605" s="49" t="s">
        <v>1070</v>
      </c>
    </row>
    <row r="1606" spans="1:7" x14ac:dyDescent="0.25">
      <c r="A1606" s="47">
        <v>44954</v>
      </c>
      <c r="B1606" s="48" t="s">
        <v>1389</v>
      </c>
      <c r="C1606" s="48" t="s">
        <v>30</v>
      </c>
      <c r="D1606" s="48">
        <v>8580.5</v>
      </c>
      <c r="E1606" s="48" t="s">
        <v>9</v>
      </c>
      <c r="F1606" s="48"/>
      <c r="G1606" s="49" t="s">
        <v>1153</v>
      </c>
    </row>
    <row r="1607" spans="1:7" x14ac:dyDescent="0.25">
      <c r="A1607" s="47">
        <v>44974</v>
      </c>
      <c r="B1607" s="48" t="s">
        <v>1390</v>
      </c>
      <c r="C1607" s="48" t="s">
        <v>1163</v>
      </c>
      <c r="D1607" s="48">
        <v>57825</v>
      </c>
      <c r="E1607" s="48" t="s">
        <v>9</v>
      </c>
      <c r="F1607" s="48"/>
      <c r="G1607" s="49" t="s">
        <v>1070</v>
      </c>
    </row>
    <row r="1608" spans="1:7" x14ac:dyDescent="0.25">
      <c r="A1608" s="47">
        <v>45008</v>
      </c>
      <c r="B1608" s="48" t="s">
        <v>1391</v>
      </c>
      <c r="C1608" s="48" t="s">
        <v>1163</v>
      </c>
      <c r="D1608" s="48">
        <v>8993.24</v>
      </c>
      <c r="E1608" s="48" t="s">
        <v>9</v>
      </c>
      <c r="F1608" s="48"/>
      <c r="G1608" s="49" t="s">
        <v>1070</v>
      </c>
    </row>
    <row r="1609" spans="1:7" x14ac:dyDescent="0.25">
      <c r="A1609" s="47">
        <v>45016</v>
      </c>
      <c r="B1609" s="48">
        <v>1275</v>
      </c>
      <c r="C1609" s="48" t="s">
        <v>30</v>
      </c>
      <c r="D1609" s="48">
        <v>29491.52</v>
      </c>
      <c r="E1609" s="48" t="s">
        <v>9</v>
      </c>
      <c r="F1609" s="48"/>
      <c r="G1609" s="49" t="s">
        <v>1153</v>
      </c>
    </row>
    <row r="1610" spans="1:7" x14ac:dyDescent="0.25">
      <c r="A1610" s="47">
        <v>45016</v>
      </c>
      <c r="B1610" s="48">
        <v>1274</v>
      </c>
      <c r="C1610" s="48" t="s">
        <v>30</v>
      </c>
      <c r="D1610" s="48">
        <v>234660.25</v>
      </c>
      <c r="E1610" s="48" t="s">
        <v>9</v>
      </c>
      <c r="F1610" s="48"/>
      <c r="G1610" s="49" t="s">
        <v>1153</v>
      </c>
    </row>
    <row r="1611" spans="1:7" x14ac:dyDescent="0.25">
      <c r="A1611" s="47">
        <v>45016</v>
      </c>
      <c r="B1611" s="48">
        <v>930</v>
      </c>
      <c r="C1611" s="48" t="s">
        <v>30</v>
      </c>
      <c r="D1611" s="48">
        <v>515645.29</v>
      </c>
      <c r="E1611" s="48" t="s">
        <v>9</v>
      </c>
      <c r="F1611" s="48"/>
      <c r="G1611" s="49" t="s">
        <v>1153</v>
      </c>
    </row>
    <row r="1612" spans="1:7" x14ac:dyDescent="0.25">
      <c r="A1612" s="47">
        <v>45016</v>
      </c>
      <c r="B1612" s="48">
        <v>928</v>
      </c>
      <c r="C1612" s="48" t="s">
        <v>30</v>
      </c>
      <c r="D1612" s="48">
        <v>364930.52</v>
      </c>
      <c r="E1612" s="48" t="s">
        <v>9</v>
      </c>
      <c r="F1612" s="48"/>
      <c r="G1612" s="49" t="s">
        <v>1153</v>
      </c>
    </row>
    <row r="1613" spans="1:7" x14ac:dyDescent="0.25">
      <c r="A1613" s="47">
        <v>45016</v>
      </c>
      <c r="B1613" s="48">
        <v>918</v>
      </c>
      <c r="C1613" s="48" t="s">
        <v>30</v>
      </c>
      <c r="D1613" s="48">
        <v>6655.36</v>
      </c>
      <c r="E1613" s="48" t="s">
        <v>9</v>
      </c>
      <c r="F1613" s="48"/>
      <c r="G1613" s="49" t="s">
        <v>1153</v>
      </c>
    </row>
    <row r="1614" spans="1:7" x14ac:dyDescent="0.25">
      <c r="A1614" s="47">
        <v>45016</v>
      </c>
      <c r="B1614" s="48">
        <v>917</v>
      </c>
      <c r="C1614" s="48" t="s">
        <v>30</v>
      </c>
      <c r="D1614" s="48">
        <v>39932.160000000003</v>
      </c>
      <c r="E1614" s="48" t="s">
        <v>9</v>
      </c>
      <c r="F1614" s="48"/>
      <c r="G1614" s="49" t="s">
        <v>1153</v>
      </c>
    </row>
    <row r="1615" spans="1:7" x14ac:dyDescent="0.25">
      <c r="A1615" s="47">
        <v>45016</v>
      </c>
      <c r="B1615" s="48">
        <v>595</v>
      </c>
      <c r="C1615" s="48" t="s">
        <v>30</v>
      </c>
      <c r="D1615" s="48">
        <v>24025.41</v>
      </c>
      <c r="E1615" s="48" t="s">
        <v>9</v>
      </c>
      <c r="F1615" s="48"/>
      <c r="G1615" s="49" t="s">
        <v>1153</v>
      </c>
    </row>
    <row r="1616" spans="1:7" x14ac:dyDescent="0.25">
      <c r="A1616" s="47">
        <v>45016</v>
      </c>
      <c r="B1616" s="48">
        <v>207</v>
      </c>
      <c r="C1616" s="48" t="s">
        <v>30</v>
      </c>
      <c r="D1616" s="48">
        <v>8392.3799999999992</v>
      </c>
      <c r="E1616" s="48" t="s">
        <v>9</v>
      </c>
      <c r="F1616" s="48"/>
      <c r="G1616" s="49" t="s">
        <v>1153</v>
      </c>
    </row>
    <row r="1617" spans="1:7" x14ac:dyDescent="0.25">
      <c r="A1617" s="47">
        <v>44895</v>
      </c>
      <c r="B1617" s="48" t="s">
        <v>1392</v>
      </c>
      <c r="C1617" s="48" t="s">
        <v>1229</v>
      </c>
      <c r="D1617" s="48">
        <v>2598000</v>
      </c>
      <c r="E1617" s="48" t="s">
        <v>9</v>
      </c>
      <c r="F1617" s="48"/>
      <c r="G1617" s="49" t="s">
        <v>1230</v>
      </c>
    </row>
    <row r="1618" spans="1:7" x14ac:dyDescent="0.25">
      <c r="A1618" s="47">
        <v>44654</v>
      </c>
      <c r="B1618" s="48">
        <v>48</v>
      </c>
      <c r="C1618" s="52" t="s">
        <v>713</v>
      </c>
      <c r="D1618" s="48">
        <v>8800</v>
      </c>
      <c r="E1618" s="48" t="s">
        <v>9</v>
      </c>
      <c r="F1618" s="48"/>
      <c r="G1618" s="49" t="s">
        <v>1070</v>
      </c>
    </row>
    <row r="1619" spans="1:7" x14ac:dyDescent="0.25">
      <c r="A1619" s="47">
        <v>44681</v>
      </c>
      <c r="B1619" s="48">
        <v>44</v>
      </c>
      <c r="C1619" s="52" t="s">
        <v>713</v>
      </c>
      <c r="D1619" s="48">
        <v>6580</v>
      </c>
      <c r="E1619" s="48" t="s">
        <v>9</v>
      </c>
      <c r="F1619" s="48"/>
      <c r="G1619" s="49" t="s">
        <v>1070</v>
      </c>
    </row>
    <row r="1620" spans="1:7" x14ac:dyDescent="0.25">
      <c r="A1620" s="47">
        <v>44681</v>
      </c>
      <c r="B1620" s="48">
        <v>37</v>
      </c>
      <c r="C1620" s="52" t="s">
        <v>713</v>
      </c>
      <c r="D1620" s="48">
        <v>9400</v>
      </c>
      <c r="E1620" s="48" t="s">
        <v>9</v>
      </c>
      <c r="F1620" s="48"/>
      <c r="G1620" s="49" t="s">
        <v>1070</v>
      </c>
    </row>
    <row r="1621" spans="1:7" x14ac:dyDescent="0.25">
      <c r="A1621" s="47">
        <v>44718</v>
      </c>
      <c r="B1621" s="48">
        <v>49</v>
      </c>
      <c r="C1621" s="52" t="s">
        <v>713</v>
      </c>
      <c r="D1621" s="48">
        <v>9500</v>
      </c>
      <c r="E1621" s="48" t="s">
        <v>9</v>
      </c>
      <c r="F1621" s="48"/>
      <c r="G1621" s="49" t="s">
        <v>1070</v>
      </c>
    </row>
    <row r="1622" spans="1:7" x14ac:dyDescent="0.25">
      <c r="A1622" s="47">
        <v>44725</v>
      </c>
      <c r="B1622" s="48">
        <v>51</v>
      </c>
      <c r="C1622" s="52" t="s">
        <v>713</v>
      </c>
      <c r="D1622" s="48">
        <v>10200</v>
      </c>
      <c r="E1622" s="48" t="s">
        <v>9</v>
      </c>
      <c r="F1622" s="48"/>
      <c r="G1622" s="49" t="s">
        <v>1070</v>
      </c>
    </row>
    <row r="1623" spans="1:7" x14ac:dyDescent="0.25">
      <c r="A1623" s="47">
        <v>44725</v>
      </c>
      <c r="B1623" s="48">
        <v>47</v>
      </c>
      <c r="C1623" s="52" t="s">
        <v>713</v>
      </c>
      <c r="D1623" s="48">
        <v>9500</v>
      </c>
      <c r="E1623" s="48" t="s">
        <v>9</v>
      </c>
      <c r="F1623" s="48"/>
      <c r="G1623" s="49" t="s">
        <v>1070</v>
      </c>
    </row>
    <row r="1624" spans="1:7" x14ac:dyDescent="0.25">
      <c r="A1624" s="47">
        <v>44742</v>
      </c>
      <c r="B1624" s="48">
        <v>91</v>
      </c>
      <c r="C1624" s="52" t="s">
        <v>713</v>
      </c>
      <c r="D1624" s="48">
        <v>10500</v>
      </c>
      <c r="E1624" s="48" t="s">
        <v>9</v>
      </c>
      <c r="F1624" s="48"/>
      <c r="G1624" s="49" t="s">
        <v>1070</v>
      </c>
    </row>
    <row r="1625" spans="1:7" x14ac:dyDescent="0.25">
      <c r="A1625" s="47">
        <v>44770</v>
      </c>
      <c r="B1625" s="51">
        <v>105104</v>
      </c>
      <c r="C1625" s="52" t="s">
        <v>713</v>
      </c>
      <c r="D1625" s="48">
        <v>10200</v>
      </c>
      <c r="E1625" s="48" t="s">
        <v>9</v>
      </c>
      <c r="F1625" s="48"/>
      <c r="G1625" s="49" t="s">
        <v>1070</v>
      </c>
    </row>
    <row r="1626" spans="1:7" x14ac:dyDescent="0.25">
      <c r="A1626" s="47">
        <v>44791</v>
      </c>
      <c r="B1626" s="48">
        <v>52</v>
      </c>
      <c r="C1626" s="52" t="s">
        <v>713</v>
      </c>
      <c r="D1626" s="48">
        <v>9200</v>
      </c>
      <c r="E1626" s="48" t="s">
        <v>9</v>
      </c>
      <c r="F1626" s="48"/>
      <c r="G1626" s="49" t="s">
        <v>1070</v>
      </c>
    </row>
    <row r="1627" spans="1:7" x14ac:dyDescent="0.25">
      <c r="A1627" s="47">
        <v>44791</v>
      </c>
      <c r="B1627" s="48">
        <v>54</v>
      </c>
      <c r="C1627" s="52" t="s">
        <v>713</v>
      </c>
      <c r="D1627" s="48">
        <v>8000</v>
      </c>
      <c r="E1627" s="48" t="s">
        <v>9</v>
      </c>
      <c r="F1627" s="48"/>
      <c r="G1627" s="49" t="s">
        <v>1070</v>
      </c>
    </row>
    <row r="1628" spans="1:7" x14ac:dyDescent="0.25">
      <c r="A1628" s="47">
        <v>44819</v>
      </c>
      <c r="B1628" s="48">
        <v>98</v>
      </c>
      <c r="C1628" s="52" t="s">
        <v>713</v>
      </c>
      <c r="D1628" s="48">
        <v>9000</v>
      </c>
      <c r="E1628" s="48" t="s">
        <v>9</v>
      </c>
      <c r="F1628" s="48"/>
      <c r="G1628" s="49" t="s">
        <v>1070</v>
      </c>
    </row>
    <row r="1629" spans="1:7" x14ac:dyDescent="0.25">
      <c r="A1629" s="47">
        <v>44867</v>
      </c>
      <c r="B1629" s="48" t="s">
        <v>1393</v>
      </c>
      <c r="C1629" s="52" t="s">
        <v>713</v>
      </c>
      <c r="D1629" s="48">
        <v>9000</v>
      </c>
      <c r="E1629" s="48" t="s">
        <v>9</v>
      </c>
      <c r="F1629" s="48"/>
      <c r="G1629" s="49" t="s">
        <v>1070</v>
      </c>
    </row>
    <row r="1630" spans="1:7" x14ac:dyDescent="0.25">
      <c r="A1630" s="47">
        <v>44867</v>
      </c>
      <c r="B1630" s="48" t="s">
        <v>1350</v>
      </c>
      <c r="C1630" s="52" t="s">
        <v>713</v>
      </c>
      <c r="D1630" s="48">
        <v>14180</v>
      </c>
      <c r="E1630" s="48" t="s">
        <v>9</v>
      </c>
      <c r="F1630" s="48"/>
      <c r="G1630" s="49" t="s">
        <v>1070</v>
      </c>
    </row>
    <row r="1631" spans="1:7" x14ac:dyDescent="0.25">
      <c r="A1631" s="47">
        <v>44895</v>
      </c>
      <c r="B1631" s="48">
        <v>11</v>
      </c>
      <c r="C1631" s="52" t="s">
        <v>713</v>
      </c>
      <c r="D1631" s="48">
        <v>18400</v>
      </c>
      <c r="E1631" s="48" t="s">
        <v>9</v>
      </c>
      <c r="F1631" s="48"/>
      <c r="G1631" s="49" t="s">
        <v>1070</v>
      </c>
    </row>
    <row r="1632" spans="1:7" x14ac:dyDescent="0.25">
      <c r="A1632" s="47">
        <v>44932</v>
      </c>
      <c r="B1632" s="48">
        <v>31</v>
      </c>
      <c r="C1632" s="52" t="s">
        <v>713</v>
      </c>
      <c r="D1632" s="48">
        <v>6300</v>
      </c>
      <c r="E1632" s="48" t="s">
        <v>9</v>
      </c>
      <c r="F1632" s="48"/>
      <c r="G1632" s="49" t="s">
        <v>1070</v>
      </c>
    </row>
    <row r="1633" spans="1:7" x14ac:dyDescent="0.25">
      <c r="A1633" s="47">
        <v>44938</v>
      </c>
      <c r="B1633" s="48">
        <v>23</v>
      </c>
      <c r="C1633" s="52" t="s">
        <v>713</v>
      </c>
      <c r="D1633" s="48">
        <v>5110</v>
      </c>
      <c r="E1633" s="48" t="s">
        <v>9</v>
      </c>
      <c r="F1633" s="48"/>
      <c r="G1633" s="49" t="s">
        <v>1070</v>
      </c>
    </row>
    <row r="1634" spans="1:7" x14ac:dyDescent="0.25">
      <c r="A1634" s="47">
        <v>44943</v>
      </c>
      <c r="B1634" s="48" t="s">
        <v>1394</v>
      </c>
      <c r="C1634" s="52" t="s">
        <v>713</v>
      </c>
      <c r="D1634" s="48">
        <v>6300</v>
      </c>
      <c r="E1634" s="48" t="s">
        <v>9</v>
      </c>
      <c r="F1634" s="48"/>
      <c r="G1634" s="49" t="s">
        <v>1070</v>
      </c>
    </row>
    <row r="1635" spans="1:7" x14ac:dyDescent="0.25">
      <c r="A1635" s="47">
        <v>44754</v>
      </c>
      <c r="B1635" s="48" t="s">
        <v>1395</v>
      </c>
      <c r="C1635" s="48" t="s">
        <v>1396</v>
      </c>
      <c r="D1635" s="48">
        <v>10683000</v>
      </c>
      <c r="E1635" s="48" t="s">
        <v>9</v>
      </c>
      <c r="F1635" s="48"/>
      <c r="G1635" s="49" t="s">
        <v>781</v>
      </c>
    </row>
    <row r="1636" spans="1:7" x14ac:dyDescent="0.25">
      <c r="A1636" s="47">
        <v>44895</v>
      </c>
      <c r="B1636" s="48">
        <v>13003</v>
      </c>
      <c r="C1636" s="52" t="s">
        <v>1397</v>
      </c>
      <c r="D1636" s="48">
        <v>15262</v>
      </c>
      <c r="E1636" s="48" t="s">
        <v>9</v>
      </c>
      <c r="F1636" s="48"/>
      <c r="G1636" s="49" t="s">
        <v>1070</v>
      </c>
    </row>
    <row r="1637" spans="1:7" x14ac:dyDescent="0.25">
      <c r="A1637" s="47">
        <v>44895</v>
      </c>
      <c r="B1637" s="48" t="s">
        <v>1398</v>
      </c>
      <c r="C1637" s="52" t="s">
        <v>1399</v>
      </c>
      <c r="D1637" s="48">
        <v>184542</v>
      </c>
      <c r="E1637" s="48" t="s">
        <v>9</v>
      </c>
      <c r="F1637" s="48"/>
      <c r="G1637" s="49" t="s">
        <v>1070</v>
      </c>
    </row>
    <row r="1638" spans="1:7" x14ac:dyDescent="0.25">
      <c r="A1638" s="47">
        <v>44762</v>
      </c>
      <c r="B1638" s="48">
        <v>5332</v>
      </c>
      <c r="C1638" s="48" t="s">
        <v>1234</v>
      </c>
      <c r="D1638" s="48">
        <v>8000</v>
      </c>
      <c r="E1638" s="48" t="s">
        <v>9</v>
      </c>
      <c r="F1638" s="48"/>
      <c r="G1638" s="49" t="s">
        <v>1153</v>
      </c>
    </row>
    <row r="1639" spans="1:7" x14ac:dyDescent="0.25">
      <c r="A1639" s="47">
        <v>44861</v>
      </c>
      <c r="B1639" s="48">
        <v>187</v>
      </c>
      <c r="C1639" s="52" t="s">
        <v>1400</v>
      </c>
      <c r="D1639" s="48">
        <v>29000</v>
      </c>
      <c r="E1639" s="48" t="s">
        <v>23</v>
      </c>
      <c r="F1639" s="48" t="s">
        <v>772</v>
      </c>
      <c r="G1639" s="49" t="s">
        <v>1401</v>
      </c>
    </row>
    <row r="1640" spans="1:7" x14ac:dyDescent="0.25">
      <c r="A1640" s="47">
        <v>45016</v>
      </c>
      <c r="B1640" s="48"/>
      <c r="C1640" s="52" t="s">
        <v>1402</v>
      </c>
      <c r="D1640" s="48">
        <v>70000</v>
      </c>
      <c r="E1640" s="48" t="s">
        <v>9</v>
      </c>
      <c r="F1640" s="48"/>
      <c r="G1640" s="49" t="s">
        <v>1401</v>
      </c>
    </row>
    <row r="1641" spans="1:7" x14ac:dyDescent="0.25">
      <c r="A1641" s="47">
        <v>45016</v>
      </c>
      <c r="B1641" s="48"/>
      <c r="C1641" s="52" t="s">
        <v>1403</v>
      </c>
      <c r="D1641" s="48">
        <v>48135</v>
      </c>
      <c r="E1641" s="48" t="s">
        <v>9</v>
      </c>
      <c r="F1641" s="48"/>
      <c r="G1641" s="49" t="s">
        <v>1070</v>
      </c>
    </row>
    <row r="1642" spans="1:7" x14ac:dyDescent="0.25">
      <c r="A1642" s="47">
        <v>44791</v>
      </c>
      <c r="B1642" s="48">
        <v>36</v>
      </c>
      <c r="C1642" s="52" t="s">
        <v>417</v>
      </c>
      <c r="D1642" s="48">
        <v>291550</v>
      </c>
      <c r="E1642" s="48" t="s">
        <v>9</v>
      </c>
      <c r="F1642" s="48"/>
      <c r="G1642" s="49" t="s">
        <v>1278</v>
      </c>
    </row>
    <row r="1643" spans="1:7" x14ac:dyDescent="0.25">
      <c r="A1643" s="47">
        <v>44791</v>
      </c>
      <c r="B1643" s="48">
        <v>37</v>
      </c>
      <c r="C1643" s="52" t="s">
        <v>417</v>
      </c>
      <c r="D1643" s="48">
        <v>98640</v>
      </c>
      <c r="E1643" s="48" t="s">
        <v>9</v>
      </c>
      <c r="F1643" s="48"/>
      <c r="G1643" s="49" t="s">
        <v>1278</v>
      </c>
    </row>
    <row r="1644" spans="1:7" x14ac:dyDescent="0.25">
      <c r="A1644" s="47">
        <v>44791</v>
      </c>
      <c r="B1644" s="48">
        <v>38</v>
      </c>
      <c r="C1644" s="52" t="s">
        <v>417</v>
      </c>
      <c r="D1644" s="48">
        <v>151400</v>
      </c>
      <c r="E1644" s="48" t="s">
        <v>9</v>
      </c>
      <c r="F1644" s="48"/>
      <c r="G1644" s="49" t="s">
        <v>1278</v>
      </c>
    </row>
    <row r="1645" spans="1:7" x14ac:dyDescent="0.25">
      <c r="A1645" s="47">
        <v>44696</v>
      </c>
      <c r="B1645" s="48" t="s">
        <v>1404</v>
      </c>
      <c r="C1645" s="52" t="s">
        <v>1405</v>
      </c>
      <c r="D1645" s="48">
        <v>764654</v>
      </c>
      <c r="E1645" s="48" t="s">
        <v>9</v>
      </c>
      <c r="F1645" s="48"/>
      <c r="G1645" s="49" t="s">
        <v>1153</v>
      </c>
    </row>
    <row r="1646" spans="1:7" x14ac:dyDescent="0.25">
      <c r="A1646" s="47">
        <v>44707</v>
      </c>
      <c r="B1646" s="48">
        <v>22230020</v>
      </c>
      <c r="C1646" s="53" t="s">
        <v>1307</v>
      </c>
      <c r="D1646" s="48">
        <v>1243500</v>
      </c>
      <c r="E1646" s="48" t="s">
        <v>9</v>
      </c>
      <c r="F1646" s="48"/>
      <c r="G1646" s="49" t="s">
        <v>1153</v>
      </c>
    </row>
    <row r="1647" spans="1:7" x14ac:dyDescent="0.25">
      <c r="A1647" s="47">
        <v>44835</v>
      </c>
      <c r="B1647" s="48">
        <v>107</v>
      </c>
      <c r="C1647" s="52" t="s">
        <v>1405</v>
      </c>
      <c r="D1647" s="48">
        <v>143422.48000000001</v>
      </c>
      <c r="E1647" s="48" t="s">
        <v>9</v>
      </c>
      <c r="F1647" s="48"/>
      <c r="G1647" s="49" t="s">
        <v>1153</v>
      </c>
    </row>
    <row r="1648" spans="1:7" x14ac:dyDescent="0.25">
      <c r="A1648" s="47">
        <v>44762</v>
      </c>
      <c r="B1648" s="48">
        <v>450</v>
      </c>
      <c r="C1648" s="52" t="s">
        <v>1406</v>
      </c>
      <c r="D1648" s="48">
        <v>366102.84</v>
      </c>
      <c r="E1648" s="48" t="s">
        <v>9</v>
      </c>
      <c r="F1648" s="48"/>
      <c r="G1648" s="49" t="s">
        <v>1070</v>
      </c>
    </row>
    <row r="1649" spans="1:7" x14ac:dyDescent="0.25">
      <c r="A1649" s="47">
        <v>44762</v>
      </c>
      <c r="B1649" s="48">
        <v>433</v>
      </c>
      <c r="C1649" s="52" t="s">
        <v>1406</v>
      </c>
      <c r="D1649" s="48">
        <v>530848.41</v>
      </c>
      <c r="E1649" s="48" t="s">
        <v>9</v>
      </c>
      <c r="F1649" s="48"/>
      <c r="G1649" s="49" t="s">
        <v>1070</v>
      </c>
    </row>
    <row r="1650" spans="1:7" x14ac:dyDescent="0.25">
      <c r="A1650" s="47">
        <v>44814</v>
      </c>
      <c r="B1650" s="48">
        <v>566</v>
      </c>
      <c r="C1650" s="52" t="s">
        <v>1406</v>
      </c>
      <c r="D1650" s="48">
        <v>9830</v>
      </c>
      <c r="E1650" s="48" t="s">
        <v>9</v>
      </c>
      <c r="F1650" s="48"/>
      <c r="G1650" s="49" t="s">
        <v>1070</v>
      </c>
    </row>
    <row r="1651" spans="1:7" x14ac:dyDescent="0.25">
      <c r="A1651" s="47">
        <v>44819</v>
      </c>
      <c r="B1651" s="48">
        <v>611</v>
      </c>
      <c r="C1651" s="52" t="s">
        <v>1406</v>
      </c>
      <c r="D1651" s="48">
        <v>14745.76</v>
      </c>
      <c r="E1651" s="48" t="s">
        <v>9</v>
      </c>
      <c r="F1651" s="48"/>
      <c r="G1651" s="49" t="s">
        <v>1070</v>
      </c>
    </row>
    <row r="1652" spans="1:7" x14ac:dyDescent="0.25">
      <c r="A1652" s="47">
        <v>44895</v>
      </c>
      <c r="B1652" s="48">
        <v>730</v>
      </c>
      <c r="C1652" s="52" t="s">
        <v>1406</v>
      </c>
      <c r="D1652" s="48">
        <v>40466</v>
      </c>
      <c r="E1652" s="48" t="s">
        <v>9</v>
      </c>
      <c r="F1652" s="48"/>
      <c r="G1652" s="49" t="s">
        <v>1070</v>
      </c>
    </row>
    <row r="1653" spans="1:7" x14ac:dyDescent="0.25">
      <c r="A1653" s="47">
        <v>44895</v>
      </c>
      <c r="B1653" s="48">
        <v>758</v>
      </c>
      <c r="C1653" s="52" t="s">
        <v>1406</v>
      </c>
      <c r="D1653" s="48">
        <v>24576</v>
      </c>
      <c r="E1653" s="48" t="s">
        <v>9</v>
      </c>
      <c r="F1653" s="48"/>
      <c r="G1653" s="49" t="s">
        <v>1070</v>
      </c>
    </row>
    <row r="1654" spans="1:7" x14ac:dyDescent="0.25">
      <c r="A1654" s="47">
        <v>44895</v>
      </c>
      <c r="B1654" s="48">
        <v>723</v>
      </c>
      <c r="C1654" s="52" t="s">
        <v>1406</v>
      </c>
      <c r="D1654" s="48">
        <v>14745.75</v>
      </c>
      <c r="E1654" s="48" t="s">
        <v>9</v>
      </c>
      <c r="F1654" s="48"/>
      <c r="G1654" s="49" t="s">
        <v>1070</v>
      </c>
    </row>
    <row r="1655" spans="1:7" x14ac:dyDescent="0.25">
      <c r="A1655" s="47">
        <v>44919</v>
      </c>
      <c r="B1655" s="48" t="s">
        <v>1407</v>
      </c>
      <c r="C1655" s="52" t="s">
        <v>1408</v>
      </c>
      <c r="D1655" s="48">
        <v>4550800</v>
      </c>
      <c r="E1655" s="48" t="s">
        <v>9</v>
      </c>
      <c r="F1655" s="48"/>
      <c r="G1655" s="49" t="s">
        <v>1070</v>
      </c>
    </row>
    <row r="1656" spans="1:7" x14ac:dyDescent="0.25">
      <c r="A1656" s="47">
        <v>45016</v>
      </c>
      <c r="B1656" s="48">
        <v>909</v>
      </c>
      <c r="C1656" s="52" t="s">
        <v>1406</v>
      </c>
      <c r="D1656" s="48">
        <v>2542.4</v>
      </c>
      <c r="E1656" s="48" t="s">
        <v>9</v>
      </c>
      <c r="F1656" s="48"/>
      <c r="G1656" s="49" t="s">
        <v>1070</v>
      </c>
    </row>
    <row r="1657" spans="1:7" x14ac:dyDescent="0.25">
      <c r="A1657" s="67">
        <v>45031</v>
      </c>
      <c r="B1657" s="59" t="s">
        <v>1426</v>
      </c>
      <c r="C1657" s="60" t="s">
        <v>462</v>
      </c>
      <c r="D1657" s="61">
        <v>138000</v>
      </c>
      <c r="E1657" s="61" t="s">
        <v>23</v>
      </c>
      <c r="F1657" s="61" t="s">
        <v>25</v>
      </c>
      <c r="G1657" s="68" t="s">
        <v>456</v>
      </c>
    </row>
    <row r="1658" spans="1:7" x14ac:dyDescent="0.25">
      <c r="A1658" s="67">
        <v>45033</v>
      </c>
      <c r="B1658" s="59" t="s">
        <v>1427</v>
      </c>
      <c r="C1658" s="60" t="s">
        <v>1428</v>
      </c>
      <c r="D1658" s="61">
        <v>325000</v>
      </c>
      <c r="E1658" s="61" t="s">
        <v>23</v>
      </c>
      <c r="F1658" s="61" t="s">
        <v>1429</v>
      </c>
      <c r="G1658" s="68" t="s">
        <v>456</v>
      </c>
    </row>
    <row r="1659" spans="1:7" x14ac:dyDescent="0.25">
      <c r="A1659" s="67">
        <v>45077</v>
      </c>
      <c r="B1659" s="59">
        <v>35</v>
      </c>
      <c r="C1659" s="60" t="s">
        <v>420</v>
      </c>
      <c r="D1659" s="61">
        <v>4000</v>
      </c>
      <c r="E1659" s="61" t="s">
        <v>23</v>
      </c>
      <c r="F1659" s="61" t="s">
        <v>25</v>
      </c>
      <c r="G1659" s="68" t="s">
        <v>456</v>
      </c>
    </row>
    <row r="1660" spans="1:7" x14ac:dyDescent="0.25">
      <c r="A1660" s="67">
        <v>45077</v>
      </c>
      <c r="B1660" s="59" t="s">
        <v>1430</v>
      </c>
      <c r="C1660" s="60" t="s">
        <v>1066</v>
      </c>
      <c r="D1660" s="61">
        <v>12500</v>
      </c>
      <c r="E1660" s="61" t="s">
        <v>23</v>
      </c>
      <c r="F1660" s="61" t="s">
        <v>25</v>
      </c>
      <c r="G1660" s="68" t="s">
        <v>456</v>
      </c>
    </row>
    <row r="1661" spans="1:7" x14ac:dyDescent="0.25">
      <c r="A1661" s="67">
        <v>45089</v>
      </c>
      <c r="B1661" s="59" t="s">
        <v>1431</v>
      </c>
      <c r="C1661" s="60" t="s">
        <v>1066</v>
      </c>
      <c r="D1661" s="61">
        <v>25000</v>
      </c>
      <c r="E1661" s="61" t="s">
        <v>23</v>
      </c>
      <c r="F1661" s="61" t="s">
        <v>25</v>
      </c>
      <c r="G1661" s="68" t="s">
        <v>456</v>
      </c>
    </row>
    <row r="1662" spans="1:7" x14ac:dyDescent="0.25">
      <c r="A1662" s="67">
        <v>45118</v>
      </c>
      <c r="B1662" s="59" t="s">
        <v>1432</v>
      </c>
      <c r="C1662" s="60" t="s">
        <v>1066</v>
      </c>
      <c r="D1662" s="61">
        <v>12000</v>
      </c>
      <c r="E1662" s="61" t="s">
        <v>23</v>
      </c>
      <c r="F1662" s="61" t="s">
        <v>25</v>
      </c>
      <c r="G1662" s="68" t="s">
        <v>456</v>
      </c>
    </row>
    <row r="1663" spans="1:7" x14ac:dyDescent="0.25">
      <c r="A1663" s="67">
        <v>45119</v>
      </c>
      <c r="B1663" s="59">
        <v>125</v>
      </c>
      <c r="C1663" s="60" t="s">
        <v>462</v>
      </c>
      <c r="D1663" s="61">
        <v>18000</v>
      </c>
      <c r="E1663" s="61" t="s">
        <v>23</v>
      </c>
      <c r="F1663" s="61" t="s">
        <v>25</v>
      </c>
      <c r="G1663" s="68" t="s">
        <v>456</v>
      </c>
    </row>
    <row r="1664" spans="1:7" x14ac:dyDescent="0.25">
      <c r="A1664" s="67">
        <v>45138</v>
      </c>
      <c r="B1664" s="62">
        <v>6000</v>
      </c>
      <c r="C1664" s="60" t="s">
        <v>1433</v>
      </c>
      <c r="D1664" s="61">
        <v>502350.14</v>
      </c>
      <c r="E1664" s="61" t="s">
        <v>9</v>
      </c>
      <c r="F1664" s="61" t="s">
        <v>1434</v>
      </c>
      <c r="G1664" s="68" t="s">
        <v>289</v>
      </c>
    </row>
    <row r="1665" spans="1:7" x14ac:dyDescent="0.25">
      <c r="A1665" s="67">
        <v>45141</v>
      </c>
      <c r="B1665" s="59">
        <v>127</v>
      </c>
      <c r="C1665" s="60" t="s">
        <v>420</v>
      </c>
      <c r="D1665" s="61">
        <v>2000</v>
      </c>
      <c r="E1665" s="61" t="s">
        <v>23</v>
      </c>
      <c r="F1665" s="61" t="s">
        <v>25</v>
      </c>
      <c r="G1665" s="68" t="s">
        <v>456</v>
      </c>
    </row>
    <row r="1666" spans="1:7" x14ac:dyDescent="0.25">
      <c r="A1666" s="67">
        <v>45156</v>
      </c>
      <c r="B1666" s="59">
        <v>133</v>
      </c>
      <c r="C1666" s="60" t="s">
        <v>420</v>
      </c>
      <c r="D1666" s="61">
        <v>2000</v>
      </c>
      <c r="E1666" s="61" t="s">
        <v>23</v>
      </c>
      <c r="F1666" s="61" t="s">
        <v>25</v>
      </c>
      <c r="G1666" s="68" t="s">
        <v>456</v>
      </c>
    </row>
    <row r="1667" spans="1:7" x14ac:dyDescent="0.25">
      <c r="A1667" s="67">
        <v>45176</v>
      </c>
      <c r="B1667" s="59" t="s">
        <v>1435</v>
      </c>
      <c r="C1667" s="60" t="s">
        <v>83</v>
      </c>
      <c r="D1667" s="61">
        <v>60000</v>
      </c>
      <c r="E1667" s="61" t="s">
        <v>23</v>
      </c>
      <c r="F1667" s="61" t="s">
        <v>25</v>
      </c>
      <c r="G1667" s="68" t="s">
        <v>456</v>
      </c>
    </row>
    <row r="1668" spans="1:7" x14ac:dyDescent="0.25">
      <c r="A1668" s="67">
        <v>45183</v>
      </c>
      <c r="B1668" s="59">
        <v>23240709008</v>
      </c>
      <c r="C1668" s="60" t="s">
        <v>1436</v>
      </c>
      <c r="D1668" s="61">
        <v>55000</v>
      </c>
      <c r="E1668" s="61" t="s">
        <v>23</v>
      </c>
      <c r="F1668" s="61" t="s">
        <v>25</v>
      </c>
      <c r="G1668" s="68" t="s">
        <v>456</v>
      </c>
    </row>
    <row r="1669" spans="1:7" x14ac:dyDescent="0.25">
      <c r="A1669" s="67">
        <v>45186</v>
      </c>
      <c r="B1669" s="59">
        <v>140</v>
      </c>
      <c r="C1669" s="60" t="s">
        <v>420</v>
      </c>
      <c r="D1669" s="61">
        <v>2500</v>
      </c>
      <c r="E1669" s="61" t="s">
        <v>23</v>
      </c>
      <c r="F1669" s="61" t="s">
        <v>25</v>
      </c>
      <c r="G1669" s="68" t="s">
        <v>456</v>
      </c>
    </row>
    <row r="1670" spans="1:7" x14ac:dyDescent="0.25">
      <c r="A1670" s="67">
        <v>45186</v>
      </c>
      <c r="B1670" s="59">
        <v>1</v>
      </c>
      <c r="C1670" s="60" t="s">
        <v>1437</v>
      </c>
      <c r="D1670" s="61">
        <v>65000</v>
      </c>
      <c r="E1670" s="61" t="s">
        <v>23</v>
      </c>
      <c r="F1670" s="61" t="s">
        <v>25</v>
      </c>
      <c r="G1670" s="68" t="s">
        <v>456</v>
      </c>
    </row>
    <row r="1671" spans="1:7" x14ac:dyDescent="0.25">
      <c r="A1671" s="67">
        <v>45214</v>
      </c>
      <c r="B1671" s="59">
        <v>228</v>
      </c>
      <c r="C1671" s="60" t="s">
        <v>462</v>
      </c>
      <c r="D1671" s="61">
        <v>18000</v>
      </c>
      <c r="E1671" s="61" t="s">
        <v>23</v>
      </c>
      <c r="F1671" s="61" t="s">
        <v>25</v>
      </c>
      <c r="G1671" s="68" t="s">
        <v>456</v>
      </c>
    </row>
    <row r="1672" spans="1:7" x14ac:dyDescent="0.25">
      <c r="A1672" s="67">
        <v>45214</v>
      </c>
      <c r="B1672" s="59">
        <v>244</v>
      </c>
      <c r="C1672" s="60" t="s">
        <v>462</v>
      </c>
      <c r="D1672" s="61">
        <v>40000</v>
      </c>
      <c r="E1672" s="61" t="s">
        <v>23</v>
      </c>
      <c r="F1672" s="61" t="s">
        <v>25</v>
      </c>
      <c r="G1672" s="68" t="s">
        <v>456</v>
      </c>
    </row>
    <row r="1673" spans="1:7" x14ac:dyDescent="0.25">
      <c r="A1673" s="67">
        <v>45223</v>
      </c>
      <c r="B1673" s="59">
        <v>193</v>
      </c>
      <c r="C1673" s="60" t="s">
        <v>420</v>
      </c>
      <c r="D1673" s="61">
        <v>8000</v>
      </c>
      <c r="E1673" s="61" t="s">
        <v>23</v>
      </c>
      <c r="F1673" s="61" t="s">
        <v>25</v>
      </c>
      <c r="G1673" s="68" t="s">
        <v>456</v>
      </c>
    </row>
    <row r="1674" spans="1:7" x14ac:dyDescent="0.25">
      <c r="A1674" s="67">
        <v>45250</v>
      </c>
      <c r="B1674" s="59">
        <v>53</v>
      </c>
      <c r="C1674" s="60" t="s">
        <v>1438</v>
      </c>
      <c r="D1674" s="61">
        <v>40000</v>
      </c>
      <c r="E1674" s="61" t="s">
        <v>9</v>
      </c>
      <c r="F1674" s="61" t="s">
        <v>1417</v>
      </c>
      <c r="G1674" s="68" t="s">
        <v>456</v>
      </c>
    </row>
    <row r="1675" spans="1:7" x14ac:dyDescent="0.25">
      <c r="A1675" s="67">
        <v>45250</v>
      </c>
      <c r="B1675" s="59">
        <v>2</v>
      </c>
      <c r="C1675" s="60" t="s">
        <v>1439</v>
      </c>
      <c r="D1675" s="61">
        <v>72700</v>
      </c>
      <c r="E1675" s="61" t="s">
        <v>23</v>
      </c>
      <c r="F1675" s="61" t="s">
        <v>25</v>
      </c>
      <c r="G1675" s="68" t="s">
        <v>456</v>
      </c>
    </row>
    <row r="1676" spans="1:7" x14ac:dyDescent="0.25">
      <c r="A1676" s="67">
        <v>45291</v>
      </c>
      <c r="B1676" s="59" t="s">
        <v>1440</v>
      </c>
      <c r="C1676" s="60" t="s">
        <v>1441</v>
      </c>
      <c r="D1676" s="61">
        <v>29500</v>
      </c>
      <c r="E1676" s="61" t="s">
        <v>23</v>
      </c>
      <c r="F1676" s="61" t="s">
        <v>25</v>
      </c>
      <c r="G1676" s="68" t="s">
        <v>456</v>
      </c>
    </row>
    <row r="1677" spans="1:7" x14ac:dyDescent="0.25">
      <c r="A1677" s="67">
        <v>45033</v>
      </c>
      <c r="B1677" s="59">
        <v>273</v>
      </c>
      <c r="C1677" s="60" t="s">
        <v>350</v>
      </c>
      <c r="D1677" s="61">
        <v>45195</v>
      </c>
      <c r="E1677" s="61" t="s">
        <v>9</v>
      </c>
      <c r="F1677" s="61" t="s">
        <v>1076</v>
      </c>
      <c r="G1677" s="68" t="s">
        <v>1070</v>
      </c>
    </row>
    <row r="1678" spans="1:7" x14ac:dyDescent="0.25">
      <c r="A1678" s="67">
        <v>45064</v>
      </c>
      <c r="B1678" s="62" t="s">
        <v>1442</v>
      </c>
      <c r="C1678" s="60" t="s">
        <v>1410</v>
      </c>
      <c r="D1678" s="61">
        <v>162364</v>
      </c>
      <c r="E1678" s="61" t="s">
        <v>9</v>
      </c>
      <c r="F1678" s="61" t="s">
        <v>1411</v>
      </c>
      <c r="G1678" s="68" t="s">
        <v>1070</v>
      </c>
    </row>
    <row r="1679" spans="1:7" x14ac:dyDescent="0.25">
      <c r="A1679" s="67">
        <v>45077</v>
      </c>
      <c r="B1679" s="62" t="s">
        <v>1443</v>
      </c>
      <c r="C1679" s="60" t="s">
        <v>1410</v>
      </c>
      <c r="D1679" s="61">
        <v>159213</v>
      </c>
      <c r="E1679" s="61" t="s">
        <v>9</v>
      </c>
      <c r="F1679" s="61" t="s">
        <v>1411</v>
      </c>
      <c r="G1679" s="68" t="s">
        <v>1070</v>
      </c>
    </row>
    <row r="1680" spans="1:7" x14ac:dyDescent="0.25">
      <c r="A1680" s="67">
        <v>45077</v>
      </c>
      <c r="B1680" s="59">
        <v>82</v>
      </c>
      <c r="C1680" s="60" t="s">
        <v>350</v>
      </c>
      <c r="D1680" s="61">
        <v>18122</v>
      </c>
      <c r="E1680" s="61" t="s">
        <v>9</v>
      </c>
      <c r="F1680" s="61" t="s">
        <v>1076</v>
      </c>
      <c r="G1680" s="68" t="s">
        <v>1444</v>
      </c>
    </row>
    <row r="1681" spans="1:7" x14ac:dyDescent="0.25">
      <c r="A1681" s="67">
        <v>45094</v>
      </c>
      <c r="B1681" s="59">
        <v>931</v>
      </c>
      <c r="C1681" s="60" t="s">
        <v>350</v>
      </c>
      <c r="D1681" s="61">
        <v>25370</v>
      </c>
      <c r="E1681" s="61" t="s">
        <v>9</v>
      </c>
      <c r="F1681" s="61" t="s">
        <v>1076</v>
      </c>
      <c r="G1681" s="68" t="s">
        <v>1444</v>
      </c>
    </row>
    <row r="1682" spans="1:7" x14ac:dyDescent="0.25">
      <c r="A1682" s="67">
        <v>45094</v>
      </c>
      <c r="B1682" s="59">
        <v>904</v>
      </c>
      <c r="C1682" s="60" t="s">
        <v>350</v>
      </c>
      <c r="D1682" s="61">
        <v>18122</v>
      </c>
      <c r="E1682" s="61" t="s">
        <v>9</v>
      </c>
      <c r="F1682" s="61" t="s">
        <v>1076</v>
      </c>
      <c r="G1682" s="68" t="s">
        <v>1444</v>
      </c>
    </row>
    <row r="1683" spans="1:7" x14ac:dyDescent="0.25">
      <c r="A1683" s="67">
        <v>45094</v>
      </c>
      <c r="B1683" s="62" t="s">
        <v>1445</v>
      </c>
      <c r="C1683" s="60" t="s">
        <v>1410</v>
      </c>
      <c r="D1683" s="61">
        <v>162074</v>
      </c>
      <c r="E1683" s="61" t="s">
        <v>9</v>
      </c>
      <c r="F1683" s="61" t="s">
        <v>1411</v>
      </c>
      <c r="G1683" s="68" t="s">
        <v>1070</v>
      </c>
    </row>
    <row r="1684" spans="1:7" x14ac:dyDescent="0.25">
      <c r="A1684" s="67">
        <v>45118</v>
      </c>
      <c r="B1684" s="59">
        <v>1066</v>
      </c>
      <c r="C1684" s="60" t="s">
        <v>350</v>
      </c>
      <c r="D1684" s="61">
        <v>47906</v>
      </c>
      <c r="E1684" s="61" t="s">
        <v>9</v>
      </c>
      <c r="F1684" s="61" t="s">
        <v>1076</v>
      </c>
      <c r="G1684" s="68" t="s">
        <v>1070</v>
      </c>
    </row>
    <row r="1685" spans="1:7" x14ac:dyDescent="0.25">
      <c r="A1685" s="67">
        <v>45118</v>
      </c>
      <c r="B1685" s="62" t="s">
        <v>1446</v>
      </c>
      <c r="C1685" s="60" t="s">
        <v>1410</v>
      </c>
      <c r="D1685" s="61">
        <v>16787</v>
      </c>
      <c r="E1685" s="61" t="s">
        <v>9</v>
      </c>
      <c r="F1685" s="61" t="s">
        <v>1411</v>
      </c>
      <c r="G1685" s="68" t="s">
        <v>1070</v>
      </c>
    </row>
    <row r="1686" spans="1:7" x14ac:dyDescent="0.25">
      <c r="A1686" s="67">
        <v>45119</v>
      </c>
      <c r="B1686" s="59">
        <v>1126</v>
      </c>
      <c r="C1686" s="60" t="s">
        <v>350</v>
      </c>
      <c r="D1686" s="61">
        <v>45195</v>
      </c>
      <c r="E1686" s="61" t="s">
        <v>9</v>
      </c>
      <c r="F1686" s="61" t="s">
        <v>1076</v>
      </c>
      <c r="G1686" s="68" t="s">
        <v>1070</v>
      </c>
    </row>
    <row r="1687" spans="1:7" x14ac:dyDescent="0.25">
      <c r="A1687" s="67">
        <v>45124</v>
      </c>
      <c r="B1687" s="59">
        <v>1197</v>
      </c>
      <c r="C1687" s="60" t="s">
        <v>350</v>
      </c>
      <c r="D1687" s="61">
        <v>117507</v>
      </c>
      <c r="E1687" s="61" t="s">
        <v>9</v>
      </c>
      <c r="F1687" s="61" t="s">
        <v>1076</v>
      </c>
      <c r="G1687" s="68" t="s">
        <v>1070</v>
      </c>
    </row>
    <row r="1688" spans="1:7" x14ac:dyDescent="0.25">
      <c r="A1688" s="67">
        <v>45137</v>
      </c>
      <c r="B1688" s="62" t="s">
        <v>1447</v>
      </c>
      <c r="C1688" s="60" t="s">
        <v>350</v>
      </c>
      <c r="D1688" s="61">
        <v>127938</v>
      </c>
      <c r="E1688" s="61" t="s">
        <v>9</v>
      </c>
      <c r="F1688" s="61" t="s">
        <v>1076</v>
      </c>
      <c r="G1688" s="68" t="s">
        <v>1070</v>
      </c>
    </row>
    <row r="1689" spans="1:7" x14ac:dyDescent="0.25">
      <c r="A1689" s="67">
        <v>45141</v>
      </c>
      <c r="B1689" s="59">
        <v>228</v>
      </c>
      <c r="C1689" s="60" t="s">
        <v>1448</v>
      </c>
      <c r="D1689" s="61">
        <v>74258</v>
      </c>
      <c r="E1689" s="61" t="s">
        <v>9</v>
      </c>
      <c r="F1689" s="61" t="s">
        <v>1076</v>
      </c>
      <c r="G1689" s="68" t="s">
        <v>1070</v>
      </c>
    </row>
    <row r="1690" spans="1:7" x14ac:dyDescent="0.25">
      <c r="A1690" s="67">
        <v>45141</v>
      </c>
      <c r="B1690" s="59">
        <v>229</v>
      </c>
      <c r="C1690" s="60" t="s">
        <v>1448</v>
      </c>
      <c r="D1690" s="61">
        <v>44104</v>
      </c>
      <c r="E1690" s="61" t="s">
        <v>9</v>
      </c>
      <c r="F1690" s="61" t="s">
        <v>1076</v>
      </c>
      <c r="G1690" s="68" t="s">
        <v>1070</v>
      </c>
    </row>
    <row r="1691" spans="1:7" x14ac:dyDescent="0.25">
      <c r="A1691" s="67">
        <v>45141</v>
      </c>
      <c r="B1691" s="62">
        <v>1383</v>
      </c>
      <c r="C1691" s="60" t="s">
        <v>350</v>
      </c>
      <c r="D1691" s="61">
        <v>43387</v>
      </c>
      <c r="E1691" s="61" t="s">
        <v>9</v>
      </c>
      <c r="F1691" s="61" t="s">
        <v>1076</v>
      </c>
      <c r="G1691" s="68" t="s">
        <v>1070</v>
      </c>
    </row>
    <row r="1692" spans="1:7" x14ac:dyDescent="0.25">
      <c r="A1692" s="67">
        <v>45144</v>
      </c>
      <c r="B1692" s="62">
        <v>1429</v>
      </c>
      <c r="C1692" s="60" t="s">
        <v>350</v>
      </c>
      <c r="D1692" s="61">
        <v>45195</v>
      </c>
      <c r="E1692" s="61" t="s">
        <v>9</v>
      </c>
      <c r="F1692" s="61" t="s">
        <v>1076</v>
      </c>
      <c r="G1692" s="68" t="s">
        <v>1070</v>
      </c>
    </row>
    <row r="1693" spans="1:7" x14ac:dyDescent="0.25">
      <c r="A1693" s="67">
        <v>45151</v>
      </c>
      <c r="B1693" s="59">
        <v>1515</v>
      </c>
      <c r="C1693" s="60" t="s">
        <v>350</v>
      </c>
      <c r="D1693" s="61">
        <v>112083</v>
      </c>
      <c r="E1693" s="61" t="s">
        <v>9</v>
      </c>
      <c r="F1693" s="61" t="s">
        <v>1076</v>
      </c>
      <c r="G1693" s="68" t="s">
        <v>1070</v>
      </c>
    </row>
    <row r="1694" spans="1:7" x14ac:dyDescent="0.25">
      <c r="A1694" s="67">
        <v>45151</v>
      </c>
      <c r="B1694" s="62" t="s">
        <v>1449</v>
      </c>
      <c r="C1694" s="60" t="s">
        <v>1410</v>
      </c>
      <c r="D1694" s="61">
        <v>191826</v>
      </c>
      <c r="E1694" s="61" t="s">
        <v>9</v>
      </c>
      <c r="F1694" s="61" t="s">
        <v>1411</v>
      </c>
      <c r="G1694" s="68" t="s">
        <v>1070</v>
      </c>
    </row>
    <row r="1695" spans="1:7" x14ac:dyDescent="0.25">
      <c r="A1695" s="67">
        <v>45156</v>
      </c>
      <c r="B1695" s="62">
        <v>292</v>
      </c>
      <c r="C1695" s="60" t="s">
        <v>1448</v>
      </c>
      <c r="D1695" s="61">
        <v>20395</v>
      </c>
      <c r="E1695" s="61" t="s">
        <v>9</v>
      </c>
      <c r="F1695" s="61" t="s">
        <v>1076</v>
      </c>
      <c r="G1695" s="68" t="s">
        <v>1070</v>
      </c>
    </row>
    <row r="1696" spans="1:7" x14ac:dyDescent="0.25">
      <c r="A1696" s="67">
        <v>45159</v>
      </c>
      <c r="B1696" s="62">
        <v>1725</v>
      </c>
      <c r="C1696" s="60" t="s">
        <v>350</v>
      </c>
      <c r="D1696" s="61">
        <v>324157</v>
      </c>
      <c r="E1696" s="61" t="s">
        <v>9</v>
      </c>
      <c r="F1696" s="61" t="s">
        <v>1076</v>
      </c>
      <c r="G1696" s="68" t="s">
        <v>1070</v>
      </c>
    </row>
    <row r="1697" spans="1:7" x14ac:dyDescent="0.25">
      <c r="A1697" s="67">
        <v>45164</v>
      </c>
      <c r="B1697" s="59">
        <v>1459</v>
      </c>
      <c r="C1697" s="60" t="s">
        <v>350</v>
      </c>
      <c r="D1697" s="61">
        <v>263625</v>
      </c>
      <c r="E1697" s="61" t="s">
        <v>9</v>
      </c>
      <c r="F1697" s="61" t="s">
        <v>1076</v>
      </c>
      <c r="G1697" s="68" t="s">
        <v>1070</v>
      </c>
    </row>
    <row r="1698" spans="1:7" x14ac:dyDescent="0.25">
      <c r="A1698" s="67">
        <v>45173</v>
      </c>
      <c r="B1698" s="59">
        <v>1783</v>
      </c>
      <c r="C1698" s="60" t="s">
        <v>350</v>
      </c>
      <c r="D1698" s="61">
        <v>514351.99</v>
      </c>
      <c r="E1698" s="61" t="s">
        <v>9</v>
      </c>
      <c r="F1698" s="61" t="s">
        <v>1076</v>
      </c>
      <c r="G1698" s="68" t="s">
        <v>1070</v>
      </c>
    </row>
    <row r="1699" spans="1:7" x14ac:dyDescent="0.25">
      <c r="A1699" s="67">
        <v>45179</v>
      </c>
      <c r="B1699" s="59">
        <v>1820</v>
      </c>
      <c r="C1699" s="60" t="s">
        <v>350</v>
      </c>
      <c r="D1699" s="61">
        <v>297536</v>
      </c>
      <c r="E1699" s="61" t="s">
        <v>9</v>
      </c>
      <c r="F1699" s="61" t="s">
        <v>1076</v>
      </c>
      <c r="G1699" s="68" t="s">
        <v>1070</v>
      </c>
    </row>
    <row r="1700" spans="1:7" x14ac:dyDescent="0.25">
      <c r="A1700" s="67">
        <v>45183</v>
      </c>
      <c r="B1700" s="62" t="s">
        <v>1409</v>
      </c>
      <c r="C1700" s="60" t="s">
        <v>1410</v>
      </c>
      <c r="D1700" s="61">
        <v>239247</v>
      </c>
      <c r="E1700" s="61" t="s">
        <v>9</v>
      </c>
      <c r="F1700" s="61" t="s">
        <v>1411</v>
      </c>
      <c r="G1700" s="68" t="s">
        <v>1070</v>
      </c>
    </row>
    <row r="1701" spans="1:7" x14ac:dyDescent="0.25">
      <c r="A1701" s="67">
        <v>45183</v>
      </c>
      <c r="B1701" s="62">
        <v>1834</v>
      </c>
      <c r="C1701" s="60" t="s">
        <v>350</v>
      </c>
      <c r="D1701" s="61">
        <v>51227</v>
      </c>
      <c r="E1701" s="61" t="s">
        <v>9</v>
      </c>
      <c r="F1701" s="61" t="s">
        <v>1076</v>
      </c>
      <c r="G1701" s="68" t="s">
        <v>1070</v>
      </c>
    </row>
    <row r="1702" spans="1:7" x14ac:dyDescent="0.25">
      <c r="A1702" s="67">
        <v>45186</v>
      </c>
      <c r="B1702" s="59">
        <v>9583</v>
      </c>
      <c r="C1702" s="60" t="s">
        <v>1410</v>
      </c>
      <c r="D1702" s="61">
        <v>239247</v>
      </c>
      <c r="E1702" s="61" t="s">
        <v>9</v>
      </c>
      <c r="F1702" s="61" t="s">
        <v>1411</v>
      </c>
      <c r="G1702" s="68" t="s">
        <v>1070</v>
      </c>
    </row>
    <row r="1703" spans="1:7" x14ac:dyDescent="0.25">
      <c r="A1703" s="67">
        <v>45186</v>
      </c>
      <c r="B1703" s="59">
        <v>1823</v>
      </c>
      <c r="C1703" s="60" t="s">
        <v>350</v>
      </c>
      <c r="D1703" s="61">
        <v>134563</v>
      </c>
      <c r="E1703" s="61" t="s">
        <v>9</v>
      </c>
      <c r="F1703" s="61" t="s">
        <v>1076</v>
      </c>
      <c r="G1703" s="68" t="s">
        <v>1070</v>
      </c>
    </row>
    <row r="1704" spans="1:7" x14ac:dyDescent="0.25">
      <c r="A1704" s="67">
        <v>45199</v>
      </c>
      <c r="B1704" s="59" t="s">
        <v>1412</v>
      </c>
      <c r="C1704" s="60" t="s">
        <v>1410</v>
      </c>
      <c r="D1704" s="61">
        <v>915978</v>
      </c>
      <c r="E1704" s="61" t="s">
        <v>9</v>
      </c>
      <c r="F1704" s="61" t="s">
        <v>1411</v>
      </c>
      <c r="G1704" s="68" t="s">
        <v>1070</v>
      </c>
    </row>
    <row r="1705" spans="1:7" x14ac:dyDescent="0.25">
      <c r="A1705" s="67">
        <v>45218</v>
      </c>
      <c r="B1705" s="59">
        <v>70000049901</v>
      </c>
      <c r="C1705" s="60" t="s">
        <v>1414</v>
      </c>
      <c r="D1705" s="61">
        <v>67996</v>
      </c>
      <c r="E1705" s="61" t="s">
        <v>9</v>
      </c>
      <c r="F1705" s="61" t="s">
        <v>1416</v>
      </c>
      <c r="G1705" s="68" t="s">
        <v>1070</v>
      </c>
    </row>
    <row r="1706" spans="1:7" x14ac:dyDescent="0.25">
      <c r="A1706" s="67">
        <v>45218</v>
      </c>
      <c r="B1706" s="59">
        <v>1980</v>
      </c>
      <c r="C1706" s="60" t="s">
        <v>350</v>
      </c>
      <c r="D1706" s="61">
        <v>5700</v>
      </c>
      <c r="E1706" s="61" t="s">
        <v>9</v>
      </c>
      <c r="F1706" s="61" t="s">
        <v>1076</v>
      </c>
      <c r="G1706" s="68" t="s">
        <v>1070</v>
      </c>
    </row>
    <row r="1707" spans="1:7" x14ac:dyDescent="0.25">
      <c r="A1707" s="67">
        <v>45219</v>
      </c>
      <c r="B1707" s="59">
        <v>2017</v>
      </c>
      <c r="C1707" s="60" t="s">
        <v>350</v>
      </c>
      <c r="D1707" s="61">
        <v>29943</v>
      </c>
      <c r="E1707" s="61" t="s">
        <v>9</v>
      </c>
      <c r="F1707" s="61" t="s">
        <v>1076</v>
      </c>
      <c r="G1707" s="68" t="s">
        <v>1070</v>
      </c>
    </row>
    <row r="1708" spans="1:7" x14ac:dyDescent="0.25">
      <c r="A1708" s="67">
        <v>45219</v>
      </c>
      <c r="B1708" s="59">
        <v>9617</v>
      </c>
      <c r="C1708" s="60" t="s">
        <v>1410</v>
      </c>
      <c r="D1708" s="61">
        <v>111834</v>
      </c>
      <c r="E1708" s="61" t="s">
        <v>9</v>
      </c>
      <c r="F1708" s="61" t="s">
        <v>1411</v>
      </c>
      <c r="G1708" s="68" t="s">
        <v>1070</v>
      </c>
    </row>
    <row r="1709" spans="1:7" x14ac:dyDescent="0.25">
      <c r="A1709" s="67">
        <v>45223</v>
      </c>
      <c r="B1709" s="59" t="s">
        <v>1412</v>
      </c>
      <c r="C1709" s="60" t="s">
        <v>1410</v>
      </c>
      <c r="D1709" s="61">
        <v>1386028</v>
      </c>
      <c r="E1709" s="61" t="s">
        <v>9</v>
      </c>
      <c r="F1709" s="61" t="s">
        <v>1411</v>
      </c>
      <c r="G1709" s="68" t="s">
        <v>1070</v>
      </c>
    </row>
    <row r="1710" spans="1:7" x14ac:dyDescent="0.25">
      <c r="A1710" s="67">
        <v>45238</v>
      </c>
      <c r="B1710" s="59">
        <v>2152</v>
      </c>
      <c r="C1710" s="60" t="s">
        <v>350</v>
      </c>
      <c r="D1710" s="61">
        <v>33370</v>
      </c>
      <c r="E1710" s="61" t="s">
        <v>9</v>
      </c>
      <c r="F1710" s="61" t="s">
        <v>1076</v>
      </c>
      <c r="G1710" s="68" t="s">
        <v>1070</v>
      </c>
    </row>
    <row r="1711" spans="1:7" x14ac:dyDescent="0.25">
      <c r="A1711" s="67">
        <v>45239</v>
      </c>
      <c r="B1711" s="59"/>
      <c r="C1711" s="60" t="s">
        <v>1410</v>
      </c>
      <c r="D1711" s="61">
        <v>133636</v>
      </c>
      <c r="E1711" s="61" t="s">
        <v>9</v>
      </c>
      <c r="F1711" s="61" t="s">
        <v>1411</v>
      </c>
      <c r="G1711" s="68" t="s">
        <v>1070</v>
      </c>
    </row>
    <row r="1712" spans="1:7" x14ac:dyDescent="0.25">
      <c r="A1712" s="67">
        <v>45246</v>
      </c>
      <c r="B1712" s="62" t="s">
        <v>1413</v>
      </c>
      <c r="C1712" s="60" t="s">
        <v>1414</v>
      </c>
      <c r="D1712" s="61">
        <v>67424.5</v>
      </c>
      <c r="E1712" s="61" t="s">
        <v>9</v>
      </c>
      <c r="F1712" s="61" t="s">
        <v>1416</v>
      </c>
      <c r="G1712" s="68" t="s">
        <v>1070</v>
      </c>
    </row>
    <row r="1713" spans="1:7" x14ac:dyDescent="0.25">
      <c r="A1713" s="67">
        <v>45246</v>
      </c>
      <c r="B1713" s="62" t="s">
        <v>1415</v>
      </c>
      <c r="C1713" s="60" t="s">
        <v>1414</v>
      </c>
      <c r="D1713" s="61">
        <v>31010.92</v>
      </c>
      <c r="E1713" s="61" t="s">
        <v>9</v>
      </c>
      <c r="F1713" s="61" t="s">
        <v>1416</v>
      </c>
      <c r="G1713" s="68" t="s">
        <v>1070</v>
      </c>
    </row>
    <row r="1714" spans="1:7" x14ac:dyDescent="0.25">
      <c r="A1714" s="67">
        <v>45291</v>
      </c>
      <c r="B1714" s="59">
        <v>2334</v>
      </c>
      <c r="C1714" s="60" t="s">
        <v>350</v>
      </c>
      <c r="D1714" s="61">
        <v>23629</v>
      </c>
      <c r="E1714" s="61" t="s">
        <v>9</v>
      </c>
      <c r="F1714" s="61" t="s">
        <v>1076</v>
      </c>
      <c r="G1714" s="68" t="s">
        <v>1070</v>
      </c>
    </row>
    <row r="1715" spans="1:7" x14ac:dyDescent="0.25">
      <c r="A1715" s="67">
        <v>45291</v>
      </c>
      <c r="B1715" s="59">
        <v>2285</v>
      </c>
      <c r="C1715" s="60" t="s">
        <v>350</v>
      </c>
      <c r="D1715" s="61">
        <v>24988</v>
      </c>
      <c r="E1715" s="61" t="s">
        <v>9</v>
      </c>
      <c r="F1715" s="61" t="s">
        <v>1076</v>
      </c>
      <c r="G1715" s="68" t="s">
        <v>1070</v>
      </c>
    </row>
    <row r="1716" spans="1:7" x14ac:dyDescent="0.25">
      <c r="A1716" s="67">
        <v>45238</v>
      </c>
      <c r="B1716" s="62" t="s">
        <v>1450</v>
      </c>
      <c r="C1716" s="60" t="s">
        <v>1451</v>
      </c>
      <c r="D1716" s="61">
        <v>804996</v>
      </c>
      <c r="E1716" s="61" t="s">
        <v>23</v>
      </c>
      <c r="F1716" s="61" t="s">
        <v>983</v>
      </c>
      <c r="G1716" s="68" t="s">
        <v>680</v>
      </c>
    </row>
    <row r="1717" spans="1:7" x14ac:dyDescent="0.25">
      <c r="A1717" s="67">
        <v>45270</v>
      </c>
      <c r="B1717" s="59">
        <v>11</v>
      </c>
      <c r="C1717" s="60" t="s">
        <v>1452</v>
      </c>
      <c r="D1717" s="61">
        <v>155947</v>
      </c>
      <c r="E1717" s="61" t="s">
        <v>23</v>
      </c>
      <c r="F1717" s="61" t="s">
        <v>983</v>
      </c>
      <c r="G1717" s="68" t="s">
        <v>1453</v>
      </c>
    </row>
    <row r="1718" spans="1:7" x14ac:dyDescent="0.25">
      <c r="A1718" s="67">
        <v>45287</v>
      </c>
      <c r="B1718" s="62" t="s">
        <v>1454</v>
      </c>
      <c r="C1718" s="60" t="s">
        <v>1451</v>
      </c>
      <c r="D1718" s="61">
        <v>847</v>
      </c>
      <c r="E1718" s="61" t="s">
        <v>23</v>
      </c>
      <c r="F1718" s="61" t="s">
        <v>983</v>
      </c>
      <c r="G1718" s="68" t="s">
        <v>680</v>
      </c>
    </row>
    <row r="1719" spans="1:7" x14ac:dyDescent="0.25">
      <c r="A1719" s="67">
        <v>45287</v>
      </c>
      <c r="B1719" s="62" t="s">
        <v>1455</v>
      </c>
      <c r="C1719" s="60" t="s">
        <v>1451</v>
      </c>
      <c r="D1719" s="61">
        <v>847</v>
      </c>
      <c r="E1719" s="61" t="s">
        <v>23</v>
      </c>
      <c r="F1719" s="61" t="s">
        <v>983</v>
      </c>
      <c r="G1719" s="68" t="s">
        <v>680</v>
      </c>
    </row>
    <row r="1720" spans="1:7" x14ac:dyDescent="0.25">
      <c r="A1720" s="67">
        <v>45186</v>
      </c>
      <c r="B1720" s="59" t="s">
        <v>1456</v>
      </c>
      <c r="C1720" s="60" t="s">
        <v>1457</v>
      </c>
      <c r="D1720" s="61">
        <v>25000</v>
      </c>
      <c r="E1720" s="61" t="s">
        <v>23</v>
      </c>
      <c r="F1720" s="61" t="s">
        <v>1458</v>
      </c>
      <c r="G1720" s="68" t="s">
        <v>680</v>
      </c>
    </row>
    <row r="1721" spans="1:7" x14ac:dyDescent="0.25">
      <c r="A1721" s="67">
        <v>45287</v>
      </c>
      <c r="B1721" s="59" t="s">
        <v>1459</v>
      </c>
      <c r="C1721" s="60" t="s">
        <v>1457</v>
      </c>
      <c r="D1721" s="61">
        <v>29000</v>
      </c>
      <c r="E1721" s="61" t="s">
        <v>23</v>
      </c>
      <c r="F1721" s="61" t="s">
        <v>1458</v>
      </c>
      <c r="G1721" s="68" t="s">
        <v>680</v>
      </c>
    </row>
    <row r="1722" spans="1:7" x14ac:dyDescent="0.25">
      <c r="A1722" s="67">
        <v>45287</v>
      </c>
      <c r="B1722" s="59" t="s">
        <v>1460</v>
      </c>
      <c r="C1722" s="60" t="s">
        <v>1457</v>
      </c>
      <c r="D1722" s="61">
        <v>21000</v>
      </c>
      <c r="E1722" s="61" t="s">
        <v>23</v>
      </c>
      <c r="F1722" s="61" t="s">
        <v>1458</v>
      </c>
      <c r="G1722" s="68" t="s">
        <v>680</v>
      </c>
    </row>
    <row r="1723" spans="1:7" x14ac:dyDescent="0.25">
      <c r="A1723" s="67">
        <v>45287</v>
      </c>
      <c r="B1723" s="59" t="s">
        <v>1461</v>
      </c>
      <c r="C1723" s="60" t="s">
        <v>1462</v>
      </c>
      <c r="D1723" s="61">
        <v>433164</v>
      </c>
      <c r="E1723" s="61" t="s">
        <v>9</v>
      </c>
      <c r="F1723" s="61"/>
      <c r="G1723" s="68" t="s">
        <v>1444</v>
      </c>
    </row>
    <row r="1724" spans="1:7" x14ac:dyDescent="0.25">
      <c r="A1724" s="67">
        <v>45287</v>
      </c>
      <c r="B1724" s="59">
        <v>1804097319</v>
      </c>
      <c r="C1724" s="60" t="s">
        <v>1463</v>
      </c>
      <c r="D1724" s="61">
        <v>80000</v>
      </c>
      <c r="E1724" s="61" t="s">
        <v>9</v>
      </c>
      <c r="F1724" s="61"/>
      <c r="G1724" s="68" t="s">
        <v>1444</v>
      </c>
    </row>
    <row r="1725" spans="1:7" x14ac:dyDescent="0.25">
      <c r="A1725" s="67">
        <v>45287</v>
      </c>
      <c r="B1725" s="59" t="s">
        <v>1464</v>
      </c>
      <c r="C1725" s="60" t="s">
        <v>1465</v>
      </c>
      <c r="D1725" s="61">
        <v>165000</v>
      </c>
      <c r="E1725" s="61" t="s">
        <v>9</v>
      </c>
      <c r="F1725" s="61"/>
      <c r="G1725" s="68" t="s">
        <v>1444</v>
      </c>
    </row>
    <row r="1726" spans="1:7" x14ac:dyDescent="0.25">
      <c r="A1726" s="67">
        <v>45287</v>
      </c>
      <c r="B1726" s="59">
        <v>638</v>
      </c>
      <c r="C1726" s="60" t="s">
        <v>1466</v>
      </c>
      <c r="D1726" s="61">
        <v>165000</v>
      </c>
      <c r="E1726" s="61" t="s">
        <v>9</v>
      </c>
      <c r="F1726" s="61"/>
      <c r="G1726" s="68" t="s">
        <v>1444</v>
      </c>
    </row>
    <row r="1727" spans="1:7" x14ac:dyDescent="0.25">
      <c r="A1727" s="67">
        <v>45287</v>
      </c>
      <c r="B1727" s="59">
        <v>33</v>
      </c>
      <c r="C1727" s="60" t="s">
        <v>1467</v>
      </c>
      <c r="D1727" s="61">
        <v>20000</v>
      </c>
      <c r="E1727" s="61" t="s">
        <v>23</v>
      </c>
      <c r="F1727" s="61"/>
      <c r="G1727" s="68" t="s">
        <v>1468</v>
      </c>
    </row>
    <row r="1728" spans="1:7" x14ac:dyDescent="0.25">
      <c r="A1728" s="67">
        <v>45287</v>
      </c>
      <c r="B1728" s="59">
        <v>264</v>
      </c>
      <c r="C1728" s="60" t="s">
        <v>1469</v>
      </c>
      <c r="D1728" s="61">
        <v>23000</v>
      </c>
      <c r="E1728" s="61" t="s">
        <v>9</v>
      </c>
      <c r="F1728" s="61"/>
      <c r="G1728" s="68" t="s">
        <v>1444</v>
      </c>
    </row>
    <row r="1729" spans="1:7" x14ac:dyDescent="0.25">
      <c r="A1729" s="67">
        <v>45291</v>
      </c>
      <c r="B1729" s="59">
        <v>580</v>
      </c>
      <c r="C1729" s="60" t="s">
        <v>1466</v>
      </c>
      <c r="D1729" s="61">
        <v>165000</v>
      </c>
      <c r="E1729" s="61" t="s">
        <v>9</v>
      </c>
      <c r="F1729" s="61"/>
      <c r="G1729" s="68" t="s">
        <v>1444</v>
      </c>
    </row>
    <row r="1730" spans="1:7" x14ac:dyDescent="0.25">
      <c r="A1730" s="67">
        <v>45270</v>
      </c>
      <c r="B1730" s="59">
        <v>212</v>
      </c>
      <c r="C1730" s="60" t="s">
        <v>16</v>
      </c>
      <c r="D1730" s="61">
        <v>469268.8</v>
      </c>
      <c r="E1730" s="61" t="s">
        <v>9</v>
      </c>
      <c r="F1730" s="61"/>
      <c r="G1730" s="68" t="s">
        <v>1070</v>
      </c>
    </row>
    <row r="1731" spans="1:7" x14ac:dyDescent="0.25">
      <c r="A1731" s="67">
        <v>45270</v>
      </c>
      <c r="B1731" s="59">
        <v>94</v>
      </c>
      <c r="C1731" s="60" t="s">
        <v>16</v>
      </c>
      <c r="D1731" s="61">
        <v>153898.25</v>
      </c>
      <c r="E1731" s="61" t="s">
        <v>9</v>
      </c>
      <c r="F1731" s="61"/>
      <c r="G1731" s="68" t="s">
        <v>1070</v>
      </c>
    </row>
    <row r="1732" spans="1:7" x14ac:dyDescent="0.25">
      <c r="A1732" s="67">
        <v>45270</v>
      </c>
      <c r="B1732" s="59">
        <v>454</v>
      </c>
      <c r="C1732" s="60" t="s">
        <v>16</v>
      </c>
      <c r="D1732" s="61">
        <v>32953.040000000001</v>
      </c>
      <c r="E1732" s="61" t="s">
        <v>9</v>
      </c>
      <c r="F1732" s="61"/>
      <c r="G1732" s="68" t="s">
        <v>1070</v>
      </c>
    </row>
    <row r="1733" spans="1:7" x14ac:dyDescent="0.25">
      <c r="A1733" s="67">
        <v>45291</v>
      </c>
      <c r="B1733" s="59">
        <v>513</v>
      </c>
      <c r="C1733" s="60" t="s">
        <v>1470</v>
      </c>
      <c r="D1733" s="61">
        <v>32488.77</v>
      </c>
      <c r="E1733" s="61" t="s">
        <v>9</v>
      </c>
      <c r="F1733" s="61"/>
      <c r="G1733" s="68" t="s">
        <v>1070</v>
      </c>
    </row>
    <row r="1734" spans="1:7" x14ac:dyDescent="0.25">
      <c r="A1734" s="67">
        <v>45078</v>
      </c>
      <c r="B1734" s="59" t="s">
        <v>1471</v>
      </c>
      <c r="C1734" s="60" t="s">
        <v>1438</v>
      </c>
      <c r="D1734" s="61">
        <v>40000</v>
      </c>
      <c r="E1734" s="61" t="s">
        <v>9</v>
      </c>
      <c r="F1734" s="61" t="s">
        <v>1417</v>
      </c>
      <c r="G1734" s="68" t="s">
        <v>456</v>
      </c>
    </row>
    <row r="1735" spans="1:7" x14ac:dyDescent="0.25">
      <c r="A1735" s="67">
        <v>45078</v>
      </c>
      <c r="B1735" s="59" t="s">
        <v>1472</v>
      </c>
      <c r="C1735" s="60" t="s">
        <v>1438</v>
      </c>
      <c r="D1735" s="61">
        <v>40000</v>
      </c>
      <c r="E1735" s="61" t="s">
        <v>9</v>
      </c>
      <c r="F1735" s="61" t="s">
        <v>1417</v>
      </c>
      <c r="G1735" s="68" t="s">
        <v>456</v>
      </c>
    </row>
    <row r="1736" spans="1:7" x14ac:dyDescent="0.25">
      <c r="A1736" s="67">
        <v>45089</v>
      </c>
      <c r="B1736" s="59" t="s">
        <v>1473</v>
      </c>
      <c r="C1736" s="60" t="s">
        <v>1438</v>
      </c>
      <c r="D1736" s="61">
        <v>40000</v>
      </c>
      <c r="E1736" s="61" t="s">
        <v>9</v>
      </c>
      <c r="F1736" s="61" t="s">
        <v>1417</v>
      </c>
      <c r="G1736" s="68" t="s">
        <v>456</v>
      </c>
    </row>
    <row r="1737" spans="1:7" x14ac:dyDescent="0.25">
      <c r="A1737" s="67">
        <v>45138</v>
      </c>
      <c r="B1737" s="59" t="s">
        <v>1474</v>
      </c>
      <c r="C1737" s="60" t="s">
        <v>1438</v>
      </c>
      <c r="D1737" s="61">
        <v>40000</v>
      </c>
      <c r="E1737" s="61" t="s">
        <v>9</v>
      </c>
      <c r="F1737" s="61" t="s">
        <v>1417</v>
      </c>
      <c r="G1737" s="68" t="s">
        <v>456</v>
      </c>
    </row>
    <row r="1738" spans="1:7" x14ac:dyDescent="0.25">
      <c r="A1738" s="67">
        <v>45143</v>
      </c>
      <c r="B1738" s="59"/>
      <c r="C1738" s="60" t="s">
        <v>1092</v>
      </c>
      <c r="D1738" s="61">
        <v>3251040.04</v>
      </c>
      <c r="E1738" s="61" t="s">
        <v>1068</v>
      </c>
      <c r="F1738" s="61" t="s">
        <v>1417</v>
      </c>
      <c r="G1738" s="68" t="s">
        <v>193</v>
      </c>
    </row>
    <row r="1739" spans="1:7" x14ac:dyDescent="0.25">
      <c r="A1739" s="67">
        <v>45192</v>
      </c>
      <c r="B1739" s="59">
        <v>46</v>
      </c>
      <c r="C1739" s="60" t="s">
        <v>1438</v>
      </c>
      <c r="D1739" s="61">
        <v>40000</v>
      </c>
      <c r="E1739" s="61" t="s">
        <v>9</v>
      </c>
      <c r="F1739" s="61" t="s">
        <v>1417</v>
      </c>
      <c r="G1739" s="68" t="s">
        <v>456</v>
      </c>
    </row>
    <row r="1740" spans="1:7" x14ac:dyDescent="0.25">
      <c r="A1740" s="67">
        <v>45192</v>
      </c>
      <c r="B1740" s="59">
        <v>39</v>
      </c>
      <c r="C1740" s="60" t="s">
        <v>1438</v>
      </c>
      <c r="D1740" s="61">
        <v>40000</v>
      </c>
      <c r="E1740" s="61" t="s">
        <v>9</v>
      </c>
      <c r="F1740" s="61" t="s">
        <v>1417</v>
      </c>
      <c r="G1740" s="68" t="s">
        <v>456</v>
      </c>
    </row>
    <row r="1741" spans="1:7" x14ac:dyDescent="0.25">
      <c r="A1741" s="67">
        <v>45276</v>
      </c>
      <c r="B1741" s="59"/>
      <c r="C1741" s="60" t="s">
        <v>1092</v>
      </c>
      <c r="D1741" s="61">
        <v>1680654</v>
      </c>
      <c r="E1741" s="61" t="s">
        <v>9</v>
      </c>
      <c r="F1741" s="61" t="s">
        <v>1417</v>
      </c>
      <c r="G1741" s="68" t="s">
        <v>193</v>
      </c>
    </row>
    <row r="1742" spans="1:7" x14ac:dyDescent="0.25">
      <c r="A1742" s="67">
        <v>45033</v>
      </c>
      <c r="B1742" s="59">
        <v>18</v>
      </c>
      <c r="C1742" s="60" t="s">
        <v>713</v>
      </c>
      <c r="D1742" s="61">
        <v>19500</v>
      </c>
      <c r="E1742" s="61" t="s">
        <v>9</v>
      </c>
      <c r="F1742" s="61"/>
      <c r="G1742" s="68" t="s">
        <v>1070</v>
      </c>
    </row>
    <row r="1743" spans="1:7" x14ac:dyDescent="0.25">
      <c r="A1743" s="67">
        <v>45077</v>
      </c>
      <c r="B1743" s="59">
        <v>16</v>
      </c>
      <c r="C1743" s="60" t="s">
        <v>713</v>
      </c>
      <c r="D1743" s="61">
        <v>19000</v>
      </c>
      <c r="E1743" s="61" t="s">
        <v>9</v>
      </c>
      <c r="F1743" s="61"/>
      <c r="G1743" s="68" t="s">
        <v>1070</v>
      </c>
    </row>
    <row r="1744" spans="1:7" x14ac:dyDescent="0.25">
      <c r="A1744" s="67">
        <v>45144</v>
      </c>
      <c r="B1744" s="59">
        <v>58</v>
      </c>
      <c r="C1744" s="60" t="s">
        <v>713</v>
      </c>
      <c r="D1744" s="61">
        <v>19000</v>
      </c>
      <c r="E1744" s="61" t="s">
        <v>9</v>
      </c>
      <c r="F1744" s="61"/>
      <c r="G1744" s="68" t="s">
        <v>1070</v>
      </c>
    </row>
    <row r="1745" spans="1:7" x14ac:dyDescent="0.25">
      <c r="A1745" s="67">
        <v>45151</v>
      </c>
      <c r="B1745" s="59">
        <v>138</v>
      </c>
      <c r="C1745" s="60" t="s">
        <v>713</v>
      </c>
      <c r="D1745" s="61">
        <v>4200</v>
      </c>
      <c r="E1745" s="61" t="s">
        <v>9</v>
      </c>
      <c r="F1745" s="61"/>
      <c r="G1745" s="68" t="s">
        <v>1070</v>
      </c>
    </row>
    <row r="1746" spans="1:7" x14ac:dyDescent="0.25">
      <c r="A1746" s="67">
        <v>45033</v>
      </c>
      <c r="B1746" s="59">
        <v>248</v>
      </c>
      <c r="C1746" s="60" t="s">
        <v>1475</v>
      </c>
      <c r="D1746" s="61">
        <v>3901</v>
      </c>
      <c r="E1746" s="61" t="s">
        <v>9</v>
      </c>
      <c r="F1746" s="61"/>
      <c r="G1746" s="68" t="s">
        <v>1153</v>
      </c>
    </row>
    <row r="1747" spans="1:7" x14ac:dyDescent="0.25">
      <c r="A1747" s="67">
        <v>45094</v>
      </c>
      <c r="B1747" s="59">
        <v>8</v>
      </c>
      <c r="C1747" s="60" t="s">
        <v>713</v>
      </c>
      <c r="D1747" s="61">
        <v>6860</v>
      </c>
      <c r="E1747" s="61" t="s">
        <v>9</v>
      </c>
      <c r="F1747" s="61"/>
      <c r="G1747" s="68" t="s">
        <v>1070</v>
      </c>
    </row>
    <row r="1748" spans="1:7" x14ac:dyDescent="0.25">
      <c r="A1748" s="67">
        <v>45196</v>
      </c>
      <c r="B1748" s="59">
        <v>710</v>
      </c>
      <c r="C1748" s="60" t="s">
        <v>1476</v>
      </c>
      <c r="D1748" s="61">
        <v>21186.400000000001</v>
      </c>
      <c r="E1748" s="61" t="s">
        <v>9</v>
      </c>
      <c r="F1748" s="61"/>
      <c r="G1748" s="68" t="s">
        <v>1070</v>
      </c>
    </row>
    <row r="1749" spans="1:7" x14ac:dyDescent="0.25">
      <c r="A1749" s="67">
        <v>45246</v>
      </c>
      <c r="B1749" s="59">
        <v>173</v>
      </c>
      <c r="C1749" s="60" t="s">
        <v>1477</v>
      </c>
      <c r="D1749" s="61">
        <v>15100</v>
      </c>
      <c r="E1749" s="61" t="s">
        <v>9</v>
      </c>
      <c r="F1749" s="61"/>
      <c r="G1749" s="68" t="s">
        <v>1070</v>
      </c>
    </row>
    <row r="1750" spans="1:7" x14ac:dyDescent="0.25">
      <c r="A1750" s="67">
        <v>45261</v>
      </c>
      <c r="B1750" s="59">
        <v>1049</v>
      </c>
      <c r="C1750" s="60" t="s">
        <v>1128</v>
      </c>
      <c r="D1750" s="61">
        <v>847457.62</v>
      </c>
      <c r="E1750" s="61" t="s">
        <v>9</v>
      </c>
      <c r="F1750" s="61"/>
      <c r="G1750" s="68" t="s">
        <v>1070</v>
      </c>
    </row>
    <row r="1751" spans="1:7" x14ac:dyDescent="0.25">
      <c r="A1751" s="67">
        <v>45291</v>
      </c>
      <c r="B1751" s="59">
        <v>5585</v>
      </c>
      <c r="C1751" s="60" t="s">
        <v>1475</v>
      </c>
      <c r="D1751" s="61">
        <v>3483.8</v>
      </c>
      <c r="E1751" s="61" t="s">
        <v>9</v>
      </c>
      <c r="F1751" s="61"/>
      <c r="G1751" s="68" t="s">
        <v>1153</v>
      </c>
    </row>
    <row r="1752" spans="1:7" x14ac:dyDescent="0.25">
      <c r="A1752" s="67">
        <v>45124</v>
      </c>
      <c r="B1752" s="59">
        <v>8260041943</v>
      </c>
      <c r="C1752" s="60" t="s">
        <v>1134</v>
      </c>
      <c r="D1752" s="61">
        <v>141234.29</v>
      </c>
      <c r="E1752" s="61" t="s">
        <v>9</v>
      </c>
      <c r="F1752" s="61"/>
      <c r="G1752" s="68" t="s">
        <v>1070</v>
      </c>
    </row>
    <row r="1753" spans="1:7" x14ac:dyDescent="0.25">
      <c r="A1753" s="67">
        <v>45291</v>
      </c>
      <c r="B1753" s="59">
        <v>8260046152</v>
      </c>
      <c r="C1753" s="60" t="s">
        <v>1134</v>
      </c>
      <c r="D1753" s="61">
        <v>23644.880000000001</v>
      </c>
      <c r="E1753" s="61" t="s">
        <v>9</v>
      </c>
      <c r="F1753" s="61"/>
      <c r="G1753" s="68" t="s">
        <v>1070</v>
      </c>
    </row>
    <row r="1754" spans="1:7" x14ac:dyDescent="0.25">
      <c r="A1754" s="67">
        <v>45291</v>
      </c>
      <c r="B1754" s="59">
        <v>8260046153</v>
      </c>
      <c r="C1754" s="60" t="s">
        <v>1134</v>
      </c>
      <c r="D1754" s="61">
        <v>15492.34</v>
      </c>
      <c r="E1754" s="61" t="s">
        <v>9</v>
      </c>
      <c r="F1754" s="61"/>
      <c r="G1754" s="68" t="s">
        <v>1070</v>
      </c>
    </row>
    <row r="1755" spans="1:7" x14ac:dyDescent="0.25">
      <c r="A1755" s="67">
        <v>45291</v>
      </c>
      <c r="B1755" s="59">
        <v>8260045769</v>
      </c>
      <c r="C1755" s="60" t="s">
        <v>1134</v>
      </c>
      <c r="D1755" s="61">
        <v>8322</v>
      </c>
      <c r="E1755" s="61" t="s">
        <v>9</v>
      </c>
      <c r="F1755" s="61"/>
      <c r="G1755" s="68" t="s">
        <v>1070</v>
      </c>
    </row>
    <row r="1756" spans="1:7" x14ac:dyDescent="0.25">
      <c r="A1756" s="67">
        <v>45291</v>
      </c>
      <c r="B1756" s="59">
        <v>8260045770</v>
      </c>
      <c r="C1756" s="60" t="s">
        <v>1134</v>
      </c>
      <c r="D1756" s="61">
        <v>9058</v>
      </c>
      <c r="E1756" s="61" t="s">
        <v>9</v>
      </c>
      <c r="F1756" s="61"/>
      <c r="G1756" s="68" t="s">
        <v>1070</v>
      </c>
    </row>
    <row r="1757" spans="1:7" x14ac:dyDescent="0.25">
      <c r="A1757" s="67">
        <v>45291</v>
      </c>
      <c r="B1757" s="59">
        <v>8260045771</v>
      </c>
      <c r="C1757" s="60" t="s">
        <v>1134</v>
      </c>
      <c r="D1757" s="61">
        <v>8242</v>
      </c>
      <c r="E1757" s="61" t="s">
        <v>9</v>
      </c>
      <c r="F1757" s="61"/>
      <c r="G1757" s="68" t="s">
        <v>1070</v>
      </c>
    </row>
    <row r="1758" spans="1:7" x14ac:dyDescent="0.25">
      <c r="A1758" s="67">
        <v>45291</v>
      </c>
      <c r="B1758" s="59">
        <v>8260045772</v>
      </c>
      <c r="C1758" s="60" t="s">
        <v>1134</v>
      </c>
      <c r="D1758" s="61">
        <v>23644.880000000001</v>
      </c>
      <c r="E1758" s="61" t="s">
        <v>9</v>
      </c>
      <c r="F1758" s="61"/>
      <c r="G1758" s="68" t="s">
        <v>1070</v>
      </c>
    </row>
    <row r="1759" spans="1:7" x14ac:dyDescent="0.25">
      <c r="A1759" s="67">
        <v>45291</v>
      </c>
      <c r="B1759" s="59">
        <v>8260045773</v>
      </c>
      <c r="C1759" s="60" t="s">
        <v>1134</v>
      </c>
      <c r="D1759" s="61">
        <v>8706</v>
      </c>
      <c r="E1759" s="61" t="s">
        <v>9</v>
      </c>
      <c r="F1759" s="61"/>
      <c r="G1759" s="68" t="s">
        <v>1070</v>
      </c>
    </row>
    <row r="1760" spans="1:7" x14ac:dyDescent="0.25">
      <c r="A1760" s="67">
        <v>45291</v>
      </c>
      <c r="B1760" s="59">
        <v>8260045774</v>
      </c>
      <c r="C1760" s="60" t="s">
        <v>1134</v>
      </c>
      <c r="D1760" s="61">
        <v>12640</v>
      </c>
      <c r="E1760" s="61" t="s">
        <v>9</v>
      </c>
      <c r="F1760" s="61"/>
      <c r="G1760" s="68" t="s">
        <v>1070</v>
      </c>
    </row>
    <row r="1761" spans="1:7" x14ac:dyDescent="0.25">
      <c r="A1761" s="67">
        <v>45291</v>
      </c>
      <c r="B1761" s="59">
        <v>8260045775</v>
      </c>
      <c r="C1761" s="60" t="s">
        <v>1134</v>
      </c>
      <c r="D1761" s="61">
        <v>12640</v>
      </c>
      <c r="E1761" s="61" t="s">
        <v>9</v>
      </c>
      <c r="F1761" s="61"/>
      <c r="G1761" s="68" t="s">
        <v>1070</v>
      </c>
    </row>
    <row r="1762" spans="1:7" x14ac:dyDescent="0.25">
      <c r="A1762" s="67">
        <v>45287</v>
      </c>
      <c r="B1762" s="59" t="s">
        <v>1478</v>
      </c>
      <c r="C1762" s="60" t="s">
        <v>178</v>
      </c>
      <c r="D1762" s="61">
        <v>9284.74</v>
      </c>
      <c r="E1762" s="61" t="s">
        <v>9</v>
      </c>
      <c r="F1762" s="61" t="s">
        <v>1479</v>
      </c>
      <c r="G1762" s="68" t="s">
        <v>1070</v>
      </c>
    </row>
    <row r="1763" spans="1:7" x14ac:dyDescent="0.25">
      <c r="A1763" s="67">
        <v>45291</v>
      </c>
      <c r="B1763" s="59" t="s">
        <v>1480</v>
      </c>
      <c r="C1763" s="60" t="s">
        <v>1481</v>
      </c>
      <c r="D1763" s="61">
        <v>120528</v>
      </c>
      <c r="E1763" s="61" t="s">
        <v>23</v>
      </c>
      <c r="F1763" s="61" t="s">
        <v>1355</v>
      </c>
      <c r="G1763" s="68" t="s">
        <v>1158</v>
      </c>
    </row>
    <row r="1764" spans="1:7" x14ac:dyDescent="0.25">
      <c r="A1764" s="67"/>
      <c r="B1764" s="59" t="s">
        <v>1482</v>
      </c>
      <c r="C1764" s="60" t="s">
        <v>1481</v>
      </c>
      <c r="D1764" s="61">
        <v>7576</v>
      </c>
      <c r="E1764" s="61" t="s">
        <v>23</v>
      </c>
      <c r="F1764" s="61" t="s">
        <v>1355</v>
      </c>
      <c r="G1764" s="68" t="s">
        <v>1158</v>
      </c>
    </row>
    <row r="1765" spans="1:7" x14ac:dyDescent="0.25">
      <c r="A1765" s="67"/>
      <c r="B1765" s="59" t="s">
        <v>1483</v>
      </c>
      <c r="C1765" s="60" t="s">
        <v>1481</v>
      </c>
      <c r="D1765" s="61">
        <v>704700</v>
      </c>
      <c r="E1765" s="61" t="s">
        <v>23</v>
      </c>
      <c r="F1765" s="61" t="s">
        <v>1355</v>
      </c>
      <c r="G1765" s="68" t="s">
        <v>1158</v>
      </c>
    </row>
    <row r="1766" spans="1:7" x14ac:dyDescent="0.25">
      <c r="A1766" s="67"/>
      <c r="B1766" s="59" t="s">
        <v>1484</v>
      </c>
      <c r="C1766" s="60" t="s">
        <v>1481</v>
      </c>
      <c r="D1766" s="61">
        <v>1428</v>
      </c>
      <c r="E1766" s="61" t="s">
        <v>23</v>
      </c>
      <c r="F1766" s="61" t="s">
        <v>1355</v>
      </c>
      <c r="G1766" s="68" t="s">
        <v>1158</v>
      </c>
    </row>
    <row r="1767" spans="1:7" x14ac:dyDescent="0.25">
      <c r="A1767" s="67"/>
      <c r="B1767" s="59" t="s">
        <v>1485</v>
      </c>
      <c r="C1767" s="60" t="s">
        <v>1481</v>
      </c>
      <c r="D1767" s="61">
        <v>60441</v>
      </c>
      <c r="E1767" s="61" t="s">
        <v>23</v>
      </c>
      <c r="F1767" s="61" t="s">
        <v>1355</v>
      </c>
      <c r="G1767" s="68" t="s">
        <v>1158</v>
      </c>
    </row>
    <row r="1768" spans="1:7" x14ac:dyDescent="0.25">
      <c r="A1768" s="67"/>
      <c r="B1768" s="59" t="s">
        <v>1486</v>
      </c>
      <c r="C1768" s="60" t="s">
        <v>1481</v>
      </c>
      <c r="D1768" s="61">
        <v>864682</v>
      </c>
      <c r="E1768" s="61" t="s">
        <v>23</v>
      </c>
      <c r="F1768" s="61" t="s">
        <v>1355</v>
      </c>
      <c r="G1768" s="68" t="s">
        <v>1158</v>
      </c>
    </row>
    <row r="1769" spans="1:7" x14ac:dyDescent="0.25">
      <c r="A1769" s="67"/>
      <c r="B1769" s="59" t="s">
        <v>1487</v>
      </c>
      <c r="C1769" s="60" t="s">
        <v>1481</v>
      </c>
      <c r="D1769" s="61">
        <v>195728</v>
      </c>
      <c r="E1769" s="61" t="s">
        <v>23</v>
      </c>
      <c r="F1769" s="61" t="s">
        <v>1355</v>
      </c>
      <c r="G1769" s="68" t="s">
        <v>1158</v>
      </c>
    </row>
    <row r="1770" spans="1:7" x14ac:dyDescent="0.25">
      <c r="A1770" s="67"/>
      <c r="B1770" s="59" t="s">
        <v>1488</v>
      </c>
      <c r="C1770" s="60" t="s">
        <v>1481</v>
      </c>
      <c r="D1770" s="61">
        <v>135523</v>
      </c>
      <c r="E1770" s="61" t="s">
        <v>23</v>
      </c>
      <c r="F1770" s="61" t="s">
        <v>1355</v>
      </c>
      <c r="G1770" s="68" t="s">
        <v>1158</v>
      </c>
    </row>
    <row r="1771" spans="1:7" x14ac:dyDescent="0.25">
      <c r="A1771" s="67"/>
      <c r="B1771" s="59" t="s">
        <v>1489</v>
      </c>
      <c r="C1771" s="60" t="s">
        <v>1481</v>
      </c>
      <c r="D1771" s="61">
        <v>35892</v>
      </c>
      <c r="E1771" s="61" t="s">
        <v>23</v>
      </c>
      <c r="F1771" s="61" t="s">
        <v>1355</v>
      </c>
      <c r="G1771" s="68" t="s">
        <v>1158</v>
      </c>
    </row>
    <row r="1772" spans="1:7" x14ac:dyDescent="0.25">
      <c r="A1772" s="67"/>
      <c r="B1772" s="59" t="s">
        <v>1490</v>
      </c>
      <c r="C1772" s="60" t="s">
        <v>1481</v>
      </c>
      <c r="D1772" s="61">
        <v>5586</v>
      </c>
      <c r="E1772" s="61" t="s">
        <v>23</v>
      </c>
      <c r="F1772" s="61" t="s">
        <v>1355</v>
      </c>
      <c r="G1772" s="68" t="s">
        <v>1158</v>
      </c>
    </row>
    <row r="1773" spans="1:7" x14ac:dyDescent="0.25">
      <c r="A1773" s="67"/>
      <c r="B1773" s="59" t="s">
        <v>1491</v>
      </c>
      <c r="C1773" s="60" t="s">
        <v>1481</v>
      </c>
      <c r="D1773" s="61">
        <v>64900</v>
      </c>
      <c r="E1773" s="61" t="s">
        <v>23</v>
      </c>
      <c r="F1773" s="61" t="s">
        <v>1355</v>
      </c>
      <c r="G1773" s="68" t="s">
        <v>1158</v>
      </c>
    </row>
    <row r="1774" spans="1:7" x14ac:dyDescent="0.25">
      <c r="A1774" s="67"/>
      <c r="B1774" s="59" t="s">
        <v>1492</v>
      </c>
      <c r="C1774" s="60" t="s">
        <v>1481</v>
      </c>
      <c r="D1774" s="61">
        <v>157863</v>
      </c>
      <c r="E1774" s="61" t="s">
        <v>23</v>
      </c>
      <c r="F1774" s="61" t="s">
        <v>1355</v>
      </c>
      <c r="G1774" s="68" t="s">
        <v>1158</v>
      </c>
    </row>
    <row r="1775" spans="1:7" x14ac:dyDescent="0.25">
      <c r="A1775" s="67"/>
      <c r="B1775" s="59" t="s">
        <v>1492</v>
      </c>
      <c r="C1775" s="60" t="s">
        <v>1481</v>
      </c>
      <c r="D1775" s="61">
        <v>464875</v>
      </c>
      <c r="E1775" s="61" t="s">
        <v>23</v>
      </c>
      <c r="F1775" s="61" t="s">
        <v>1355</v>
      </c>
      <c r="G1775" s="68" t="s">
        <v>1158</v>
      </c>
    </row>
    <row r="1776" spans="1:7" x14ac:dyDescent="0.25">
      <c r="A1776" s="67"/>
      <c r="B1776" s="59" t="s">
        <v>1493</v>
      </c>
      <c r="C1776" s="60" t="s">
        <v>1481</v>
      </c>
      <c r="D1776" s="61">
        <v>32779</v>
      </c>
      <c r="E1776" s="61" t="s">
        <v>23</v>
      </c>
      <c r="F1776" s="61" t="s">
        <v>1355</v>
      </c>
      <c r="G1776" s="68" t="s">
        <v>1158</v>
      </c>
    </row>
    <row r="1777" spans="1:7" x14ac:dyDescent="0.25">
      <c r="A1777" s="67"/>
      <c r="B1777" s="59" t="s">
        <v>1494</v>
      </c>
      <c r="C1777" s="60" t="s">
        <v>1481</v>
      </c>
      <c r="D1777" s="61">
        <v>265866</v>
      </c>
      <c r="E1777" s="61" t="s">
        <v>23</v>
      </c>
      <c r="F1777" s="61" t="s">
        <v>1355</v>
      </c>
      <c r="G1777" s="68" t="s">
        <v>1158</v>
      </c>
    </row>
    <row r="1778" spans="1:7" x14ac:dyDescent="0.25">
      <c r="A1778" s="67"/>
      <c r="B1778" s="59" t="s">
        <v>1495</v>
      </c>
      <c r="C1778" s="60" t="s">
        <v>1481</v>
      </c>
      <c r="D1778" s="61">
        <v>46897</v>
      </c>
      <c r="E1778" s="61" t="s">
        <v>23</v>
      </c>
      <c r="F1778" s="61" t="s">
        <v>1355</v>
      </c>
      <c r="G1778" s="68" t="s">
        <v>1158</v>
      </c>
    </row>
    <row r="1779" spans="1:7" x14ac:dyDescent="0.25">
      <c r="A1779" s="67"/>
      <c r="B1779" s="59" t="s">
        <v>1496</v>
      </c>
      <c r="C1779" s="60" t="s">
        <v>1481</v>
      </c>
      <c r="D1779" s="61">
        <v>2032211</v>
      </c>
      <c r="E1779" s="61" t="s">
        <v>23</v>
      </c>
      <c r="F1779" s="61" t="s">
        <v>1355</v>
      </c>
      <c r="G1779" s="68" t="s">
        <v>1158</v>
      </c>
    </row>
    <row r="1780" spans="1:7" x14ac:dyDescent="0.25">
      <c r="A1780" s="67"/>
      <c r="B1780" s="59" t="s">
        <v>1497</v>
      </c>
      <c r="C1780" s="60" t="s">
        <v>1481</v>
      </c>
      <c r="D1780" s="61">
        <v>330927</v>
      </c>
      <c r="E1780" s="61" t="s">
        <v>23</v>
      </c>
      <c r="F1780" s="61" t="s">
        <v>1355</v>
      </c>
      <c r="G1780" s="68" t="s">
        <v>1158</v>
      </c>
    </row>
    <row r="1781" spans="1:7" x14ac:dyDescent="0.25">
      <c r="A1781" s="67"/>
      <c r="B1781" s="59" t="s">
        <v>1498</v>
      </c>
      <c r="C1781" s="60" t="s">
        <v>1481</v>
      </c>
      <c r="D1781" s="61">
        <v>16540</v>
      </c>
      <c r="E1781" s="61" t="s">
        <v>23</v>
      </c>
      <c r="F1781" s="61" t="s">
        <v>1355</v>
      </c>
      <c r="G1781" s="68" t="s">
        <v>1158</v>
      </c>
    </row>
    <row r="1782" spans="1:7" x14ac:dyDescent="0.25">
      <c r="A1782" s="67"/>
      <c r="B1782" s="59" t="s">
        <v>1499</v>
      </c>
      <c r="C1782" s="60" t="s">
        <v>1481</v>
      </c>
      <c r="D1782" s="61">
        <v>26408</v>
      </c>
      <c r="E1782" s="61" t="s">
        <v>23</v>
      </c>
      <c r="F1782" s="61" t="s">
        <v>1355</v>
      </c>
      <c r="G1782" s="68" t="s">
        <v>1158</v>
      </c>
    </row>
    <row r="1783" spans="1:7" x14ac:dyDescent="0.25">
      <c r="A1783" s="67"/>
      <c r="B1783" s="59" t="s">
        <v>1500</v>
      </c>
      <c r="C1783" s="60" t="s">
        <v>1481</v>
      </c>
      <c r="D1783" s="61">
        <v>234852</v>
      </c>
      <c r="E1783" s="61" t="s">
        <v>23</v>
      </c>
      <c r="F1783" s="61" t="s">
        <v>1355</v>
      </c>
      <c r="G1783" s="68" t="s">
        <v>1158</v>
      </c>
    </row>
    <row r="1784" spans="1:7" x14ac:dyDescent="0.25">
      <c r="A1784" s="67"/>
      <c r="B1784" s="59" t="s">
        <v>1501</v>
      </c>
      <c r="C1784" s="60" t="s">
        <v>1481</v>
      </c>
      <c r="D1784" s="61">
        <v>1136647</v>
      </c>
      <c r="E1784" s="61" t="s">
        <v>23</v>
      </c>
      <c r="F1784" s="61" t="s">
        <v>1355</v>
      </c>
      <c r="G1784" s="68" t="s">
        <v>1158</v>
      </c>
    </row>
    <row r="1785" spans="1:7" x14ac:dyDescent="0.25">
      <c r="A1785" s="67"/>
      <c r="B1785" s="59" t="s">
        <v>1502</v>
      </c>
      <c r="C1785" s="60" t="s">
        <v>1481</v>
      </c>
      <c r="D1785" s="61">
        <v>13074</v>
      </c>
      <c r="E1785" s="61" t="s">
        <v>23</v>
      </c>
      <c r="F1785" s="61" t="s">
        <v>1355</v>
      </c>
      <c r="G1785" s="68" t="s">
        <v>1158</v>
      </c>
    </row>
    <row r="1786" spans="1:7" x14ac:dyDescent="0.25">
      <c r="A1786" s="67"/>
      <c r="B1786" s="59" t="s">
        <v>1503</v>
      </c>
      <c r="C1786" s="60" t="s">
        <v>1481</v>
      </c>
      <c r="D1786" s="61">
        <v>21025</v>
      </c>
      <c r="E1786" s="61" t="s">
        <v>23</v>
      </c>
      <c r="F1786" s="61" t="s">
        <v>1355</v>
      </c>
      <c r="G1786" s="68" t="s">
        <v>1158</v>
      </c>
    </row>
    <row r="1787" spans="1:7" x14ac:dyDescent="0.25">
      <c r="A1787" s="67"/>
      <c r="B1787" s="59" t="s">
        <v>1504</v>
      </c>
      <c r="C1787" s="60" t="s">
        <v>1481</v>
      </c>
      <c r="D1787" s="61">
        <v>338104</v>
      </c>
      <c r="E1787" s="61" t="s">
        <v>23</v>
      </c>
      <c r="F1787" s="61" t="s">
        <v>1355</v>
      </c>
      <c r="G1787" s="68" t="s">
        <v>1158</v>
      </c>
    </row>
    <row r="1788" spans="1:7" x14ac:dyDescent="0.25">
      <c r="A1788" s="67"/>
      <c r="B1788" s="59" t="s">
        <v>1505</v>
      </c>
      <c r="C1788" s="60" t="s">
        <v>1481</v>
      </c>
      <c r="D1788" s="61">
        <v>164606</v>
      </c>
      <c r="E1788" s="61" t="s">
        <v>23</v>
      </c>
      <c r="F1788" s="61" t="s">
        <v>1355</v>
      </c>
      <c r="G1788" s="68" t="s">
        <v>1158</v>
      </c>
    </row>
    <row r="1789" spans="1:7" x14ac:dyDescent="0.25">
      <c r="A1789" s="67"/>
      <c r="B1789" s="59" t="s">
        <v>1506</v>
      </c>
      <c r="C1789" s="60" t="s">
        <v>1481</v>
      </c>
      <c r="D1789" s="61">
        <v>503180</v>
      </c>
      <c r="E1789" s="61" t="s">
        <v>23</v>
      </c>
      <c r="F1789" s="61" t="s">
        <v>1355</v>
      </c>
      <c r="G1789" s="68" t="s">
        <v>1158</v>
      </c>
    </row>
    <row r="1790" spans="1:7" x14ac:dyDescent="0.25">
      <c r="A1790" s="67"/>
      <c r="B1790" s="59" t="s">
        <v>1507</v>
      </c>
      <c r="C1790" s="60" t="s">
        <v>1481</v>
      </c>
      <c r="D1790" s="61">
        <v>255584</v>
      </c>
      <c r="E1790" s="61" t="s">
        <v>23</v>
      </c>
      <c r="F1790" s="61" t="s">
        <v>1355</v>
      </c>
      <c r="G1790" s="68" t="s">
        <v>1158</v>
      </c>
    </row>
    <row r="1791" spans="1:7" x14ac:dyDescent="0.25">
      <c r="A1791" s="67"/>
      <c r="B1791" s="59" t="s">
        <v>1508</v>
      </c>
      <c r="C1791" s="60" t="s">
        <v>1481</v>
      </c>
      <c r="D1791" s="61">
        <v>542538</v>
      </c>
      <c r="E1791" s="61" t="s">
        <v>23</v>
      </c>
      <c r="F1791" s="61" t="s">
        <v>1355</v>
      </c>
      <c r="G1791" s="68" t="s">
        <v>1158</v>
      </c>
    </row>
    <row r="1792" spans="1:7" x14ac:dyDescent="0.25">
      <c r="A1792" s="67"/>
      <c r="B1792" s="59" t="s">
        <v>1509</v>
      </c>
      <c r="C1792" s="60" t="s">
        <v>1481</v>
      </c>
      <c r="D1792" s="61">
        <v>498572</v>
      </c>
      <c r="E1792" s="61" t="s">
        <v>23</v>
      </c>
      <c r="F1792" s="61" t="s">
        <v>1355</v>
      </c>
      <c r="G1792" s="68" t="s">
        <v>1158</v>
      </c>
    </row>
    <row r="1793" spans="1:7" x14ac:dyDescent="0.25">
      <c r="A1793" s="67"/>
      <c r="B1793" s="59" t="s">
        <v>1510</v>
      </c>
      <c r="C1793" s="60" t="s">
        <v>1481</v>
      </c>
      <c r="D1793" s="61">
        <v>87975</v>
      </c>
      <c r="E1793" s="61" t="s">
        <v>23</v>
      </c>
      <c r="F1793" s="61" t="s">
        <v>1355</v>
      </c>
      <c r="G1793" s="68" t="s">
        <v>1158</v>
      </c>
    </row>
    <row r="1794" spans="1:7" x14ac:dyDescent="0.25">
      <c r="A1794" s="67"/>
      <c r="B1794" s="59" t="s">
        <v>1511</v>
      </c>
      <c r="C1794" s="60" t="s">
        <v>1481</v>
      </c>
      <c r="D1794" s="61">
        <v>155830</v>
      </c>
      <c r="E1794" s="61" t="s">
        <v>23</v>
      </c>
      <c r="F1794" s="61" t="s">
        <v>1355</v>
      </c>
      <c r="G1794" s="68" t="s">
        <v>1158</v>
      </c>
    </row>
    <row r="1795" spans="1:7" x14ac:dyDescent="0.25">
      <c r="A1795" s="67"/>
      <c r="B1795" s="59" t="s">
        <v>1512</v>
      </c>
      <c r="C1795" s="60" t="s">
        <v>1481</v>
      </c>
      <c r="D1795" s="61">
        <v>156283</v>
      </c>
      <c r="E1795" s="61" t="s">
        <v>23</v>
      </c>
      <c r="F1795" s="61" t="s">
        <v>1355</v>
      </c>
      <c r="G1795" s="68" t="s">
        <v>1158</v>
      </c>
    </row>
    <row r="1796" spans="1:7" x14ac:dyDescent="0.25">
      <c r="A1796" s="67"/>
      <c r="B1796" s="59" t="s">
        <v>1513</v>
      </c>
      <c r="C1796" s="60" t="s">
        <v>1481</v>
      </c>
      <c r="D1796" s="61">
        <v>145581</v>
      </c>
      <c r="E1796" s="61" t="s">
        <v>23</v>
      </c>
      <c r="F1796" s="61" t="s">
        <v>1355</v>
      </c>
      <c r="G1796" s="68" t="s">
        <v>1158</v>
      </c>
    </row>
    <row r="1797" spans="1:7" x14ac:dyDescent="0.25">
      <c r="A1797" s="67"/>
      <c r="B1797" s="59" t="s">
        <v>1514</v>
      </c>
      <c r="C1797" s="60" t="s">
        <v>1481</v>
      </c>
      <c r="D1797" s="61">
        <v>185397</v>
      </c>
      <c r="E1797" s="61" t="s">
        <v>23</v>
      </c>
      <c r="F1797" s="61" t="s">
        <v>1355</v>
      </c>
      <c r="G1797" s="68" t="s">
        <v>1158</v>
      </c>
    </row>
    <row r="1798" spans="1:7" x14ac:dyDescent="0.25">
      <c r="A1798" s="67"/>
      <c r="B1798" s="59" t="s">
        <v>1515</v>
      </c>
      <c r="C1798" s="60" t="s">
        <v>1481</v>
      </c>
      <c r="D1798" s="61">
        <v>1632</v>
      </c>
      <c r="E1798" s="61" t="s">
        <v>23</v>
      </c>
      <c r="F1798" s="61" t="s">
        <v>1355</v>
      </c>
      <c r="G1798" s="68" t="s">
        <v>1158</v>
      </c>
    </row>
    <row r="1799" spans="1:7" x14ac:dyDescent="0.25">
      <c r="A1799" s="67"/>
      <c r="B1799" s="59" t="s">
        <v>1516</v>
      </c>
      <c r="C1799" s="60" t="s">
        <v>1481</v>
      </c>
      <c r="D1799" s="61">
        <v>496477</v>
      </c>
      <c r="E1799" s="61" t="s">
        <v>23</v>
      </c>
      <c r="F1799" s="61" t="s">
        <v>1355</v>
      </c>
      <c r="G1799" s="68" t="s">
        <v>1158</v>
      </c>
    </row>
    <row r="1800" spans="1:7" x14ac:dyDescent="0.25">
      <c r="A1800" s="67"/>
      <c r="B1800" s="59" t="s">
        <v>1517</v>
      </c>
      <c r="C1800" s="60" t="s">
        <v>1481</v>
      </c>
      <c r="D1800" s="61">
        <v>2246</v>
      </c>
      <c r="E1800" s="61" t="s">
        <v>23</v>
      </c>
      <c r="F1800" s="61" t="s">
        <v>1355</v>
      </c>
      <c r="G1800" s="68" t="s">
        <v>1158</v>
      </c>
    </row>
    <row r="1801" spans="1:7" x14ac:dyDescent="0.25">
      <c r="A1801" s="67"/>
      <c r="B1801" s="59" t="s">
        <v>1518</v>
      </c>
      <c r="C1801" s="60" t="s">
        <v>1481</v>
      </c>
      <c r="D1801" s="61">
        <v>161615</v>
      </c>
      <c r="E1801" s="61" t="s">
        <v>23</v>
      </c>
      <c r="F1801" s="61" t="s">
        <v>1355</v>
      </c>
      <c r="G1801" s="68" t="s">
        <v>1158</v>
      </c>
    </row>
    <row r="1802" spans="1:7" x14ac:dyDescent="0.25">
      <c r="A1802" s="67"/>
      <c r="B1802" s="59" t="s">
        <v>1519</v>
      </c>
      <c r="C1802" s="60" t="s">
        <v>1481</v>
      </c>
      <c r="D1802" s="61">
        <v>15950</v>
      </c>
      <c r="E1802" s="61" t="s">
        <v>23</v>
      </c>
      <c r="F1802" s="61" t="s">
        <v>1355</v>
      </c>
      <c r="G1802" s="68" t="s">
        <v>1158</v>
      </c>
    </row>
    <row r="1803" spans="1:7" x14ac:dyDescent="0.25">
      <c r="A1803" s="67"/>
      <c r="B1803" s="59" t="s">
        <v>1520</v>
      </c>
      <c r="C1803" s="60" t="s">
        <v>1481</v>
      </c>
      <c r="D1803" s="61">
        <v>5784</v>
      </c>
      <c r="E1803" s="61" t="s">
        <v>23</v>
      </c>
      <c r="F1803" s="61" t="s">
        <v>1355</v>
      </c>
      <c r="G1803" s="68" t="s">
        <v>1158</v>
      </c>
    </row>
    <row r="1804" spans="1:7" x14ac:dyDescent="0.25">
      <c r="A1804" s="67"/>
      <c r="B1804" s="59" t="s">
        <v>1521</v>
      </c>
      <c r="C1804" s="60" t="s">
        <v>1481</v>
      </c>
      <c r="D1804" s="61">
        <v>97320</v>
      </c>
      <c r="E1804" s="61" t="s">
        <v>23</v>
      </c>
      <c r="F1804" s="61" t="s">
        <v>1355</v>
      </c>
      <c r="G1804" s="68" t="s">
        <v>1158</v>
      </c>
    </row>
    <row r="1805" spans="1:7" x14ac:dyDescent="0.25">
      <c r="A1805" s="67"/>
      <c r="B1805" s="59" t="s">
        <v>1522</v>
      </c>
      <c r="C1805" s="60" t="s">
        <v>1481</v>
      </c>
      <c r="D1805" s="61">
        <v>439297</v>
      </c>
      <c r="E1805" s="61" t="s">
        <v>23</v>
      </c>
      <c r="F1805" s="61" t="s">
        <v>1355</v>
      </c>
      <c r="G1805" s="68" t="s">
        <v>1158</v>
      </c>
    </row>
    <row r="1806" spans="1:7" x14ac:dyDescent="0.25">
      <c r="A1806" s="67"/>
      <c r="B1806" s="59" t="s">
        <v>1523</v>
      </c>
      <c r="C1806" s="60" t="s">
        <v>1481</v>
      </c>
      <c r="D1806" s="61">
        <v>202164</v>
      </c>
      <c r="E1806" s="61" t="s">
        <v>23</v>
      </c>
      <c r="F1806" s="61" t="s">
        <v>1355</v>
      </c>
      <c r="G1806" s="68" t="s">
        <v>1158</v>
      </c>
    </row>
    <row r="1807" spans="1:7" x14ac:dyDescent="0.25">
      <c r="A1807" s="67"/>
      <c r="B1807" s="59" t="s">
        <v>1524</v>
      </c>
      <c r="C1807" s="60" t="s">
        <v>1481</v>
      </c>
      <c r="D1807" s="61">
        <v>538581</v>
      </c>
      <c r="E1807" s="61" t="s">
        <v>23</v>
      </c>
      <c r="F1807" s="61" t="s">
        <v>1355</v>
      </c>
      <c r="G1807" s="68" t="s">
        <v>1158</v>
      </c>
    </row>
    <row r="1808" spans="1:7" x14ac:dyDescent="0.25">
      <c r="A1808" s="67"/>
      <c r="B1808" s="59" t="s">
        <v>1525</v>
      </c>
      <c r="C1808" s="60" t="s">
        <v>1481</v>
      </c>
      <c r="D1808" s="61">
        <v>1626652</v>
      </c>
      <c r="E1808" s="61" t="s">
        <v>23</v>
      </c>
      <c r="F1808" s="61" t="s">
        <v>1355</v>
      </c>
      <c r="G1808" s="68" t="s">
        <v>1158</v>
      </c>
    </row>
    <row r="1809" spans="1:7" x14ac:dyDescent="0.25">
      <c r="A1809" s="67"/>
      <c r="B1809" s="59" t="s">
        <v>1526</v>
      </c>
      <c r="C1809" s="60" t="s">
        <v>1481</v>
      </c>
      <c r="D1809" s="61">
        <v>2001349</v>
      </c>
      <c r="E1809" s="61" t="s">
        <v>23</v>
      </c>
      <c r="F1809" s="61" t="s">
        <v>1355</v>
      </c>
      <c r="G1809" s="68" t="s">
        <v>1158</v>
      </c>
    </row>
    <row r="1810" spans="1:7" x14ac:dyDescent="0.25">
      <c r="A1810" s="67"/>
      <c r="B1810" s="59" t="s">
        <v>1527</v>
      </c>
      <c r="C1810" s="60" t="s">
        <v>1481</v>
      </c>
      <c r="D1810" s="61">
        <v>23130</v>
      </c>
      <c r="E1810" s="61" t="s">
        <v>23</v>
      </c>
      <c r="F1810" s="61" t="s">
        <v>1355</v>
      </c>
      <c r="G1810" s="68" t="s">
        <v>1158</v>
      </c>
    </row>
    <row r="1811" spans="1:7" x14ac:dyDescent="0.25">
      <c r="A1811" s="67"/>
      <c r="B1811" s="59" t="s">
        <v>1528</v>
      </c>
      <c r="C1811" s="60" t="s">
        <v>1481</v>
      </c>
      <c r="D1811" s="61">
        <v>124966</v>
      </c>
      <c r="E1811" s="61" t="s">
        <v>23</v>
      </c>
      <c r="F1811" s="61" t="s">
        <v>1355</v>
      </c>
      <c r="G1811" s="68" t="s">
        <v>1158</v>
      </c>
    </row>
    <row r="1812" spans="1:7" x14ac:dyDescent="0.25">
      <c r="A1812" s="67"/>
      <c r="B1812" s="59" t="s">
        <v>1529</v>
      </c>
      <c r="C1812" s="60" t="s">
        <v>1481</v>
      </c>
      <c r="D1812" s="61">
        <v>270870</v>
      </c>
      <c r="E1812" s="61" t="s">
        <v>23</v>
      </c>
      <c r="F1812" s="61" t="s">
        <v>1355</v>
      </c>
      <c r="G1812" s="68" t="s">
        <v>1158</v>
      </c>
    </row>
    <row r="1813" spans="1:7" x14ac:dyDescent="0.25">
      <c r="A1813" s="67"/>
      <c r="B1813" s="59" t="s">
        <v>1510</v>
      </c>
      <c r="C1813" s="60" t="s">
        <v>1481</v>
      </c>
      <c r="D1813" s="61">
        <v>87975</v>
      </c>
      <c r="E1813" s="61" t="s">
        <v>23</v>
      </c>
      <c r="F1813" s="61" t="s">
        <v>1355</v>
      </c>
      <c r="G1813" s="68" t="s">
        <v>1158</v>
      </c>
    </row>
    <row r="1814" spans="1:7" x14ac:dyDescent="0.25">
      <c r="A1814" s="67"/>
      <c r="B1814" s="59" t="s">
        <v>1530</v>
      </c>
      <c r="C1814" s="60" t="s">
        <v>1481</v>
      </c>
      <c r="D1814" s="61">
        <v>693993</v>
      </c>
      <c r="E1814" s="61" t="s">
        <v>23</v>
      </c>
      <c r="F1814" s="61" t="s">
        <v>1355</v>
      </c>
      <c r="G1814" s="68" t="s">
        <v>1158</v>
      </c>
    </row>
    <row r="1815" spans="1:7" x14ac:dyDescent="0.25">
      <c r="A1815" s="67"/>
      <c r="B1815" s="59" t="s">
        <v>1531</v>
      </c>
      <c r="C1815" s="60" t="s">
        <v>1481</v>
      </c>
      <c r="D1815" s="61">
        <v>1774512</v>
      </c>
      <c r="E1815" s="61" t="s">
        <v>23</v>
      </c>
      <c r="F1815" s="61" t="s">
        <v>1355</v>
      </c>
      <c r="G1815" s="68" t="s">
        <v>1158</v>
      </c>
    </row>
    <row r="1816" spans="1:7" x14ac:dyDescent="0.25">
      <c r="A1816" s="67">
        <v>45237</v>
      </c>
      <c r="B1816" s="59"/>
      <c r="C1816" s="60" t="s">
        <v>1012</v>
      </c>
      <c r="D1816" s="61">
        <v>1008900</v>
      </c>
      <c r="E1816" s="61" t="s">
        <v>23</v>
      </c>
      <c r="F1816" s="61" t="s">
        <v>1418</v>
      </c>
      <c r="G1816" s="68" t="s">
        <v>1419</v>
      </c>
    </row>
    <row r="1817" spans="1:7" x14ac:dyDescent="0.25">
      <c r="A1817" s="67">
        <v>45272</v>
      </c>
      <c r="B1817" s="59"/>
      <c r="C1817" s="60" t="s">
        <v>1012</v>
      </c>
      <c r="D1817" s="61">
        <v>156576</v>
      </c>
      <c r="E1817" s="61" t="s">
        <v>23</v>
      </c>
      <c r="F1817" s="61" t="s">
        <v>1418</v>
      </c>
      <c r="G1817" s="68" t="s">
        <v>1419</v>
      </c>
    </row>
    <row r="1818" spans="1:7" x14ac:dyDescent="0.25">
      <c r="A1818" s="67">
        <v>45017</v>
      </c>
      <c r="B1818" s="59" t="s">
        <v>1532</v>
      </c>
      <c r="C1818" s="60" t="s">
        <v>1161</v>
      </c>
      <c r="D1818" s="61">
        <v>288767.82</v>
      </c>
      <c r="E1818" s="61" t="s">
        <v>23</v>
      </c>
      <c r="F1818" s="61" t="s">
        <v>138</v>
      </c>
      <c r="G1818" s="68" t="s">
        <v>1158</v>
      </c>
    </row>
    <row r="1819" spans="1:7" x14ac:dyDescent="0.25">
      <c r="A1819" s="67">
        <v>45017</v>
      </c>
      <c r="B1819" s="59">
        <v>33</v>
      </c>
      <c r="C1819" s="60" t="s">
        <v>1533</v>
      </c>
      <c r="D1819" s="61">
        <v>298240</v>
      </c>
      <c r="E1819" s="61" t="s">
        <v>9</v>
      </c>
      <c r="F1819" s="61"/>
      <c r="G1819" s="68" t="s">
        <v>1070</v>
      </c>
    </row>
    <row r="1820" spans="1:7" x14ac:dyDescent="0.25">
      <c r="A1820" s="67">
        <v>45077</v>
      </c>
      <c r="B1820" s="59" t="s">
        <v>1534</v>
      </c>
      <c r="C1820" s="60" t="s">
        <v>1406</v>
      </c>
      <c r="D1820" s="61">
        <v>14745.75</v>
      </c>
      <c r="E1820" s="61" t="s">
        <v>9</v>
      </c>
      <c r="F1820" s="61"/>
      <c r="G1820" s="68" t="s">
        <v>1070</v>
      </c>
    </row>
    <row r="1821" spans="1:7" x14ac:dyDescent="0.25">
      <c r="A1821" s="67">
        <v>45077</v>
      </c>
      <c r="B1821" s="59" t="s">
        <v>1535</v>
      </c>
      <c r="C1821" s="60" t="s">
        <v>1406</v>
      </c>
      <c r="D1821" s="61">
        <v>508.4</v>
      </c>
      <c r="E1821" s="61" t="s">
        <v>9</v>
      </c>
      <c r="F1821" s="61"/>
      <c r="G1821" s="68" t="s">
        <v>1070</v>
      </c>
    </row>
    <row r="1822" spans="1:7" x14ac:dyDescent="0.25">
      <c r="A1822" s="67">
        <v>45077</v>
      </c>
      <c r="B1822" s="59" t="s">
        <v>1536</v>
      </c>
      <c r="C1822" s="60" t="s">
        <v>1161</v>
      </c>
      <c r="D1822" s="61">
        <v>230800</v>
      </c>
      <c r="E1822" s="61" t="s">
        <v>23</v>
      </c>
      <c r="F1822" s="61" t="s">
        <v>138</v>
      </c>
      <c r="G1822" s="68" t="s">
        <v>1158</v>
      </c>
    </row>
    <row r="1823" spans="1:7" x14ac:dyDescent="0.25">
      <c r="A1823" s="67">
        <v>45077</v>
      </c>
      <c r="B1823" s="59" t="s">
        <v>1537</v>
      </c>
      <c r="C1823" s="60" t="s">
        <v>1161</v>
      </c>
      <c r="D1823" s="61">
        <v>104835.55</v>
      </c>
      <c r="E1823" s="61" t="s">
        <v>23</v>
      </c>
      <c r="F1823" s="61" t="s">
        <v>138</v>
      </c>
      <c r="G1823" s="68" t="s">
        <v>1158</v>
      </c>
    </row>
    <row r="1824" spans="1:7" x14ac:dyDescent="0.25">
      <c r="A1824" s="67">
        <v>45118</v>
      </c>
      <c r="B1824" s="59" t="s">
        <v>1538</v>
      </c>
      <c r="C1824" s="60" t="s">
        <v>1406</v>
      </c>
      <c r="D1824" s="61">
        <v>36610</v>
      </c>
      <c r="E1824" s="61" t="s">
        <v>9</v>
      </c>
      <c r="F1824" s="61"/>
      <c r="G1824" s="68" t="s">
        <v>1070</v>
      </c>
    </row>
    <row r="1825" spans="1:7" x14ac:dyDescent="0.25">
      <c r="A1825" s="67">
        <v>45119</v>
      </c>
      <c r="B1825" s="59" t="s">
        <v>1539</v>
      </c>
      <c r="C1825" s="60" t="s">
        <v>1161</v>
      </c>
      <c r="D1825" s="61">
        <v>403760</v>
      </c>
      <c r="E1825" s="61" t="s">
        <v>23</v>
      </c>
      <c r="F1825" s="61" t="s">
        <v>138</v>
      </c>
      <c r="G1825" s="68" t="s">
        <v>1158</v>
      </c>
    </row>
    <row r="1826" spans="1:7" x14ac:dyDescent="0.25">
      <c r="A1826" s="67">
        <v>45119</v>
      </c>
      <c r="B1826" s="59" t="s">
        <v>1540</v>
      </c>
      <c r="C1826" s="60" t="s">
        <v>1406</v>
      </c>
      <c r="D1826" s="61">
        <v>9152.56</v>
      </c>
      <c r="E1826" s="61" t="s">
        <v>9</v>
      </c>
      <c r="F1826" s="61"/>
      <c r="G1826" s="68" t="s">
        <v>1070</v>
      </c>
    </row>
    <row r="1827" spans="1:7" x14ac:dyDescent="0.25">
      <c r="A1827" s="67">
        <v>45124</v>
      </c>
      <c r="B1827" s="59" t="s">
        <v>1541</v>
      </c>
      <c r="C1827" s="60" t="s">
        <v>1533</v>
      </c>
      <c r="D1827" s="61">
        <v>171520</v>
      </c>
      <c r="E1827" s="61" t="s">
        <v>9</v>
      </c>
      <c r="F1827" s="61"/>
      <c r="G1827" s="68" t="s">
        <v>1070</v>
      </c>
    </row>
    <row r="1828" spans="1:7" x14ac:dyDescent="0.25">
      <c r="A1828" s="67">
        <v>45138</v>
      </c>
      <c r="B1828" s="59" t="s">
        <v>1542</v>
      </c>
      <c r="C1828" s="60" t="s">
        <v>1543</v>
      </c>
      <c r="D1828" s="61">
        <v>19015.03</v>
      </c>
      <c r="E1828" s="61" t="s">
        <v>9</v>
      </c>
      <c r="F1828" s="61"/>
      <c r="G1828" s="68" t="s">
        <v>1070</v>
      </c>
    </row>
    <row r="1829" spans="1:7" x14ac:dyDescent="0.25">
      <c r="A1829" s="67">
        <v>45141</v>
      </c>
      <c r="B1829" s="59" t="s">
        <v>1544</v>
      </c>
      <c r="C1829" s="60" t="s">
        <v>1545</v>
      </c>
      <c r="D1829" s="61">
        <v>46573.88</v>
      </c>
      <c r="E1829" s="61" t="s">
        <v>9</v>
      </c>
      <c r="F1829" s="61"/>
      <c r="G1829" s="68" t="s">
        <v>1070</v>
      </c>
    </row>
    <row r="1830" spans="1:7" x14ac:dyDescent="0.25">
      <c r="A1830" s="67">
        <v>45146</v>
      </c>
      <c r="B1830" s="59" t="s">
        <v>1546</v>
      </c>
      <c r="C1830" s="60" t="s">
        <v>1186</v>
      </c>
      <c r="D1830" s="61">
        <v>34427.120000000003</v>
      </c>
      <c r="E1830" s="61" t="s">
        <v>9</v>
      </c>
      <c r="F1830" s="61"/>
      <c r="G1830" s="68" t="s">
        <v>1070</v>
      </c>
    </row>
    <row r="1831" spans="1:7" x14ac:dyDescent="0.25">
      <c r="A1831" s="67">
        <v>45146</v>
      </c>
      <c r="B1831" s="59" t="s">
        <v>1547</v>
      </c>
      <c r="C1831" s="60" t="s">
        <v>1186</v>
      </c>
      <c r="D1831" s="61">
        <v>35146.44</v>
      </c>
      <c r="E1831" s="61" t="s">
        <v>9</v>
      </c>
      <c r="F1831" s="61"/>
      <c r="G1831" s="68" t="s">
        <v>1070</v>
      </c>
    </row>
    <row r="1832" spans="1:7" x14ac:dyDescent="0.25">
      <c r="A1832" s="67">
        <v>45146</v>
      </c>
      <c r="B1832" s="59" t="s">
        <v>1548</v>
      </c>
      <c r="C1832" s="60" t="s">
        <v>1186</v>
      </c>
      <c r="D1832" s="61">
        <v>34084.74</v>
      </c>
      <c r="E1832" s="61" t="s">
        <v>9</v>
      </c>
      <c r="F1832" s="61"/>
      <c r="G1832" s="68" t="s">
        <v>1070</v>
      </c>
    </row>
    <row r="1833" spans="1:7" x14ac:dyDescent="0.25">
      <c r="A1833" s="67">
        <v>45146</v>
      </c>
      <c r="B1833" s="59" t="s">
        <v>1549</v>
      </c>
      <c r="C1833" s="60" t="s">
        <v>1186</v>
      </c>
      <c r="D1833" s="61">
        <v>65254.22</v>
      </c>
      <c r="E1833" s="61" t="s">
        <v>9</v>
      </c>
      <c r="F1833" s="61"/>
      <c r="G1833" s="68" t="s">
        <v>1070</v>
      </c>
    </row>
    <row r="1834" spans="1:7" x14ac:dyDescent="0.25">
      <c r="A1834" s="67">
        <v>45146</v>
      </c>
      <c r="B1834" s="59" t="s">
        <v>1550</v>
      </c>
      <c r="C1834" s="60" t="s">
        <v>1186</v>
      </c>
      <c r="D1834" s="61">
        <v>33429.839999999997</v>
      </c>
      <c r="E1834" s="61" t="s">
        <v>9</v>
      </c>
      <c r="F1834" s="61"/>
      <c r="G1834" s="68" t="s">
        <v>1070</v>
      </c>
    </row>
    <row r="1835" spans="1:7" x14ac:dyDescent="0.25">
      <c r="A1835" s="67">
        <v>45146</v>
      </c>
      <c r="B1835" s="59" t="s">
        <v>1551</v>
      </c>
      <c r="C1835" s="60" t="s">
        <v>1186</v>
      </c>
      <c r="D1835" s="61">
        <v>86591.6</v>
      </c>
      <c r="E1835" s="61" t="s">
        <v>9</v>
      </c>
      <c r="F1835" s="61"/>
      <c r="G1835" s="68" t="s">
        <v>1070</v>
      </c>
    </row>
    <row r="1836" spans="1:7" x14ac:dyDescent="0.25">
      <c r="A1836" s="67">
        <v>45166</v>
      </c>
      <c r="B1836" s="59" t="s">
        <v>1552</v>
      </c>
      <c r="C1836" s="60" t="s">
        <v>1173</v>
      </c>
      <c r="D1836" s="61">
        <v>189852.96</v>
      </c>
      <c r="E1836" s="61" t="s">
        <v>23</v>
      </c>
      <c r="F1836" s="61"/>
      <c r="G1836" s="68" t="s">
        <v>1158</v>
      </c>
    </row>
    <row r="1837" spans="1:7" x14ac:dyDescent="0.25">
      <c r="A1837" s="67">
        <v>45166</v>
      </c>
      <c r="B1837" s="59">
        <v>2445</v>
      </c>
      <c r="C1837" s="60" t="s">
        <v>1553</v>
      </c>
      <c r="D1837" s="61">
        <v>74642.460000000006</v>
      </c>
      <c r="E1837" s="61" t="s">
        <v>9</v>
      </c>
      <c r="F1837" s="61"/>
      <c r="G1837" s="68" t="s">
        <v>1070</v>
      </c>
    </row>
    <row r="1838" spans="1:7" x14ac:dyDescent="0.25">
      <c r="A1838" s="67">
        <v>45166</v>
      </c>
      <c r="B1838" s="59">
        <v>239601149</v>
      </c>
      <c r="C1838" s="60" t="s">
        <v>1554</v>
      </c>
      <c r="D1838" s="61">
        <v>791769</v>
      </c>
      <c r="E1838" s="61" t="s">
        <v>23</v>
      </c>
      <c r="F1838" s="61"/>
      <c r="G1838" s="68" t="s">
        <v>49</v>
      </c>
    </row>
    <row r="1839" spans="1:7" x14ac:dyDescent="0.25">
      <c r="A1839" s="67">
        <v>45166</v>
      </c>
      <c r="B1839" s="59">
        <v>239601122</v>
      </c>
      <c r="C1839" s="60" t="s">
        <v>1554</v>
      </c>
      <c r="D1839" s="61">
        <v>815762</v>
      </c>
      <c r="E1839" s="61" t="s">
        <v>23</v>
      </c>
      <c r="F1839" s="61"/>
      <c r="G1839" s="68" t="s">
        <v>49</v>
      </c>
    </row>
    <row r="1840" spans="1:7" x14ac:dyDescent="0.25">
      <c r="A1840" s="67">
        <v>45166</v>
      </c>
      <c r="B1840" s="59" t="s">
        <v>1555</v>
      </c>
      <c r="C1840" s="60" t="s">
        <v>1556</v>
      </c>
      <c r="D1840" s="61">
        <v>1260000</v>
      </c>
      <c r="E1840" s="61" t="s">
        <v>9</v>
      </c>
      <c r="F1840" s="61" t="s">
        <v>1557</v>
      </c>
      <c r="G1840" s="68" t="s">
        <v>1070</v>
      </c>
    </row>
    <row r="1841" spans="1:7" x14ac:dyDescent="0.25">
      <c r="A1841" s="67">
        <v>45166</v>
      </c>
      <c r="B1841" s="59" t="s">
        <v>1558</v>
      </c>
      <c r="C1841" s="60" t="s">
        <v>1556</v>
      </c>
      <c r="D1841" s="61">
        <v>50860</v>
      </c>
      <c r="E1841" s="61" t="s">
        <v>9</v>
      </c>
      <c r="F1841" s="61" t="s">
        <v>1557</v>
      </c>
      <c r="G1841" s="68" t="s">
        <v>1070</v>
      </c>
    </row>
    <row r="1842" spans="1:7" x14ac:dyDescent="0.25">
      <c r="A1842" s="67">
        <v>45166</v>
      </c>
      <c r="B1842" s="59" t="s">
        <v>1559</v>
      </c>
      <c r="C1842" s="60" t="s">
        <v>1556</v>
      </c>
      <c r="D1842" s="61">
        <v>550</v>
      </c>
      <c r="E1842" s="61" t="s">
        <v>9</v>
      </c>
      <c r="F1842" s="61" t="s">
        <v>1557</v>
      </c>
      <c r="G1842" s="68" t="s">
        <v>1070</v>
      </c>
    </row>
    <row r="1843" spans="1:7" x14ac:dyDescent="0.25">
      <c r="A1843" s="67">
        <v>45166</v>
      </c>
      <c r="B1843" s="59">
        <v>104</v>
      </c>
      <c r="C1843" s="60" t="s">
        <v>1560</v>
      </c>
      <c r="D1843" s="61">
        <v>593092.5</v>
      </c>
      <c r="E1843" s="61" t="s">
        <v>23</v>
      </c>
      <c r="F1843" s="61" t="s">
        <v>138</v>
      </c>
      <c r="G1843" s="68" t="s">
        <v>1158</v>
      </c>
    </row>
    <row r="1844" spans="1:7" x14ac:dyDescent="0.25">
      <c r="A1844" s="67">
        <v>45166</v>
      </c>
      <c r="B1844" s="59">
        <v>105</v>
      </c>
      <c r="C1844" s="60" t="s">
        <v>1560</v>
      </c>
      <c r="D1844" s="61">
        <v>416947.9</v>
      </c>
      <c r="E1844" s="61" t="s">
        <v>23</v>
      </c>
      <c r="F1844" s="61" t="s">
        <v>138</v>
      </c>
      <c r="G1844" s="68" t="s">
        <v>1158</v>
      </c>
    </row>
    <row r="1845" spans="1:7" x14ac:dyDescent="0.25">
      <c r="A1845" s="67">
        <v>45166</v>
      </c>
      <c r="B1845" s="59">
        <v>106</v>
      </c>
      <c r="C1845" s="60" t="s">
        <v>1560</v>
      </c>
      <c r="D1845" s="61">
        <v>88060</v>
      </c>
      <c r="E1845" s="61" t="s">
        <v>23</v>
      </c>
      <c r="F1845" s="61" t="s">
        <v>138</v>
      </c>
      <c r="G1845" s="68" t="s">
        <v>1158</v>
      </c>
    </row>
    <row r="1846" spans="1:7" x14ac:dyDescent="0.25">
      <c r="A1846" s="67">
        <v>45186</v>
      </c>
      <c r="B1846" s="59" t="s">
        <v>1561</v>
      </c>
      <c r="C1846" s="60" t="s">
        <v>1562</v>
      </c>
      <c r="D1846" s="61">
        <v>39590</v>
      </c>
      <c r="E1846" s="61" t="s">
        <v>9</v>
      </c>
      <c r="F1846" s="61"/>
      <c r="G1846" s="68" t="s">
        <v>1070</v>
      </c>
    </row>
    <row r="1847" spans="1:7" x14ac:dyDescent="0.25">
      <c r="A1847" s="67">
        <v>45186</v>
      </c>
      <c r="B1847" s="59">
        <v>188</v>
      </c>
      <c r="C1847" s="60" t="s">
        <v>1563</v>
      </c>
      <c r="D1847" s="61">
        <v>86438.399999999994</v>
      </c>
      <c r="E1847" s="61" t="s">
        <v>9</v>
      </c>
      <c r="F1847" s="61"/>
      <c r="G1847" s="68" t="s">
        <v>1070</v>
      </c>
    </row>
    <row r="1848" spans="1:7" x14ac:dyDescent="0.25">
      <c r="A1848" s="67">
        <v>45186</v>
      </c>
      <c r="B1848" s="59">
        <v>184</v>
      </c>
      <c r="C1848" s="60" t="s">
        <v>1563</v>
      </c>
      <c r="D1848" s="61">
        <v>169995.51999999999</v>
      </c>
      <c r="E1848" s="61" t="s">
        <v>9</v>
      </c>
      <c r="F1848" s="61"/>
      <c r="G1848" s="68" t="s">
        <v>1070</v>
      </c>
    </row>
    <row r="1849" spans="1:7" x14ac:dyDescent="0.25">
      <c r="A1849" s="67">
        <v>45186</v>
      </c>
      <c r="B1849" s="59">
        <v>191</v>
      </c>
      <c r="C1849" s="60" t="s">
        <v>1563</v>
      </c>
      <c r="D1849" s="61">
        <v>66989.759999999995</v>
      </c>
      <c r="E1849" s="61" t="s">
        <v>9</v>
      </c>
      <c r="F1849" s="61"/>
      <c r="G1849" s="68" t="s">
        <v>1070</v>
      </c>
    </row>
    <row r="1850" spans="1:7" x14ac:dyDescent="0.25">
      <c r="A1850" s="67">
        <v>45186</v>
      </c>
      <c r="B1850" s="59">
        <v>181</v>
      </c>
      <c r="C1850" s="60" t="s">
        <v>1563</v>
      </c>
      <c r="D1850" s="61">
        <v>74373.039999999994</v>
      </c>
      <c r="E1850" s="61" t="s">
        <v>9</v>
      </c>
      <c r="F1850" s="61"/>
      <c r="G1850" s="68" t="s">
        <v>1070</v>
      </c>
    </row>
    <row r="1851" spans="1:7" x14ac:dyDescent="0.25">
      <c r="A1851" s="67">
        <v>45196</v>
      </c>
      <c r="B1851" s="59">
        <v>125</v>
      </c>
      <c r="C1851" s="60" t="s">
        <v>1564</v>
      </c>
      <c r="D1851" s="61">
        <v>41100</v>
      </c>
      <c r="E1851" s="61" t="s">
        <v>9</v>
      </c>
      <c r="F1851" s="61"/>
      <c r="G1851" s="68" t="s">
        <v>1070</v>
      </c>
    </row>
    <row r="1852" spans="1:7" x14ac:dyDescent="0.25">
      <c r="A1852" s="67">
        <v>45218</v>
      </c>
      <c r="B1852" s="59" t="s">
        <v>1565</v>
      </c>
      <c r="C1852" s="60" t="s">
        <v>1543</v>
      </c>
      <c r="D1852" s="61">
        <v>12076.27</v>
      </c>
      <c r="E1852" s="61" t="s">
        <v>9</v>
      </c>
      <c r="F1852" s="61"/>
      <c r="G1852" s="68" t="s">
        <v>1070</v>
      </c>
    </row>
    <row r="1853" spans="1:7" x14ac:dyDescent="0.25">
      <c r="A1853" s="67">
        <v>45219</v>
      </c>
      <c r="B1853" s="59">
        <v>210</v>
      </c>
      <c r="C1853" s="60" t="s">
        <v>1566</v>
      </c>
      <c r="D1853" s="61">
        <v>1085740</v>
      </c>
      <c r="E1853" s="61" t="s">
        <v>23</v>
      </c>
      <c r="F1853" s="61"/>
      <c r="G1853" s="68" t="s">
        <v>1158</v>
      </c>
    </row>
    <row r="1854" spans="1:7" x14ac:dyDescent="0.25">
      <c r="A1854" s="67">
        <v>45219</v>
      </c>
      <c r="B1854" s="59" t="s">
        <v>1420</v>
      </c>
      <c r="C1854" s="60" t="s">
        <v>1421</v>
      </c>
      <c r="D1854" s="61">
        <v>78193.16</v>
      </c>
      <c r="E1854" s="61" t="s">
        <v>9</v>
      </c>
      <c r="F1854" s="61"/>
      <c r="G1854" s="68" t="s">
        <v>1093</v>
      </c>
    </row>
    <row r="1855" spans="1:7" x14ac:dyDescent="0.25">
      <c r="A1855" s="67">
        <v>45219</v>
      </c>
      <c r="B1855" s="59" t="s">
        <v>1567</v>
      </c>
      <c r="C1855" s="60" t="s">
        <v>1421</v>
      </c>
      <c r="D1855" s="61">
        <v>93060.13</v>
      </c>
      <c r="E1855" s="61" t="s">
        <v>9</v>
      </c>
      <c r="F1855" s="61"/>
      <c r="G1855" s="68" t="s">
        <v>1093</v>
      </c>
    </row>
    <row r="1856" spans="1:7" x14ac:dyDescent="0.25">
      <c r="A1856" s="67">
        <v>45219</v>
      </c>
      <c r="B1856" s="59" t="s">
        <v>1568</v>
      </c>
      <c r="C1856" s="60" t="s">
        <v>1421</v>
      </c>
      <c r="D1856" s="61">
        <v>9943.7999999999993</v>
      </c>
      <c r="E1856" s="61" t="s">
        <v>9</v>
      </c>
      <c r="F1856" s="61"/>
      <c r="G1856" s="68" t="s">
        <v>1093</v>
      </c>
    </row>
    <row r="1857" spans="1:7" x14ac:dyDescent="0.25">
      <c r="A1857" s="67">
        <v>45223</v>
      </c>
      <c r="B1857" s="59">
        <v>1023</v>
      </c>
      <c r="C1857" s="60" t="s">
        <v>1569</v>
      </c>
      <c r="D1857" s="61">
        <v>84915</v>
      </c>
      <c r="E1857" s="61" t="s">
        <v>9</v>
      </c>
      <c r="F1857" s="61"/>
      <c r="G1857" s="68" t="s">
        <v>1070</v>
      </c>
    </row>
    <row r="1858" spans="1:7" x14ac:dyDescent="0.25">
      <c r="A1858" s="67">
        <v>45232</v>
      </c>
      <c r="B1858" s="59" t="s">
        <v>1570</v>
      </c>
      <c r="C1858" s="60" t="s">
        <v>1173</v>
      </c>
      <c r="D1858" s="61">
        <v>152187.75</v>
      </c>
      <c r="E1858" s="61" t="s">
        <v>23</v>
      </c>
      <c r="F1858" s="61"/>
      <c r="G1858" s="68" t="s">
        <v>1158</v>
      </c>
    </row>
    <row r="1859" spans="1:7" x14ac:dyDescent="0.25">
      <c r="A1859" s="67">
        <v>45232</v>
      </c>
      <c r="B1859" s="59">
        <v>169</v>
      </c>
      <c r="C1859" s="60" t="s">
        <v>1553</v>
      </c>
      <c r="D1859" s="61">
        <v>75000</v>
      </c>
      <c r="E1859" s="61" t="s">
        <v>9</v>
      </c>
      <c r="F1859" s="61"/>
      <c r="G1859" s="68" t="s">
        <v>1070</v>
      </c>
    </row>
    <row r="1860" spans="1:7" x14ac:dyDescent="0.25">
      <c r="A1860" s="67">
        <v>45238</v>
      </c>
      <c r="B1860" s="59" t="s">
        <v>1571</v>
      </c>
      <c r="C1860" s="60" t="s">
        <v>1186</v>
      </c>
      <c r="D1860" s="61">
        <v>41014.239999999998</v>
      </c>
      <c r="E1860" s="61" t="s">
        <v>9</v>
      </c>
      <c r="F1860" s="61"/>
      <c r="G1860" s="68" t="s">
        <v>1070</v>
      </c>
    </row>
    <row r="1861" spans="1:7" x14ac:dyDescent="0.25">
      <c r="A1861" s="67">
        <v>45246</v>
      </c>
      <c r="B1861" s="59">
        <v>878</v>
      </c>
      <c r="C1861" s="60" t="s">
        <v>1572</v>
      </c>
      <c r="D1861" s="61">
        <v>3375</v>
      </c>
      <c r="E1861" s="61" t="s">
        <v>9</v>
      </c>
      <c r="F1861" s="61"/>
      <c r="G1861" s="68" t="s">
        <v>1573</v>
      </c>
    </row>
    <row r="1862" spans="1:7" x14ac:dyDescent="0.25">
      <c r="A1862" s="67">
        <v>45246</v>
      </c>
      <c r="B1862" s="59">
        <v>40098</v>
      </c>
      <c r="C1862" s="60" t="s">
        <v>1574</v>
      </c>
      <c r="D1862" s="61">
        <v>55508</v>
      </c>
      <c r="E1862" s="61" t="s">
        <v>9</v>
      </c>
      <c r="F1862" s="61"/>
      <c r="G1862" s="68" t="s">
        <v>1575</v>
      </c>
    </row>
    <row r="1863" spans="1:7" x14ac:dyDescent="0.25">
      <c r="A1863" s="67">
        <v>45246</v>
      </c>
      <c r="B1863" s="59">
        <v>2024147908</v>
      </c>
      <c r="C1863" s="60" t="s">
        <v>1576</v>
      </c>
      <c r="D1863" s="61">
        <v>7686.36</v>
      </c>
      <c r="E1863" s="61" t="s">
        <v>9</v>
      </c>
      <c r="F1863" s="61"/>
      <c r="G1863" s="68" t="s">
        <v>1577</v>
      </c>
    </row>
    <row r="1864" spans="1:7" x14ac:dyDescent="0.25">
      <c r="A1864" s="67">
        <v>45246</v>
      </c>
      <c r="B1864" s="59">
        <v>2024145386</v>
      </c>
      <c r="C1864" s="60" t="s">
        <v>1576</v>
      </c>
      <c r="D1864" s="61">
        <v>302450.76</v>
      </c>
      <c r="E1864" s="61" t="s">
        <v>9</v>
      </c>
      <c r="F1864" s="61"/>
      <c r="G1864" s="68" t="s">
        <v>1577</v>
      </c>
    </row>
    <row r="1865" spans="1:7" x14ac:dyDescent="0.25">
      <c r="A1865" s="67">
        <v>45250</v>
      </c>
      <c r="B1865" s="59">
        <v>155</v>
      </c>
      <c r="C1865" s="60" t="s">
        <v>1560</v>
      </c>
      <c r="D1865" s="61">
        <v>383385</v>
      </c>
      <c r="E1865" s="61" t="s">
        <v>23</v>
      </c>
      <c r="F1865" s="61" t="s">
        <v>138</v>
      </c>
      <c r="G1865" s="68" t="s">
        <v>1158</v>
      </c>
    </row>
    <row r="1866" spans="1:7" x14ac:dyDescent="0.25">
      <c r="A1866" s="67">
        <v>45250</v>
      </c>
      <c r="B1866" s="59">
        <v>239602197</v>
      </c>
      <c r="C1866" s="60" t="s">
        <v>1554</v>
      </c>
      <c r="D1866" s="61">
        <v>540006</v>
      </c>
      <c r="E1866" s="61" t="s">
        <v>23</v>
      </c>
      <c r="F1866" s="61"/>
      <c r="G1866" s="68" t="s">
        <v>49</v>
      </c>
    </row>
    <row r="1867" spans="1:7" x14ac:dyDescent="0.25">
      <c r="A1867" s="67">
        <v>45250</v>
      </c>
      <c r="B1867" s="59">
        <v>3645</v>
      </c>
      <c r="C1867" s="60" t="s">
        <v>1574</v>
      </c>
      <c r="D1867" s="61">
        <v>75000</v>
      </c>
      <c r="E1867" s="61" t="s">
        <v>9</v>
      </c>
      <c r="F1867" s="61"/>
      <c r="G1867" s="68" t="s">
        <v>1575</v>
      </c>
    </row>
    <row r="1868" spans="1:7" x14ac:dyDescent="0.25">
      <c r="A1868" s="67">
        <v>45264</v>
      </c>
      <c r="B1868" s="59">
        <v>215</v>
      </c>
      <c r="C1868" s="60" t="s">
        <v>1563</v>
      </c>
      <c r="D1868" s="61">
        <v>7761.45</v>
      </c>
      <c r="E1868" s="61" t="s">
        <v>9</v>
      </c>
      <c r="F1868" s="61"/>
      <c r="G1868" s="68" t="s">
        <v>1070</v>
      </c>
    </row>
    <row r="1869" spans="1:7" x14ac:dyDescent="0.25">
      <c r="A1869" s="67">
        <v>45264</v>
      </c>
      <c r="B1869" s="59">
        <v>219</v>
      </c>
      <c r="C1869" s="60" t="s">
        <v>1563</v>
      </c>
      <c r="D1869" s="61">
        <v>109860.64</v>
      </c>
      <c r="E1869" s="61" t="s">
        <v>9</v>
      </c>
      <c r="F1869" s="61"/>
      <c r="G1869" s="68" t="s">
        <v>1070</v>
      </c>
    </row>
    <row r="1870" spans="1:7" x14ac:dyDescent="0.25">
      <c r="A1870" s="67">
        <v>45264</v>
      </c>
      <c r="B1870" s="59">
        <v>132</v>
      </c>
      <c r="C1870" s="60" t="s">
        <v>1563</v>
      </c>
      <c r="D1870" s="61">
        <v>41778.559999999998</v>
      </c>
      <c r="E1870" s="61" t="s">
        <v>9</v>
      </c>
      <c r="F1870" s="61"/>
      <c r="G1870" s="68" t="s">
        <v>1070</v>
      </c>
    </row>
    <row r="1871" spans="1:7" x14ac:dyDescent="0.25">
      <c r="A1871" s="67">
        <v>45264</v>
      </c>
      <c r="B1871" s="59">
        <v>196</v>
      </c>
      <c r="C1871" s="60" t="s">
        <v>1563</v>
      </c>
      <c r="D1871" s="61">
        <v>40337.919999999998</v>
      </c>
      <c r="E1871" s="61" t="s">
        <v>9</v>
      </c>
      <c r="F1871" s="61"/>
      <c r="G1871" s="68" t="s">
        <v>1070</v>
      </c>
    </row>
    <row r="1872" spans="1:7" x14ac:dyDescent="0.25">
      <c r="A1872" s="67">
        <v>45267</v>
      </c>
      <c r="B1872" s="59">
        <v>2159</v>
      </c>
      <c r="C1872" s="60" t="s">
        <v>1578</v>
      </c>
      <c r="D1872" s="61">
        <v>32000</v>
      </c>
      <c r="E1872" s="61" t="s">
        <v>23</v>
      </c>
      <c r="F1872" s="61" t="s">
        <v>138</v>
      </c>
      <c r="G1872" s="68" t="s">
        <v>1158</v>
      </c>
    </row>
    <row r="1873" spans="1:7" x14ac:dyDescent="0.25">
      <c r="A1873" s="67">
        <v>45267</v>
      </c>
      <c r="B1873" s="59">
        <v>2152</v>
      </c>
      <c r="C1873" s="60" t="s">
        <v>1578</v>
      </c>
      <c r="D1873" s="61">
        <v>32000</v>
      </c>
      <c r="E1873" s="61" t="s">
        <v>23</v>
      </c>
      <c r="F1873" s="61" t="s">
        <v>138</v>
      </c>
      <c r="G1873" s="68" t="s">
        <v>1158</v>
      </c>
    </row>
    <row r="1874" spans="1:7" x14ac:dyDescent="0.25">
      <c r="A1874" s="67">
        <v>45270</v>
      </c>
      <c r="B1874" s="59">
        <v>141</v>
      </c>
      <c r="C1874" s="60" t="s">
        <v>1563</v>
      </c>
      <c r="D1874" s="61">
        <v>28560.18</v>
      </c>
      <c r="E1874" s="61" t="s">
        <v>9</v>
      </c>
      <c r="F1874" s="61"/>
      <c r="G1874" s="68" t="s">
        <v>1070</v>
      </c>
    </row>
    <row r="1875" spans="1:7" x14ac:dyDescent="0.25">
      <c r="A1875" s="67">
        <v>45278</v>
      </c>
      <c r="B1875" s="59" t="s">
        <v>1579</v>
      </c>
      <c r="C1875" s="60" t="s">
        <v>1161</v>
      </c>
      <c r="D1875" s="61">
        <v>149520</v>
      </c>
      <c r="E1875" s="61" t="s">
        <v>23</v>
      </c>
      <c r="F1875" s="61" t="s">
        <v>138</v>
      </c>
      <c r="G1875" s="68" t="s">
        <v>1158</v>
      </c>
    </row>
    <row r="1876" spans="1:7" x14ac:dyDescent="0.25">
      <c r="A1876" s="67">
        <v>45278</v>
      </c>
      <c r="B1876" s="59" t="s">
        <v>1580</v>
      </c>
      <c r="C1876" s="60" t="s">
        <v>1161</v>
      </c>
      <c r="D1876" s="61">
        <v>24000</v>
      </c>
      <c r="E1876" s="61" t="s">
        <v>23</v>
      </c>
      <c r="F1876" s="61" t="s">
        <v>138</v>
      </c>
      <c r="G1876" s="68" t="s">
        <v>1158</v>
      </c>
    </row>
    <row r="1877" spans="1:7" x14ac:dyDescent="0.25">
      <c r="A1877" s="67">
        <v>45278</v>
      </c>
      <c r="B1877" s="59" t="s">
        <v>1581</v>
      </c>
      <c r="C1877" s="60" t="s">
        <v>1161</v>
      </c>
      <c r="D1877" s="61">
        <v>200000</v>
      </c>
      <c r="E1877" s="61" t="s">
        <v>23</v>
      </c>
      <c r="F1877" s="61" t="s">
        <v>138</v>
      </c>
      <c r="G1877" s="68" t="s">
        <v>1158</v>
      </c>
    </row>
    <row r="1878" spans="1:7" x14ac:dyDescent="0.25">
      <c r="A1878" s="67">
        <v>45278</v>
      </c>
      <c r="B1878" s="59" t="s">
        <v>1582</v>
      </c>
      <c r="C1878" s="60" t="s">
        <v>1161</v>
      </c>
      <c r="D1878" s="61">
        <v>273704.36</v>
      </c>
      <c r="E1878" s="61" t="s">
        <v>23</v>
      </c>
      <c r="F1878" s="61" t="s">
        <v>138</v>
      </c>
      <c r="G1878" s="68" t="s">
        <v>1158</v>
      </c>
    </row>
    <row r="1879" spans="1:7" x14ac:dyDescent="0.25">
      <c r="A1879" s="67">
        <v>45278</v>
      </c>
      <c r="B1879" s="59">
        <v>5071006149</v>
      </c>
      <c r="C1879" s="60" t="s">
        <v>1583</v>
      </c>
      <c r="D1879" s="61">
        <v>227134.48</v>
      </c>
      <c r="E1879" s="61" t="s">
        <v>9</v>
      </c>
      <c r="F1879" s="61"/>
      <c r="G1879" s="68" t="s">
        <v>1070</v>
      </c>
    </row>
    <row r="1880" spans="1:7" x14ac:dyDescent="0.25">
      <c r="A1880" s="67">
        <v>45278</v>
      </c>
      <c r="B1880" s="59">
        <v>5071006148</v>
      </c>
      <c r="C1880" s="60" t="s">
        <v>1583</v>
      </c>
      <c r="D1880" s="61">
        <v>601238.31999999995</v>
      </c>
      <c r="E1880" s="61" t="s">
        <v>9</v>
      </c>
      <c r="F1880" s="61"/>
      <c r="G1880" s="68" t="s">
        <v>1070</v>
      </c>
    </row>
    <row r="1881" spans="1:7" x14ac:dyDescent="0.25">
      <c r="A1881" s="67">
        <v>45280</v>
      </c>
      <c r="B1881" s="59" t="s">
        <v>1584</v>
      </c>
      <c r="C1881" s="60" t="s">
        <v>1067</v>
      </c>
      <c r="D1881" s="61">
        <v>4383.6899999999996</v>
      </c>
      <c r="E1881" s="61" t="s">
        <v>9</v>
      </c>
      <c r="F1881" s="61"/>
      <c r="G1881" s="68" t="s">
        <v>1070</v>
      </c>
    </row>
    <row r="1882" spans="1:7" x14ac:dyDescent="0.25">
      <c r="A1882" s="67">
        <v>45280</v>
      </c>
      <c r="B1882" s="59" t="s">
        <v>1585</v>
      </c>
      <c r="C1882" s="60" t="s">
        <v>1067</v>
      </c>
      <c r="D1882" s="61">
        <v>2855605.02</v>
      </c>
      <c r="E1882" s="61" t="s">
        <v>9</v>
      </c>
      <c r="F1882" s="61"/>
      <c r="G1882" s="68" t="s">
        <v>1070</v>
      </c>
    </row>
    <row r="1883" spans="1:7" x14ac:dyDescent="0.25">
      <c r="A1883" s="67">
        <v>45287</v>
      </c>
      <c r="B1883" s="59">
        <v>4999</v>
      </c>
      <c r="C1883" s="60" t="s">
        <v>1553</v>
      </c>
      <c r="D1883" s="61">
        <v>599.99</v>
      </c>
      <c r="E1883" s="61" t="s">
        <v>9</v>
      </c>
      <c r="F1883" s="61"/>
      <c r="G1883" s="68" t="s">
        <v>1070</v>
      </c>
    </row>
    <row r="1884" spans="1:7" x14ac:dyDescent="0.25">
      <c r="A1884" s="67">
        <v>45287</v>
      </c>
      <c r="B1884" s="59">
        <v>4795</v>
      </c>
      <c r="C1884" s="60" t="s">
        <v>1553</v>
      </c>
      <c r="D1884" s="61">
        <v>10592.5</v>
      </c>
      <c r="E1884" s="61" t="s">
        <v>9</v>
      </c>
      <c r="F1884" s="61"/>
      <c r="G1884" s="68" t="s">
        <v>1070</v>
      </c>
    </row>
    <row r="1885" spans="1:7" x14ac:dyDescent="0.25">
      <c r="A1885" s="67">
        <v>45287</v>
      </c>
      <c r="B1885" s="59">
        <v>4470</v>
      </c>
      <c r="C1885" s="60" t="s">
        <v>1553</v>
      </c>
      <c r="D1885" s="61">
        <v>1369.02</v>
      </c>
      <c r="E1885" s="61" t="s">
        <v>9</v>
      </c>
      <c r="F1885" s="61"/>
      <c r="G1885" s="68" t="s">
        <v>1070</v>
      </c>
    </row>
    <row r="1886" spans="1:7" x14ac:dyDescent="0.25">
      <c r="A1886" s="67">
        <v>45287</v>
      </c>
      <c r="B1886" s="59" t="s">
        <v>1586</v>
      </c>
      <c r="C1886" s="60" t="s">
        <v>1562</v>
      </c>
      <c r="D1886" s="61">
        <v>8338.98</v>
      </c>
      <c r="E1886" s="61" t="s">
        <v>9</v>
      </c>
      <c r="F1886" s="61"/>
      <c r="G1886" s="68" t="s">
        <v>1070</v>
      </c>
    </row>
    <row r="1887" spans="1:7" x14ac:dyDescent="0.25">
      <c r="A1887" s="67">
        <v>45287</v>
      </c>
      <c r="B1887" s="59" t="s">
        <v>1587</v>
      </c>
      <c r="C1887" s="60" t="s">
        <v>1562</v>
      </c>
      <c r="D1887" s="61">
        <v>27576.28</v>
      </c>
      <c r="E1887" s="61" t="s">
        <v>9</v>
      </c>
      <c r="F1887" s="61"/>
      <c r="G1887" s="68" t="s">
        <v>1070</v>
      </c>
    </row>
    <row r="1888" spans="1:7" x14ac:dyDescent="0.25">
      <c r="A1888" s="67">
        <v>45287</v>
      </c>
      <c r="B1888" s="59" t="s">
        <v>1588</v>
      </c>
      <c r="C1888" s="60" t="s">
        <v>1562</v>
      </c>
      <c r="D1888" s="61">
        <v>525.41999999999996</v>
      </c>
      <c r="E1888" s="61" t="s">
        <v>9</v>
      </c>
      <c r="F1888" s="61"/>
      <c r="G1888" s="68" t="s">
        <v>1070</v>
      </c>
    </row>
    <row r="1889" spans="1:7" x14ac:dyDescent="0.25">
      <c r="A1889" s="67">
        <v>45287</v>
      </c>
      <c r="B1889" s="59" t="s">
        <v>1589</v>
      </c>
      <c r="C1889" s="60" t="s">
        <v>1562</v>
      </c>
      <c r="D1889" s="61">
        <v>1322.04</v>
      </c>
      <c r="E1889" s="61" t="s">
        <v>9</v>
      </c>
      <c r="F1889" s="61"/>
      <c r="G1889" s="68" t="s">
        <v>1070</v>
      </c>
    </row>
    <row r="1890" spans="1:7" x14ac:dyDescent="0.25">
      <c r="A1890" s="67">
        <v>45287</v>
      </c>
      <c r="B1890" s="59" t="s">
        <v>1590</v>
      </c>
      <c r="C1890" s="60" t="s">
        <v>1562</v>
      </c>
      <c r="D1890" s="61">
        <v>1056.78</v>
      </c>
      <c r="E1890" s="61" t="s">
        <v>9</v>
      </c>
      <c r="F1890" s="61"/>
      <c r="G1890" s="68" t="s">
        <v>1070</v>
      </c>
    </row>
    <row r="1891" spans="1:7" x14ac:dyDescent="0.25">
      <c r="A1891" s="67">
        <v>45287</v>
      </c>
      <c r="B1891" s="59">
        <v>2270</v>
      </c>
      <c r="C1891" s="60" t="s">
        <v>1578</v>
      </c>
      <c r="D1891" s="61">
        <v>148760</v>
      </c>
      <c r="E1891" s="61" t="s">
        <v>23</v>
      </c>
      <c r="F1891" s="61" t="s">
        <v>138</v>
      </c>
      <c r="G1891" s="68" t="s">
        <v>1158</v>
      </c>
    </row>
    <row r="1892" spans="1:7" x14ac:dyDescent="0.25">
      <c r="A1892" s="67">
        <v>45287</v>
      </c>
      <c r="B1892" s="59">
        <v>2152</v>
      </c>
      <c r="C1892" s="60" t="s">
        <v>1578</v>
      </c>
      <c r="D1892" s="61">
        <v>32000</v>
      </c>
      <c r="E1892" s="61" t="s">
        <v>23</v>
      </c>
      <c r="F1892" s="61" t="s">
        <v>138</v>
      </c>
      <c r="G1892" s="68" t="s">
        <v>1158</v>
      </c>
    </row>
    <row r="1893" spans="1:7" x14ac:dyDescent="0.25">
      <c r="A1893" s="67">
        <v>45287</v>
      </c>
      <c r="B1893" s="59">
        <v>2159</v>
      </c>
      <c r="C1893" s="60" t="s">
        <v>1578</v>
      </c>
      <c r="D1893" s="61">
        <v>32000</v>
      </c>
      <c r="E1893" s="61" t="s">
        <v>23</v>
      </c>
      <c r="F1893" s="61" t="s">
        <v>138</v>
      </c>
      <c r="G1893" s="68" t="s">
        <v>1158</v>
      </c>
    </row>
    <row r="1894" spans="1:7" x14ac:dyDescent="0.25">
      <c r="A1894" s="67">
        <v>45287</v>
      </c>
      <c r="B1894" s="59">
        <v>2206</v>
      </c>
      <c r="C1894" s="60" t="s">
        <v>1578</v>
      </c>
      <c r="D1894" s="61">
        <v>113560</v>
      </c>
      <c r="E1894" s="61" t="s">
        <v>23</v>
      </c>
      <c r="F1894" s="61" t="s">
        <v>138</v>
      </c>
      <c r="G1894" s="68" t="s">
        <v>1158</v>
      </c>
    </row>
    <row r="1895" spans="1:7" x14ac:dyDescent="0.25">
      <c r="A1895" s="67">
        <v>45287</v>
      </c>
      <c r="B1895" s="59">
        <v>2232</v>
      </c>
      <c r="C1895" s="60" t="s">
        <v>1578</v>
      </c>
      <c r="D1895" s="61">
        <v>125460</v>
      </c>
      <c r="E1895" s="61" t="s">
        <v>23</v>
      </c>
      <c r="F1895" s="61" t="s">
        <v>138</v>
      </c>
      <c r="G1895" s="68" t="s">
        <v>1158</v>
      </c>
    </row>
    <row r="1896" spans="1:7" x14ac:dyDescent="0.25">
      <c r="A1896" s="67">
        <v>45287</v>
      </c>
      <c r="B1896" s="59">
        <v>2198</v>
      </c>
      <c r="C1896" s="60" t="s">
        <v>1578</v>
      </c>
      <c r="D1896" s="61">
        <v>253470</v>
      </c>
      <c r="E1896" s="61" t="s">
        <v>23</v>
      </c>
      <c r="F1896" s="61" t="s">
        <v>138</v>
      </c>
      <c r="G1896" s="68" t="s">
        <v>1158</v>
      </c>
    </row>
    <row r="1897" spans="1:7" x14ac:dyDescent="0.25">
      <c r="A1897" s="67">
        <v>45287</v>
      </c>
      <c r="B1897" s="59">
        <v>2194</v>
      </c>
      <c r="C1897" s="60" t="s">
        <v>1578</v>
      </c>
      <c r="D1897" s="61">
        <v>253470</v>
      </c>
      <c r="E1897" s="61" t="s">
        <v>23</v>
      </c>
      <c r="F1897" s="61" t="s">
        <v>138</v>
      </c>
      <c r="G1897" s="68" t="s">
        <v>1158</v>
      </c>
    </row>
    <row r="1898" spans="1:7" x14ac:dyDescent="0.25">
      <c r="A1898" s="67">
        <v>45291</v>
      </c>
      <c r="B1898" s="59">
        <v>5407</v>
      </c>
      <c r="C1898" s="60" t="s">
        <v>1591</v>
      </c>
      <c r="D1898" s="61">
        <v>9004</v>
      </c>
      <c r="E1898" s="61" t="s">
        <v>9</v>
      </c>
      <c r="F1898" s="61"/>
      <c r="G1898" s="68" t="s">
        <v>1087</v>
      </c>
    </row>
    <row r="1899" spans="1:7" x14ac:dyDescent="0.25">
      <c r="A1899" s="67">
        <v>45291</v>
      </c>
      <c r="B1899" s="59">
        <v>347</v>
      </c>
      <c r="C1899" s="60" t="s">
        <v>1566</v>
      </c>
      <c r="D1899" s="61">
        <v>295601</v>
      </c>
      <c r="E1899" s="61" t="s">
        <v>23</v>
      </c>
      <c r="F1899" s="61"/>
      <c r="G1899" s="68" t="s">
        <v>1158</v>
      </c>
    </row>
    <row r="1900" spans="1:7" x14ac:dyDescent="0.25">
      <c r="A1900" s="67">
        <v>45291</v>
      </c>
      <c r="B1900" s="59">
        <v>16</v>
      </c>
      <c r="C1900" s="60" t="s">
        <v>1173</v>
      </c>
      <c r="D1900" s="61">
        <v>2023160</v>
      </c>
      <c r="E1900" s="61" t="s">
        <v>23</v>
      </c>
      <c r="F1900" s="61"/>
      <c r="G1900" s="68" t="s">
        <v>1158</v>
      </c>
    </row>
    <row r="1901" spans="1:7" x14ac:dyDescent="0.25">
      <c r="A1901" s="67">
        <v>45291</v>
      </c>
      <c r="B1901" s="59">
        <v>79</v>
      </c>
      <c r="C1901" s="60" t="s">
        <v>1556</v>
      </c>
      <c r="D1901" s="61">
        <v>117500</v>
      </c>
      <c r="E1901" s="61" t="s">
        <v>9</v>
      </c>
      <c r="F1901" s="61" t="s">
        <v>1557</v>
      </c>
      <c r="G1901" s="68" t="s">
        <v>1070</v>
      </c>
    </row>
    <row r="1902" spans="1:7" x14ac:dyDescent="0.25">
      <c r="A1902" s="67">
        <v>45291</v>
      </c>
      <c r="B1902" s="59">
        <v>5897</v>
      </c>
      <c r="C1902" s="60" t="s">
        <v>1475</v>
      </c>
      <c r="D1902" s="61">
        <v>6293.69</v>
      </c>
      <c r="E1902" s="61"/>
      <c r="F1902" s="61"/>
      <c r="G1902" s="68" t="s">
        <v>1153</v>
      </c>
    </row>
    <row r="1903" spans="1:7" x14ac:dyDescent="0.25">
      <c r="A1903" s="67">
        <v>45291</v>
      </c>
      <c r="B1903" s="59">
        <v>5724</v>
      </c>
      <c r="C1903" s="60" t="s">
        <v>1475</v>
      </c>
      <c r="D1903" s="61">
        <v>5435</v>
      </c>
      <c r="E1903" s="61"/>
      <c r="F1903" s="61"/>
      <c r="G1903" s="68" t="s">
        <v>1153</v>
      </c>
    </row>
    <row r="1904" spans="1:7" x14ac:dyDescent="0.25">
      <c r="A1904" s="67">
        <v>45291</v>
      </c>
      <c r="B1904" s="59" t="s">
        <v>1592</v>
      </c>
      <c r="C1904" s="60" t="s">
        <v>1543</v>
      </c>
      <c r="D1904" s="61">
        <v>5000</v>
      </c>
      <c r="E1904" s="61"/>
      <c r="F1904" s="61"/>
      <c r="G1904" s="68" t="s">
        <v>1070</v>
      </c>
    </row>
    <row r="1905" spans="1:7" x14ac:dyDescent="0.25">
      <c r="A1905" s="67">
        <v>45291</v>
      </c>
      <c r="B1905" s="59" t="s">
        <v>1593</v>
      </c>
      <c r="C1905" s="60" t="s">
        <v>1406</v>
      </c>
      <c r="D1905" s="61">
        <v>32392.31</v>
      </c>
      <c r="E1905" s="61" t="s">
        <v>9</v>
      </c>
      <c r="F1905" s="61"/>
      <c r="G1905" s="68" t="s">
        <v>1070</v>
      </c>
    </row>
    <row r="1906" spans="1:7" x14ac:dyDescent="0.25">
      <c r="A1906" s="67">
        <v>45291</v>
      </c>
      <c r="B1906" s="59" t="s">
        <v>1594</v>
      </c>
      <c r="C1906" s="60" t="s">
        <v>1406</v>
      </c>
      <c r="D1906" s="61">
        <v>9152.56</v>
      </c>
      <c r="E1906" s="61" t="s">
        <v>9</v>
      </c>
      <c r="F1906" s="61"/>
      <c r="G1906" s="68" t="s">
        <v>1070</v>
      </c>
    </row>
    <row r="1907" spans="1:7" x14ac:dyDescent="0.25">
      <c r="A1907" s="67">
        <v>45291</v>
      </c>
      <c r="B1907" s="59" t="s">
        <v>1595</v>
      </c>
      <c r="C1907" s="60" t="s">
        <v>1406</v>
      </c>
      <c r="D1907" s="61">
        <v>9152.56</v>
      </c>
      <c r="E1907" s="61" t="s">
        <v>9</v>
      </c>
      <c r="F1907" s="61"/>
      <c r="G1907" s="68" t="s">
        <v>1070</v>
      </c>
    </row>
    <row r="1908" spans="1:7" x14ac:dyDescent="0.25">
      <c r="A1908" s="67">
        <v>45291</v>
      </c>
      <c r="B1908" s="59" t="s">
        <v>1596</v>
      </c>
      <c r="C1908" s="60" t="s">
        <v>1562</v>
      </c>
      <c r="D1908" s="61">
        <v>10955.92</v>
      </c>
      <c r="E1908" s="61" t="s">
        <v>9</v>
      </c>
      <c r="F1908" s="61"/>
      <c r="G1908" s="68" t="s">
        <v>1070</v>
      </c>
    </row>
    <row r="1909" spans="1:7" x14ac:dyDescent="0.25">
      <c r="A1909" s="67">
        <v>45291</v>
      </c>
      <c r="B1909" s="59" t="s">
        <v>1597</v>
      </c>
      <c r="C1909" s="60" t="s">
        <v>1562</v>
      </c>
      <c r="D1909" s="61">
        <v>3762.72</v>
      </c>
      <c r="E1909" s="61" t="s">
        <v>9</v>
      </c>
      <c r="F1909" s="61"/>
      <c r="G1909" s="68" t="s">
        <v>1070</v>
      </c>
    </row>
    <row r="1910" spans="1:7" x14ac:dyDescent="0.25">
      <c r="A1910" s="67">
        <v>45291</v>
      </c>
      <c r="B1910" s="59" t="s">
        <v>1598</v>
      </c>
      <c r="C1910" s="60" t="s">
        <v>1562</v>
      </c>
      <c r="D1910" s="61">
        <v>45986.44</v>
      </c>
      <c r="E1910" s="61" t="s">
        <v>9</v>
      </c>
      <c r="F1910" s="61"/>
      <c r="G1910" s="68" t="s">
        <v>1070</v>
      </c>
    </row>
    <row r="1911" spans="1:7" x14ac:dyDescent="0.25">
      <c r="A1911" s="67">
        <v>45291</v>
      </c>
      <c r="B1911" s="59" t="s">
        <v>1599</v>
      </c>
      <c r="C1911" s="60" t="s">
        <v>1562</v>
      </c>
      <c r="D1911" s="61">
        <v>10200</v>
      </c>
      <c r="E1911" s="61" t="s">
        <v>9</v>
      </c>
      <c r="F1911" s="61"/>
      <c r="G1911" s="68" t="s">
        <v>1070</v>
      </c>
    </row>
    <row r="1912" spans="1:7" x14ac:dyDescent="0.25">
      <c r="A1912" s="67">
        <v>45291</v>
      </c>
      <c r="B1912" s="59" t="s">
        <v>1600</v>
      </c>
      <c r="C1912" s="60" t="s">
        <v>1562</v>
      </c>
      <c r="D1912" s="61">
        <v>1222.02</v>
      </c>
      <c r="E1912" s="61" t="s">
        <v>9</v>
      </c>
      <c r="F1912" s="61"/>
      <c r="G1912" s="68" t="s">
        <v>1070</v>
      </c>
    </row>
    <row r="1913" spans="1:7" x14ac:dyDescent="0.25">
      <c r="A1913" s="67">
        <v>45291</v>
      </c>
      <c r="B1913" s="59" t="s">
        <v>1601</v>
      </c>
      <c r="C1913" s="60" t="s">
        <v>1562</v>
      </c>
      <c r="D1913" s="61">
        <v>31978.82</v>
      </c>
      <c r="E1913" s="61" t="s">
        <v>9</v>
      </c>
      <c r="F1913" s="61"/>
      <c r="G1913" s="68" t="s">
        <v>1070</v>
      </c>
    </row>
    <row r="1914" spans="1:7" x14ac:dyDescent="0.25">
      <c r="A1914" s="67">
        <v>45291</v>
      </c>
      <c r="B1914" s="59" t="s">
        <v>1602</v>
      </c>
      <c r="C1914" s="60" t="s">
        <v>1562</v>
      </c>
      <c r="D1914" s="61">
        <v>10980.5</v>
      </c>
      <c r="E1914" s="61" t="s">
        <v>9</v>
      </c>
      <c r="F1914" s="61"/>
      <c r="G1914" s="68" t="s">
        <v>1070</v>
      </c>
    </row>
    <row r="1915" spans="1:7" x14ac:dyDescent="0.25">
      <c r="A1915" s="67">
        <v>45291</v>
      </c>
      <c r="B1915" s="59" t="s">
        <v>1603</v>
      </c>
      <c r="C1915" s="60" t="s">
        <v>1562</v>
      </c>
      <c r="D1915" s="61">
        <v>8008.48</v>
      </c>
      <c r="E1915" s="61" t="s">
        <v>9</v>
      </c>
      <c r="F1915" s="61"/>
      <c r="G1915" s="68" t="s">
        <v>1070</v>
      </c>
    </row>
    <row r="1916" spans="1:7" x14ac:dyDescent="0.25">
      <c r="A1916" s="67">
        <v>45291</v>
      </c>
      <c r="B1916" s="59">
        <v>457</v>
      </c>
      <c r="C1916" s="60" t="s">
        <v>1604</v>
      </c>
      <c r="D1916" s="61">
        <v>236500</v>
      </c>
      <c r="E1916" s="61" t="s">
        <v>23</v>
      </c>
      <c r="F1916" s="61"/>
      <c r="G1916" s="68" t="s">
        <v>1158</v>
      </c>
    </row>
    <row r="1917" spans="1:7" x14ac:dyDescent="0.25">
      <c r="A1917" s="67">
        <v>45291</v>
      </c>
      <c r="B1917" s="59" t="s">
        <v>1605</v>
      </c>
      <c r="C1917" s="60" t="s">
        <v>1574</v>
      </c>
      <c r="D1917" s="61">
        <v>1386180</v>
      </c>
      <c r="E1917" s="61" t="s">
        <v>9</v>
      </c>
      <c r="F1917" s="61"/>
      <c r="G1917" s="68" t="s">
        <v>1575</v>
      </c>
    </row>
    <row r="1918" spans="1:7" x14ac:dyDescent="0.25">
      <c r="A1918" s="67">
        <v>45291</v>
      </c>
      <c r="B1918" s="59" t="s">
        <v>1606</v>
      </c>
      <c r="C1918" s="60" t="s">
        <v>1574</v>
      </c>
      <c r="D1918" s="61">
        <v>92500</v>
      </c>
      <c r="E1918" s="61" t="s">
        <v>9</v>
      </c>
      <c r="F1918" s="61"/>
      <c r="G1918" s="68" t="s">
        <v>1575</v>
      </c>
    </row>
    <row r="1919" spans="1:7" x14ac:dyDescent="0.25">
      <c r="A1919" s="67">
        <v>45291</v>
      </c>
      <c r="B1919" s="59" t="s">
        <v>1607</v>
      </c>
      <c r="C1919" s="60" t="s">
        <v>1574</v>
      </c>
      <c r="D1919" s="61">
        <v>500</v>
      </c>
      <c r="E1919" s="61" t="s">
        <v>9</v>
      </c>
      <c r="F1919" s="61"/>
      <c r="G1919" s="68" t="s">
        <v>1575</v>
      </c>
    </row>
    <row r="1920" spans="1:7" x14ac:dyDescent="0.25">
      <c r="A1920" s="67">
        <v>45291</v>
      </c>
      <c r="B1920" s="59" t="s">
        <v>1608</v>
      </c>
      <c r="C1920" s="60" t="s">
        <v>1562</v>
      </c>
      <c r="D1920" s="61">
        <v>3006</v>
      </c>
      <c r="E1920" s="61" t="s">
        <v>9</v>
      </c>
      <c r="F1920" s="61"/>
      <c r="G1920" s="68" t="s">
        <v>1070</v>
      </c>
    </row>
    <row r="1921" spans="1:7" x14ac:dyDescent="0.25">
      <c r="A1921" s="67">
        <v>45291</v>
      </c>
      <c r="B1921" s="59" t="s">
        <v>1478</v>
      </c>
      <c r="C1921" s="60" t="s">
        <v>178</v>
      </c>
      <c r="D1921" s="61">
        <v>9284.74</v>
      </c>
      <c r="E1921" s="61" t="s">
        <v>9</v>
      </c>
      <c r="F1921" s="61" t="s">
        <v>1479</v>
      </c>
      <c r="G1921" s="68" t="s">
        <v>1070</v>
      </c>
    </row>
    <row r="1922" spans="1:7" x14ac:dyDescent="0.25">
      <c r="A1922" s="67">
        <v>45291</v>
      </c>
      <c r="B1922" s="59" t="s">
        <v>1609</v>
      </c>
      <c r="C1922" s="60" t="s">
        <v>1574</v>
      </c>
      <c r="D1922" s="61">
        <v>35750</v>
      </c>
      <c r="E1922" s="61" t="s">
        <v>9</v>
      </c>
      <c r="F1922" s="61"/>
      <c r="G1922" s="68" t="s">
        <v>1575</v>
      </c>
    </row>
    <row r="1923" spans="1:7" x14ac:dyDescent="0.25">
      <c r="A1923" s="67">
        <v>45033</v>
      </c>
      <c r="B1923" s="59" t="s">
        <v>1610</v>
      </c>
      <c r="C1923" s="60" t="s">
        <v>1161</v>
      </c>
      <c r="D1923" s="61">
        <v>7917121</v>
      </c>
      <c r="E1923" s="61" t="s">
        <v>23</v>
      </c>
      <c r="F1923" s="61" t="s">
        <v>138</v>
      </c>
      <c r="G1923" s="68" t="s">
        <v>1158</v>
      </c>
    </row>
    <row r="1924" spans="1:7" x14ac:dyDescent="0.25">
      <c r="A1924" s="67">
        <v>45107</v>
      </c>
      <c r="B1924" s="59" t="s">
        <v>1611</v>
      </c>
      <c r="C1924" s="60" t="s">
        <v>1161</v>
      </c>
      <c r="D1924" s="61">
        <v>7299763</v>
      </c>
      <c r="E1924" s="61" t="s">
        <v>23</v>
      </c>
      <c r="F1924" s="61" t="s">
        <v>138</v>
      </c>
      <c r="G1924" s="68" t="s">
        <v>1158</v>
      </c>
    </row>
    <row r="1925" spans="1:7" x14ac:dyDescent="0.25">
      <c r="A1925" s="67">
        <v>45124</v>
      </c>
      <c r="B1925" s="59">
        <v>29</v>
      </c>
      <c r="C1925" s="60" t="s">
        <v>1612</v>
      </c>
      <c r="D1925" s="61">
        <v>710000</v>
      </c>
      <c r="E1925" s="61" t="s">
        <v>9</v>
      </c>
      <c r="F1925" s="61"/>
      <c r="G1925" s="68" t="s">
        <v>1613</v>
      </c>
    </row>
    <row r="1926" spans="1:7" x14ac:dyDescent="0.25">
      <c r="A1926" s="67">
        <v>45141</v>
      </c>
      <c r="B1926" s="59">
        <v>2069</v>
      </c>
      <c r="C1926" s="60" t="s">
        <v>1578</v>
      </c>
      <c r="D1926" s="61">
        <v>168480</v>
      </c>
      <c r="E1926" s="61" t="s">
        <v>23</v>
      </c>
      <c r="F1926" s="61" t="s">
        <v>138</v>
      </c>
      <c r="G1926" s="68" t="s">
        <v>1158</v>
      </c>
    </row>
    <row r="1927" spans="1:7" x14ac:dyDescent="0.25">
      <c r="A1927" s="67">
        <v>45166</v>
      </c>
      <c r="B1927" s="59">
        <v>9</v>
      </c>
      <c r="C1927" s="60" t="s">
        <v>1422</v>
      </c>
      <c r="D1927" s="61">
        <v>80000</v>
      </c>
      <c r="E1927" s="61" t="s">
        <v>9</v>
      </c>
      <c r="F1927" s="61"/>
      <c r="G1927" s="68" t="s">
        <v>1070</v>
      </c>
    </row>
    <row r="1928" spans="1:7" x14ac:dyDescent="0.25">
      <c r="A1928" s="67">
        <v>45166</v>
      </c>
      <c r="B1928" s="59">
        <v>2445</v>
      </c>
      <c r="C1928" s="60" t="s">
        <v>1553</v>
      </c>
      <c r="D1928" s="61">
        <v>4200</v>
      </c>
      <c r="E1928" s="61" t="s">
        <v>9</v>
      </c>
      <c r="F1928" s="61"/>
      <c r="G1928" s="68" t="s">
        <v>1070</v>
      </c>
    </row>
    <row r="1929" spans="1:7" x14ac:dyDescent="0.25">
      <c r="A1929" s="67">
        <v>45173</v>
      </c>
      <c r="B1929" s="59"/>
      <c r="C1929" s="60" t="s">
        <v>1423</v>
      </c>
      <c r="D1929" s="61">
        <v>325000</v>
      </c>
      <c r="E1929" s="61" t="s">
        <v>9</v>
      </c>
      <c r="F1929" s="61"/>
      <c r="G1929" s="68" t="s">
        <v>1070</v>
      </c>
    </row>
    <row r="1930" spans="1:7" x14ac:dyDescent="0.25">
      <c r="A1930" s="67">
        <v>45186</v>
      </c>
      <c r="B1930" s="59" t="s">
        <v>1614</v>
      </c>
      <c r="C1930" s="60" t="s">
        <v>1406</v>
      </c>
      <c r="D1930" s="61">
        <v>32711.9</v>
      </c>
      <c r="E1930" s="61" t="s">
        <v>9</v>
      </c>
      <c r="F1930" s="61"/>
      <c r="G1930" s="68" t="s">
        <v>1070</v>
      </c>
    </row>
    <row r="1931" spans="1:7" x14ac:dyDescent="0.25">
      <c r="A1931" s="67">
        <v>45187</v>
      </c>
      <c r="B1931" s="59" t="s">
        <v>1615</v>
      </c>
      <c r="C1931" s="60" t="s">
        <v>1616</v>
      </c>
      <c r="D1931" s="61">
        <v>66388</v>
      </c>
      <c r="E1931" s="61" t="s">
        <v>9</v>
      </c>
      <c r="F1931" s="61"/>
      <c r="G1931" s="68" t="s">
        <v>1093</v>
      </c>
    </row>
    <row r="1932" spans="1:7" x14ac:dyDescent="0.25">
      <c r="A1932" s="67">
        <v>45219</v>
      </c>
      <c r="B1932" s="59" t="s">
        <v>1617</v>
      </c>
      <c r="C1932" s="60" t="s">
        <v>1173</v>
      </c>
      <c r="D1932" s="61">
        <v>112264.84</v>
      </c>
      <c r="E1932" s="61" t="s">
        <v>23</v>
      </c>
      <c r="F1932" s="61"/>
      <c r="G1932" s="68" t="s">
        <v>1158</v>
      </c>
    </row>
    <row r="1933" spans="1:7" x14ac:dyDescent="0.25">
      <c r="A1933" s="67">
        <v>45220</v>
      </c>
      <c r="B1933" s="59" t="s">
        <v>1618</v>
      </c>
      <c r="C1933" s="60" t="s">
        <v>1616</v>
      </c>
      <c r="D1933" s="61">
        <v>38681</v>
      </c>
      <c r="E1933" s="61" t="s">
        <v>9</v>
      </c>
      <c r="F1933" s="61"/>
      <c r="G1933" s="68" t="s">
        <v>1093</v>
      </c>
    </row>
    <row r="1934" spans="1:7" x14ac:dyDescent="0.25">
      <c r="A1934" s="67">
        <v>45220</v>
      </c>
      <c r="B1934" s="59" t="s">
        <v>1619</v>
      </c>
      <c r="C1934" s="60" t="s">
        <v>1620</v>
      </c>
      <c r="D1934" s="61">
        <v>30000</v>
      </c>
      <c r="E1934" s="61" t="s">
        <v>9</v>
      </c>
      <c r="F1934" s="61"/>
      <c r="G1934" s="68" t="s">
        <v>1093</v>
      </c>
    </row>
    <row r="1935" spans="1:7" x14ac:dyDescent="0.25">
      <c r="A1935" s="67">
        <v>45246</v>
      </c>
      <c r="B1935" s="59" t="s">
        <v>1621</v>
      </c>
      <c r="C1935" s="60" t="s">
        <v>178</v>
      </c>
      <c r="D1935" s="61">
        <v>4642.38</v>
      </c>
      <c r="E1935" s="61" t="s">
        <v>9</v>
      </c>
      <c r="F1935" s="61" t="s">
        <v>1479</v>
      </c>
      <c r="G1935" s="68" t="s">
        <v>1070</v>
      </c>
    </row>
    <row r="1936" spans="1:7" x14ac:dyDescent="0.25">
      <c r="A1936" s="67">
        <v>45250</v>
      </c>
      <c r="B1936" s="59">
        <v>917</v>
      </c>
      <c r="C1936" s="60" t="s">
        <v>1622</v>
      </c>
      <c r="D1936" s="61">
        <v>182000</v>
      </c>
      <c r="E1936" s="61" t="s">
        <v>9</v>
      </c>
      <c r="F1936" s="61"/>
      <c r="G1936" s="68" t="s">
        <v>1070</v>
      </c>
    </row>
    <row r="1937" spans="1:7" x14ac:dyDescent="0.25">
      <c r="A1937" s="67">
        <v>45264</v>
      </c>
      <c r="B1937" s="59">
        <v>194</v>
      </c>
      <c r="C1937" s="60" t="s">
        <v>1563</v>
      </c>
      <c r="D1937" s="61">
        <v>41778.559999999998</v>
      </c>
      <c r="E1937" s="61" t="s">
        <v>9</v>
      </c>
      <c r="F1937" s="61" t="s">
        <v>1159</v>
      </c>
      <c r="G1937" s="68" t="s">
        <v>1070</v>
      </c>
    </row>
    <row r="1938" spans="1:7" x14ac:dyDescent="0.25">
      <c r="A1938" s="67">
        <v>45264</v>
      </c>
      <c r="B1938" s="59">
        <v>179</v>
      </c>
      <c r="C1938" s="60" t="s">
        <v>1563</v>
      </c>
      <c r="D1938" s="61">
        <v>179359.68</v>
      </c>
      <c r="E1938" s="61" t="s">
        <v>9</v>
      </c>
      <c r="F1938" s="61" t="s">
        <v>1159</v>
      </c>
      <c r="G1938" s="68" t="s">
        <v>1070</v>
      </c>
    </row>
    <row r="1939" spans="1:7" x14ac:dyDescent="0.25">
      <c r="A1939" s="67">
        <v>45267</v>
      </c>
      <c r="B1939" s="59">
        <v>66</v>
      </c>
      <c r="C1939" s="60" t="s">
        <v>1051</v>
      </c>
      <c r="D1939" s="61">
        <v>436035.59</v>
      </c>
      <c r="E1939" s="61" t="s">
        <v>9</v>
      </c>
      <c r="F1939" s="61"/>
      <c r="G1939" s="68" t="s">
        <v>1070</v>
      </c>
    </row>
    <row r="1940" spans="1:7" x14ac:dyDescent="0.25">
      <c r="A1940" s="67">
        <v>45267</v>
      </c>
      <c r="B1940" s="59">
        <v>153</v>
      </c>
      <c r="C1940" s="60" t="s">
        <v>1623</v>
      </c>
      <c r="D1940" s="61">
        <v>1086500</v>
      </c>
      <c r="E1940" s="61" t="s">
        <v>9</v>
      </c>
      <c r="F1940" s="61"/>
      <c r="G1940" s="68" t="s">
        <v>1444</v>
      </c>
    </row>
    <row r="1941" spans="1:7" x14ac:dyDescent="0.25">
      <c r="A1941" s="67">
        <v>45267</v>
      </c>
      <c r="B1941" s="59" t="s">
        <v>1624</v>
      </c>
      <c r="C1941" s="60" t="s">
        <v>1625</v>
      </c>
      <c r="D1941" s="61">
        <v>509937.29</v>
      </c>
      <c r="E1941" s="61" t="s">
        <v>9</v>
      </c>
      <c r="F1941" s="61"/>
      <c r="G1941" s="68" t="s">
        <v>1070</v>
      </c>
    </row>
    <row r="1942" spans="1:7" x14ac:dyDescent="0.25">
      <c r="A1942" s="67">
        <v>45270</v>
      </c>
      <c r="B1942" s="59">
        <v>4</v>
      </c>
      <c r="C1942" s="60" t="s">
        <v>1626</v>
      </c>
      <c r="D1942" s="61">
        <v>370994</v>
      </c>
      <c r="E1942" s="61" t="s">
        <v>9</v>
      </c>
      <c r="F1942" s="61"/>
      <c r="G1942" s="68" t="s">
        <v>1070</v>
      </c>
    </row>
    <row r="1943" spans="1:7" x14ac:dyDescent="0.25">
      <c r="A1943" s="67">
        <v>45270</v>
      </c>
      <c r="B1943" s="59">
        <v>402</v>
      </c>
      <c r="C1943" s="60" t="s">
        <v>16</v>
      </c>
      <c r="D1943" s="61">
        <v>1138876</v>
      </c>
      <c r="E1943" s="61" t="s">
        <v>9</v>
      </c>
      <c r="F1943" s="61"/>
      <c r="G1943" s="68" t="s">
        <v>1070</v>
      </c>
    </row>
    <row r="1944" spans="1:7" x14ac:dyDescent="0.25">
      <c r="A1944" s="67">
        <v>45278</v>
      </c>
      <c r="B1944" s="59">
        <v>160</v>
      </c>
      <c r="C1944" s="60" t="s">
        <v>1560</v>
      </c>
      <c r="D1944" s="61">
        <v>358328.8</v>
      </c>
      <c r="E1944" s="61" t="s">
        <v>23</v>
      </c>
      <c r="F1944" s="61" t="s">
        <v>138</v>
      </c>
      <c r="G1944" s="68" t="s">
        <v>1158</v>
      </c>
    </row>
    <row r="1945" spans="1:7" x14ac:dyDescent="0.25">
      <c r="A1945" s="67">
        <v>45278</v>
      </c>
      <c r="B1945" s="59">
        <v>159</v>
      </c>
      <c r="C1945" s="60" t="s">
        <v>1560</v>
      </c>
      <c r="D1945" s="61">
        <v>32555</v>
      </c>
      <c r="E1945" s="61" t="s">
        <v>23</v>
      </c>
      <c r="F1945" s="61" t="s">
        <v>138</v>
      </c>
      <c r="G1945" s="68" t="s">
        <v>1158</v>
      </c>
    </row>
    <row r="1946" spans="1:7" x14ac:dyDescent="0.25">
      <c r="A1946" s="67">
        <v>45278</v>
      </c>
      <c r="B1946" s="59" t="s">
        <v>1627</v>
      </c>
      <c r="C1946" s="60" t="s">
        <v>1161</v>
      </c>
      <c r="D1946" s="61">
        <v>403760</v>
      </c>
      <c r="E1946" s="61" t="s">
        <v>23</v>
      </c>
      <c r="F1946" s="61" t="s">
        <v>138</v>
      </c>
      <c r="G1946" s="68" t="s">
        <v>1158</v>
      </c>
    </row>
    <row r="1947" spans="1:7" x14ac:dyDescent="0.25">
      <c r="A1947" s="67">
        <v>45278</v>
      </c>
      <c r="B1947" s="59" t="s">
        <v>1628</v>
      </c>
      <c r="C1947" s="60" t="s">
        <v>1161</v>
      </c>
      <c r="D1947" s="61">
        <v>260930</v>
      </c>
      <c r="E1947" s="61" t="s">
        <v>23</v>
      </c>
      <c r="F1947" s="61" t="s">
        <v>138</v>
      </c>
      <c r="G1947" s="68" t="s">
        <v>1158</v>
      </c>
    </row>
    <row r="1948" spans="1:7" x14ac:dyDescent="0.25">
      <c r="A1948" s="67">
        <v>45280</v>
      </c>
      <c r="B1948" s="59" t="s">
        <v>1629</v>
      </c>
      <c r="C1948" s="60" t="s">
        <v>1067</v>
      </c>
      <c r="D1948" s="61">
        <v>2370925.2000000002</v>
      </c>
      <c r="E1948" s="61" t="s">
        <v>9</v>
      </c>
      <c r="F1948" s="61"/>
      <c r="G1948" s="68" t="s">
        <v>1070</v>
      </c>
    </row>
    <row r="1949" spans="1:7" x14ac:dyDescent="0.25">
      <c r="A1949" s="67">
        <v>45281</v>
      </c>
      <c r="B1949" s="59">
        <v>81</v>
      </c>
      <c r="C1949" s="60" t="s">
        <v>16</v>
      </c>
      <c r="D1949" s="61">
        <v>251414</v>
      </c>
      <c r="E1949" s="61" t="s">
        <v>9</v>
      </c>
      <c r="F1949" s="61"/>
      <c r="G1949" s="68" t="s">
        <v>1070</v>
      </c>
    </row>
    <row r="1950" spans="1:7" x14ac:dyDescent="0.25">
      <c r="A1950" s="67">
        <v>45287</v>
      </c>
      <c r="B1950" s="59">
        <v>4143</v>
      </c>
      <c r="C1950" s="60" t="s">
        <v>1553</v>
      </c>
      <c r="D1950" s="61">
        <v>63570</v>
      </c>
      <c r="E1950" s="61" t="s">
        <v>9</v>
      </c>
      <c r="F1950" s="61"/>
      <c r="G1950" s="68" t="s">
        <v>1070</v>
      </c>
    </row>
    <row r="1951" spans="1:7" x14ac:dyDescent="0.25">
      <c r="A1951" s="67">
        <v>45287</v>
      </c>
      <c r="B1951" s="59">
        <v>5000</v>
      </c>
      <c r="C1951" s="60" t="s">
        <v>1553</v>
      </c>
      <c r="D1951" s="61">
        <v>12711</v>
      </c>
      <c r="E1951" s="61" t="s">
        <v>9</v>
      </c>
      <c r="F1951" s="61"/>
      <c r="G1951" s="68" t="s">
        <v>1070</v>
      </c>
    </row>
    <row r="1952" spans="1:7" x14ac:dyDescent="0.25">
      <c r="A1952" s="67">
        <v>45287</v>
      </c>
      <c r="B1952" s="59">
        <v>4999</v>
      </c>
      <c r="C1952" s="60" t="s">
        <v>1553</v>
      </c>
      <c r="D1952" s="61">
        <v>5769.03</v>
      </c>
      <c r="E1952" s="61" t="s">
        <v>9</v>
      </c>
      <c r="F1952" s="61"/>
      <c r="G1952" s="68" t="s">
        <v>1070</v>
      </c>
    </row>
    <row r="1953" spans="1:7" x14ac:dyDescent="0.25">
      <c r="A1953" s="67">
        <v>45287</v>
      </c>
      <c r="B1953" s="59">
        <v>4470</v>
      </c>
      <c r="C1953" s="60" t="s">
        <v>1553</v>
      </c>
      <c r="D1953" s="61">
        <v>549.98</v>
      </c>
      <c r="E1953" s="61" t="s">
        <v>9</v>
      </c>
      <c r="F1953" s="61"/>
      <c r="G1953" s="68" t="s">
        <v>1070</v>
      </c>
    </row>
    <row r="1954" spans="1:7" x14ac:dyDescent="0.25">
      <c r="A1954" s="67">
        <v>45287</v>
      </c>
      <c r="B1954" s="59">
        <v>13</v>
      </c>
      <c r="C1954" s="60" t="s">
        <v>407</v>
      </c>
      <c r="D1954" s="61">
        <v>247080</v>
      </c>
      <c r="E1954" s="61" t="s">
        <v>9</v>
      </c>
      <c r="F1954" s="61"/>
      <c r="G1954" s="68" t="s">
        <v>1070</v>
      </c>
    </row>
    <row r="1955" spans="1:7" x14ac:dyDescent="0.25">
      <c r="A1955" s="67">
        <v>45068</v>
      </c>
      <c r="B1955" s="59">
        <v>218</v>
      </c>
      <c r="C1955" s="60" t="s">
        <v>1630</v>
      </c>
      <c r="D1955" s="61">
        <v>135488.29999999999</v>
      </c>
      <c r="E1955" s="61" t="s">
        <v>9</v>
      </c>
      <c r="F1955" s="61"/>
      <c r="G1955" s="68" t="s">
        <v>1070</v>
      </c>
    </row>
    <row r="1956" spans="1:7" x14ac:dyDescent="0.25">
      <c r="A1956" s="67">
        <v>45232</v>
      </c>
      <c r="B1956" s="59">
        <v>631</v>
      </c>
      <c r="C1956" s="60" t="s">
        <v>1207</v>
      </c>
      <c r="D1956" s="61">
        <v>335521</v>
      </c>
      <c r="E1956" s="61" t="s">
        <v>9</v>
      </c>
      <c r="F1956" s="61"/>
      <c r="G1956" s="68" t="s">
        <v>1070</v>
      </c>
    </row>
    <row r="1957" spans="1:7" x14ac:dyDescent="0.25">
      <c r="A1957" s="67">
        <v>45232</v>
      </c>
      <c r="B1957" s="59">
        <v>622</v>
      </c>
      <c r="C1957" s="60" t="s">
        <v>1207</v>
      </c>
      <c r="D1957" s="61">
        <v>319616.8</v>
      </c>
      <c r="E1957" s="61" t="s">
        <v>9</v>
      </c>
      <c r="F1957" s="61"/>
      <c r="G1957" s="68" t="s">
        <v>1070</v>
      </c>
    </row>
    <row r="1958" spans="1:7" x14ac:dyDescent="0.25">
      <c r="A1958" s="67">
        <v>45291</v>
      </c>
      <c r="B1958" s="59">
        <v>728</v>
      </c>
      <c r="C1958" s="60" t="s">
        <v>1207</v>
      </c>
      <c r="D1958" s="61">
        <v>57033.9</v>
      </c>
      <c r="E1958" s="61" t="s">
        <v>9</v>
      </c>
      <c r="F1958" s="61"/>
      <c r="G1958" s="68" t="s">
        <v>1070</v>
      </c>
    </row>
    <row r="1959" spans="1:7" x14ac:dyDescent="0.25">
      <c r="A1959" s="67">
        <v>45287</v>
      </c>
      <c r="B1959" s="59" t="s">
        <v>1586</v>
      </c>
      <c r="C1959" s="60" t="s">
        <v>1562</v>
      </c>
      <c r="D1959" s="61">
        <v>300</v>
      </c>
      <c r="E1959" s="61" t="s">
        <v>9</v>
      </c>
      <c r="F1959" s="61"/>
      <c r="G1959" s="68" t="s">
        <v>1070</v>
      </c>
    </row>
    <row r="1960" spans="1:7" x14ac:dyDescent="0.25">
      <c r="A1960" s="67">
        <v>45287</v>
      </c>
      <c r="B1960" s="59" t="s">
        <v>1587</v>
      </c>
      <c r="C1960" s="60" t="s">
        <v>1562</v>
      </c>
      <c r="D1960" s="61">
        <v>300</v>
      </c>
      <c r="E1960" s="61" t="s">
        <v>9</v>
      </c>
      <c r="F1960" s="61"/>
      <c r="G1960" s="68" t="s">
        <v>1070</v>
      </c>
    </row>
    <row r="1961" spans="1:7" x14ac:dyDescent="0.25">
      <c r="A1961" s="67">
        <v>45287</v>
      </c>
      <c r="B1961" s="59" t="s">
        <v>1631</v>
      </c>
      <c r="C1961" s="60" t="s">
        <v>178</v>
      </c>
      <c r="D1961" s="61">
        <v>200</v>
      </c>
      <c r="E1961" s="61" t="s">
        <v>9</v>
      </c>
      <c r="F1961" s="61"/>
      <c r="G1961" s="68" t="s">
        <v>1070</v>
      </c>
    </row>
    <row r="1962" spans="1:7" x14ac:dyDescent="0.25">
      <c r="A1962" s="67">
        <v>45094</v>
      </c>
      <c r="B1962" s="59" t="s">
        <v>1632</v>
      </c>
      <c r="C1962" s="60" t="s">
        <v>1633</v>
      </c>
      <c r="D1962" s="61">
        <v>1640124.75</v>
      </c>
      <c r="E1962" s="61" t="s">
        <v>9</v>
      </c>
      <c r="F1962" s="61"/>
      <c r="G1962" s="68" t="s">
        <v>1070</v>
      </c>
    </row>
    <row r="1963" spans="1:7" x14ac:dyDescent="0.25">
      <c r="A1963" s="67">
        <v>45291</v>
      </c>
      <c r="B1963" s="59" t="s">
        <v>1634</v>
      </c>
      <c r="C1963" s="60" t="s">
        <v>1210</v>
      </c>
      <c r="D1963" s="61">
        <v>142200</v>
      </c>
      <c r="E1963" s="61" t="s">
        <v>9</v>
      </c>
      <c r="F1963" s="61"/>
      <c r="G1963" s="68" t="s">
        <v>1070</v>
      </c>
    </row>
    <row r="1964" spans="1:7" x14ac:dyDescent="0.25">
      <c r="A1964" s="67">
        <v>45033</v>
      </c>
      <c r="B1964" s="59" t="s">
        <v>1635</v>
      </c>
      <c r="C1964" s="60" t="s">
        <v>377</v>
      </c>
      <c r="D1964" s="61">
        <v>49815</v>
      </c>
      <c r="E1964" s="61" t="s">
        <v>9</v>
      </c>
      <c r="F1964" s="61"/>
      <c r="G1964" s="68" t="s">
        <v>1087</v>
      </c>
    </row>
    <row r="1965" spans="1:7" x14ac:dyDescent="0.25">
      <c r="A1965" s="67">
        <v>45033</v>
      </c>
      <c r="B1965" s="59">
        <v>191</v>
      </c>
      <c r="C1965" s="60" t="s">
        <v>1234</v>
      </c>
      <c r="D1965" s="61">
        <v>56810</v>
      </c>
      <c r="E1965" s="61" t="s">
        <v>9</v>
      </c>
      <c r="F1965" s="61"/>
      <c r="G1965" s="68" t="s">
        <v>1153</v>
      </c>
    </row>
    <row r="1966" spans="1:7" x14ac:dyDescent="0.25">
      <c r="A1966" s="67">
        <v>45068</v>
      </c>
      <c r="B1966" s="59">
        <v>145</v>
      </c>
      <c r="C1966" s="60" t="s">
        <v>1241</v>
      </c>
      <c r="D1966" s="61">
        <v>35000</v>
      </c>
      <c r="E1966" s="61" t="s">
        <v>9</v>
      </c>
      <c r="F1966" s="61"/>
      <c r="G1966" s="68" t="s">
        <v>1242</v>
      </c>
    </row>
    <row r="1967" spans="1:7" x14ac:dyDescent="0.25">
      <c r="A1967" s="67">
        <v>45068</v>
      </c>
      <c r="B1967" s="59">
        <v>144</v>
      </c>
      <c r="C1967" s="60" t="s">
        <v>1241</v>
      </c>
      <c r="D1967" s="61">
        <v>64214</v>
      </c>
      <c r="E1967" s="61" t="s">
        <v>9</v>
      </c>
      <c r="F1967" s="61"/>
      <c r="G1967" s="68" t="s">
        <v>1242</v>
      </c>
    </row>
    <row r="1968" spans="1:7" x14ac:dyDescent="0.25">
      <c r="A1968" s="67">
        <v>45076</v>
      </c>
      <c r="B1968" s="59">
        <v>320</v>
      </c>
      <c r="C1968" s="60" t="s">
        <v>1562</v>
      </c>
      <c r="D1968" s="61">
        <v>68347.44</v>
      </c>
      <c r="E1968" s="61" t="s">
        <v>9</v>
      </c>
      <c r="F1968" s="61"/>
      <c r="G1968" s="68" t="s">
        <v>1070</v>
      </c>
    </row>
    <row r="1969" spans="1:7" x14ac:dyDescent="0.25">
      <c r="A1969" s="67">
        <v>45076</v>
      </c>
      <c r="B1969" s="59">
        <v>22231585</v>
      </c>
      <c r="C1969" s="60" t="s">
        <v>1315</v>
      </c>
      <c r="D1969" s="61">
        <v>84048</v>
      </c>
      <c r="E1969" s="61" t="s">
        <v>9</v>
      </c>
      <c r="F1969" s="61"/>
      <c r="G1969" s="68" t="s">
        <v>308</v>
      </c>
    </row>
    <row r="1970" spans="1:7" x14ac:dyDescent="0.25">
      <c r="A1970" s="67">
        <v>45094</v>
      </c>
      <c r="B1970" s="59">
        <v>2892</v>
      </c>
      <c r="C1970" s="60" t="s">
        <v>1244</v>
      </c>
      <c r="D1970" s="61">
        <v>5920.67</v>
      </c>
      <c r="E1970" s="61" t="s">
        <v>9</v>
      </c>
      <c r="F1970" s="61"/>
      <c r="G1970" s="68" t="s">
        <v>1153</v>
      </c>
    </row>
    <row r="1971" spans="1:7" x14ac:dyDescent="0.25">
      <c r="A1971" s="67">
        <v>45094</v>
      </c>
      <c r="B1971" s="59" t="s">
        <v>1636</v>
      </c>
      <c r="C1971" s="60" t="s">
        <v>1266</v>
      </c>
      <c r="D1971" s="61">
        <v>935113.2</v>
      </c>
      <c r="E1971" s="61" t="s">
        <v>9</v>
      </c>
      <c r="F1971" s="61"/>
      <c r="G1971" s="68" t="s">
        <v>1637</v>
      </c>
    </row>
    <row r="1972" spans="1:7" x14ac:dyDescent="0.25">
      <c r="A1972" s="67">
        <v>45107</v>
      </c>
      <c r="B1972" s="59" t="s">
        <v>1638</v>
      </c>
      <c r="C1972" s="60" t="s">
        <v>377</v>
      </c>
      <c r="D1972" s="61">
        <v>1484.74</v>
      </c>
      <c r="E1972" s="61" t="s">
        <v>9</v>
      </c>
      <c r="F1972" s="61"/>
      <c r="G1972" s="68" t="s">
        <v>1087</v>
      </c>
    </row>
    <row r="1973" spans="1:7" x14ac:dyDescent="0.25">
      <c r="A1973" s="67">
        <v>45118</v>
      </c>
      <c r="B1973" s="59">
        <v>232411198</v>
      </c>
      <c r="C1973" s="60" t="s">
        <v>1315</v>
      </c>
      <c r="D1973" s="61">
        <v>100043</v>
      </c>
      <c r="E1973" s="61" t="s">
        <v>9</v>
      </c>
      <c r="F1973" s="61"/>
      <c r="G1973" s="68" t="s">
        <v>308</v>
      </c>
    </row>
    <row r="1974" spans="1:7" x14ac:dyDescent="0.25">
      <c r="A1974" s="67">
        <v>45118</v>
      </c>
      <c r="B1974" s="59">
        <v>232411196</v>
      </c>
      <c r="C1974" s="60" t="s">
        <v>1315</v>
      </c>
      <c r="D1974" s="61">
        <v>55800</v>
      </c>
      <c r="E1974" s="61" t="s">
        <v>9</v>
      </c>
      <c r="F1974" s="61"/>
      <c r="G1974" s="68" t="s">
        <v>308</v>
      </c>
    </row>
    <row r="1975" spans="1:7" x14ac:dyDescent="0.25">
      <c r="A1975" s="67">
        <v>45118</v>
      </c>
      <c r="B1975" s="59">
        <v>232411197</v>
      </c>
      <c r="C1975" s="60" t="s">
        <v>1315</v>
      </c>
      <c r="D1975" s="61">
        <v>252317</v>
      </c>
      <c r="E1975" s="61" t="s">
        <v>9</v>
      </c>
      <c r="F1975" s="61"/>
      <c r="G1975" s="68" t="s">
        <v>308</v>
      </c>
    </row>
    <row r="1976" spans="1:7" x14ac:dyDescent="0.25">
      <c r="A1976" s="67">
        <v>45118</v>
      </c>
      <c r="B1976" s="59">
        <v>232410994</v>
      </c>
      <c r="C1976" s="60" t="s">
        <v>1315</v>
      </c>
      <c r="D1976" s="61">
        <v>144230</v>
      </c>
      <c r="E1976" s="61" t="s">
        <v>9</v>
      </c>
      <c r="F1976" s="61"/>
      <c r="G1976" s="68" t="s">
        <v>308</v>
      </c>
    </row>
    <row r="1977" spans="1:7" x14ac:dyDescent="0.25">
      <c r="A1977" s="67">
        <v>45118</v>
      </c>
      <c r="B1977" s="59">
        <v>232410993</v>
      </c>
      <c r="C1977" s="60" t="s">
        <v>1315</v>
      </c>
      <c r="D1977" s="61">
        <v>68820</v>
      </c>
      <c r="E1977" s="61" t="s">
        <v>9</v>
      </c>
      <c r="F1977" s="61"/>
      <c r="G1977" s="68" t="s">
        <v>308</v>
      </c>
    </row>
    <row r="1978" spans="1:7" x14ac:dyDescent="0.25">
      <c r="A1978" s="67">
        <v>45118</v>
      </c>
      <c r="B1978" s="59" t="s">
        <v>1639</v>
      </c>
      <c r="C1978" s="60" t="s">
        <v>1266</v>
      </c>
      <c r="D1978" s="61">
        <v>952977.1</v>
      </c>
      <c r="E1978" s="61" t="s">
        <v>9</v>
      </c>
      <c r="F1978" s="61"/>
      <c r="G1978" s="68" t="s">
        <v>1637</v>
      </c>
    </row>
    <row r="1979" spans="1:7" x14ac:dyDescent="0.25">
      <c r="A1979" s="67">
        <v>45118</v>
      </c>
      <c r="B1979" s="59" t="s">
        <v>1640</v>
      </c>
      <c r="C1979" s="60" t="s">
        <v>1543</v>
      </c>
      <c r="D1979" s="61">
        <v>6898.29</v>
      </c>
      <c r="E1979" s="61" t="s">
        <v>9</v>
      </c>
      <c r="F1979" s="61"/>
      <c r="G1979" s="68" t="s">
        <v>1070</v>
      </c>
    </row>
    <row r="1980" spans="1:7" x14ac:dyDescent="0.25">
      <c r="A1980" s="67">
        <v>45118</v>
      </c>
      <c r="B1980" s="59">
        <v>767</v>
      </c>
      <c r="C1980" s="60" t="s">
        <v>1339</v>
      </c>
      <c r="D1980" s="61">
        <v>176708.7</v>
      </c>
      <c r="E1980" s="61" t="s">
        <v>9</v>
      </c>
      <c r="F1980" s="61"/>
      <c r="G1980" s="68" t="s">
        <v>1087</v>
      </c>
    </row>
    <row r="1981" spans="1:7" x14ac:dyDescent="0.25">
      <c r="A1981" s="67">
        <v>45119</v>
      </c>
      <c r="B1981" s="59" t="s">
        <v>1641</v>
      </c>
      <c r="C1981" s="60" t="s">
        <v>30</v>
      </c>
      <c r="D1981" s="61">
        <v>1493.23</v>
      </c>
      <c r="E1981" s="61" t="s">
        <v>9</v>
      </c>
      <c r="F1981" s="61"/>
      <c r="G1981" s="68" t="s">
        <v>1153</v>
      </c>
    </row>
    <row r="1982" spans="1:7" x14ac:dyDescent="0.25">
      <c r="A1982" s="67">
        <v>45119</v>
      </c>
      <c r="B1982" s="59" t="s">
        <v>1642</v>
      </c>
      <c r="C1982" s="60" t="s">
        <v>30</v>
      </c>
      <c r="D1982" s="61">
        <v>17756.59</v>
      </c>
      <c r="E1982" s="61" t="s">
        <v>9</v>
      </c>
      <c r="F1982" s="61"/>
      <c r="G1982" s="68" t="s">
        <v>1153</v>
      </c>
    </row>
    <row r="1983" spans="1:7" x14ac:dyDescent="0.25">
      <c r="A1983" s="67">
        <v>45119</v>
      </c>
      <c r="B1983" s="59" t="s">
        <v>1643</v>
      </c>
      <c r="C1983" s="60" t="s">
        <v>30</v>
      </c>
      <c r="D1983" s="61">
        <v>2010.18</v>
      </c>
      <c r="E1983" s="61" t="s">
        <v>9</v>
      </c>
      <c r="F1983" s="61"/>
      <c r="G1983" s="68" t="s">
        <v>1153</v>
      </c>
    </row>
    <row r="1984" spans="1:7" x14ac:dyDescent="0.25">
      <c r="A1984" s="67">
        <v>45119</v>
      </c>
      <c r="B1984" s="59" t="s">
        <v>1644</v>
      </c>
      <c r="C1984" s="60" t="s">
        <v>30</v>
      </c>
      <c r="D1984" s="61">
        <v>145689.89000000001</v>
      </c>
      <c r="E1984" s="61" t="s">
        <v>9</v>
      </c>
      <c r="F1984" s="61"/>
      <c r="G1984" s="68" t="s">
        <v>1153</v>
      </c>
    </row>
    <row r="1985" spans="1:7" x14ac:dyDescent="0.25">
      <c r="A1985" s="67">
        <v>45119</v>
      </c>
      <c r="B1985" s="59" t="s">
        <v>1645</v>
      </c>
      <c r="C1985" s="60" t="s">
        <v>30</v>
      </c>
      <c r="D1985" s="61">
        <v>25919.88</v>
      </c>
      <c r="E1985" s="61" t="s">
        <v>9</v>
      </c>
      <c r="F1985" s="61"/>
      <c r="G1985" s="68" t="s">
        <v>1153</v>
      </c>
    </row>
    <row r="1986" spans="1:7" x14ac:dyDescent="0.25">
      <c r="A1986" s="67">
        <v>45119</v>
      </c>
      <c r="B1986" s="59" t="s">
        <v>1646</v>
      </c>
      <c r="C1986" s="60" t="s">
        <v>30</v>
      </c>
      <c r="D1986" s="61">
        <v>2509.29</v>
      </c>
      <c r="E1986" s="61" t="s">
        <v>9</v>
      </c>
      <c r="F1986" s="61"/>
      <c r="G1986" s="68" t="s">
        <v>1153</v>
      </c>
    </row>
    <row r="1987" spans="1:7" x14ac:dyDescent="0.25">
      <c r="A1987" s="67">
        <v>45119</v>
      </c>
      <c r="B1987" s="59" t="s">
        <v>1647</v>
      </c>
      <c r="C1987" s="60" t="s">
        <v>30</v>
      </c>
      <c r="D1987" s="61">
        <v>38644.269999999997</v>
      </c>
      <c r="E1987" s="61" t="s">
        <v>9</v>
      </c>
      <c r="F1987" s="61"/>
      <c r="G1987" s="68" t="s">
        <v>1153</v>
      </c>
    </row>
    <row r="1988" spans="1:7" x14ac:dyDescent="0.25">
      <c r="A1988" s="67">
        <v>45119</v>
      </c>
      <c r="B1988" s="59" t="s">
        <v>1648</v>
      </c>
      <c r="C1988" s="60" t="s">
        <v>30</v>
      </c>
      <c r="D1988" s="61">
        <v>49107.47</v>
      </c>
      <c r="E1988" s="61" t="s">
        <v>9</v>
      </c>
      <c r="F1988" s="61"/>
      <c r="G1988" s="68" t="s">
        <v>1153</v>
      </c>
    </row>
    <row r="1989" spans="1:7" x14ac:dyDescent="0.25">
      <c r="A1989" s="67">
        <v>45124</v>
      </c>
      <c r="B1989" s="59" t="s">
        <v>1649</v>
      </c>
      <c r="C1989" s="60" t="s">
        <v>377</v>
      </c>
      <c r="D1989" s="61">
        <v>3898.3</v>
      </c>
      <c r="E1989" s="61" t="s">
        <v>9</v>
      </c>
      <c r="F1989" s="61"/>
      <c r="G1989" s="68" t="s">
        <v>1087</v>
      </c>
    </row>
    <row r="1990" spans="1:7" x14ac:dyDescent="0.25">
      <c r="A1990" s="67">
        <v>45124</v>
      </c>
      <c r="B1990" s="59" t="s">
        <v>1650</v>
      </c>
      <c r="C1990" s="60" t="s">
        <v>377</v>
      </c>
      <c r="D1990" s="61">
        <v>1118.6400000000001</v>
      </c>
      <c r="E1990" s="61" t="s">
        <v>9</v>
      </c>
      <c r="F1990" s="61"/>
      <c r="G1990" s="68" t="s">
        <v>1087</v>
      </c>
    </row>
    <row r="1991" spans="1:7" x14ac:dyDescent="0.25">
      <c r="A1991" s="67">
        <v>45124</v>
      </c>
      <c r="B1991" s="59" t="s">
        <v>1651</v>
      </c>
      <c r="C1991" s="60" t="s">
        <v>377</v>
      </c>
      <c r="D1991" s="61">
        <v>15635.6</v>
      </c>
      <c r="E1991" s="61" t="s">
        <v>9</v>
      </c>
      <c r="F1991" s="61"/>
      <c r="G1991" s="68" t="s">
        <v>1087</v>
      </c>
    </row>
    <row r="1992" spans="1:7" x14ac:dyDescent="0.25">
      <c r="A1992" s="67">
        <v>45138</v>
      </c>
      <c r="B1992" s="59">
        <v>459</v>
      </c>
      <c r="C1992" s="60" t="s">
        <v>1652</v>
      </c>
      <c r="D1992" s="61">
        <v>112385</v>
      </c>
      <c r="E1992" s="61" t="s">
        <v>9</v>
      </c>
      <c r="F1992" s="61"/>
      <c r="G1992" s="68" t="s">
        <v>1087</v>
      </c>
    </row>
    <row r="1993" spans="1:7" x14ac:dyDescent="0.25">
      <c r="A1993" s="67">
        <v>45138</v>
      </c>
      <c r="B1993" s="59">
        <v>58</v>
      </c>
      <c r="C1993" s="60" t="s">
        <v>1653</v>
      </c>
      <c r="D1993" s="61">
        <v>74219.520000000004</v>
      </c>
      <c r="E1993" s="61" t="s">
        <v>9</v>
      </c>
      <c r="F1993" s="61"/>
      <c r="G1993" s="68" t="s">
        <v>1070</v>
      </c>
    </row>
    <row r="1994" spans="1:7" x14ac:dyDescent="0.25">
      <c r="A1994" s="67">
        <v>45138</v>
      </c>
      <c r="B1994" s="59" t="s">
        <v>1654</v>
      </c>
      <c r="C1994" s="60" t="s">
        <v>377</v>
      </c>
      <c r="D1994" s="61">
        <v>7148.3</v>
      </c>
      <c r="E1994" s="61" t="s">
        <v>9</v>
      </c>
      <c r="F1994" s="61"/>
      <c r="G1994" s="68" t="s">
        <v>1087</v>
      </c>
    </row>
    <row r="1995" spans="1:7" x14ac:dyDescent="0.25">
      <c r="A1995" s="67">
        <v>45138</v>
      </c>
      <c r="B1995" s="59" t="s">
        <v>1655</v>
      </c>
      <c r="C1995" s="60" t="s">
        <v>377</v>
      </c>
      <c r="D1995" s="61">
        <v>46906.78</v>
      </c>
      <c r="E1995" s="61" t="s">
        <v>9</v>
      </c>
      <c r="F1995" s="61"/>
      <c r="G1995" s="68" t="s">
        <v>1087</v>
      </c>
    </row>
    <row r="1996" spans="1:7" x14ac:dyDescent="0.25">
      <c r="A1996" s="67">
        <v>45138</v>
      </c>
      <c r="B1996" s="59" t="s">
        <v>1656</v>
      </c>
      <c r="C1996" s="60" t="s">
        <v>377</v>
      </c>
      <c r="D1996" s="61">
        <v>563.20000000000005</v>
      </c>
      <c r="E1996" s="61" t="s">
        <v>9</v>
      </c>
      <c r="F1996" s="61"/>
      <c r="G1996" s="68" t="s">
        <v>1087</v>
      </c>
    </row>
    <row r="1997" spans="1:7" x14ac:dyDescent="0.25">
      <c r="A1997" s="67">
        <v>45138</v>
      </c>
      <c r="B1997" s="59" t="s">
        <v>1657</v>
      </c>
      <c r="C1997" s="60" t="s">
        <v>377</v>
      </c>
      <c r="D1997" s="61">
        <v>1847.46</v>
      </c>
      <c r="E1997" s="61" t="s">
        <v>9</v>
      </c>
      <c r="F1997" s="61"/>
      <c r="G1997" s="68" t="s">
        <v>1087</v>
      </c>
    </row>
    <row r="1998" spans="1:7" x14ac:dyDescent="0.25">
      <c r="A1998" s="67">
        <v>45138</v>
      </c>
      <c r="B1998" s="59" t="s">
        <v>1658</v>
      </c>
      <c r="C1998" s="60" t="s">
        <v>377</v>
      </c>
      <c r="D1998" s="61">
        <v>41179.32</v>
      </c>
      <c r="E1998" s="61" t="s">
        <v>9</v>
      </c>
      <c r="F1998" s="61"/>
      <c r="G1998" s="68" t="s">
        <v>1087</v>
      </c>
    </row>
    <row r="1999" spans="1:7" x14ac:dyDescent="0.25">
      <c r="A1999" s="67">
        <v>45138</v>
      </c>
      <c r="B1999" s="59">
        <v>199</v>
      </c>
      <c r="C1999" s="60" t="s">
        <v>1659</v>
      </c>
      <c r="D1999" s="61">
        <v>31333</v>
      </c>
      <c r="E1999" s="61" t="s">
        <v>9</v>
      </c>
      <c r="F1999" s="61"/>
      <c r="G1999" s="68" t="s">
        <v>1070</v>
      </c>
    </row>
    <row r="2000" spans="1:7" x14ac:dyDescent="0.25">
      <c r="A2000" s="67">
        <v>45141</v>
      </c>
      <c r="B2000" s="59" t="s">
        <v>1660</v>
      </c>
      <c r="C2000" s="60" t="s">
        <v>377</v>
      </c>
      <c r="D2000" s="61">
        <v>62703.38</v>
      </c>
      <c r="E2000" s="61" t="s">
        <v>9</v>
      </c>
      <c r="F2000" s="61"/>
      <c r="G2000" s="68" t="s">
        <v>1087</v>
      </c>
    </row>
    <row r="2001" spans="1:7" x14ac:dyDescent="0.25">
      <c r="A2001" s="67">
        <v>45141</v>
      </c>
      <c r="B2001" s="59" t="s">
        <v>1661</v>
      </c>
      <c r="C2001" s="60" t="s">
        <v>1086</v>
      </c>
      <c r="D2001" s="61">
        <v>103125</v>
      </c>
      <c r="E2001" s="61" t="s">
        <v>9</v>
      </c>
      <c r="F2001" s="61"/>
      <c r="G2001" s="68" t="s">
        <v>1087</v>
      </c>
    </row>
    <row r="2002" spans="1:7" x14ac:dyDescent="0.25">
      <c r="A2002" s="67">
        <v>45141</v>
      </c>
      <c r="B2002" s="59" t="s">
        <v>1662</v>
      </c>
      <c r="C2002" s="60" t="s">
        <v>19</v>
      </c>
      <c r="D2002" s="61">
        <v>2915.28</v>
      </c>
      <c r="E2002" s="61" t="s">
        <v>9</v>
      </c>
      <c r="F2002" s="61"/>
      <c r="G2002" s="68" t="s">
        <v>1070</v>
      </c>
    </row>
    <row r="2003" spans="1:7" x14ac:dyDescent="0.25">
      <c r="A2003" s="67">
        <v>45156</v>
      </c>
      <c r="B2003" s="59" t="s">
        <v>1663</v>
      </c>
      <c r="C2003" s="60" t="s">
        <v>377</v>
      </c>
      <c r="D2003" s="61">
        <v>4159.32</v>
      </c>
      <c r="E2003" s="61" t="s">
        <v>9</v>
      </c>
      <c r="F2003" s="61"/>
      <c r="G2003" s="68" t="s">
        <v>1087</v>
      </c>
    </row>
    <row r="2004" spans="1:7" x14ac:dyDescent="0.25">
      <c r="A2004" s="67">
        <v>45156</v>
      </c>
      <c r="B2004" s="59">
        <v>416</v>
      </c>
      <c r="C2004" s="60" t="s">
        <v>1207</v>
      </c>
      <c r="D2004" s="61">
        <v>15024.66</v>
      </c>
      <c r="E2004" s="61" t="s">
        <v>9</v>
      </c>
      <c r="F2004" s="61"/>
      <c r="G2004" s="68" t="s">
        <v>1070</v>
      </c>
    </row>
    <row r="2005" spans="1:7" x14ac:dyDescent="0.25">
      <c r="A2005" s="67">
        <v>45158</v>
      </c>
      <c r="B2005" s="59" t="s">
        <v>1664</v>
      </c>
      <c r="C2005" s="60" t="s">
        <v>377</v>
      </c>
      <c r="D2005" s="61">
        <v>57627.12</v>
      </c>
      <c r="E2005" s="61" t="s">
        <v>9</v>
      </c>
      <c r="F2005" s="61"/>
      <c r="G2005" s="68" t="s">
        <v>1087</v>
      </c>
    </row>
    <row r="2006" spans="1:7" x14ac:dyDescent="0.25">
      <c r="A2006" s="67">
        <v>45158</v>
      </c>
      <c r="B2006" s="59">
        <v>229</v>
      </c>
      <c r="C2006" s="60" t="s">
        <v>1659</v>
      </c>
      <c r="D2006" s="61">
        <v>23288.5</v>
      </c>
      <c r="E2006" s="61" t="s">
        <v>9</v>
      </c>
      <c r="F2006" s="61"/>
      <c r="G2006" s="68" t="s">
        <v>1070</v>
      </c>
    </row>
    <row r="2007" spans="1:7" x14ac:dyDescent="0.25">
      <c r="A2007" s="67">
        <v>45158</v>
      </c>
      <c r="B2007" s="59">
        <v>58</v>
      </c>
      <c r="C2007" s="60" t="s">
        <v>1665</v>
      </c>
      <c r="D2007" s="61">
        <v>15625</v>
      </c>
      <c r="E2007" s="61" t="s">
        <v>9</v>
      </c>
      <c r="F2007" s="61"/>
      <c r="G2007" s="68" t="s">
        <v>1070</v>
      </c>
    </row>
    <row r="2008" spans="1:7" x14ac:dyDescent="0.25">
      <c r="A2008" s="67">
        <v>45166</v>
      </c>
      <c r="B2008" s="59" t="s">
        <v>1666</v>
      </c>
      <c r="C2008" s="60" t="s">
        <v>306</v>
      </c>
      <c r="D2008" s="61">
        <v>7638</v>
      </c>
      <c r="E2008" s="61" t="s">
        <v>9</v>
      </c>
      <c r="F2008" s="61"/>
      <c r="G2008" s="68" t="s">
        <v>1667</v>
      </c>
    </row>
    <row r="2009" spans="1:7" x14ac:dyDescent="0.25">
      <c r="A2009" s="67">
        <v>45166</v>
      </c>
      <c r="B2009" s="59" t="s">
        <v>1668</v>
      </c>
      <c r="C2009" s="60" t="s">
        <v>1332</v>
      </c>
      <c r="D2009" s="61">
        <v>444072</v>
      </c>
      <c r="E2009" s="61" t="s">
        <v>9</v>
      </c>
      <c r="F2009" s="61"/>
      <c r="G2009" s="68" t="s">
        <v>781</v>
      </c>
    </row>
    <row r="2010" spans="1:7" x14ac:dyDescent="0.25">
      <c r="A2010" s="67">
        <v>45166</v>
      </c>
      <c r="B2010" s="59" t="s">
        <v>1669</v>
      </c>
      <c r="C2010" s="60" t="s">
        <v>1670</v>
      </c>
      <c r="D2010" s="61">
        <v>324000</v>
      </c>
      <c r="E2010" s="61" t="s">
        <v>9</v>
      </c>
      <c r="F2010" s="61"/>
      <c r="G2010" s="68" t="s">
        <v>173</v>
      </c>
    </row>
    <row r="2011" spans="1:7" x14ac:dyDescent="0.25">
      <c r="A2011" s="67">
        <v>45166</v>
      </c>
      <c r="B2011" s="59" t="s">
        <v>1671</v>
      </c>
      <c r="C2011" s="60" t="s">
        <v>1219</v>
      </c>
      <c r="D2011" s="61">
        <v>2278636.85</v>
      </c>
      <c r="E2011" s="61" t="s">
        <v>9</v>
      </c>
      <c r="F2011" s="61"/>
      <c r="G2011" s="68" t="s">
        <v>1087</v>
      </c>
    </row>
    <row r="2012" spans="1:7" x14ac:dyDescent="0.25">
      <c r="A2012" s="67">
        <v>45166</v>
      </c>
      <c r="B2012" s="59" t="s">
        <v>1672</v>
      </c>
      <c r="C2012" s="60" t="s">
        <v>1219</v>
      </c>
      <c r="D2012" s="61">
        <v>2118644.0699999998</v>
      </c>
      <c r="E2012" s="61" t="s">
        <v>9</v>
      </c>
      <c r="F2012" s="61"/>
      <c r="G2012" s="68" t="s">
        <v>1087</v>
      </c>
    </row>
    <row r="2013" spans="1:7" x14ac:dyDescent="0.25">
      <c r="A2013" s="67">
        <v>45166</v>
      </c>
      <c r="B2013" s="59">
        <v>2603</v>
      </c>
      <c r="C2013" s="60" t="s">
        <v>1591</v>
      </c>
      <c r="D2013" s="61">
        <v>12076.8</v>
      </c>
      <c r="E2013" s="61" t="s">
        <v>9</v>
      </c>
      <c r="F2013" s="61"/>
      <c r="G2013" s="68" t="s">
        <v>1087</v>
      </c>
    </row>
    <row r="2014" spans="1:7" x14ac:dyDescent="0.25">
      <c r="A2014" s="67">
        <v>45166</v>
      </c>
      <c r="B2014" s="59" t="s">
        <v>1673</v>
      </c>
      <c r="C2014" s="60" t="s">
        <v>1086</v>
      </c>
      <c r="D2014" s="61">
        <v>9203.48</v>
      </c>
      <c r="E2014" s="61" t="s">
        <v>9</v>
      </c>
      <c r="F2014" s="61"/>
      <c r="G2014" s="68" t="s">
        <v>1087</v>
      </c>
    </row>
    <row r="2015" spans="1:7" x14ac:dyDescent="0.25">
      <c r="A2015" s="67">
        <v>45166</v>
      </c>
      <c r="B2015" s="59">
        <v>2728</v>
      </c>
      <c r="C2015" s="60" t="s">
        <v>1591</v>
      </c>
      <c r="D2015" s="61">
        <v>3672</v>
      </c>
      <c r="E2015" s="61" t="s">
        <v>9</v>
      </c>
      <c r="F2015" s="61"/>
      <c r="G2015" s="68" t="s">
        <v>1087</v>
      </c>
    </row>
    <row r="2016" spans="1:7" x14ac:dyDescent="0.25">
      <c r="A2016" s="67">
        <v>45166</v>
      </c>
      <c r="B2016" s="59">
        <v>2602</v>
      </c>
      <c r="C2016" s="60" t="s">
        <v>1591</v>
      </c>
      <c r="D2016" s="61">
        <v>1836</v>
      </c>
      <c r="E2016" s="61" t="s">
        <v>9</v>
      </c>
      <c r="F2016" s="61"/>
      <c r="G2016" s="68" t="s">
        <v>1087</v>
      </c>
    </row>
    <row r="2017" spans="1:7" x14ac:dyDescent="0.25">
      <c r="A2017" s="67">
        <v>45166</v>
      </c>
      <c r="B2017" s="59">
        <v>2604</v>
      </c>
      <c r="C2017" s="60" t="s">
        <v>1591</v>
      </c>
      <c r="D2017" s="61">
        <v>26130.5</v>
      </c>
      <c r="E2017" s="61" t="s">
        <v>9</v>
      </c>
      <c r="F2017" s="61"/>
      <c r="G2017" s="68" t="s">
        <v>1087</v>
      </c>
    </row>
    <row r="2018" spans="1:7" x14ac:dyDescent="0.25">
      <c r="A2018" s="67">
        <v>45166</v>
      </c>
      <c r="B2018" s="59">
        <v>2608</v>
      </c>
      <c r="C2018" s="60" t="s">
        <v>1591</v>
      </c>
      <c r="D2018" s="61">
        <v>10593</v>
      </c>
      <c r="E2018" s="61" t="s">
        <v>9</v>
      </c>
      <c r="F2018" s="61"/>
      <c r="G2018" s="68" t="s">
        <v>1087</v>
      </c>
    </row>
    <row r="2019" spans="1:7" x14ac:dyDescent="0.25">
      <c r="A2019" s="67">
        <v>45166</v>
      </c>
      <c r="B2019" s="59">
        <v>2609</v>
      </c>
      <c r="C2019" s="60" t="s">
        <v>1591</v>
      </c>
      <c r="D2019" s="61">
        <v>6630</v>
      </c>
      <c r="E2019" s="61" t="s">
        <v>9</v>
      </c>
      <c r="F2019" s="61"/>
      <c r="G2019" s="68" t="s">
        <v>1087</v>
      </c>
    </row>
    <row r="2020" spans="1:7" x14ac:dyDescent="0.25">
      <c r="A2020" s="67">
        <v>45166</v>
      </c>
      <c r="B2020" s="59">
        <v>2610</v>
      </c>
      <c r="C2020" s="60" t="s">
        <v>1591</v>
      </c>
      <c r="D2020" s="61">
        <v>2652</v>
      </c>
      <c r="E2020" s="61" t="s">
        <v>9</v>
      </c>
      <c r="F2020" s="61"/>
      <c r="G2020" s="68" t="s">
        <v>1087</v>
      </c>
    </row>
    <row r="2021" spans="1:7" x14ac:dyDescent="0.25">
      <c r="A2021" s="67">
        <v>45183</v>
      </c>
      <c r="B2021" s="59">
        <v>2652</v>
      </c>
      <c r="C2021" s="60" t="s">
        <v>1086</v>
      </c>
      <c r="D2021" s="61">
        <v>52762.5</v>
      </c>
      <c r="E2021" s="61" t="s">
        <v>9</v>
      </c>
      <c r="F2021" s="61"/>
      <c r="G2021" s="68" t="s">
        <v>1087</v>
      </c>
    </row>
    <row r="2022" spans="1:7" x14ac:dyDescent="0.25">
      <c r="A2022" s="67">
        <v>45183</v>
      </c>
      <c r="B2022" s="59">
        <v>2601</v>
      </c>
      <c r="C2022" s="60" t="s">
        <v>1086</v>
      </c>
      <c r="D2022" s="61">
        <v>9339.07</v>
      </c>
      <c r="E2022" s="61" t="s">
        <v>9</v>
      </c>
      <c r="F2022" s="61"/>
      <c r="G2022" s="68" t="s">
        <v>1087</v>
      </c>
    </row>
    <row r="2023" spans="1:7" x14ac:dyDescent="0.25">
      <c r="A2023" s="67">
        <v>45183</v>
      </c>
      <c r="B2023" s="59">
        <v>2540</v>
      </c>
      <c r="C2023" s="60" t="s">
        <v>1086</v>
      </c>
      <c r="D2023" s="61">
        <v>52762.400000000001</v>
      </c>
      <c r="E2023" s="61" t="s">
        <v>9</v>
      </c>
      <c r="F2023" s="61"/>
      <c r="G2023" s="68" t="s">
        <v>1087</v>
      </c>
    </row>
    <row r="2024" spans="1:7" x14ac:dyDescent="0.25">
      <c r="A2024" s="67">
        <v>45183</v>
      </c>
      <c r="B2024" s="59" t="s">
        <v>1674</v>
      </c>
      <c r="C2024" s="60" t="s">
        <v>377</v>
      </c>
      <c r="D2024" s="61">
        <v>10989.84</v>
      </c>
      <c r="E2024" s="61" t="s">
        <v>9</v>
      </c>
      <c r="F2024" s="61"/>
      <c r="G2024" s="68" t="s">
        <v>1087</v>
      </c>
    </row>
    <row r="2025" spans="1:7" x14ac:dyDescent="0.25">
      <c r="A2025" s="67">
        <v>45186</v>
      </c>
      <c r="B2025" s="59">
        <v>7445</v>
      </c>
      <c r="C2025" s="60" t="s">
        <v>1234</v>
      </c>
      <c r="D2025" s="61">
        <v>61186.44</v>
      </c>
      <c r="E2025" s="61" t="s">
        <v>9</v>
      </c>
      <c r="F2025" s="61"/>
      <c r="G2025" s="68" t="s">
        <v>1153</v>
      </c>
    </row>
    <row r="2026" spans="1:7" x14ac:dyDescent="0.25">
      <c r="A2026" s="67">
        <v>45186</v>
      </c>
      <c r="B2026" s="59">
        <v>7168</v>
      </c>
      <c r="C2026" s="60" t="s">
        <v>1234</v>
      </c>
      <c r="D2026" s="61">
        <v>86830.46</v>
      </c>
      <c r="E2026" s="61" t="s">
        <v>9</v>
      </c>
      <c r="F2026" s="61"/>
      <c r="G2026" s="68" t="s">
        <v>1153</v>
      </c>
    </row>
    <row r="2027" spans="1:7" x14ac:dyDescent="0.25">
      <c r="A2027" s="67">
        <v>45186</v>
      </c>
      <c r="B2027" s="59">
        <v>275</v>
      </c>
      <c r="C2027" s="60" t="s">
        <v>1659</v>
      </c>
      <c r="D2027" s="61">
        <v>19360</v>
      </c>
      <c r="E2027" s="61" t="s">
        <v>9</v>
      </c>
      <c r="F2027" s="61"/>
      <c r="G2027" s="68" t="s">
        <v>1070</v>
      </c>
    </row>
    <row r="2028" spans="1:7" x14ac:dyDescent="0.25">
      <c r="A2028" s="67">
        <v>45186</v>
      </c>
      <c r="B2028" s="59">
        <v>73</v>
      </c>
      <c r="C2028" s="60" t="s">
        <v>1675</v>
      </c>
      <c r="D2028" s="61">
        <v>13000</v>
      </c>
      <c r="E2028" s="61" t="s">
        <v>9</v>
      </c>
      <c r="F2028" s="61"/>
      <c r="G2028" s="68" t="s">
        <v>1444</v>
      </c>
    </row>
    <row r="2029" spans="1:7" x14ac:dyDescent="0.25">
      <c r="A2029" s="67">
        <v>45186</v>
      </c>
      <c r="B2029" s="59" t="s">
        <v>1676</v>
      </c>
      <c r="C2029" s="60" t="s">
        <v>1186</v>
      </c>
      <c r="D2029" s="61">
        <v>140148.28</v>
      </c>
      <c r="E2029" s="61" t="s">
        <v>9</v>
      </c>
      <c r="F2029" s="61"/>
      <c r="G2029" s="68" t="s">
        <v>1070</v>
      </c>
    </row>
    <row r="2030" spans="1:7" x14ac:dyDescent="0.25">
      <c r="A2030" s="67">
        <v>45186</v>
      </c>
      <c r="B2030" s="59" t="s">
        <v>1677</v>
      </c>
      <c r="C2030" s="60" t="s">
        <v>1186</v>
      </c>
      <c r="D2030" s="61">
        <v>46822.04</v>
      </c>
      <c r="E2030" s="61" t="s">
        <v>9</v>
      </c>
      <c r="F2030" s="61"/>
      <c r="G2030" s="68" t="s">
        <v>1070</v>
      </c>
    </row>
    <row r="2031" spans="1:7" x14ac:dyDescent="0.25">
      <c r="A2031" s="67">
        <v>45186</v>
      </c>
      <c r="B2031" s="59" t="s">
        <v>1678</v>
      </c>
      <c r="C2031" s="60" t="s">
        <v>377</v>
      </c>
      <c r="D2031" s="61">
        <v>11525.44</v>
      </c>
      <c r="E2031" s="61" t="s">
        <v>9</v>
      </c>
      <c r="F2031" s="61"/>
      <c r="G2031" s="68" t="s">
        <v>1087</v>
      </c>
    </row>
    <row r="2032" spans="1:7" x14ac:dyDescent="0.25">
      <c r="A2032" s="67">
        <v>45186</v>
      </c>
      <c r="B2032" s="59" t="s">
        <v>1679</v>
      </c>
      <c r="C2032" s="60" t="s">
        <v>377</v>
      </c>
      <c r="D2032" s="61">
        <v>18749.16</v>
      </c>
      <c r="E2032" s="61" t="s">
        <v>9</v>
      </c>
      <c r="F2032" s="61"/>
      <c r="G2032" s="68" t="s">
        <v>1087</v>
      </c>
    </row>
    <row r="2033" spans="1:7" x14ac:dyDescent="0.25">
      <c r="A2033" s="67">
        <v>45186</v>
      </c>
      <c r="B2033" s="59">
        <v>623</v>
      </c>
      <c r="C2033" s="60" t="s">
        <v>377</v>
      </c>
      <c r="D2033" s="61">
        <v>5880</v>
      </c>
      <c r="E2033" s="61" t="s">
        <v>9</v>
      </c>
      <c r="F2033" s="61"/>
      <c r="G2033" s="68" t="s">
        <v>1087</v>
      </c>
    </row>
    <row r="2034" spans="1:7" x14ac:dyDescent="0.25">
      <c r="A2034" s="67">
        <v>45186</v>
      </c>
      <c r="B2034" s="59" t="s">
        <v>1680</v>
      </c>
      <c r="C2034" s="60" t="s">
        <v>377</v>
      </c>
      <c r="D2034" s="61">
        <v>13559.32</v>
      </c>
      <c r="E2034" s="61" t="s">
        <v>9</v>
      </c>
      <c r="F2034" s="61"/>
      <c r="G2034" s="68" t="s">
        <v>1087</v>
      </c>
    </row>
    <row r="2035" spans="1:7" x14ac:dyDescent="0.25">
      <c r="A2035" s="67">
        <v>45186</v>
      </c>
      <c r="B2035" s="59" t="s">
        <v>1681</v>
      </c>
      <c r="C2035" s="60" t="s">
        <v>377</v>
      </c>
      <c r="D2035" s="61">
        <v>4228.4399999999996</v>
      </c>
      <c r="E2035" s="61" t="s">
        <v>9</v>
      </c>
      <c r="F2035" s="61"/>
      <c r="G2035" s="68" t="s">
        <v>1087</v>
      </c>
    </row>
    <row r="2036" spans="1:7" x14ac:dyDescent="0.25">
      <c r="A2036" s="67">
        <v>45186</v>
      </c>
      <c r="B2036" s="59" t="s">
        <v>1682</v>
      </c>
      <c r="C2036" s="60" t="s">
        <v>377</v>
      </c>
      <c r="D2036" s="61">
        <v>3661.02</v>
      </c>
      <c r="E2036" s="61" t="s">
        <v>9</v>
      </c>
      <c r="F2036" s="61"/>
      <c r="G2036" s="68" t="s">
        <v>1087</v>
      </c>
    </row>
    <row r="2037" spans="1:7" x14ac:dyDescent="0.25">
      <c r="A2037" s="67">
        <v>45186</v>
      </c>
      <c r="B2037" s="59" t="s">
        <v>1683</v>
      </c>
      <c r="C2037" s="60" t="s">
        <v>377</v>
      </c>
      <c r="D2037" s="61">
        <v>1525.42</v>
      </c>
      <c r="E2037" s="61" t="s">
        <v>9</v>
      </c>
      <c r="F2037" s="61"/>
      <c r="G2037" s="68" t="s">
        <v>1087</v>
      </c>
    </row>
    <row r="2038" spans="1:7" x14ac:dyDescent="0.25">
      <c r="A2038" s="67">
        <v>45192</v>
      </c>
      <c r="B2038" s="59">
        <v>12</v>
      </c>
      <c r="C2038" s="60" t="s">
        <v>1279</v>
      </c>
      <c r="D2038" s="61">
        <v>42373</v>
      </c>
      <c r="E2038" s="61" t="s">
        <v>9</v>
      </c>
      <c r="F2038" s="61"/>
      <c r="G2038" s="68" t="s">
        <v>1087</v>
      </c>
    </row>
    <row r="2039" spans="1:7" x14ac:dyDescent="0.25">
      <c r="A2039" s="67">
        <v>45194</v>
      </c>
      <c r="B2039" s="59" t="s">
        <v>1684</v>
      </c>
      <c r="C2039" s="60" t="s">
        <v>377</v>
      </c>
      <c r="D2039" s="61">
        <v>2288.14</v>
      </c>
      <c r="E2039" s="61" t="s">
        <v>9</v>
      </c>
      <c r="F2039" s="61"/>
      <c r="G2039" s="68" t="s">
        <v>1087</v>
      </c>
    </row>
    <row r="2040" spans="1:7" x14ac:dyDescent="0.25">
      <c r="A2040" s="67">
        <v>45199</v>
      </c>
      <c r="B2040" s="59" t="s">
        <v>1685</v>
      </c>
      <c r="C2040" s="60" t="s">
        <v>1543</v>
      </c>
      <c r="D2040" s="61">
        <v>1627.08</v>
      </c>
      <c r="E2040" s="61" t="s">
        <v>9</v>
      </c>
      <c r="F2040" s="61"/>
      <c r="G2040" s="68" t="s">
        <v>1070</v>
      </c>
    </row>
    <row r="2041" spans="1:7" x14ac:dyDescent="0.25">
      <c r="A2041" s="67">
        <v>45200</v>
      </c>
      <c r="B2041" s="59">
        <v>3724</v>
      </c>
      <c r="C2041" s="60" t="s">
        <v>1543</v>
      </c>
      <c r="D2041" s="61">
        <v>30508.48</v>
      </c>
      <c r="E2041" s="61" t="s">
        <v>9</v>
      </c>
      <c r="F2041" s="61"/>
      <c r="G2041" s="68" t="s">
        <v>1070</v>
      </c>
    </row>
    <row r="2042" spans="1:7" x14ac:dyDescent="0.25">
      <c r="A2042" s="67">
        <v>45218</v>
      </c>
      <c r="B2042" s="59" t="s">
        <v>1686</v>
      </c>
      <c r="C2042" s="60" t="s">
        <v>1687</v>
      </c>
      <c r="D2042" s="61">
        <v>15607</v>
      </c>
      <c r="E2042" s="61" t="s">
        <v>9</v>
      </c>
      <c r="F2042" s="61"/>
      <c r="G2042" s="68" t="s">
        <v>173</v>
      </c>
    </row>
    <row r="2043" spans="1:7" x14ac:dyDescent="0.25">
      <c r="A2043" s="67">
        <v>45218</v>
      </c>
      <c r="B2043" s="59">
        <v>73</v>
      </c>
      <c r="C2043" s="60" t="s">
        <v>1687</v>
      </c>
      <c r="D2043" s="61">
        <v>8500</v>
      </c>
      <c r="E2043" s="61" t="s">
        <v>9</v>
      </c>
      <c r="F2043" s="61"/>
      <c r="G2043" s="68" t="s">
        <v>173</v>
      </c>
    </row>
    <row r="2044" spans="1:7" x14ac:dyDescent="0.25">
      <c r="A2044" s="67">
        <v>45218</v>
      </c>
      <c r="B2044" s="59">
        <v>719</v>
      </c>
      <c r="C2044" s="60" t="s">
        <v>1652</v>
      </c>
      <c r="D2044" s="61">
        <v>28190</v>
      </c>
      <c r="E2044" s="61" t="s">
        <v>9</v>
      </c>
      <c r="F2044" s="61"/>
      <c r="G2044" s="68" t="s">
        <v>1087</v>
      </c>
    </row>
    <row r="2045" spans="1:7" x14ac:dyDescent="0.25">
      <c r="A2045" s="67">
        <v>45218</v>
      </c>
      <c r="B2045" s="59">
        <v>3697</v>
      </c>
      <c r="C2045" s="60" t="s">
        <v>1591</v>
      </c>
      <c r="D2045" s="61">
        <v>4627.34</v>
      </c>
      <c r="E2045" s="61" t="s">
        <v>9</v>
      </c>
      <c r="F2045" s="61"/>
      <c r="G2045" s="68" t="s">
        <v>1087</v>
      </c>
    </row>
    <row r="2046" spans="1:7" x14ac:dyDescent="0.25">
      <c r="A2046" s="67">
        <v>45218</v>
      </c>
      <c r="B2046" s="59">
        <v>3693</v>
      </c>
      <c r="C2046" s="60" t="s">
        <v>1591</v>
      </c>
      <c r="D2046" s="61">
        <v>6775.65</v>
      </c>
      <c r="E2046" s="61" t="s">
        <v>9</v>
      </c>
      <c r="F2046" s="61"/>
      <c r="G2046" s="68" t="s">
        <v>1087</v>
      </c>
    </row>
    <row r="2047" spans="1:7" x14ac:dyDescent="0.25">
      <c r="A2047" s="67">
        <v>45218</v>
      </c>
      <c r="B2047" s="59">
        <v>3691</v>
      </c>
      <c r="C2047" s="60" t="s">
        <v>1591</v>
      </c>
      <c r="D2047" s="61">
        <v>28223.5</v>
      </c>
      <c r="E2047" s="61" t="s">
        <v>9</v>
      </c>
      <c r="F2047" s="61"/>
      <c r="G2047" s="68" t="s">
        <v>1087</v>
      </c>
    </row>
    <row r="2048" spans="1:7" x14ac:dyDescent="0.25">
      <c r="A2048" s="67">
        <v>45218</v>
      </c>
      <c r="B2048" s="59">
        <v>3800</v>
      </c>
      <c r="C2048" s="60" t="s">
        <v>1591</v>
      </c>
      <c r="D2048" s="61">
        <v>102473.1</v>
      </c>
      <c r="E2048" s="61" t="s">
        <v>9</v>
      </c>
      <c r="F2048" s="61"/>
      <c r="G2048" s="68" t="s">
        <v>1087</v>
      </c>
    </row>
    <row r="2049" spans="1:7" x14ac:dyDescent="0.25">
      <c r="A2049" s="67">
        <v>45218</v>
      </c>
      <c r="B2049" s="59">
        <v>3680</v>
      </c>
      <c r="C2049" s="60" t="s">
        <v>1591</v>
      </c>
      <c r="D2049" s="61">
        <v>27966</v>
      </c>
      <c r="E2049" s="61" t="s">
        <v>9</v>
      </c>
      <c r="F2049" s="61"/>
      <c r="G2049" s="68" t="s">
        <v>1087</v>
      </c>
    </row>
    <row r="2050" spans="1:7" x14ac:dyDescent="0.25">
      <c r="A2050" s="67">
        <v>45218</v>
      </c>
      <c r="B2050" s="59">
        <v>16</v>
      </c>
      <c r="C2050" s="60" t="s">
        <v>1279</v>
      </c>
      <c r="D2050" s="61">
        <v>23800</v>
      </c>
      <c r="E2050" s="61" t="s">
        <v>9</v>
      </c>
      <c r="F2050" s="61"/>
      <c r="G2050" s="68" t="s">
        <v>1087</v>
      </c>
    </row>
    <row r="2051" spans="1:7" x14ac:dyDescent="0.25">
      <c r="A2051" s="67">
        <v>45218</v>
      </c>
      <c r="B2051" s="59" t="s">
        <v>1688</v>
      </c>
      <c r="C2051" s="60" t="s">
        <v>1689</v>
      </c>
      <c r="D2051" s="61">
        <v>177281</v>
      </c>
      <c r="E2051" s="61" t="s">
        <v>9</v>
      </c>
      <c r="F2051" s="61"/>
      <c r="G2051" s="68" t="s">
        <v>1132</v>
      </c>
    </row>
    <row r="2052" spans="1:7" x14ac:dyDescent="0.25">
      <c r="A2052" s="67">
        <v>45218</v>
      </c>
      <c r="B2052" s="59" t="s">
        <v>1690</v>
      </c>
      <c r="C2052" s="60" t="s">
        <v>1229</v>
      </c>
      <c r="D2052" s="61">
        <v>22500</v>
      </c>
      <c r="E2052" s="61" t="s">
        <v>9</v>
      </c>
      <c r="F2052" s="61"/>
      <c r="G2052" s="68" t="s">
        <v>1230</v>
      </c>
    </row>
    <row r="2053" spans="1:7" x14ac:dyDescent="0.25">
      <c r="A2053" s="67">
        <v>45218</v>
      </c>
      <c r="B2053" s="59" t="s">
        <v>1691</v>
      </c>
      <c r="C2053" s="60" t="s">
        <v>1692</v>
      </c>
      <c r="D2053" s="61">
        <v>1790000</v>
      </c>
      <c r="E2053" s="61" t="s">
        <v>9</v>
      </c>
      <c r="F2053" s="61"/>
      <c r="G2053" s="68" t="s">
        <v>173</v>
      </c>
    </row>
    <row r="2054" spans="1:7" x14ac:dyDescent="0.25">
      <c r="A2054" s="67">
        <v>45219</v>
      </c>
      <c r="B2054" s="59">
        <v>142</v>
      </c>
      <c r="C2054" s="60" t="s">
        <v>1693</v>
      </c>
      <c r="D2054" s="61">
        <v>6500</v>
      </c>
      <c r="E2054" s="61" t="s">
        <v>9</v>
      </c>
      <c r="F2054" s="61"/>
      <c r="G2054" s="68" t="s">
        <v>1070</v>
      </c>
    </row>
    <row r="2055" spans="1:7" x14ac:dyDescent="0.25">
      <c r="A2055" s="67">
        <v>45219</v>
      </c>
      <c r="B2055" s="59">
        <v>793</v>
      </c>
      <c r="C2055" s="60" t="s">
        <v>1652</v>
      </c>
      <c r="D2055" s="61">
        <v>76079.5</v>
      </c>
      <c r="E2055" s="61" t="s">
        <v>9</v>
      </c>
      <c r="F2055" s="61"/>
      <c r="G2055" s="68" t="s">
        <v>1087</v>
      </c>
    </row>
    <row r="2056" spans="1:7" x14ac:dyDescent="0.25">
      <c r="A2056" s="67">
        <v>45223</v>
      </c>
      <c r="B2056" s="59">
        <v>1010</v>
      </c>
      <c r="C2056" s="60" t="s">
        <v>1569</v>
      </c>
      <c r="D2056" s="61">
        <v>125462</v>
      </c>
      <c r="E2056" s="61" t="s">
        <v>9</v>
      </c>
      <c r="F2056" s="61"/>
      <c r="G2056" s="68" t="s">
        <v>1070</v>
      </c>
    </row>
    <row r="2057" spans="1:7" x14ac:dyDescent="0.25">
      <c r="A2057" s="67">
        <v>45223</v>
      </c>
      <c r="B2057" s="59">
        <v>3871</v>
      </c>
      <c r="C2057" s="60" t="s">
        <v>1591</v>
      </c>
      <c r="D2057" s="61">
        <v>32584.9</v>
      </c>
      <c r="E2057" s="61" t="s">
        <v>9</v>
      </c>
      <c r="F2057" s="61"/>
      <c r="G2057" s="68" t="s">
        <v>1087</v>
      </c>
    </row>
    <row r="2058" spans="1:7" x14ac:dyDescent="0.25">
      <c r="A2058" s="67">
        <v>45223</v>
      </c>
      <c r="B2058" s="59">
        <v>3929</v>
      </c>
      <c r="C2058" s="60" t="s">
        <v>1591</v>
      </c>
      <c r="D2058" s="61">
        <v>7712.1</v>
      </c>
      <c r="E2058" s="61" t="s">
        <v>9</v>
      </c>
      <c r="F2058" s="61"/>
      <c r="G2058" s="68" t="s">
        <v>1087</v>
      </c>
    </row>
    <row r="2059" spans="1:7" x14ac:dyDescent="0.25">
      <c r="A2059" s="67">
        <v>45223</v>
      </c>
      <c r="B2059" s="59">
        <v>663</v>
      </c>
      <c r="C2059" s="60" t="s">
        <v>30</v>
      </c>
      <c r="D2059" s="61">
        <v>14515.25</v>
      </c>
      <c r="E2059" s="61" t="s">
        <v>9</v>
      </c>
      <c r="F2059" s="61"/>
      <c r="G2059" s="68" t="s">
        <v>1153</v>
      </c>
    </row>
    <row r="2060" spans="1:7" x14ac:dyDescent="0.25">
      <c r="A2060" s="67">
        <v>45232</v>
      </c>
      <c r="B2060" s="59" t="s">
        <v>1694</v>
      </c>
      <c r="C2060" s="60" t="s">
        <v>19</v>
      </c>
      <c r="D2060" s="61">
        <v>87680.41</v>
      </c>
      <c r="E2060" s="61" t="s">
        <v>9</v>
      </c>
      <c r="F2060" s="61"/>
      <c r="G2060" s="68" t="s">
        <v>1070</v>
      </c>
    </row>
    <row r="2061" spans="1:7" x14ac:dyDescent="0.25">
      <c r="A2061" s="67">
        <v>45232</v>
      </c>
      <c r="B2061" s="59" t="s">
        <v>1695</v>
      </c>
      <c r="C2061" s="60" t="s">
        <v>1696</v>
      </c>
      <c r="D2061" s="61">
        <v>266836</v>
      </c>
      <c r="E2061" s="61" t="s">
        <v>9</v>
      </c>
      <c r="F2061" s="61"/>
      <c r="G2061" s="68" t="s">
        <v>1070</v>
      </c>
    </row>
    <row r="2062" spans="1:7" x14ac:dyDescent="0.25">
      <c r="A2062" s="67">
        <v>45232</v>
      </c>
      <c r="B2062" s="59">
        <v>828</v>
      </c>
      <c r="C2062" s="60" t="s">
        <v>1652</v>
      </c>
      <c r="D2062" s="61">
        <v>20727</v>
      </c>
      <c r="E2062" s="61" t="s">
        <v>9</v>
      </c>
      <c r="F2062" s="61"/>
      <c r="G2062" s="68" t="s">
        <v>1087</v>
      </c>
    </row>
    <row r="2063" spans="1:7" x14ac:dyDescent="0.25">
      <c r="A2063" s="67">
        <v>45232</v>
      </c>
      <c r="B2063" s="59">
        <v>386</v>
      </c>
      <c r="C2063" s="60" t="s">
        <v>1659</v>
      </c>
      <c r="D2063" s="61">
        <v>11522.6</v>
      </c>
      <c r="E2063" s="61" t="s">
        <v>9</v>
      </c>
      <c r="F2063" s="61"/>
      <c r="G2063" s="68" t="s">
        <v>1070</v>
      </c>
    </row>
    <row r="2064" spans="1:7" x14ac:dyDescent="0.25">
      <c r="A2064" s="67">
        <v>45232</v>
      </c>
      <c r="B2064" s="59" t="s">
        <v>1697</v>
      </c>
      <c r="C2064" s="60" t="s">
        <v>377</v>
      </c>
      <c r="D2064" s="61">
        <v>7258.82</v>
      </c>
      <c r="E2064" s="61" t="s">
        <v>9</v>
      </c>
      <c r="F2064" s="61"/>
      <c r="G2064" s="68" t="s">
        <v>1087</v>
      </c>
    </row>
    <row r="2065" spans="1:7" x14ac:dyDescent="0.25">
      <c r="A2065" s="67">
        <v>45232</v>
      </c>
      <c r="B2065" s="59" t="s">
        <v>1698</v>
      </c>
      <c r="C2065" s="60" t="s">
        <v>377</v>
      </c>
      <c r="D2065" s="61">
        <v>20099</v>
      </c>
      <c r="E2065" s="61" t="s">
        <v>9</v>
      </c>
      <c r="F2065" s="61"/>
      <c r="G2065" s="68" t="s">
        <v>1087</v>
      </c>
    </row>
    <row r="2066" spans="1:7" x14ac:dyDescent="0.25">
      <c r="A2066" s="67">
        <v>45232</v>
      </c>
      <c r="B2066" s="59" t="s">
        <v>1699</v>
      </c>
      <c r="C2066" s="60" t="s">
        <v>377</v>
      </c>
      <c r="D2066" s="61">
        <v>39279.660000000003</v>
      </c>
      <c r="E2066" s="61" t="s">
        <v>9</v>
      </c>
      <c r="F2066" s="61"/>
      <c r="G2066" s="68" t="s">
        <v>1087</v>
      </c>
    </row>
    <row r="2067" spans="1:7" x14ac:dyDescent="0.25">
      <c r="A2067" s="67">
        <v>45232</v>
      </c>
      <c r="B2067" s="59">
        <v>4214</v>
      </c>
      <c r="C2067" s="60" t="s">
        <v>1591</v>
      </c>
      <c r="D2067" s="61">
        <v>13347.7</v>
      </c>
      <c r="E2067" s="61" t="s">
        <v>9</v>
      </c>
      <c r="F2067" s="61"/>
      <c r="G2067" s="68" t="s">
        <v>1087</v>
      </c>
    </row>
    <row r="2068" spans="1:7" x14ac:dyDescent="0.25">
      <c r="A2068" s="67">
        <v>45232</v>
      </c>
      <c r="B2068" s="59">
        <v>4318</v>
      </c>
      <c r="C2068" s="60" t="s">
        <v>1591</v>
      </c>
      <c r="D2068" s="61">
        <v>10381.700000000001</v>
      </c>
      <c r="E2068" s="61" t="s">
        <v>9</v>
      </c>
      <c r="F2068" s="61"/>
      <c r="G2068" s="68" t="s">
        <v>1087</v>
      </c>
    </row>
    <row r="2069" spans="1:7" x14ac:dyDescent="0.25">
      <c r="A2069" s="67">
        <v>45233</v>
      </c>
      <c r="B2069" s="59" t="s">
        <v>1700</v>
      </c>
      <c r="C2069" s="60" t="s">
        <v>1701</v>
      </c>
      <c r="D2069" s="61">
        <v>151600</v>
      </c>
      <c r="E2069" s="61" t="s">
        <v>9</v>
      </c>
      <c r="F2069" s="61"/>
      <c r="G2069" s="68" t="s">
        <v>193</v>
      </c>
    </row>
    <row r="2070" spans="1:7" x14ac:dyDescent="0.25">
      <c r="A2070" s="67">
        <v>45233</v>
      </c>
      <c r="B2070" s="59" t="s">
        <v>1702</v>
      </c>
      <c r="C2070" s="60" t="s">
        <v>1703</v>
      </c>
      <c r="D2070" s="61">
        <v>1199160</v>
      </c>
      <c r="E2070" s="61" t="s">
        <v>9</v>
      </c>
      <c r="F2070" s="61"/>
      <c r="G2070" s="68" t="s">
        <v>193</v>
      </c>
    </row>
    <row r="2071" spans="1:7" x14ac:dyDescent="0.25">
      <c r="A2071" s="67">
        <v>45238</v>
      </c>
      <c r="B2071" s="59">
        <v>402</v>
      </c>
      <c r="C2071" s="60" t="s">
        <v>1659</v>
      </c>
      <c r="D2071" s="61">
        <v>1600</v>
      </c>
      <c r="E2071" s="61" t="s">
        <v>9</v>
      </c>
      <c r="F2071" s="61"/>
      <c r="G2071" s="68" t="s">
        <v>1070</v>
      </c>
    </row>
    <row r="2072" spans="1:7" x14ac:dyDescent="0.25">
      <c r="A2072" s="67">
        <v>45238</v>
      </c>
      <c r="B2072" s="59" t="s">
        <v>1704</v>
      </c>
      <c r="C2072" s="60" t="s">
        <v>377</v>
      </c>
      <c r="D2072" s="61">
        <v>18338.98</v>
      </c>
      <c r="E2072" s="61" t="s">
        <v>9</v>
      </c>
      <c r="F2072" s="61"/>
      <c r="G2072" s="68" t="s">
        <v>1087</v>
      </c>
    </row>
    <row r="2073" spans="1:7" x14ac:dyDescent="0.25">
      <c r="A2073" s="67">
        <v>45238</v>
      </c>
      <c r="B2073" s="59" t="s">
        <v>1705</v>
      </c>
      <c r="C2073" s="60" t="s">
        <v>377</v>
      </c>
      <c r="D2073" s="61">
        <v>1728.82</v>
      </c>
      <c r="E2073" s="61" t="s">
        <v>9</v>
      </c>
      <c r="F2073" s="61"/>
      <c r="G2073" s="68" t="s">
        <v>1087</v>
      </c>
    </row>
    <row r="2074" spans="1:7" x14ac:dyDescent="0.25">
      <c r="A2074" s="67">
        <v>45238</v>
      </c>
      <c r="B2074" s="59" t="s">
        <v>1706</v>
      </c>
      <c r="C2074" s="60" t="s">
        <v>1707</v>
      </c>
      <c r="D2074" s="61">
        <v>13968</v>
      </c>
      <c r="E2074" s="61" t="s">
        <v>9</v>
      </c>
      <c r="F2074" s="61"/>
      <c r="G2074" s="68" t="s">
        <v>1070</v>
      </c>
    </row>
    <row r="2075" spans="1:7" x14ac:dyDescent="0.25">
      <c r="A2075" s="67">
        <v>45238</v>
      </c>
      <c r="B2075" s="59" t="s">
        <v>1708</v>
      </c>
      <c r="C2075" s="60" t="s">
        <v>1707</v>
      </c>
      <c r="D2075" s="61">
        <v>95251.199999999997</v>
      </c>
      <c r="E2075" s="61" t="s">
        <v>9</v>
      </c>
      <c r="F2075" s="61"/>
      <c r="G2075" s="68" t="s">
        <v>1070</v>
      </c>
    </row>
    <row r="2076" spans="1:7" x14ac:dyDescent="0.25">
      <c r="A2076" s="67">
        <v>45238</v>
      </c>
      <c r="B2076" s="59">
        <v>840</v>
      </c>
      <c r="C2076" s="60" t="s">
        <v>1652</v>
      </c>
      <c r="D2076" s="61">
        <v>48729</v>
      </c>
      <c r="E2076" s="61" t="s">
        <v>9</v>
      </c>
      <c r="F2076" s="61"/>
      <c r="G2076" s="68" t="s">
        <v>1087</v>
      </c>
    </row>
    <row r="2077" spans="1:7" x14ac:dyDescent="0.25">
      <c r="A2077" s="67">
        <v>45238</v>
      </c>
      <c r="B2077" s="59" t="s">
        <v>1709</v>
      </c>
      <c r="C2077" s="60" t="s">
        <v>1421</v>
      </c>
      <c r="D2077" s="61">
        <v>121918</v>
      </c>
      <c r="E2077" s="61" t="s">
        <v>9</v>
      </c>
      <c r="F2077" s="61"/>
      <c r="G2077" s="68" t="s">
        <v>1093</v>
      </c>
    </row>
    <row r="2078" spans="1:7" x14ac:dyDescent="0.25">
      <c r="A2078" s="67">
        <v>45238</v>
      </c>
      <c r="B2078" s="59" t="s">
        <v>1710</v>
      </c>
      <c r="C2078" s="60" t="s">
        <v>1421</v>
      </c>
      <c r="D2078" s="61">
        <v>84468.84</v>
      </c>
      <c r="E2078" s="61" t="s">
        <v>9</v>
      </c>
      <c r="F2078" s="61"/>
      <c r="G2078" s="68" t="s">
        <v>1093</v>
      </c>
    </row>
    <row r="2079" spans="1:7" x14ac:dyDescent="0.25">
      <c r="A2079" s="67">
        <v>45238</v>
      </c>
      <c r="B2079" s="59" t="s">
        <v>1711</v>
      </c>
      <c r="C2079" s="60" t="s">
        <v>377</v>
      </c>
      <c r="D2079" s="61">
        <v>1996.62</v>
      </c>
      <c r="E2079" s="61" t="s">
        <v>9</v>
      </c>
      <c r="F2079" s="61"/>
      <c r="G2079" s="68" t="s">
        <v>1087</v>
      </c>
    </row>
    <row r="2080" spans="1:7" x14ac:dyDescent="0.25">
      <c r="A2080" s="67">
        <v>45238</v>
      </c>
      <c r="B2080" s="59" t="s">
        <v>1712</v>
      </c>
      <c r="C2080" s="60" t="s">
        <v>377</v>
      </c>
      <c r="D2080" s="61">
        <v>16551.59</v>
      </c>
      <c r="E2080" s="61" t="s">
        <v>9</v>
      </c>
      <c r="F2080" s="61"/>
      <c r="G2080" s="68" t="s">
        <v>1087</v>
      </c>
    </row>
    <row r="2081" spans="1:7" x14ac:dyDescent="0.25">
      <c r="A2081" s="67">
        <v>45238</v>
      </c>
      <c r="B2081" s="59" t="s">
        <v>1713</v>
      </c>
      <c r="C2081" s="60" t="s">
        <v>377</v>
      </c>
      <c r="D2081" s="61">
        <v>14266.94</v>
      </c>
      <c r="E2081" s="61" t="s">
        <v>9</v>
      </c>
      <c r="F2081" s="61"/>
      <c r="G2081" s="68" t="s">
        <v>1087</v>
      </c>
    </row>
    <row r="2082" spans="1:7" x14ac:dyDescent="0.25">
      <c r="A2082" s="67">
        <v>45239</v>
      </c>
      <c r="B2082" s="59" t="s">
        <v>1714</v>
      </c>
      <c r="C2082" s="60" t="s">
        <v>377</v>
      </c>
      <c r="D2082" s="61">
        <v>1500</v>
      </c>
      <c r="E2082" s="61" t="s">
        <v>9</v>
      </c>
      <c r="F2082" s="61"/>
      <c r="G2082" s="68" t="s">
        <v>1087</v>
      </c>
    </row>
    <row r="2083" spans="1:7" x14ac:dyDescent="0.25">
      <c r="A2083" s="67">
        <v>45239</v>
      </c>
      <c r="B2083" s="59" t="s">
        <v>1715</v>
      </c>
      <c r="C2083" s="60" t="s">
        <v>377</v>
      </c>
      <c r="D2083" s="61">
        <v>4746.8900000000003</v>
      </c>
      <c r="E2083" s="61" t="s">
        <v>9</v>
      </c>
      <c r="F2083" s="61"/>
      <c r="G2083" s="68" t="s">
        <v>1087</v>
      </c>
    </row>
    <row r="2084" spans="1:7" x14ac:dyDescent="0.25">
      <c r="A2084" s="67">
        <v>45239</v>
      </c>
      <c r="B2084" s="59" t="s">
        <v>1716</v>
      </c>
      <c r="C2084" s="60" t="s">
        <v>377</v>
      </c>
      <c r="D2084" s="61">
        <v>1050</v>
      </c>
      <c r="E2084" s="61" t="s">
        <v>9</v>
      </c>
      <c r="F2084" s="61"/>
      <c r="G2084" s="68" t="s">
        <v>1087</v>
      </c>
    </row>
    <row r="2085" spans="1:7" x14ac:dyDescent="0.25">
      <c r="A2085" s="67">
        <v>45239</v>
      </c>
      <c r="B2085" s="59">
        <v>1063</v>
      </c>
      <c r="C2085" s="60" t="s">
        <v>1569</v>
      </c>
      <c r="D2085" s="61">
        <v>24720</v>
      </c>
      <c r="E2085" s="61" t="s">
        <v>9</v>
      </c>
      <c r="F2085" s="61"/>
      <c r="G2085" s="68" t="s">
        <v>1070</v>
      </c>
    </row>
    <row r="2086" spans="1:7" x14ac:dyDescent="0.25">
      <c r="A2086" s="67">
        <v>45246</v>
      </c>
      <c r="B2086" s="59" t="s">
        <v>1717</v>
      </c>
      <c r="C2086" s="60" t="s">
        <v>377</v>
      </c>
      <c r="D2086" s="61">
        <v>4711.8599999999997</v>
      </c>
      <c r="E2086" s="61" t="s">
        <v>9</v>
      </c>
      <c r="F2086" s="61"/>
      <c r="G2086" s="68" t="s">
        <v>1087</v>
      </c>
    </row>
    <row r="2087" spans="1:7" x14ac:dyDescent="0.25">
      <c r="A2087" s="67">
        <v>45246</v>
      </c>
      <c r="B2087" s="59">
        <v>863</v>
      </c>
      <c r="C2087" s="60" t="s">
        <v>1652</v>
      </c>
      <c r="D2087" s="61">
        <v>57942.5</v>
      </c>
      <c r="E2087" s="61" t="s">
        <v>9</v>
      </c>
      <c r="F2087" s="61"/>
      <c r="G2087" s="68" t="s">
        <v>1087</v>
      </c>
    </row>
    <row r="2088" spans="1:7" x14ac:dyDescent="0.25">
      <c r="A2088" s="67">
        <v>45246</v>
      </c>
      <c r="B2088" s="59" t="s">
        <v>1718</v>
      </c>
      <c r="C2088" s="60" t="s">
        <v>1719</v>
      </c>
      <c r="D2088" s="61">
        <v>48960</v>
      </c>
      <c r="E2088" s="61" t="s">
        <v>9</v>
      </c>
      <c r="F2088" s="61"/>
      <c r="G2088" s="68" t="s">
        <v>1070</v>
      </c>
    </row>
    <row r="2089" spans="1:7" x14ac:dyDescent="0.25">
      <c r="A2089" s="67">
        <v>45246</v>
      </c>
      <c r="B2089" s="59">
        <v>10434</v>
      </c>
      <c r="C2089" s="60" t="s">
        <v>1234</v>
      </c>
      <c r="D2089" s="61">
        <v>299569.5</v>
      </c>
      <c r="E2089" s="61" t="s">
        <v>9</v>
      </c>
      <c r="F2089" s="61"/>
      <c r="G2089" s="68" t="s">
        <v>1153</v>
      </c>
    </row>
    <row r="2090" spans="1:7" x14ac:dyDescent="0.25">
      <c r="A2090" s="67">
        <v>45246</v>
      </c>
      <c r="B2090" s="59" t="s">
        <v>1720</v>
      </c>
      <c r="C2090" s="60" t="s">
        <v>1721</v>
      </c>
      <c r="D2090" s="61">
        <v>70200</v>
      </c>
      <c r="E2090" s="61" t="s">
        <v>9</v>
      </c>
      <c r="F2090" s="61" t="s">
        <v>1722</v>
      </c>
      <c r="G2090" s="68" t="s">
        <v>1070</v>
      </c>
    </row>
    <row r="2091" spans="1:7" x14ac:dyDescent="0.25">
      <c r="A2091" s="67">
        <v>45250</v>
      </c>
      <c r="B2091" s="59">
        <v>232412531</v>
      </c>
      <c r="C2091" s="60" t="s">
        <v>1315</v>
      </c>
      <c r="D2091" s="61">
        <v>198320</v>
      </c>
      <c r="E2091" s="61" t="s">
        <v>9</v>
      </c>
      <c r="F2091" s="61"/>
      <c r="G2091" s="68" t="s">
        <v>308</v>
      </c>
    </row>
    <row r="2092" spans="1:7" x14ac:dyDescent="0.25">
      <c r="A2092" s="67">
        <v>45250</v>
      </c>
      <c r="B2092" s="59">
        <v>1010</v>
      </c>
      <c r="C2092" s="60" t="s">
        <v>1569</v>
      </c>
      <c r="D2092" s="61">
        <v>125462</v>
      </c>
      <c r="E2092" s="61" t="s">
        <v>9</v>
      </c>
      <c r="F2092" s="61"/>
      <c r="G2092" s="68" t="s">
        <v>1070</v>
      </c>
    </row>
    <row r="2093" spans="1:7" x14ac:dyDescent="0.25">
      <c r="A2093" s="67">
        <v>45250</v>
      </c>
      <c r="B2093" s="59">
        <v>539</v>
      </c>
      <c r="C2093" s="60" t="s">
        <v>1241</v>
      </c>
      <c r="D2093" s="61">
        <v>155440</v>
      </c>
      <c r="E2093" s="61" t="s">
        <v>9</v>
      </c>
      <c r="F2093" s="61"/>
      <c r="G2093" s="68" t="s">
        <v>1242</v>
      </c>
    </row>
    <row r="2094" spans="1:7" x14ac:dyDescent="0.25">
      <c r="A2094" s="67">
        <v>45250</v>
      </c>
      <c r="B2094" s="59">
        <v>2024146339</v>
      </c>
      <c r="C2094" s="60" t="s">
        <v>1576</v>
      </c>
      <c r="D2094" s="61">
        <v>30263</v>
      </c>
      <c r="E2094" s="61" t="s">
        <v>9</v>
      </c>
      <c r="F2094" s="61"/>
      <c r="G2094" s="68" t="s">
        <v>1577</v>
      </c>
    </row>
    <row r="2095" spans="1:7" x14ac:dyDescent="0.25">
      <c r="A2095" s="67">
        <v>45250</v>
      </c>
      <c r="B2095" s="59" t="s">
        <v>1723</v>
      </c>
      <c r="C2095" s="60" t="s">
        <v>1576</v>
      </c>
      <c r="D2095" s="61">
        <v>150100</v>
      </c>
      <c r="E2095" s="61" t="s">
        <v>9</v>
      </c>
      <c r="F2095" s="61"/>
      <c r="G2095" s="68" t="s">
        <v>1577</v>
      </c>
    </row>
    <row r="2096" spans="1:7" x14ac:dyDescent="0.25">
      <c r="A2096" s="67">
        <v>45250</v>
      </c>
      <c r="B2096" s="59">
        <v>1063</v>
      </c>
      <c r="C2096" s="60" t="s">
        <v>1569</v>
      </c>
      <c r="D2096" s="61">
        <v>24720</v>
      </c>
      <c r="E2096" s="61" t="s">
        <v>9</v>
      </c>
      <c r="F2096" s="61"/>
      <c r="G2096" s="68" t="s">
        <v>1070</v>
      </c>
    </row>
    <row r="2097" spans="1:7" x14ac:dyDescent="0.25">
      <c r="A2097" s="67">
        <v>45250</v>
      </c>
      <c r="B2097" s="59">
        <v>410</v>
      </c>
      <c r="C2097" s="60" t="s">
        <v>721</v>
      </c>
      <c r="D2097" s="61">
        <v>127000</v>
      </c>
      <c r="E2097" s="61" t="s">
        <v>9</v>
      </c>
      <c r="F2097" s="61"/>
      <c r="G2097" s="68" t="s">
        <v>289</v>
      </c>
    </row>
    <row r="2098" spans="1:7" x14ac:dyDescent="0.25">
      <c r="A2098" s="67">
        <v>45250</v>
      </c>
      <c r="B2098" s="59">
        <v>3208</v>
      </c>
      <c r="C2098" s="60" t="s">
        <v>1724</v>
      </c>
      <c r="D2098" s="61">
        <v>56897.5</v>
      </c>
      <c r="E2098" s="61" t="s">
        <v>9</v>
      </c>
      <c r="F2098" s="61" t="s">
        <v>1725</v>
      </c>
      <c r="G2098" s="68" t="s">
        <v>173</v>
      </c>
    </row>
    <row r="2099" spans="1:7" x14ac:dyDescent="0.25">
      <c r="A2099" s="67">
        <v>45250</v>
      </c>
      <c r="B2099" s="59">
        <v>3384</v>
      </c>
      <c r="C2099" s="60" t="s">
        <v>1724</v>
      </c>
      <c r="D2099" s="61">
        <v>19600</v>
      </c>
      <c r="E2099" s="61" t="s">
        <v>9</v>
      </c>
      <c r="F2099" s="61" t="s">
        <v>1725</v>
      </c>
      <c r="G2099" s="68" t="s">
        <v>173</v>
      </c>
    </row>
    <row r="2100" spans="1:7" x14ac:dyDescent="0.25">
      <c r="A2100" s="67">
        <v>45250</v>
      </c>
      <c r="B2100" s="59">
        <v>128</v>
      </c>
      <c r="C2100" s="60" t="s">
        <v>1266</v>
      </c>
      <c r="D2100" s="61">
        <v>123394.8</v>
      </c>
      <c r="E2100" s="61" t="s">
        <v>9</v>
      </c>
      <c r="F2100" s="61"/>
      <c r="G2100" s="68" t="s">
        <v>1637</v>
      </c>
    </row>
    <row r="2101" spans="1:7" x14ac:dyDescent="0.25">
      <c r="A2101" s="67">
        <v>45250</v>
      </c>
      <c r="B2101" s="59">
        <v>117</v>
      </c>
      <c r="C2101" s="60" t="s">
        <v>1266</v>
      </c>
      <c r="D2101" s="61">
        <v>99971.199999999997</v>
      </c>
      <c r="E2101" s="61" t="s">
        <v>9</v>
      </c>
      <c r="F2101" s="61"/>
      <c r="G2101" s="68" t="s">
        <v>1637</v>
      </c>
    </row>
    <row r="2102" spans="1:7" x14ac:dyDescent="0.25">
      <c r="A2102" s="67">
        <v>45250</v>
      </c>
      <c r="B2102" s="59">
        <v>232412337</v>
      </c>
      <c r="C2102" s="60" t="s">
        <v>1315</v>
      </c>
      <c r="D2102" s="61">
        <v>296390</v>
      </c>
      <c r="E2102" s="61" t="s">
        <v>9</v>
      </c>
      <c r="F2102" s="61"/>
      <c r="G2102" s="68" t="s">
        <v>308</v>
      </c>
    </row>
    <row r="2103" spans="1:7" x14ac:dyDescent="0.25">
      <c r="A2103" s="67">
        <v>45250</v>
      </c>
      <c r="B2103" s="59">
        <v>232412421</v>
      </c>
      <c r="C2103" s="60" t="s">
        <v>1315</v>
      </c>
      <c r="D2103" s="61">
        <v>9800</v>
      </c>
      <c r="E2103" s="61" t="s">
        <v>9</v>
      </c>
      <c r="F2103" s="61"/>
      <c r="G2103" s="68" t="s">
        <v>308</v>
      </c>
    </row>
    <row r="2104" spans="1:7" x14ac:dyDescent="0.25">
      <c r="A2104" s="67">
        <v>45250</v>
      </c>
      <c r="B2104" s="59">
        <v>9548</v>
      </c>
      <c r="C2104" s="60" t="s">
        <v>1234</v>
      </c>
      <c r="D2104" s="61">
        <v>1230.52</v>
      </c>
      <c r="E2104" s="61" t="s">
        <v>9</v>
      </c>
      <c r="F2104" s="61"/>
      <c r="G2104" s="68" t="s">
        <v>1153</v>
      </c>
    </row>
    <row r="2105" spans="1:7" x14ac:dyDescent="0.25">
      <c r="A2105" s="67">
        <v>45250</v>
      </c>
      <c r="B2105" s="59">
        <v>9213</v>
      </c>
      <c r="C2105" s="60" t="s">
        <v>1234</v>
      </c>
      <c r="D2105" s="61">
        <v>4963</v>
      </c>
      <c r="E2105" s="61" t="s">
        <v>9</v>
      </c>
      <c r="F2105" s="61"/>
      <c r="G2105" s="68" t="s">
        <v>1153</v>
      </c>
    </row>
    <row r="2106" spans="1:7" x14ac:dyDescent="0.25">
      <c r="A2106" s="67">
        <v>45250</v>
      </c>
      <c r="B2106" s="59">
        <v>9546</v>
      </c>
      <c r="C2106" s="60" t="s">
        <v>1234</v>
      </c>
      <c r="D2106" s="61">
        <v>155800</v>
      </c>
      <c r="E2106" s="61" t="s">
        <v>9</v>
      </c>
      <c r="F2106" s="61"/>
      <c r="G2106" s="68" t="s">
        <v>1153</v>
      </c>
    </row>
    <row r="2107" spans="1:7" x14ac:dyDescent="0.25">
      <c r="A2107" s="67">
        <v>45267</v>
      </c>
      <c r="B2107" s="59">
        <v>44</v>
      </c>
      <c r="C2107" s="60" t="s">
        <v>1332</v>
      </c>
      <c r="D2107" s="61">
        <v>444072</v>
      </c>
      <c r="E2107" s="61" t="s">
        <v>9</v>
      </c>
      <c r="F2107" s="61"/>
      <c r="G2107" s="68" t="s">
        <v>781</v>
      </c>
    </row>
    <row r="2108" spans="1:7" x14ac:dyDescent="0.25">
      <c r="A2108" s="67">
        <v>45267</v>
      </c>
      <c r="B2108" s="59">
        <v>54</v>
      </c>
      <c r="C2108" s="60" t="s">
        <v>1332</v>
      </c>
      <c r="D2108" s="61">
        <v>427121</v>
      </c>
      <c r="E2108" s="61" t="s">
        <v>9</v>
      </c>
      <c r="F2108" s="61"/>
      <c r="G2108" s="68" t="s">
        <v>781</v>
      </c>
    </row>
    <row r="2109" spans="1:7" x14ac:dyDescent="0.25">
      <c r="A2109" s="67">
        <v>45267</v>
      </c>
      <c r="B2109" s="59">
        <v>638</v>
      </c>
      <c r="C2109" s="60" t="s">
        <v>1320</v>
      </c>
      <c r="D2109" s="61">
        <v>18500</v>
      </c>
      <c r="E2109" s="61" t="s">
        <v>9</v>
      </c>
      <c r="F2109" s="61"/>
      <c r="G2109" s="68" t="s">
        <v>459</v>
      </c>
    </row>
    <row r="2110" spans="1:7" x14ac:dyDescent="0.25">
      <c r="A2110" s="67">
        <v>45267</v>
      </c>
      <c r="B2110" s="59">
        <v>9</v>
      </c>
      <c r="C2110" s="60" t="s">
        <v>1266</v>
      </c>
      <c r="D2110" s="61">
        <v>239594.7</v>
      </c>
      <c r="E2110" s="61" t="s">
        <v>9</v>
      </c>
      <c r="F2110" s="61"/>
      <c r="G2110" s="68" t="s">
        <v>1637</v>
      </c>
    </row>
    <row r="2111" spans="1:7" x14ac:dyDescent="0.25">
      <c r="A2111" s="67">
        <v>45267</v>
      </c>
      <c r="B2111" s="59">
        <v>149</v>
      </c>
      <c r="C2111" s="60" t="s">
        <v>1266</v>
      </c>
      <c r="D2111" s="61">
        <v>83289.5</v>
      </c>
      <c r="E2111" s="61" t="s">
        <v>9</v>
      </c>
      <c r="F2111" s="61"/>
      <c r="G2111" s="68" t="s">
        <v>1637</v>
      </c>
    </row>
    <row r="2112" spans="1:7" x14ac:dyDescent="0.25">
      <c r="A2112" s="67">
        <v>45267</v>
      </c>
      <c r="B2112" s="59">
        <v>173</v>
      </c>
      <c r="C2112" s="60" t="s">
        <v>1266</v>
      </c>
      <c r="D2112" s="61">
        <v>249868.5</v>
      </c>
      <c r="E2112" s="61" t="s">
        <v>9</v>
      </c>
      <c r="F2112" s="61"/>
      <c r="G2112" s="68" t="s">
        <v>1637</v>
      </c>
    </row>
    <row r="2113" spans="1:7" x14ac:dyDescent="0.25">
      <c r="A2113" s="67">
        <v>45267</v>
      </c>
      <c r="B2113" s="59">
        <v>204</v>
      </c>
      <c r="C2113" s="60" t="s">
        <v>1266</v>
      </c>
      <c r="D2113" s="61">
        <v>2441572</v>
      </c>
      <c r="E2113" s="61" t="s">
        <v>9</v>
      </c>
      <c r="F2113" s="61"/>
      <c r="G2113" s="68" t="s">
        <v>1637</v>
      </c>
    </row>
    <row r="2114" spans="1:7" x14ac:dyDescent="0.25">
      <c r="A2114" s="67">
        <v>45267</v>
      </c>
      <c r="B2114" s="59">
        <v>95</v>
      </c>
      <c r="C2114" s="60" t="s">
        <v>1266</v>
      </c>
      <c r="D2114" s="61">
        <v>30120</v>
      </c>
      <c r="E2114" s="61" t="s">
        <v>9</v>
      </c>
      <c r="F2114" s="61"/>
      <c r="G2114" s="68" t="s">
        <v>1637</v>
      </c>
    </row>
    <row r="2115" spans="1:7" x14ac:dyDescent="0.25">
      <c r="A2115" s="67">
        <v>45267</v>
      </c>
      <c r="B2115" s="59">
        <v>50</v>
      </c>
      <c r="C2115" s="60" t="s">
        <v>1726</v>
      </c>
      <c r="D2115" s="61">
        <v>565500</v>
      </c>
      <c r="E2115" s="61" t="s">
        <v>9</v>
      </c>
      <c r="F2115" s="61"/>
      <c r="G2115" s="68" t="s">
        <v>1575</v>
      </c>
    </row>
    <row r="2116" spans="1:7" x14ac:dyDescent="0.25">
      <c r="A2116" s="67">
        <v>45270</v>
      </c>
      <c r="B2116" s="59">
        <v>5</v>
      </c>
      <c r="C2116" s="60" t="s">
        <v>1137</v>
      </c>
      <c r="D2116" s="61">
        <v>3032885.5</v>
      </c>
      <c r="E2116" s="61" t="s">
        <v>9</v>
      </c>
      <c r="F2116" s="61"/>
      <c r="G2116" s="68" t="s">
        <v>173</v>
      </c>
    </row>
    <row r="2117" spans="1:7" x14ac:dyDescent="0.25">
      <c r="A2117" s="67">
        <v>45270</v>
      </c>
      <c r="B2117" s="59">
        <v>49</v>
      </c>
      <c r="C2117" s="60" t="s">
        <v>1137</v>
      </c>
      <c r="D2117" s="61">
        <v>162300</v>
      </c>
      <c r="E2117" s="61" t="s">
        <v>9</v>
      </c>
      <c r="F2117" s="61"/>
      <c r="G2117" s="68" t="s">
        <v>173</v>
      </c>
    </row>
    <row r="2118" spans="1:7" x14ac:dyDescent="0.25">
      <c r="A2118" s="67">
        <v>45270</v>
      </c>
      <c r="B2118" s="59">
        <v>230</v>
      </c>
      <c r="C2118" s="60" t="s">
        <v>1152</v>
      </c>
      <c r="D2118" s="61">
        <v>899582.5</v>
      </c>
      <c r="E2118" s="61" t="s">
        <v>9</v>
      </c>
      <c r="F2118" s="61"/>
      <c r="G2118" s="68" t="s">
        <v>1153</v>
      </c>
    </row>
    <row r="2119" spans="1:7" x14ac:dyDescent="0.25">
      <c r="A2119" s="67">
        <v>45270</v>
      </c>
      <c r="B2119" s="59">
        <v>231</v>
      </c>
      <c r="C2119" s="60" t="s">
        <v>1152</v>
      </c>
      <c r="D2119" s="61">
        <v>30858</v>
      </c>
      <c r="E2119" s="61" t="s">
        <v>9</v>
      </c>
      <c r="F2119" s="61"/>
      <c r="G2119" s="68" t="s">
        <v>1153</v>
      </c>
    </row>
    <row r="2120" spans="1:7" x14ac:dyDescent="0.25">
      <c r="A2120" s="67">
        <v>45270</v>
      </c>
      <c r="B2120" s="59">
        <v>232</v>
      </c>
      <c r="C2120" s="60" t="s">
        <v>1152</v>
      </c>
      <c r="D2120" s="61">
        <v>69375</v>
      </c>
      <c r="E2120" s="61" t="s">
        <v>9</v>
      </c>
      <c r="F2120" s="61"/>
      <c r="G2120" s="68" t="s">
        <v>1153</v>
      </c>
    </row>
    <row r="2121" spans="1:7" x14ac:dyDescent="0.25">
      <c r="A2121" s="67">
        <v>45270</v>
      </c>
      <c r="B2121" s="59">
        <v>258</v>
      </c>
      <c r="C2121" s="60" t="s">
        <v>1152</v>
      </c>
      <c r="D2121" s="61">
        <v>205500</v>
      </c>
      <c r="E2121" s="61" t="s">
        <v>9</v>
      </c>
      <c r="F2121" s="61"/>
      <c r="G2121" s="68" t="s">
        <v>1153</v>
      </c>
    </row>
    <row r="2122" spans="1:7" x14ac:dyDescent="0.25">
      <c r="A2122" s="67">
        <v>45270</v>
      </c>
      <c r="B2122" s="59">
        <v>233</v>
      </c>
      <c r="C2122" s="60" t="s">
        <v>1152</v>
      </c>
      <c r="D2122" s="61">
        <v>748050</v>
      </c>
      <c r="E2122" s="61" t="s">
        <v>9</v>
      </c>
      <c r="F2122" s="61"/>
      <c r="G2122" s="68" t="s">
        <v>1153</v>
      </c>
    </row>
    <row r="2123" spans="1:7" x14ac:dyDescent="0.25">
      <c r="A2123" s="67">
        <v>45271</v>
      </c>
      <c r="B2123" s="59">
        <v>232412338</v>
      </c>
      <c r="C2123" s="60" t="s">
        <v>1315</v>
      </c>
      <c r="D2123" s="61">
        <v>225273</v>
      </c>
      <c r="E2123" s="61" t="s">
        <v>9</v>
      </c>
      <c r="F2123" s="61"/>
      <c r="G2123" s="68" t="s">
        <v>308</v>
      </c>
    </row>
    <row r="2124" spans="1:7" x14ac:dyDescent="0.25">
      <c r="A2124" s="67">
        <v>45276</v>
      </c>
      <c r="B2124" s="59">
        <v>1079</v>
      </c>
      <c r="C2124" s="60" t="s">
        <v>1652</v>
      </c>
      <c r="D2124" s="61">
        <v>5039.66</v>
      </c>
      <c r="E2124" s="61" t="s">
        <v>9</v>
      </c>
      <c r="F2124" s="61"/>
      <c r="G2124" s="68" t="s">
        <v>1087</v>
      </c>
    </row>
    <row r="2125" spans="1:7" x14ac:dyDescent="0.25">
      <c r="A2125" s="67">
        <v>45276</v>
      </c>
      <c r="B2125" s="59">
        <v>998</v>
      </c>
      <c r="C2125" s="60" t="s">
        <v>1652</v>
      </c>
      <c r="D2125" s="61">
        <v>13584</v>
      </c>
      <c r="E2125" s="61" t="s">
        <v>9</v>
      </c>
      <c r="F2125" s="61"/>
      <c r="G2125" s="68" t="s">
        <v>1087</v>
      </c>
    </row>
    <row r="2126" spans="1:7" x14ac:dyDescent="0.25">
      <c r="A2126" s="67">
        <v>45276</v>
      </c>
      <c r="B2126" s="59">
        <v>925</v>
      </c>
      <c r="C2126" s="60" t="s">
        <v>1652</v>
      </c>
      <c r="D2126" s="61">
        <v>72921.600000000006</v>
      </c>
      <c r="E2126" s="61" t="s">
        <v>9</v>
      </c>
      <c r="F2126" s="61"/>
      <c r="G2126" s="68" t="s">
        <v>1087</v>
      </c>
    </row>
    <row r="2127" spans="1:7" x14ac:dyDescent="0.25">
      <c r="A2127" s="67">
        <v>45276</v>
      </c>
      <c r="B2127" s="59">
        <v>903</v>
      </c>
      <c r="C2127" s="60" t="s">
        <v>1652</v>
      </c>
      <c r="D2127" s="61">
        <v>44100</v>
      </c>
      <c r="E2127" s="61" t="s">
        <v>9</v>
      </c>
      <c r="F2127" s="61"/>
      <c r="G2127" s="68" t="s">
        <v>1087</v>
      </c>
    </row>
    <row r="2128" spans="1:7" x14ac:dyDescent="0.25">
      <c r="A2128" s="67">
        <v>45276</v>
      </c>
      <c r="B2128" s="59">
        <v>928</v>
      </c>
      <c r="C2128" s="60" t="s">
        <v>1652</v>
      </c>
      <c r="D2128" s="61">
        <v>20727</v>
      </c>
      <c r="E2128" s="61" t="s">
        <v>9</v>
      </c>
      <c r="F2128" s="61"/>
      <c r="G2128" s="68" t="s">
        <v>1087</v>
      </c>
    </row>
    <row r="2129" spans="1:7" x14ac:dyDescent="0.25">
      <c r="A2129" s="67">
        <v>45276</v>
      </c>
      <c r="B2129" s="59">
        <v>719</v>
      </c>
      <c r="C2129" s="60" t="s">
        <v>1652</v>
      </c>
      <c r="D2129" s="61">
        <v>23821</v>
      </c>
      <c r="E2129" s="61" t="s">
        <v>9</v>
      </c>
      <c r="F2129" s="61"/>
      <c r="G2129" s="68" t="s">
        <v>1087</v>
      </c>
    </row>
    <row r="2130" spans="1:7" x14ac:dyDescent="0.25">
      <c r="A2130" s="67">
        <v>45276</v>
      </c>
      <c r="B2130" s="59">
        <v>623</v>
      </c>
      <c r="C2130" s="60" t="s">
        <v>1652</v>
      </c>
      <c r="D2130" s="61">
        <v>5880</v>
      </c>
      <c r="E2130" s="61" t="s">
        <v>9</v>
      </c>
      <c r="F2130" s="61"/>
      <c r="G2130" s="68" t="s">
        <v>1087</v>
      </c>
    </row>
    <row r="2131" spans="1:7" x14ac:dyDescent="0.25">
      <c r="A2131" s="67">
        <v>45276</v>
      </c>
      <c r="B2131" s="59">
        <v>620</v>
      </c>
      <c r="C2131" s="60" t="s">
        <v>1652</v>
      </c>
      <c r="D2131" s="61">
        <v>33740</v>
      </c>
      <c r="E2131" s="61" t="s">
        <v>9</v>
      </c>
      <c r="F2131" s="61"/>
      <c r="G2131" s="68" t="s">
        <v>1087</v>
      </c>
    </row>
    <row r="2132" spans="1:7" x14ac:dyDescent="0.25">
      <c r="A2132" s="67">
        <v>45278</v>
      </c>
      <c r="B2132" s="59">
        <v>1479</v>
      </c>
      <c r="C2132" s="60" t="s">
        <v>1727</v>
      </c>
      <c r="D2132" s="61">
        <v>150100</v>
      </c>
      <c r="E2132" s="61" t="s">
        <v>9</v>
      </c>
      <c r="F2132" s="61"/>
      <c r="G2132" s="68" t="s">
        <v>289</v>
      </c>
    </row>
    <row r="2133" spans="1:7" x14ac:dyDescent="0.25">
      <c r="A2133" s="67">
        <v>45278</v>
      </c>
      <c r="B2133" s="59">
        <v>12</v>
      </c>
      <c r="C2133" s="60" t="s">
        <v>1137</v>
      </c>
      <c r="D2133" s="61">
        <v>223462</v>
      </c>
      <c r="E2133" s="61" t="s">
        <v>9</v>
      </c>
      <c r="F2133" s="61"/>
      <c r="G2133" s="68" t="s">
        <v>173</v>
      </c>
    </row>
    <row r="2134" spans="1:7" x14ac:dyDescent="0.25">
      <c r="A2134" s="67">
        <v>45278</v>
      </c>
      <c r="B2134" s="59">
        <v>17</v>
      </c>
      <c r="C2134" s="60" t="s">
        <v>1137</v>
      </c>
      <c r="D2134" s="61">
        <v>280037</v>
      </c>
      <c r="E2134" s="61" t="s">
        <v>9</v>
      </c>
      <c r="F2134" s="61"/>
      <c r="G2134" s="68" t="s">
        <v>173</v>
      </c>
    </row>
    <row r="2135" spans="1:7" x14ac:dyDescent="0.25">
      <c r="A2135" s="67">
        <v>45278</v>
      </c>
      <c r="B2135" s="59">
        <v>16</v>
      </c>
      <c r="C2135" s="60" t="s">
        <v>1137</v>
      </c>
      <c r="D2135" s="61">
        <v>288579.75</v>
      </c>
      <c r="E2135" s="61" t="s">
        <v>9</v>
      </c>
      <c r="F2135" s="61"/>
      <c r="G2135" s="68" t="s">
        <v>173</v>
      </c>
    </row>
    <row r="2136" spans="1:7" x14ac:dyDescent="0.25">
      <c r="A2136" s="67">
        <v>45278</v>
      </c>
      <c r="B2136" s="59">
        <v>25</v>
      </c>
      <c r="C2136" s="60" t="s">
        <v>1137</v>
      </c>
      <c r="D2136" s="61">
        <v>236314</v>
      </c>
      <c r="E2136" s="61" t="s">
        <v>9</v>
      </c>
      <c r="F2136" s="61"/>
      <c r="G2136" s="68" t="s">
        <v>173</v>
      </c>
    </row>
    <row r="2137" spans="1:7" x14ac:dyDescent="0.25">
      <c r="A2137" s="67">
        <v>45278</v>
      </c>
      <c r="B2137" s="59">
        <v>24</v>
      </c>
      <c r="C2137" s="60" t="s">
        <v>1137</v>
      </c>
      <c r="D2137" s="61">
        <v>50467.5</v>
      </c>
      <c r="E2137" s="61" t="s">
        <v>9</v>
      </c>
      <c r="F2137" s="61"/>
      <c r="G2137" s="68" t="s">
        <v>173</v>
      </c>
    </row>
    <row r="2138" spans="1:7" x14ac:dyDescent="0.25">
      <c r="A2138" s="67">
        <v>45278</v>
      </c>
      <c r="B2138" s="59">
        <v>23</v>
      </c>
      <c r="C2138" s="60" t="s">
        <v>1137</v>
      </c>
      <c r="D2138" s="61">
        <v>115266.6</v>
      </c>
      <c r="E2138" s="61" t="s">
        <v>9</v>
      </c>
      <c r="F2138" s="61"/>
      <c r="G2138" s="68" t="s">
        <v>173</v>
      </c>
    </row>
    <row r="2139" spans="1:7" x14ac:dyDescent="0.25">
      <c r="A2139" s="67">
        <v>45278</v>
      </c>
      <c r="B2139" s="59">
        <v>78</v>
      </c>
      <c r="C2139" s="60" t="s">
        <v>1137</v>
      </c>
      <c r="D2139" s="61">
        <v>1800506</v>
      </c>
      <c r="E2139" s="61" t="s">
        <v>9</v>
      </c>
      <c r="F2139" s="61"/>
      <c r="G2139" s="68" t="s">
        <v>173</v>
      </c>
    </row>
    <row r="2140" spans="1:7" x14ac:dyDescent="0.25">
      <c r="A2140" s="67">
        <v>45280</v>
      </c>
      <c r="B2140" s="59">
        <v>232410397</v>
      </c>
      <c r="C2140" s="60" t="s">
        <v>1315</v>
      </c>
      <c r="D2140" s="61">
        <v>720198</v>
      </c>
      <c r="E2140" s="61" t="s">
        <v>9</v>
      </c>
      <c r="F2140" s="61"/>
      <c r="G2140" s="68" t="s">
        <v>308</v>
      </c>
    </row>
    <row r="2141" spans="1:7" x14ac:dyDescent="0.25">
      <c r="A2141" s="67">
        <v>45280</v>
      </c>
      <c r="B2141" s="59">
        <v>994</v>
      </c>
      <c r="C2141" s="60" t="s">
        <v>1315</v>
      </c>
      <c r="D2141" s="61">
        <v>144230</v>
      </c>
      <c r="E2141" s="61" t="s">
        <v>9</v>
      </c>
      <c r="F2141" s="61"/>
      <c r="G2141" s="68" t="s">
        <v>308</v>
      </c>
    </row>
    <row r="2142" spans="1:7" x14ac:dyDescent="0.25">
      <c r="A2142" s="67">
        <v>45280</v>
      </c>
      <c r="B2142" s="59" t="s">
        <v>1728</v>
      </c>
      <c r="C2142" s="60" t="s">
        <v>1067</v>
      </c>
      <c r="D2142" s="61">
        <v>3275802</v>
      </c>
      <c r="E2142" s="61" t="s">
        <v>9</v>
      </c>
      <c r="F2142" s="61"/>
      <c r="G2142" s="68" t="s">
        <v>1070</v>
      </c>
    </row>
    <row r="2143" spans="1:7" x14ac:dyDescent="0.25">
      <c r="A2143" s="67">
        <v>45280</v>
      </c>
      <c r="B2143" s="59" t="s">
        <v>1629</v>
      </c>
      <c r="C2143" s="60" t="s">
        <v>1067</v>
      </c>
      <c r="D2143" s="61">
        <v>1133996.97</v>
      </c>
      <c r="E2143" s="61" t="s">
        <v>9</v>
      </c>
      <c r="F2143" s="61"/>
      <c r="G2143" s="68" t="s">
        <v>1070</v>
      </c>
    </row>
    <row r="2144" spans="1:7" x14ac:dyDescent="0.25">
      <c r="A2144" s="67">
        <v>45286</v>
      </c>
      <c r="B2144" s="59" t="s">
        <v>1729</v>
      </c>
      <c r="C2144" s="60" t="s">
        <v>1256</v>
      </c>
      <c r="D2144" s="61">
        <v>467900</v>
      </c>
      <c r="E2144" s="61" t="s">
        <v>9</v>
      </c>
      <c r="F2144" s="61"/>
      <c r="G2144" s="68" t="s">
        <v>1153</v>
      </c>
    </row>
    <row r="2145" spans="1:7" x14ac:dyDescent="0.25">
      <c r="A2145" s="67">
        <v>45286</v>
      </c>
      <c r="B2145" s="59" t="s">
        <v>1730</v>
      </c>
      <c r="C2145" s="60" t="s">
        <v>1256</v>
      </c>
      <c r="D2145" s="61">
        <v>192000</v>
      </c>
      <c r="E2145" s="61" t="s">
        <v>9</v>
      </c>
      <c r="F2145" s="61"/>
      <c r="G2145" s="68" t="s">
        <v>1153</v>
      </c>
    </row>
    <row r="2146" spans="1:7" x14ac:dyDescent="0.25">
      <c r="A2146" s="67">
        <v>45286</v>
      </c>
      <c r="B2146" s="59" t="s">
        <v>1731</v>
      </c>
      <c r="C2146" s="60" t="s">
        <v>1256</v>
      </c>
      <c r="D2146" s="61">
        <v>26000</v>
      </c>
      <c r="E2146" s="61" t="s">
        <v>9</v>
      </c>
      <c r="F2146" s="61"/>
      <c r="G2146" s="68" t="s">
        <v>1153</v>
      </c>
    </row>
    <row r="2147" spans="1:7" x14ac:dyDescent="0.25">
      <c r="A2147" s="67">
        <v>45286</v>
      </c>
      <c r="B2147" s="59" t="s">
        <v>1732</v>
      </c>
      <c r="C2147" s="60" t="s">
        <v>1733</v>
      </c>
      <c r="D2147" s="61">
        <v>157295.85</v>
      </c>
      <c r="E2147" s="61" t="s">
        <v>9</v>
      </c>
      <c r="F2147" s="61"/>
      <c r="G2147" s="68" t="s">
        <v>1734</v>
      </c>
    </row>
    <row r="2148" spans="1:7" x14ac:dyDescent="0.25">
      <c r="A2148" s="67">
        <v>45286</v>
      </c>
      <c r="B2148" s="59">
        <v>1305</v>
      </c>
      <c r="C2148" s="60" t="s">
        <v>1735</v>
      </c>
      <c r="D2148" s="61">
        <v>158924</v>
      </c>
      <c r="E2148" s="61" t="s">
        <v>9</v>
      </c>
      <c r="F2148" s="61"/>
      <c r="G2148" s="68" t="s">
        <v>781</v>
      </c>
    </row>
    <row r="2149" spans="1:7" x14ac:dyDescent="0.25">
      <c r="A2149" s="67">
        <v>45287</v>
      </c>
      <c r="B2149" s="59" t="s">
        <v>1736</v>
      </c>
      <c r="C2149" s="60" t="s">
        <v>306</v>
      </c>
      <c r="D2149" s="61">
        <v>38135.5</v>
      </c>
      <c r="E2149" s="61" t="s">
        <v>9</v>
      </c>
      <c r="F2149" s="61"/>
      <c r="G2149" s="68" t="s">
        <v>1667</v>
      </c>
    </row>
    <row r="2150" spans="1:7" x14ac:dyDescent="0.25">
      <c r="A2150" s="67">
        <v>45287</v>
      </c>
      <c r="B2150" s="59">
        <v>5360</v>
      </c>
      <c r="C2150" s="60" t="s">
        <v>1591</v>
      </c>
      <c r="D2150" s="61">
        <v>5932.4</v>
      </c>
      <c r="E2150" s="61" t="s">
        <v>9</v>
      </c>
      <c r="F2150" s="61"/>
      <c r="G2150" s="68" t="s">
        <v>1087</v>
      </c>
    </row>
    <row r="2151" spans="1:7" x14ac:dyDescent="0.25">
      <c r="A2151" s="67">
        <v>45287</v>
      </c>
      <c r="B2151" s="59" t="s">
        <v>1737</v>
      </c>
      <c r="C2151" s="60" t="s">
        <v>30</v>
      </c>
      <c r="D2151" s="61">
        <v>31779.66</v>
      </c>
      <c r="E2151" s="61" t="s">
        <v>9</v>
      </c>
      <c r="F2151" s="61"/>
      <c r="G2151" s="68" t="s">
        <v>1153</v>
      </c>
    </row>
    <row r="2152" spans="1:7" x14ac:dyDescent="0.25">
      <c r="A2152" s="67">
        <v>45287</v>
      </c>
      <c r="B2152" s="59" t="s">
        <v>1738</v>
      </c>
      <c r="C2152" s="60" t="s">
        <v>1086</v>
      </c>
      <c r="D2152" s="61">
        <v>18240</v>
      </c>
      <c r="E2152" s="61" t="s">
        <v>9</v>
      </c>
      <c r="F2152" s="61"/>
      <c r="G2152" s="68" t="s">
        <v>1087</v>
      </c>
    </row>
    <row r="2153" spans="1:7" x14ac:dyDescent="0.25">
      <c r="A2153" s="67">
        <v>45287</v>
      </c>
      <c r="B2153" s="59">
        <v>481</v>
      </c>
      <c r="C2153" s="60" t="s">
        <v>1659</v>
      </c>
      <c r="D2153" s="61">
        <v>9523</v>
      </c>
      <c r="E2153" s="61" t="s">
        <v>9</v>
      </c>
      <c r="F2153" s="61"/>
      <c r="G2153" s="68" t="s">
        <v>1070</v>
      </c>
    </row>
    <row r="2154" spans="1:7" x14ac:dyDescent="0.25">
      <c r="A2154" s="67">
        <v>45287</v>
      </c>
      <c r="B2154" s="59" t="s">
        <v>1739</v>
      </c>
      <c r="C2154" s="60" t="s">
        <v>377</v>
      </c>
      <c r="D2154" s="61">
        <v>17816.939999999999</v>
      </c>
      <c r="E2154" s="61" t="s">
        <v>9</v>
      </c>
      <c r="F2154" s="61"/>
      <c r="G2154" s="68" t="s">
        <v>1087</v>
      </c>
    </row>
    <row r="2155" spans="1:7" x14ac:dyDescent="0.25">
      <c r="A2155" s="67">
        <v>45291</v>
      </c>
      <c r="B2155" s="59">
        <v>64</v>
      </c>
      <c r="C2155" s="60" t="s">
        <v>1740</v>
      </c>
      <c r="D2155" s="61">
        <v>8000</v>
      </c>
      <c r="E2155" s="61" t="s">
        <v>9</v>
      </c>
      <c r="F2155" s="61"/>
      <c r="G2155" s="68" t="s">
        <v>1093</v>
      </c>
    </row>
    <row r="2156" spans="1:7" x14ac:dyDescent="0.25">
      <c r="A2156" s="67">
        <v>45291</v>
      </c>
      <c r="B2156" s="59" t="s">
        <v>1741</v>
      </c>
      <c r="C2156" s="60" t="s">
        <v>1689</v>
      </c>
      <c r="D2156" s="61">
        <v>1632</v>
      </c>
      <c r="E2156" s="61" t="s">
        <v>9</v>
      </c>
      <c r="F2156" s="61"/>
      <c r="G2156" s="68" t="s">
        <v>1132</v>
      </c>
    </row>
    <row r="2157" spans="1:7" x14ac:dyDescent="0.25">
      <c r="A2157" s="67">
        <v>45291</v>
      </c>
      <c r="B2157" s="59" t="s">
        <v>1742</v>
      </c>
      <c r="C2157" s="60" t="s">
        <v>1689</v>
      </c>
      <c r="D2157" s="61">
        <v>1510</v>
      </c>
      <c r="E2157" s="61" t="s">
        <v>9</v>
      </c>
      <c r="F2157" s="61"/>
      <c r="G2157" s="68" t="s">
        <v>1132</v>
      </c>
    </row>
    <row r="2158" spans="1:7" x14ac:dyDescent="0.25">
      <c r="A2158" s="67">
        <v>45291</v>
      </c>
      <c r="B2158" s="59" t="s">
        <v>1743</v>
      </c>
      <c r="C2158" s="60" t="s">
        <v>1670</v>
      </c>
      <c r="D2158" s="61">
        <v>11800</v>
      </c>
      <c r="E2158" s="61" t="s">
        <v>9</v>
      </c>
      <c r="F2158" s="61"/>
      <c r="G2158" s="68" t="s">
        <v>173</v>
      </c>
    </row>
    <row r="2159" spans="1:7" x14ac:dyDescent="0.25">
      <c r="A2159" s="67">
        <v>45291</v>
      </c>
      <c r="B2159" s="59">
        <v>35</v>
      </c>
      <c r="C2159" s="60" t="s">
        <v>1347</v>
      </c>
      <c r="D2159" s="61">
        <v>22758</v>
      </c>
      <c r="E2159" s="61" t="s">
        <v>9</v>
      </c>
      <c r="F2159" s="61"/>
      <c r="G2159" s="68" t="s">
        <v>1153</v>
      </c>
    </row>
    <row r="2160" spans="1:7" x14ac:dyDescent="0.25">
      <c r="A2160" s="67">
        <v>45291</v>
      </c>
      <c r="B2160" s="59">
        <v>1217</v>
      </c>
      <c r="C2160" s="60" t="s">
        <v>1569</v>
      </c>
      <c r="D2160" s="61">
        <v>56300</v>
      </c>
      <c r="E2160" s="61" t="s">
        <v>9</v>
      </c>
      <c r="F2160" s="61"/>
      <c r="G2160" s="68" t="s">
        <v>1070</v>
      </c>
    </row>
    <row r="2161" spans="1:7" x14ac:dyDescent="0.25">
      <c r="A2161" s="67">
        <v>45291</v>
      </c>
      <c r="B2161" s="59" t="s">
        <v>1744</v>
      </c>
      <c r="C2161" s="60" t="s">
        <v>1745</v>
      </c>
      <c r="D2161" s="61">
        <v>249999</v>
      </c>
      <c r="E2161" s="61" t="s">
        <v>9</v>
      </c>
      <c r="F2161" s="61"/>
      <c r="G2161" s="68" t="s">
        <v>781</v>
      </c>
    </row>
    <row r="2162" spans="1:7" x14ac:dyDescent="0.25">
      <c r="A2162" s="67">
        <v>45291</v>
      </c>
      <c r="B2162" s="59">
        <v>16671</v>
      </c>
      <c r="C2162" s="60" t="s">
        <v>1746</v>
      </c>
      <c r="D2162" s="61">
        <v>240200</v>
      </c>
      <c r="E2162" s="61" t="s">
        <v>9</v>
      </c>
      <c r="F2162" s="61"/>
      <c r="G2162" s="68" t="s">
        <v>1747</v>
      </c>
    </row>
    <row r="2163" spans="1:7" x14ac:dyDescent="0.25">
      <c r="A2163" s="67">
        <v>45291</v>
      </c>
      <c r="B2163" s="59">
        <v>9213</v>
      </c>
      <c r="C2163" s="60" t="s">
        <v>1234</v>
      </c>
      <c r="D2163" s="61">
        <v>4962</v>
      </c>
      <c r="E2163" s="61" t="s">
        <v>9</v>
      </c>
      <c r="F2163" s="61"/>
      <c r="G2163" s="68" t="s">
        <v>1153</v>
      </c>
    </row>
    <row r="2164" spans="1:7" x14ac:dyDescent="0.25">
      <c r="A2164" s="67">
        <v>45291</v>
      </c>
      <c r="B2164" s="59" t="s">
        <v>1748</v>
      </c>
      <c r="C2164" s="60" t="s">
        <v>1696</v>
      </c>
      <c r="D2164" s="61">
        <v>266836</v>
      </c>
      <c r="E2164" s="61" t="s">
        <v>9</v>
      </c>
      <c r="F2164" s="61"/>
      <c r="G2164" s="68" t="s">
        <v>1070</v>
      </c>
    </row>
    <row r="2165" spans="1:7" x14ac:dyDescent="0.25">
      <c r="A2165" s="67">
        <v>45291</v>
      </c>
      <c r="B2165" s="59" t="s">
        <v>1700</v>
      </c>
      <c r="C2165" s="60" t="s">
        <v>1701</v>
      </c>
      <c r="D2165" s="61">
        <v>151600</v>
      </c>
      <c r="E2165" s="61" t="s">
        <v>9</v>
      </c>
      <c r="F2165" s="61"/>
      <c r="G2165" s="68" t="s">
        <v>193</v>
      </c>
    </row>
    <row r="2166" spans="1:7" x14ac:dyDescent="0.25">
      <c r="A2166" s="67">
        <v>45291</v>
      </c>
      <c r="B2166" s="59" t="s">
        <v>1749</v>
      </c>
      <c r="C2166" s="60" t="s">
        <v>1750</v>
      </c>
      <c r="D2166" s="61">
        <v>211000</v>
      </c>
      <c r="E2166" s="61" t="s">
        <v>9</v>
      </c>
      <c r="F2166" s="61"/>
      <c r="G2166" s="68" t="s">
        <v>1070</v>
      </c>
    </row>
    <row r="2167" spans="1:7" x14ac:dyDescent="0.25">
      <c r="A2167" s="67">
        <v>45291</v>
      </c>
      <c r="B2167" s="59" t="s">
        <v>1751</v>
      </c>
      <c r="C2167" s="60" t="s">
        <v>1701</v>
      </c>
      <c r="D2167" s="61">
        <v>4558</v>
      </c>
      <c r="E2167" s="61" t="s">
        <v>9</v>
      </c>
      <c r="F2167" s="61"/>
      <c r="G2167" s="68" t="s">
        <v>193</v>
      </c>
    </row>
    <row r="2168" spans="1:7" x14ac:dyDescent="0.25">
      <c r="A2168" s="67">
        <v>45291</v>
      </c>
      <c r="B2168" s="59" t="s">
        <v>1752</v>
      </c>
      <c r="C2168" s="60" t="s">
        <v>1724</v>
      </c>
      <c r="D2168" s="61">
        <v>33700</v>
      </c>
      <c r="E2168" s="61" t="s">
        <v>9</v>
      </c>
      <c r="F2168" s="61"/>
      <c r="G2168" s="68" t="s">
        <v>173</v>
      </c>
    </row>
    <row r="2169" spans="1:7" x14ac:dyDescent="0.25">
      <c r="A2169" s="67">
        <v>45291</v>
      </c>
      <c r="B2169" s="59" t="s">
        <v>1753</v>
      </c>
      <c r="C2169" s="60" t="s">
        <v>30</v>
      </c>
      <c r="D2169" s="61">
        <v>39546.620000000003</v>
      </c>
      <c r="E2169" s="61" t="s">
        <v>9</v>
      </c>
      <c r="F2169" s="61"/>
      <c r="G2169" s="68" t="s">
        <v>1153</v>
      </c>
    </row>
    <row r="2170" spans="1:7" x14ac:dyDescent="0.25">
      <c r="A2170" s="67">
        <v>45291</v>
      </c>
      <c r="B2170" s="59">
        <v>15038</v>
      </c>
      <c r="C2170" s="60" t="s">
        <v>377</v>
      </c>
      <c r="D2170" s="61">
        <v>6764.4</v>
      </c>
      <c r="E2170" s="61" t="s">
        <v>9</v>
      </c>
      <c r="F2170" s="61"/>
      <c r="G2170" s="68" t="s">
        <v>1087</v>
      </c>
    </row>
    <row r="2171" spans="1:7" x14ac:dyDescent="0.25">
      <c r="A2171" s="67">
        <v>45291</v>
      </c>
      <c r="B2171" s="59" t="s">
        <v>1754</v>
      </c>
      <c r="C2171" s="60" t="s">
        <v>377</v>
      </c>
      <c r="D2171" s="61">
        <v>8623.74</v>
      </c>
      <c r="E2171" s="61" t="s">
        <v>9</v>
      </c>
      <c r="F2171" s="61"/>
      <c r="G2171" s="68" t="s">
        <v>1087</v>
      </c>
    </row>
    <row r="2172" spans="1:7" x14ac:dyDescent="0.25">
      <c r="A2172" s="67">
        <v>45291</v>
      </c>
      <c r="B2172" s="59" t="s">
        <v>1755</v>
      </c>
      <c r="C2172" s="60" t="s">
        <v>377</v>
      </c>
      <c r="D2172" s="61">
        <v>9545.76</v>
      </c>
      <c r="E2172" s="61" t="s">
        <v>9</v>
      </c>
      <c r="F2172" s="61"/>
      <c r="G2172" s="68" t="s">
        <v>1087</v>
      </c>
    </row>
    <row r="2173" spans="1:7" x14ac:dyDescent="0.25">
      <c r="A2173" s="67">
        <v>45291</v>
      </c>
      <c r="B2173" s="59">
        <v>129</v>
      </c>
      <c r="C2173" s="60" t="s">
        <v>1653</v>
      </c>
      <c r="D2173" s="61">
        <v>6072.95</v>
      </c>
      <c r="E2173" s="61" t="s">
        <v>9</v>
      </c>
      <c r="F2173" s="61"/>
      <c r="G2173" s="68" t="s">
        <v>1070</v>
      </c>
    </row>
    <row r="2174" spans="1:7" x14ac:dyDescent="0.25">
      <c r="A2174" s="67">
        <v>45291</v>
      </c>
      <c r="B2174" s="59">
        <v>725</v>
      </c>
      <c r="C2174" s="60" t="s">
        <v>1756</v>
      </c>
      <c r="D2174" s="61">
        <v>41727.199999999997</v>
      </c>
      <c r="E2174" s="61" t="s">
        <v>9</v>
      </c>
      <c r="F2174" s="61"/>
      <c r="G2174" s="68" t="s">
        <v>781</v>
      </c>
    </row>
    <row r="2175" spans="1:7" x14ac:dyDescent="0.25">
      <c r="A2175" s="67">
        <v>45291</v>
      </c>
      <c r="B2175" s="59">
        <v>5304</v>
      </c>
      <c r="C2175" s="60" t="s">
        <v>1591</v>
      </c>
      <c r="D2175" s="61">
        <v>38641</v>
      </c>
      <c r="E2175" s="61" t="s">
        <v>9</v>
      </c>
      <c r="F2175" s="61"/>
      <c r="G2175" s="68" t="s">
        <v>1087</v>
      </c>
    </row>
    <row r="2176" spans="1:7" x14ac:dyDescent="0.25">
      <c r="A2176" s="67">
        <v>45291</v>
      </c>
      <c r="B2176" s="63">
        <v>8091</v>
      </c>
      <c r="C2176" s="60" t="s">
        <v>514</v>
      </c>
      <c r="D2176" s="61">
        <v>16237.5</v>
      </c>
      <c r="E2176" s="61" t="s">
        <v>9</v>
      </c>
      <c r="F2176" s="61"/>
      <c r="G2176" s="68" t="s">
        <v>781</v>
      </c>
    </row>
    <row r="2177" spans="1:7" x14ac:dyDescent="0.25">
      <c r="A2177" s="67">
        <v>45291</v>
      </c>
      <c r="B2177" s="59" t="s">
        <v>1757</v>
      </c>
      <c r="C2177" s="60" t="s">
        <v>1186</v>
      </c>
      <c r="D2177" s="61">
        <v>1000</v>
      </c>
      <c r="E2177" s="61" t="s">
        <v>9</v>
      </c>
      <c r="F2177" s="61"/>
      <c r="G2177" s="68" t="s">
        <v>1070</v>
      </c>
    </row>
    <row r="2178" spans="1:7" x14ac:dyDescent="0.25">
      <c r="A2178" s="67">
        <v>45291</v>
      </c>
      <c r="B2178" s="59" t="s">
        <v>1758</v>
      </c>
      <c r="C2178" s="60" t="s">
        <v>1759</v>
      </c>
      <c r="D2178" s="61">
        <v>22960</v>
      </c>
      <c r="E2178" s="61" t="s">
        <v>9</v>
      </c>
      <c r="F2178" s="61"/>
      <c r="G2178" s="68" t="s">
        <v>193</v>
      </c>
    </row>
    <row r="2179" spans="1:7" x14ac:dyDescent="0.25">
      <c r="A2179" s="67">
        <v>45291</v>
      </c>
      <c r="B2179" s="59" t="s">
        <v>1760</v>
      </c>
      <c r="C2179" s="60" t="s">
        <v>1761</v>
      </c>
      <c r="D2179" s="61">
        <v>3993.22</v>
      </c>
      <c r="E2179" s="61" t="s">
        <v>9</v>
      </c>
      <c r="F2179" s="61"/>
      <c r="G2179" s="68" t="s">
        <v>1637</v>
      </c>
    </row>
    <row r="2180" spans="1:7" x14ac:dyDescent="0.25">
      <c r="A2180" s="67">
        <v>45291</v>
      </c>
      <c r="B2180" s="59" t="s">
        <v>1762</v>
      </c>
      <c r="C2180" s="60" t="s">
        <v>1320</v>
      </c>
      <c r="D2180" s="61">
        <v>18500</v>
      </c>
      <c r="E2180" s="61" t="s">
        <v>9</v>
      </c>
      <c r="F2180" s="61"/>
      <c r="G2180" s="68" t="s">
        <v>459</v>
      </c>
    </row>
    <row r="2181" spans="1:7" x14ac:dyDescent="0.25">
      <c r="A2181" s="67">
        <v>45291</v>
      </c>
      <c r="B2181" s="59">
        <v>232412856</v>
      </c>
      <c r="C2181" s="60" t="s">
        <v>1315</v>
      </c>
      <c r="D2181" s="61">
        <v>16800</v>
      </c>
      <c r="E2181" s="61" t="s">
        <v>9</v>
      </c>
      <c r="F2181" s="61"/>
      <c r="G2181" s="68" t="s">
        <v>308</v>
      </c>
    </row>
    <row r="2182" spans="1:7" x14ac:dyDescent="0.25">
      <c r="A2182" s="67">
        <v>45291</v>
      </c>
      <c r="B2182" s="59">
        <v>130</v>
      </c>
      <c r="C2182" s="60" t="s">
        <v>1763</v>
      </c>
      <c r="D2182" s="61">
        <v>118000</v>
      </c>
      <c r="E2182" s="61" t="s">
        <v>9</v>
      </c>
      <c r="F2182" s="61"/>
      <c r="G2182" s="68" t="s">
        <v>1070</v>
      </c>
    </row>
    <row r="2183" spans="1:7" x14ac:dyDescent="0.25">
      <c r="A2183" s="67">
        <v>45291</v>
      </c>
      <c r="B2183" s="59">
        <v>1217</v>
      </c>
      <c r="C2183" s="60" t="s">
        <v>1569</v>
      </c>
      <c r="D2183" s="61">
        <v>56300</v>
      </c>
      <c r="E2183" s="61" t="s">
        <v>9</v>
      </c>
      <c r="F2183" s="61"/>
      <c r="G2183" s="68" t="s">
        <v>1070</v>
      </c>
    </row>
    <row r="2184" spans="1:7" x14ac:dyDescent="0.25">
      <c r="A2184" s="67">
        <v>45291</v>
      </c>
      <c r="B2184" s="59" t="s">
        <v>1764</v>
      </c>
      <c r="C2184" s="60" t="s">
        <v>1765</v>
      </c>
      <c r="D2184" s="61">
        <v>11000</v>
      </c>
      <c r="E2184" s="61" t="s">
        <v>9</v>
      </c>
      <c r="F2184" s="61"/>
      <c r="G2184" s="68" t="s">
        <v>1132</v>
      </c>
    </row>
    <row r="2185" spans="1:7" x14ac:dyDescent="0.25">
      <c r="A2185" s="67">
        <v>45291</v>
      </c>
      <c r="B2185" s="59" t="s">
        <v>1766</v>
      </c>
      <c r="C2185" s="60" t="s">
        <v>30</v>
      </c>
      <c r="D2185" s="61">
        <v>31372.89</v>
      </c>
      <c r="E2185" s="61" t="s">
        <v>9</v>
      </c>
      <c r="F2185" s="61"/>
      <c r="G2185" s="68" t="s">
        <v>1153</v>
      </c>
    </row>
    <row r="2186" spans="1:7" x14ac:dyDescent="0.25">
      <c r="A2186" s="67">
        <v>45291</v>
      </c>
      <c r="B2186" s="59" t="s">
        <v>1767</v>
      </c>
      <c r="C2186" s="60" t="s">
        <v>377</v>
      </c>
      <c r="D2186" s="61">
        <v>2881.36</v>
      </c>
      <c r="E2186" s="61" t="s">
        <v>9</v>
      </c>
      <c r="F2186" s="61"/>
      <c r="G2186" s="68" t="s">
        <v>1087</v>
      </c>
    </row>
    <row r="2187" spans="1:7" x14ac:dyDescent="0.25">
      <c r="A2187" s="67">
        <v>45291</v>
      </c>
      <c r="B2187" s="59" t="s">
        <v>1768</v>
      </c>
      <c r="C2187" s="60" t="s">
        <v>377</v>
      </c>
      <c r="D2187" s="61">
        <v>2432.1999999999998</v>
      </c>
      <c r="E2187" s="61" t="s">
        <v>9</v>
      </c>
      <c r="F2187" s="61"/>
      <c r="G2187" s="68" t="s">
        <v>1087</v>
      </c>
    </row>
    <row r="2188" spans="1:7" x14ac:dyDescent="0.25">
      <c r="A2188" s="67">
        <v>45291</v>
      </c>
      <c r="B2188" s="59">
        <v>5065</v>
      </c>
      <c r="C2188" s="60" t="s">
        <v>377</v>
      </c>
      <c r="D2188" s="61">
        <v>2217</v>
      </c>
      <c r="E2188" s="61" t="s">
        <v>9</v>
      </c>
      <c r="F2188" s="61"/>
      <c r="G2188" s="68" t="s">
        <v>1087</v>
      </c>
    </row>
    <row r="2189" spans="1:7" x14ac:dyDescent="0.25">
      <c r="A2189" s="67">
        <v>45291</v>
      </c>
      <c r="B2189" s="60" t="s">
        <v>1769</v>
      </c>
      <c r="C2189" s="60" t="s">
        <v>1689</v>
      </c>
      <c r="D2189" s="61">
        <v>725</v>
      </c>
      <c r="E2189" s="61" t="s">
        <v>9</v>
      </c>
      <c r="F2189" s="61"/>
      <c r="G2189" s="68" t="s">
        <v>1132</v>
      </c>
    </row>
    <row r="2190" spans="1:7" x14ac:dyDescent="0.25">
      <c r="A2190" s="67">
        <v>45291</v>
      </c>
      <c r="B2190" s="59">
        <v>433</v>
      </c>
      <c r="C2190" s="60" t="s">
        <v>1659</v>
      </c>
      <c r="D2190" s="61">
        <v>28067</v>
      </c>
      <c r="E2190" s="61" t="s">
        <v>9</v>
      </c>
      <c r="F2190" s="61"/>
      <c r="G2190" s="68" t="s">
        <v>1070</v>
      </c>
    </row>
    <row r="2191" spans="1:7" x14ac:dyDescent="0.25">
      <c r="A2191" s="67">
        <v>45291</v>
      </c>
      <c r="B2191" s="59">
        <v>991</v>
      </c>
      <c r="C2191" s="60" t="s">
        <v>1770</v>
      </c>
      <c r="D2191" s="61">
        <v>33500</v>
      </c>
      <c r="E2191" s="61" t="s">
        <v>9</v>
      </c>
      <c r="F2191" s="61"/>
      <c r="G2191" s="68" t="s">
        <v>193</v>
      </c>
    </row>
    <row r="2192" spans="1:7" x14ac:dyDescent="0.25">
      <c r="A2192" s="67">
        <v>45291</v>
      </c>
      <c r="B2192" s="59" t="s">
        <v>1771</v>
      </c>
      <c r="C2192" s="60" t="s">
        <v>1186</v>
      </c>
      <c r="D2192" s="61">
        <v>677.96</v>
      </c>
      <c r="E2192" s="61" t="s">
        <v>9</v>
      </c>
      <c r="F2192" s="61"/>
      <c r="G2192" s="68" t="s">
        <v>1070</v>
      </c>
    </row>
    <row r="2193" spans="1:7" x14ac:dyDescent="0.25">
      <c r="A2193" s="67">
        <v>45291</v>
      </c>
      <c r="B2193" s="59" t="s">
        <v>1772</v>
      </c>
      <c r="C2193" s="60" t="s">
        <v>1186</v>
      </c>
      <c r="D2193" s="61">
        <v>4915.24</v>
      </c>
      <c r="E2193" s="61" t="s">
        <v>9</v>
      </c>
      <c r="F2193" s="61"/>
      <c r="G2193" s="68" t="s">
        <v>1070</v>
      </c>
    </row>
    <row r="2194" spans="1:7" x14ac:dyDescent="0.25">
      <c r="A2194" s="67">
        <v>45291</v>
      </c>
      <c r="B2194" s="59" t="s">
        <v>1773</v>
      </c>
      <c r="C2194" s="60" t="s">
        <v>377</v>
      </c>
      <c r="D2194" s="61">
        <v>13093.22</v>
      </c>
      <c r="E2194" s="61" t="s">
        <v>9</v>
      </c>
      <c r="F2194" s="61"/>
      <c r="G2194" s="68" t="s">
        <v>1087</v>
      </c>
    </row>
    <row r="2195" spans="1:7" x14ac:dyDescent="0.25">
      <c r="A2195" s="67">
        <v>45291</v>
      </c>
      <c r="B2195" s="59" t="s">
        <v>1774</v>
      </c>
      <c r="C2195" s="60" t="s">
        <v>377</v>
      </c>
      <c r="D2195" s="61">
        <v>7444.9</v>
      </c>
      <c r="E2195" s="61" t="s">
        <v>9</v>
      </c>
      <c r="F2195" s="61"/>
      <c r="G2195" s="68" t="s">
        <v>1087</v>
      </c>
    </row>
    <row r="2196" spans="1:7" x14ac:dyDescent="0.25">
      <c r="A2196" s="67">
        <v>45291</v>
      </c>
      <c r="B2196" s="59" t="s">
        <v>1775</v>
      </c>
      <c r="C2196" s="60" t="s">
        <v>377</v>
      </c>
      <c r="D2196" s="61">
        <v>44652.54</v>
      </c>
      <c r="E2196" s="61" t="s">
        <v>9</v>
      </c>
      <c r="F2196" s="61"/>
      <c r="G2196" s="68" t="s">
        <v>1087</v>
      </c>
    </row>
    <row r="2197" spans="1:7" x14ac:dyDescent="0.25">
      <c r="A2197" s="67">
        <v>45291</v>
      </c>
      <c r="B2197" s="59" t="s">
        <v>1776</v>
      </c>
      <c r="C2197" s="60" t="s">
        <v>1543</v>
      </c>
      <c r="D2197" s="61">
        <v>4152.54</v>
      </c>
      <c r="E2197" s="61" t="s">
        <v>9</v>
      </c>
      <c r="F2197" s="61"/>
      <c r="G2197" s="68" t="s">
        <v>1070</v>
      </c>
    </row>
    <row r="2198" spans="1:7" x14ac:dyDescent="0.25">
      <c r="A2198" s="67">
        <v>45291</v>
      </c>
      <c r="B2198" s="59">
        <v>440</v>
      </c>
      <c r="C2198" s="60" t="s">
        <v>1659</v>
      </c>
      <c r="D2198" s="61">
        <v>35600</v>
      </c>
      <c r="E2198" s="61" t="s">
        <v>9</v>
      </c>
      <c r="F2198" s="61"/>
      <c r="G2198" s="68" t="s">
        <v>1070</v>
      </c>
    </row>
    <row r="2199" spans="1:7" x14ac:dyDescent="0.25">
      <c r="A2199" s="67">
        <v>45291</v>
      </c>
      <c r="B2199" s="59" t="s">
        <v>1777</v>
      </c>
      <c r="C2199" s="60" t="s">
        <v>1765</v>
      </c>
      <c r="D2199" s="61">
        <v>18500</v>
      </c>
      <c r="E2199" s="61" t="s">
        <v>9</v>
      </c>
      <c r="F2199" s="61"/>
      <c r="G2199" s="68" t="s">
        <v>1132</v>
      </c>
    </row>
    <row r="2200" spans="1:7" x14ac:dyDescent="0.25">
      <c r="A2200" s="67">
        <v>45291</v>
      </c>
      <c r="B2200" s="59">
        <v>996</v>
      </c>
      <c r="C2200" s="60" t="s">
        <v>1770</v>
      </c>
      <c r="D2200" s="61">
        <v>17800</v>
      </c>
      <c r="E2200" s="61" t="s">
        <v>9</v>
      </c>
      <c r="F2200" s="61"/>
      <c r="G2200" s="68" t="s">
        <v>193</v>
      </c>
    </row>
    <row r="2201" spans="1:7" x14ac:dyDescent="0.25">
      <c r="A2201" s="67">
        <v>45291</v>
      </c>
      <c r="B2201" s="59">
        <v>38</v>
      </c>
      <c r="C2201" s="60" t="s">
        <v>1778</v>
      </c>
      <c r="D2201" s="61">
        <v>70267</v>
      </c>
      <c r="E2201" s="61" t="s">
        <v>9</v>
      </c>
      <c r="F2201" s="61"/>
      <c r="G2201" s="68" t="s">
        <v>1087</v>
      </c>
    </row>
    <row r="2202" spans="1:7" x14ac:dyDescent="0.25">
      <c r="A2202" s="67">
        <v>45291</v>
      </c>
      <c r="B2202" s="59">
        <v>6088</v>
      </c>
      <c r="C2202" s="60" t="s">
        <v>1591</v>
      </c>
      <c r="D2202" s="61">
        <v>28463.54</v>
      </c>
      <c r="E2202" s="61" t="s">
        <v>9</v>
      </c>
      <c r="F2202" s="61"/>
      <c r="G2202" s="68" t="s">
        <v>1087</v>
      </c>
    </row>
    <row r="2203" spans="1:7" x14ac:dyDescent="0.25">
      <c r="A2203" s="67">
        <v>45291</v>
      </c>
      <c r="B2203" s="59">
        <v>5290</v>
      </c>
      <c r="C2203" s="60" t="s">
        <v>1591</v>
      </c>
      <c r="D2203" s="61">
        <v>63288.13</v>
      </c>
      <c r="E2203" s="61" t="s">
        <v>9</v>
      </c>
      <c r="F2203" s="61"/>
      <c r="G2203" s="68" t="s">
        <v>1087</v>
      </c>
    </row>
    <row r="2204" spans="1:7" x14ac:dyDescent="0.25">
      <c r="A2204" s="67">
        <v>45068</v>
      </c>
      <c r="B2204" s="59">
        <v>23</v>
      </c>
      <c r="C2204" s="60" t="s">
        <v>713</v>
      </c>
      <c r="D2204" s="61">
        <v>17590</v>
      </c>
      <c r="E2204" s="61" t="s">
        <v>9</v>
      </c>
      <c r="F2204" s="61"/>
      <c r="G2204" s="68" t="s">
        <v>1070</v>
      </c>
    </row>
    <row r="2205" spans="1:7" x14ac:dyDescent="0.25">
      <c r="A2205" s="67">
        <v>45077</v>
      </c>
      <c r="B2205" s="59">
        <v>16</v>
      </c>
      <c r="C2205" s="60" t="s">
        <v>713</v>
      </c>
      <c r="D2205" s="61">
        <v>18270</v>
      </c>
      <c r="E2205" s="61" t="s">
        <v>9</v>
      </c>
      <c r="F2205" s="61"/>
      <c r="G2205" s="68" t="s">
        <v>1070</v>
      </c>
    </row>
    <row r="2206" spans="1:7" x14ac:dyDescent="0.25">
      <c r="A2206" s="67">
        <v>45077</v>
      </c>
      <c r="B2206" s="59">
        <v>14</v>
      </c>
      <c r="C2206" s="60" t="s">
        <v>713</v>
      </c>
      <c r="D2206" s="61">
        <v>5740</v>
      </c>
      <c r="E2206" s="61" t="s">
        <v>9</v>
      </c>
      <c r="F2206" s="61"/>
      <c r="G2206" s="68" t="s">
        <v>1070</v>
      </c>
    </row>
    <row r="2207" spans="1:7" x14ac:dyDescent="0.25">
      <c r="A2207" s="67">
        <v>45094</v>
      </c>
      <c r="B2207" s="59">
        <v>17</v>
      </c>
      <c r="C2207" s="60" t="s">
        <v>713</v>
      </c>
      <c r="D2207" s="61">
        <v>17850</v>
      </c>
      <c r="E2207" s="61" t="s">
        <v>9</v>
      </c>
      <c r="F2207" s="61"/>
      <c r="G2207" s="68" t="s">
        <v>1070</v>
      </c>
    </row>
    <row r="2208" spans="1:7" x14ac:dyDescent="0.25">
      <c r="A2208" s="67">
        <v>45094</v>
      </c>
      <c r="B2208" s="59">
        <v>12</v>
      </c>
      <c r="C2208" s="60" t="s">
        <v>713</v>
      </c>
      <c r="D2208" s="61">
        <v>24710</v>
      </c>
      <c r="E2208" s="61" t="s">
        <v>9</v>
      </c>
      <c r="F2208" s="61"/>
      <c r="G2208" s="68" t="s">
        <v>1070</v>
      </c>
    </row>
    <row r="2209" spans="1:7" x14ac:dyDescent="0.25">
      <c r="A2209" s="67">
        <v>45094</v>
      </c>
      <c r="B2209" s="59">
        <v>4</v>
      </c>
      <c r="C2209" s="60" t="s">
        <v>713</v>
      </c>
      <c r="D2209" s="61">
        <v>3920</v>
      </c>
      <c r="E2209" s="61" t="s">
        <v>9</v>
      </c>
      <c r="F2209" s="61"/>
      <c r="G2209" s="68" t="s">
        <v>1070</v>
      </c>
    </row>
    <row r="2210" spans="1:7" x14ac:dyDescent="0.25">
      <c r="A2210" s="67">
        <v>45094</v>
      </c>
      <c r="B2210" s="59">
        <v>2</v>
      </c>
      <c r="C2210" s="60" t="s">
        <v>713</v>
      </c>
      <c r="D2210" s="61">
        <v>11970</v>
      </c>
      <c r="E2210" s="61" t="s">
        <v>9</v>
      </c>
      <c r="F2210" s="61"/>
      <c r="G2210" s="68" t="s">
        <v>1070</v>
      </c>
    </row>
    <row r="2211" spans="1:7" x14ac:dyDescent="0.25">
      <c r="A2211" s="67">
        <v>45107</v>
      </c>
      <c r="B2211" s="59"/>
      <c r="C2211" s="60" t="s">
        <v>713</v>
      </c>
      <c r="D2211" s="61">
        <v>12810</v>
      </c>
      <c r="E2211" s="61" t="s">
        <v>9</v>
      </c>
      <c r="F2211" s="61"/>
      <c r="G2211" s="68" t="s">
        <v>1070</v>
      </c>
    </row>
    <row r="2212" spans="1:7" x14ac:dyDescent="0.25">
      <c r="A2212" s="67">
        <v>45118</v>
      </c>
      <c r="B2212" s="59">
        <v>16</v>
      </c>
      <c r="C2212" s="60" t="s">
        <v>713</v>
      </c>
      <c r="D2212" s="61">
        <v>11900</v>
      </c>
      <c r="E2212" s="61" t="s">
        <v>9</v>
      </c>
      <c r="F2212" s="61"/>
      <c r="G2212" s="68" t="s">
        <v>1070</v>
      </c>
    </row>
    <row r="2213" spans="1:7" x14ac:dyDescent="0.25">
      <c r="A2213" s="67">
        <v>45119</v>
      </c>
      <c r="B2213" s="59">
        <v>27</v>
      </c>
      <c r="C2213" s="60" t="s">
        <v>713</v>
      </c>
      <c r="D2213" s="61">
        <v>5950</v>
      </c>
      <c r="E2213" s="61" t="s">
        <v>9</v>
      </c>
      <c r="F2213" s="61"/>
      <c r="G2213" s="68" t="s">
        <v>1070</v>
      </c>
    </row>
    <row r="2214" spans="1:7" x14ac:dyDescent="0.25">
      <c r="A2214" s="67">
        <v>45144</v>
      </c>
      <c r="B2214" s="59">
        <v>58</v>
      </c>
      <c r="C2214" s="60" t="s">
        <v>713</v>
      </c>
      <c r="D2214" s="61">
        <v>5950</v>
      </c>
      <c r="E2214" s="61" t="s">
        <v>9</v>
      </c>
      <c r="F2214" s="61"/>
      <c r="G2214" s="68" t="s">
        <v>1070</v>
      </c>
    </row>
    <row r="2215" spans="1:7" x14ac:dyDescent="0.25">
      <c r="A2215" s="67">
        <v>45151</v>
      </c>
      <c r="B2215" s="59">
        <v>138</v>
      </c>
      <c r="C2215" s="60" t="s">
        <v>713</v>
      </c>
      <c r="D2215" s="61">
        <v>11900</v>
      </c>
      <c r="E2215" s="61" t="s">
        <v>9</v>
      </c>
      <c r="F2215" s="61"/>
      <c r="G2215" s="68" t="s">
        <v>1070</v>
      </c>
    </row>
    <row r="2216" spans="1:7" x14ac:dyDescent="0.25">
      <c r="A2216" s="67">
        <v>45156</v>
      </c>
      <c r="B2216" s="59">
        <v>178</v>
      </c>
      <c r="C2216" s="60" t="s">
        <v>713</v>
      </c>
      <c r="D2216" s="61">
        <v>17710</v>
      </c>
      <c r="E2216" s="61" t="s">
        <v>9</v>
      </c>
      <c r="F2216" s="61"/>
      <c r="G2216" s="68" t="s">
        <v>1070</v>
      </c>
    </row>
    <row r="2217" spans="1:7" x14ac:dyDescent="0.25">
      <c r="A2217" s="67">
        <v>45166</v>
      </c>
      <c r="B2217" s="59">
        <v>198</v>
      </c>
      <c r="C2217" s="60" t="s">
        <v>713</v>
      </c>
      <c r="D2217" s="61">
        <v>5600</v>
      </c>
      <c r="E2217" s="61" t="s">
        <v>9</v>
      </c>
      <c r="F2217" s="61"/>
      <c r="G2217" s="68" t="s">
        <v>1070</v>
      </c>
    </row>
    <row r="2218" spans="1:7" x14ac:dyDescent="0.25">
      <c r="A2218" s="67">
        <v>45173</v>
      </c>
      <c r="B2218" s="59"/>
      <c r="C2218" s="60" t="s">
        <v>713</v>
      </c>
      <c r="D2218" s="61">
        <v>16800</v>
      </c>
      <c r="E2218" s="61" t="s">
        <v>9</v>
      </c>
      <c r="F2218" s="61"/>
      <c r="G2218" s="68" t="s">
        <v>1070</v>
      </c>
    </row>
    <row r="2219" spans="1:7" x14ac:dyDescent="0.25">
      <c r="A2219" s="67">
        <v>45179</v>
      </c>
      <c r="B2219" s="59"/>
      <c r="C2219" s="60" t="s">
        <v>713</v>
      </c>
      <c r="D2219" s="61">
        <v>31250</v>
      </c>
      <c r="E2219" s="61" t="s">
        <v>9</v>
      </c>
      <c r="F2219" s="61"/>
      <c r="G2219" s="68" t="s">
        <v>1070</v>
      </c>
    </row>
    <row r="2220" spans="1:7" x14ac:dyDescent="0.25">
      <c r="A2220" s="67">
        <v>45183</v>
      </c>
      <c r="B2220" s="59">
        <v>242</v>
      </c>
      <c r="C2220" s="60" t="s">
        <v>713</v>
      </c>
      <c r="D2220" s="61">
        <v>11200</v>
      </c>
      <c r="E2220" s="61" t="s">
        <v>9</v>
      </c>
      <c r="F2220" s="61"/>
      <c r="G2220" s="68" t="s">
        <v>1070</v>
      </c>
    </row>
    <row r="2221" spans="1:7" x14ac:dyDescent="0.25">
      <c r="A2221" s="67">
        <v>45186</v>
      </c>
      <c r="B2221" s="59">
        <v>69</v>
      </c>
      <c r="C2221" s="60" t="s">
        <v>713</v>
      </c>
      <c r="D2221" s="61">
        <v>24350</v>
      </c>
      <c r="E2221" s="61" t="s">
        <v>9</v>
      </c>
      <c r="F2221" s="61"/>
      <c r="G2221" s="68" t="s">
        <v>1070</v>
      </c>
    </row>
    <row r="2222" spans="1:7" x14ac:dyDescent="0.25">
      <c r="A2222" s="67">
        <v>45218</v>
      </c>
      <c r="B2222" s="59">
        <v>612</v>
      </c>
      <c r="C2222" s="60" t="s">
        <v>713</v>
      </c>
      <c r="D2222" s="61">
        <v>37030</v>
      </c>
      <c r="E2222" s="61" t="s">
        <v>9</v>
      </c>
      <c r="F2222" s="61"/>
      <c r="G2222" s="68" t="s">
        <v>1070</v>
      </c>
    </row>
    <row r="2223" spans="1:7" x14ac:dyDescent="0.25">
      <c r="A2223" s="67">
        <v>45219</v>
      </c>
      <c r="B2223" s="59">
        <v>717</v>
      </c>
      <c r="C2223" s="60" t="s">
        <v>713</v>
      </c>
      <c r="D2223" s="61">
        <v>41740</v>
      </c>
      <c r="E2223" s="61" t="s">
        <v>9</v>
      </c>
      <c r="F2223" s="61"/>
      <c r="G2223" s="68" t="s">
        <v>1070</v>
      </c>
    </row>
    <row r="2224" spans="1:7" x14ac:dyDescent="0.25">
      <c r="A2224" s="67">
        <v>45238</v>
      </c>
      <c r="B2224" s="59">
        <v>511</v>
      </c>
      <c r="C2224" s="60" t="s">
        <v>713</v>
      </c>
      <c r="D2224" s="61">
        <v>40320</v>
      </c>
      <c r="E2224" s="61" t="s">
        <v>9</v>
      </c>
      <c r="F2224" s="61"/>
      <c r="G2224" s="68" t="s">
        <v>1070</v>
      </c>
    </row>
    <row r="2225" spans="1:7" x14ac:dyDescent="0.25">
      <c r="A2225" s="67">
        <v>45291</v>
      </c>
      <c r="B2225" s="59">
        <v>241</v>
      </c>
      <c r="C2225" s="60" t="s">
        <v>713</v>
      </c>
      <c r="D2225" s="61">
        <v>13300</v>
      </c>
      <c r="E2225" s="61" t="s">
        <v>9</v>
      </c>
      <c r="F2225" s="61"/>
      <c r="G2225" s="68" t="s">
        <v>1070</v>
      </c>
    </row>
    <row r="2226" spans="1:7" x14ac:dyDescent="0.25">
      <c r="A2226" s="67">
        <v>45291</v>
      </c>
      <c r="B2226" s="59">
        <v>785</v>
      </c>
      <c r="C2226" s="60" t="s">
        <v>713</v>
      </c>
      <c r="D2226" s="61">
        <v>22050</v>
      </c>
      <c r="E2226" s="61" t="s">
        <v>9</v>
      </c>
      <c r="F2226" s="61"/>
      <c r="G2226" s="68" t="s">
        <v>1070</v>
      </c>
    </row>
    <row r="2227" spans="1:7" x14ac:dyDescent="0.25">
      <c r="A2227" s="67">
        <v>45077</v>
      </c>
      <c r="B2227" s="59">
        <v>14</v>
      </c>
      <c r="C2227" s="60" t="s">
        <v>713</v>
      </c>
      <c r="D2227" s="61">
        <v>6650</v>
      </c>
      <c r="E2227" s="61" t="s">
        <v>9</v>
      </c>
      <c r="F2227" s="61"/>
      <c r="G2227" s="68" t="s">
        <v>1070</v>
      </c>
    </row>
    <row r="2228" spans="1:7" x14ac:dyDescent="0.25">
      <c r="A2228" s="67">
        <v>45118</v>
      </c>
      <c r="B2228" s="59">
        <v>97</v>
      </c>
      <c r="C2228" s="60" t="s">
        <v>713</v>
      </c>
      <c r="D2228" s="61">
        <v>18690</v>
      </c>
      <c r="E2228" s="61" t="s">
        <v>9</v>
      </c>
      <c r="F2228" s="61"/>
      <c r="G2228" s="68" t="s">
        <v>1070</v>
      </c>
    </row>
    <row r="2229" spans="1:7" x14ac:dyDescent="0.25">
      <c r="A2229" s="67">
        <v>45144</v>
      </c>
      <c r="B2229" s="59">
        <v>58</v>
      </c>
      <c r="C2229" s="60" t="s">
        <v>713</v>
      </c>
      <c r="D2229" s="61">
        <v>6860</v>
      </c>
      <c r="E2229" s="61" t="s">
        <v>9</v>
      </c>
      <c r="F2229" s="61"/>
      <c r="G2229" s="68" t="s">
        <v>1070</v>
      </c>
    </row>
    <row r="2230" spans="1:7" x14ac:dyDescent="0.25">
      <c r="A2230" s="67">
        <v>45173</v>
      </c>
      <c r="B2230" s="59"/>
      <c r="C2230" s="60" t="s">
        <v>713</v>
      </c>
      <c r="D2230" s="61">
        <v>6300</v>
      </c>
      <c r="E2230" s="61" t="s">
        <v>9</v>
      </c>
      <c r="F2230" s="61"/>
      <c r="G2230" s="68" t="s">
        <v>1070</v>
      </c>
    </row>
    <row r="2231" spans="1:7" x14ac:dyDescent="0.25">
      <c r="A2231" s="67">
        <v>45218</v>
      </c>
      <c r="B2231" s="59">
        <v>612</v>
      </c>
      <c r="C2231" s="60" t="s">
        <v>713</v>
      </c>
      <c r="D2231" s="61">
        <v>12180</v>
      </c>
      <c r="E2231" s="61" t="s">
        <v>9</v>
      </c>
      <c r="F2231" s="61"/>
      <c r="G2231" s="68" t="s">
        <v>1070</v>
      </c>
    </row>
    <row r="2232" spans="1:7" x14ac:dyDescent="0.25">
      <c r="A2232" s="67">
        <v>45291</v>
      </c>
      <c r="B2232" s="59">
        <v>91</v>
      </c>
      <c r="C2232" s="60" t="s">
        <v>713</v>
      </c>
      <c r="D2232" s="61">
        <v>6090</v>
      </c>
      <c r="E2232" s="61" t="s">
        <v>9</v>
      </c>
      <c r="F2232" s="61"/>
      <c r="G2232" s="68" t="s">
        <v>1070</v>
      </c>
    </row>
    <row r="2233" spans="1:7" x14ac:dyDescent="0.25">
      <c r="A2233" s="67">
        <v>45270</v>
      </c>
      <c r="B2233" s="59" t="s">
        <v>1779</v>
      </c>
      <c r="C2233" s="60" t="s">
        <v>1780</v>
      </c>
      <c r="D2233" s="61">
        <v>1367728.47</v>
      </c>
      <c r="E2233" s="61" t="s">
        <v>9</v>
      </c>
      <c r="F2233" s="61"/>
      <c r="G2233" s="68" t="s">
        <v>1781</v>
      </c>
    </row>
    <row r="2234" spans="1:7" x14ac:dyDescent="0.25">
      <c r="A2234" s="67">
        <v>45270</v>
      </c>
      <c r="B2234" s="59" t="s">
        <v>1782</v>
      </c>
      <c r="C2234" s="60" t="s">
        <v>1780</v>
      </c>
      <c r="D2234" s="61">
        <v>263596.40000000002</v>
      </c>
      <c r="E2234" s="61" t="s">
        <v>9</v>
      </c>
      <c r="F2234" s="61"/>
      <c r="G2234" s="68" t="s">
        <v>1781</v>
      </c>
    </row>
    <row r="2235" spans="1:7" x14ac:dyDescent="0.25">
      <c r="A2235" s="67">
        <v>45270</v>
      </c>
      <c r="B2235" s="59" t="s">
        <v>1783</v>
      </c>
      <c r="C2235" s="60" t="s">
        <v>1780</v>
      </c>
      <c r="D2235" s="61">
        <v>2237801.4</v>
      </c>
      <c r="E2235" s="61" t="s">
        <v>9</v>
      </c>
      <c r="F2235" s="61"/>
      <c r="G2235" s="68" t="s">
        <v>1781</v>
      </c>
    </row>
    <row r="2236" spans="1:7" x14ac:dyDescent="0.25">
      <c r="A2236" s="67">
        <v>45270</v>
      </c>
      <c r="B2236" s="59" t="s">
        <v>1784</v>
      </c>
      <c r="C2236" s="60" t="s">
        <v>1780</v>
      </c>
      <c r="D2236" s="61">
        <v>132354</v>
      </c>
      <c r="E2236" s="61" t="s">
        <v>9</v>
      </c>
      <c r="F2236" s="61"/>
      <c r="G2236" s="68" t="s">
        <v>1781</v>
      </c>
    </row>
    <row r="2237" spans="1:7" x14ac:dyDescent="0.25">
      <c r="A2237" s="67">
        <v>45270</v>
      </c>
      <c r="B2237" s="59" t="s">
        <v>1785</v>
      </c>
      <c r="C2237" s="60" t="s">
        <v>1780</v>
      </c>
      <c r="D2237" s="61">
        <v>1532006.7</v>
      </c>
      <c r="E2237" s="61" t="s">
        <v>9</v>
      </c>
      <c r="F2237" s="61"/>
      <c r="G2237" s="68" t="s">
        <v>1781</v>
      </c>
    </row>
    <row r="2238" spans="1:7" x14ac:dyDescent="0.25">
      <c r="A2238" s="67">
        <v>45270</v>
      </c>
      <c r="B2238" s="59" t="s">
        <v>1786</v>
      </c>
      <c r="C2238" s="60" t="s">
        <v>1780</v>
      </c>
      <c r="D2238" s="61">
        <v>25000</v>
      </c>
      <c r="E2238" s="61" t="s">
        <v>9</v>
      </c>
      <c r="F2238" s="61"/>
      <c r="G2238" s="68" t="s">
        <v>1781</v>
      </c>
    </row>
    <row r="2239" spans="1:7" x14ac:dyDescent="0.25">
      <c r="A2239" s="67">
        <v>45270</v>
      </c>
      <c r="B2239" s="59" t="s">
        <v>1787</v>
      </c>
      <c r="C2239" s="60" t="s">
        <v>1780</v>
      </c>
      <c r="D2239" s="61">
        <v>722129.1</v>
      </c>
      <c r="E2239" s="61" t="s">
        <v>9</v>
      </c>
      <c r="F2239" s="61"/>
      <c r="G2239" s="68" t="s">
        <v>1781</v>
      </c>
    </row>
    <row r="2240" spans="1:7" x14ac:dyDescent="0.25">
      <c r="A2240" s="67">
        <v>45270</v>
      </c>
      <c r="B2240" s="59" t="s">
        <v>1788</v>
      </c>
      <c r="C2240" s="60" t="s">
        <v>1780</v>
      </c>
      <c r="D2240" s="61">
        <v>515000</v>
      </c>
      <c r="E2240" s="61" t="s">
        <v>9</v>
      </c>
      <c r="F2240" s="61"/>
      <c r="G2240" s="68" t="s">
        <v>1781</v>
      </c>
    </row>
    <row r="2241" spans="1:7" x14ac:dyDescent="0.25">
      <c r="A2241" s="67">
        <v>45271</v>
      </c>
      <c r="B2241" s="59">
        <v>473</v>
      </c>
      <c r="C2241" s="60" t="s">
        <v>1780</v>
      </c>
      <c r="D2241" s="61">
        <v>6857534</v>
      </c>
      <c r="E2241" s="61" t="s">
        <v>9</v>
      </c>
      <c r="F2241" s="61"/>
      <c r="G2241" s="68" t="s">
        <v>1781</v>
      </c>
    </row>
    <row r="2242" spans="1:7" x14ac:dyDescent="0.25">
      <c r="A2242" s="67">
        <v>45271</v>
      </c>
      <c r="B2242" s="59">
        <v>590</v>
      </c>
      <c r="C2242" s="60" t="s">
        <v>1780</v>
      </c>
      <c r="D2242" s="61">
        <v>3671800.48</v>
      </c>
      <c r="E2242" s="61" t="s">
        <v>9</v>
      </c>
      <c r="F2242" s="61"/>
      <c r="G2242" s="68" t="s">
        <v>1781</v>
      </c>
    </row>
    <row r="2243" spans="1:7" x14ac:dyDescent="0.25">
      <c r="A2243" s="67">
        <v>45271</v>
      </c>
      <c r="B2243" s="59">
        <v>497</v>
      </c>
      <c r="C2243" s="60" t="s">
        <v>1780</v>
      </c>
      <c r="D2243" s="61">
        <v>1293797.6000000001</v>
      </c>
      <c r="E2243" s="61" t="s">
        <v>9</v>
      </c>
      <c r="F2243" s="61"/>
      <c r="G2243" s="68" t="s">
        <v>1781</v>
      </c>
    </row>
    <row r="2244" spans="1:7" x14ac:dyDescent="0.25">
      <c r="A2244" s="67">
        <v>45280</v>
      </c>
      <c r="B2244" s="59" t="s">
        <v>1728</v>
      </c>
      <c r="C2244" s="60" t="s">
        <v>1067</v>
      </c>
      <c r="D2244" s="61">
        <v>114480</v>
      </c>
      <c r="E2244" s="61" t="s">
        <v>9</v>
      </c>
      <c r="F2244" s="61"/>
      <c r="G2244" s="68" t="s">
        <v>1070</v>
      </c>
    </row>
    <row r="2245" spans="1:7" x14ac:dyDescent="0.25">
      <c r="A2245" s="67">
        <v>45287</v>
      </c>
      <c r="B2245" s="59">
        <v>5982</v>
      </c>
      <c r="C2245" s="60" t="s">
        <v>1475</v>
      </c>
      <c r="D2245" s="61">
        <v>24980.07</v>
      </c>
      <c r="E2245" s="61" t="s">
        <v>9</v>
      </c>
      <c r="F2245" s="61"/>
      <c r="G2245" s="68" t="s">
        <v>1153</v>
      </c>
    </row>
    <row r="2246" spans="1:7" x14ac:dyDescent="0.25">
      <c r="A2246" s="67">
        <v>45291</v>
      </c>
      <c r="B2246" s="59">
        <v>495</v>
      </c>
      <c r="C2246" s="60" t="s">
        <v>1789</v>
      </c>
      <c r="D2246" s="61">
        <v>281787.40000000002</v>
      </c>
      <c r="E2246" s="61" t="s">
        <v>23</v>
      </c>
      <c r="F2246" s="61"/>
      <c r="G2246" s="68" t="s">
        <v>1158</v>
      </c>
    </row>
    <row r="2247" spans="1:7" x14ac:dyDescent="0.25">
      <c r="A2247" s="67">
        <v>45291</v>
      </c>
      <c r="B2247" s="59">
        <v>496</v>
      </c>
      <c r="C2247" s="60" t="s">
        <v>1789</v>
      </c>
      <c r="D2247" s="61">
        <v>365753</v>
      </c>
      <c r="E2247" s="61" t="s">
        <v>23</v>
      </c>
      <c r="F2247" s="61"/>
      <c r="G2247" s="68" t="s">
        <v>1158</v>
      </c>
    </row>
    <row r="2248" spans="1:7" x14ac:dyDescent="0.25">
      <c r="A2248" s="67">
        <v>45291</v>
      </c>
      <c r="B2248" s="59">
        <v>101</v>
      </c>
      <c r="C2248" s="60" t="s">
        <v>1790</v>
      </c>
      <c r="D2248" s="61">
        <v>428368</v>
      </c>
      <c r="E2248" s="61" t="s">
        <v>9</v>
      </c>
      <c r="F2248" s="61"/>
      <c r="G2248" s="68" t="s">
        <v>1577</v>
      </c>
    </row>
    <row r="2249" spans="1:7" x14ac:dyDescent="0.25">
      <c r="A2249" s="67">
        <v>45291</v>
      </c>
      <c r="B2249" s="59" t="s">
        <v>1791</v>
      </c>
      <c r="C2249" s="60" t="s">
        <v>1780</v>
      </c>
      <c r="D2249" s="61">
        <v>2275062.6</v>
      </c>
      <c r="E2249" s="61" t="s">
        <v>9</v>
      </c>
      <c r="F2249" s="61"/>
      <c r="G2249" s="68" t="s">
        <v>1781</v>
      </c>
    </row>
    <row r="2250" spans="1:7" x14ac:dyDescent="0.25">
      <c r="A2250" s="67">
        <v>45173</v>
      </c>
      <c r="B2250" s="59">
        <v>455</v>
      </c>
      <c r="C2250" s="60" t="s">
        <v>1792</v>
      </c>
      <c r="D2250" s="61">
        <v>40000</v>
      </c>
      <c r="E2250" s="61" t="s">
        <v>9</v>
      </c>
      <c r="F2250" s="61" t="s">
        <v>1793</v>
      </c>
      <c r="G2250" s="68" t="s">
        <v>1425</v>
      </c>
    </row>
    <row r="2251" spans="1:7" x14ac:dyDescent="0.25">
      <c r="A2251" s="67">
        <v>45179</v>
      </c>
      <c r="B2251" s="59"/>
      <c r="C2251" s="60" t="s">
        <v>1424</v>
      </c>
      <c r="D2251" s="61">
        <v>36000</v>
      </c>
      <c r="E2251" s="61" t="s">
        <v>23</v>
      </c>
      <c r="F2251" s="61" t="s">
        <v>772</v>
      </c>
      <c r="G2251" s="68" t="s">
        <v>1425</v>
      </c>
    </row>
    <row r="2252" spans="1:7" x14ac:dyDescent="0.25">
      <c r="A2252" s="67">
        <v>45218</v>
      </c>
      <c r="B2252" s="59">
        <v>3462</v>
      </c>
      <c r="C2252" s="60" t="s">
        <v>1794</v>
      </c>
      <c r="D2252" s="61">
        <v>14000</v>
      </c>
      <c r="E2252" s="61" t="s">
        <v>9</v>
      </c>
      <c r="F2252" s="61" t="s">
        <v>1795</v>
      </c>
      <c r="G2252" s="68" t="s">
        <v>193</v>
      </c>
    </row>
    <row r="2253" spans="1:7" x14ac:dyDescent="0.25">
      <c r="A2253" s="67">
        <v>45232</v>
      </c>
      <c r="B2253" s="59">
        <v>844</v>
      </c>
      <c r="C2253" s="60" t="s">
        <v>1696</v>
      </c>
      <c r="D2253" s="61">
        <v>2200</v>
      </c>
      <c r="E2253" s="61" t="s">
        <v>23</v>
      </c>
      <c r="F2253" s="61" t="s">
        <v>1796</v>
      </c>
      <c r="G2253" s="68" t="s">
        <v>1070</v>
      </c>
    </row>
    <row r="2254" spans="1:7" x14ac:dyDescent="0.25">
      <c r="A2254" s="67">
        <v>45291</v>
      </c>
      <c r="B2254" s="59" t="s">
        <v>1797</v>
      </c>
      <c r="C2254" s="60" t="s">
        <v>1798</v>
      </c>
      <c r="D2254" s="61">
        <v>3734</v>
      </c>
      <c r="E2254" s="61" t="s">
        <v>9</v>
      </c>
      <c r="F2254" s="61" t="s">
        <v>1793</v>
      </c>
      <c r="G2254" s="68" t="s">
        <v>1425</v>
      </c>
    </row>
    <row r="2255" spans="1:7" x14ac:dyDescent="0.25">
      <c r="A2255" s="67">
        <v>45291</v>
      </c>
      <c r="B2255" s="59" t="s">
        <v>1799</v>
      </c>
      <c r="C2255" s="60" t="s">
        <v>1800</v>
      </c>
      <c r="D2255" s="61">
        <v>36300</v>
      </c>
      <c r="E2255" s="61" t="s">
        <v>9</v>
      </c>
      <c r="F2255" s="61"/>
      <c r="G2255" s="68" t="s">
        <v>1070</v>
      </c>
    </row>
    <row r="2256" spans="1:7" x14ac:dyDescent="0.25">
      <c r="A2256" s="67">
        <v>45141</v>
      </c>
      <c r="B2256" s="59">
        <v>309</v>
      </c>
      <c r="C2256" s="60" t="s">
        <v>1801</v>
      </c>
      <c r="D2256" s="61">
        <v>205300</v>
      </c>
      <c r="E2256" s="61" t="s">
        <v>9</v>
      </c>
      <c r="F2256" s="61"/>
      <c r="G2256" s="68" t="s">
        <v>1802</v>
      </c>
    </row>
    <row r="2257" spans="1:7" x14ac:dyDescent="0.25">
      <c r="A2257" s="67">
        <v>45141</v>
      </c>
      <c r="B2257" s="59">
        <v>312</v>
      </c>
      <c r="C2257" s="60" t="s">
        <v>1801</v>
      </c>
      <c r="D2257" s="61">
        <v>23000</v>
      </c>
      <c r="E2257" s="61" t="s">
        <v>9</v>
      </c>
      <c r="F2257" s="61"/>
      <c r="G2257" s="68" t="s">
        <v>1802</v>
      </c>
    </row>
    <row r="2258" spans="1:7" x14ac:dyDescent="0.25">
      <c r="A2258" s="67">
        <v>45141</v>
      </c>
      <c r="B2258" s="59">
        <v>310</v>
      </c>
      <c r="C2258" s="60" t="s">
        <v>1801</v>
      </c>
      <c r="D2258" s="61">
        <v>144050</v>
      </c>
      <c r="E2258" s="61" t="s">
        <v>9</v>
      </c>
      <c r="F2258" s="61"/>
      <c r="G2258" s="68" t="s">
        <v>1802</v>
      </c>
    </row>
    <row r="2259" spans="1:7" x14ac:dyDescent="0.25">
      <c r="A2259" s="67">
        <v>45141</v>
      </c>
      <c r="B2259" s="59">
        <v>311</v>
      </c>
      <c r="C2259" s="60" t="s">
        <v>1801</v>
      </c>
      <c r="D2259" s="61">
        <v>95400</v>
      </c>
      <c r="E2259" s="61" t="s">
        <v>9</v>
      </c>
      <c r="F2259" s="61"/>
      <c r="G2259" s="68" t="s">
        <v>1802</v>
      </c>
    </row>
    <row r="2260" spans="1:7" x14ac:dyDescent="0.25">
      <c r="A2260" s="67">
        <v>45173</v>
      </c>
      <c r="B2260" s="59">
        <v>10</v>
      </c>
      <c r="C2260" s="60" t="s">
        <v>1801</v>
      </c>
      <c r="D2260" s="61">
        <v>325500</v>
      </c>
      <c r="E2260" s="61" t="s">
        <v>9</v>
      </c>
      <c r="F2260" s="61"/>
      <c r="G2260" s="68" t="s">
        <v>1802</v>
      </c>
    </row>
    <row r="2261" spans="1:7" x14ac:dyDescent="0.25">
      <c r="A2261" s="67">
        <v>45232</v>
      </c>
      <c r="B2261" s="59">
        <v>361</v>
      </c>
      <c r="C2261" s="60" t="s">
        <v>1801</v>
      </c>
      <c r="D2261" s="61">
        <v>81300</v>
      </c>
      <c r="E2261" s="61" t="s">
        <v>9</v>
      </c>
      <c r="F2261" s="61"/>
      <c r="G2261" s="68" t="s">
        <v>1802</v>
      </c>
    </row>
    <row r="2262" spans="1:7" x14ac:dyDescent="0.25">
      <c r="A2262" s="67">
        <v>45239</v>
      </c>
      <c r="B2262" s="59">
        <v>365</v>
      </c>
      <c r="C2262" s="60" t="s">
        <v>1801</v>
      </c>
      <c r="D2262" s="61">
        <v>66300</v>
      </c>
      <c r="E2262" s="61" t="s">
        <v>9</v>
      </c>
      <c r="F2262" s="61"/>
      <c r="G2262" s="68" t="s">
        <v>1802</v>
      </c>
    </row>
    <row r="2263" spans="1:7" x14ac:dyDescent="0.25">
      <c r="A2263" s="67">
        <v>45239</v>
      </c>
      <c r="B2263" s="59">
        <v>114</v>
      </c>
      <c r="C2263" s="60" t="s">
        <v>1803</v>
      </c>
      <c r="D2263" s="61">
        <v>14400</v>
      </c>
      <c r="E2263" s="61" t="s">
        <v>9</v>
      </c>
      <c r="F2263" s="61"/>
      <c r="G2263" s="68" t="s">
        <v>1802</v>
      </c>
    </row>
    <row r="2264" spans="1:7" x14ac:dyDescent="0.25">
      <c r="A2264" s="67">
        <v>45239</v>
      </c>
      <c r="B2264" s="59">
        <v>363</v>
      </c>
      <c r="C2264" s="60" t="s">
        <v>1801</v>
      </c>
      <c r="D2264" s="61">
        <v>270960</v>
      </c>
      <c r="E2264" s="61" t="s">
        <v>9</v>
      </c>
      <c r="F2264" s="61"/>
      <c r="G2264" s="68" t="s">
        <v>1802</v>
      </c>
    </row>
    <row r="2265" spans="1:7" x14ac:dyDescent="0.25">
      <c r="A2265" s="67">
        <v>45270</v>
      </c>
      <c r="B2265" s="63">
        <v>234</v>
      </c>
      <c r="C2265" s="60" t="s">
        <v>1152</v>
      </c>
      <c r="D2265" s="61">
        <v>650000</v>
      </c>
      <c r="E2265" s="61" t="s">
        <v>9</v>
      </c>
      <c r="F2265" s="61"/>
      <c r="G2265" s="68" t="s">
        <v>1153</v>
      </c>
    </row>
    <row r="2266" spans="1:7" x14ac:dyDescent="0.25">
      <c r="A2266" s="67">
        <v>45238</v>
      </c>
      <c r="B2266" s="59" t="s">
        <v>1804</v>
      </c>
      <c r="C2266" s="60" t="s">
        <v>1620</v>
      </c>
      <c r="D2266" s="61">
        <v>60000</v>
      </c>
      <c r="E2266" s="61" t="s">
        <v>9</v>
      </c>
      <c r="F2266" s="61"/>
      <c r="G2266" s="68" t="s">
        <v>1093</v>
      </c>
    </row>
    <row r="2267" spans="1:7" x14ac:dyDescent="0.25">
      <c r="A2267" s="67">
        <v>45238</v>
      </c>
      <c r="B2267" s="59" t="s">
        <v>1805</v>
      </c>
      <c r="C2267" s="60" t="s">
        <v>1806</v>
      </c>
      <c r="D2267" s="61">
        <v>4000</v>
      </c>
      <c r="E2267" s="61" t="s">
        <v>9</v>
      </c>
      <c r="F2267" s="61"/>
      <c r="G2267" s="68" t="s">
        <v>1070</v>
      </c>
    </row>
    <row r="2268" spans="1:7" x14ac:dyDescent="0.25">
      <c r="A2268" s="67">
        <v>45238</v>
      </c>
      <c r="B2268" s="59">
        <v>1154</v>
      </c>
      <c r="C2268" s="60" t="s">
        <v>1807</v>
      </c>
      <c r="D2268" s="61">
        <v>169944</v>
      </c>
      <c r="E2268" s="61" t="s">
        <v>9</v>
      </c>
      <c r="F2268" s="61"/>
      <c r="G2268" s="68" t="s">
        <v>1070</v>
      </c>
    </row>
    <row r="2269" spans="1:7" x14ac:dyDescent="0.25">
      <c r="A2269" s="67">
        <v>45262</v>
      </c>
      <c r="B2269" s="59" t="s">
        <v>1808</v>
      </c>
      <c r="C2269" s="60" t="s">
        <v>1219</v>
      </c>
      <c r="D2269" s="61">
        <v>2043354</v>
      </c>
      <c r="E2269" s="61" t="s">
        <v>9</v>
      </c>
      <c r="F2269" s="61"/>
      <c r="G2269" s="68" t="s">
        <v>1087</v>
      </c>
    </row>
    <row r="2270" spans="1:7" x14ac:dyDescent="0.25">
      <c r="A2270" s="67">
        <v>45262</v>
      </c>
      <c r="B2270" s="59">
        <v>8</v>
      </c>
      <c r="C2270" s="60" t="s">
        <v>1190</v>
      </c>
      <c r="D2270" s="61">
        <v>948314</v>
      </c>
      <c r="E2270" s="61" t="s">
        <v>9</v>
      </c>
      <c r="F2270" s="61"/>
      <c r="G2270" s="68" t="s">
        <v>1070</v>
      </c>
    </row>
    <row r="2271" spans="1:7" x14ac:dyDescent="0.25">
      <c r="A2271" s="67">
        <v>45264</v>
      </c>
      <c r="B2271" s="59" t="s">
        <v>1809</v>
      </c>
      <c r="C2271" s="60" t="s">
        <v>1219</v>
      </c>
      <c r="D2271" s="61">
        <v>2274402.83</v>
      </c>
      <c r="E2271" s="61" t="s">
        <v>9</v>
      </c>
      <c r="F2271" s="61"/>
      <c r="G2271" s="68" t="s">
        <v>1087</v>
      </c>
    </row>
    <row r="2272" spans="1:7" x14ac:dyDescent="0.25">
      <c r="A2272" s="67">
        <v>45287</v>
      </c>
      <c r="B2272" s="59">
        <v>29</v>
      </c>
      <c r="C2272" s="60" t="s">
        <v>72</v>
      </c>
      <c r="D2272" s="61">
        <v>1021087.29</v>
      </c>
      <c r="E2272" s="61" t="s">
        <v>9</v>
      </c>
      <c r="F2272" s="61"/>
      <c r="G2272" s="68" t="s">
        <v>1132</v>
      </c>
    </row>
    <row r="2273" spans="1:7" x14ac:dyDescent="0.25">
      <c r="A2273" s="67">
        <v>45287</v>
      </c>
      <c r="B2273" s="59">
        <v>27100195</v>
      </c>
      <c r="C2273" s="60" t="s">
        <v>1810</v>
      </c>
      <c r="D2273" s="61">
        <v>3500</v>
      </c>
      <c r="E2273" s="61" t="s">
        <v>9</v>
      </c>
      <c r="F2273" s="61"/>
      <c r="G2273" s="68" t="s">
        <v>1093</v>
      </c>
    </row>
    <row r="2274" spans="1:7" x14ac:dyDescent="0.25">
      <c r="A2274" s="67">
        <v>45287</v>
      </c>
      <c r="B2274" s="59">
        <v>27100652</v>
      </c>
      <c r="C2274" s="60" t="s">
        <v>1810</v>
      </c>
      <c r="D2274" s="61">
        <v>3500</v>
      </c>
      <c r="E2274" s="61" t="s">
        <v>9</v>
      </c>
      <c r="F2274" s="61"/>
      <c r="G2274" s="68" t="s">
        <v>1093</v>
      </c>
    </row>
    <row r="2275" spans="1:7" x14ac:dyDescent="0.25">
      <c r="A2275" s="67">
        <v>45287</v>
      </c>
      <c r="B2275" s="59">
        <v>27110742</v>
      </c>
      <c r="C2275" s="60" t="s">
        <v>1810</v>
      </c>
      <c r="D2275" s="61">
        <v>3500</v>
      </c>
      <c r="E2275" s="61" t="s">
        <v>9</v>
      </c>
      <c r="F2275" s="61"/>
      <c r="G2275" s="68" t="s">
        <v>1093</v>
      </c>
    </row>
    <row r="2276" spans="1:7" x14ac:dyDescent="0.25">
      <c r="A2276" s="67">
        <v>45287</v>
      </c>
      <c r="B2276" s="59">
        <v>27120507</v>
      </c>
      <c r="C2276" s="60" t="s">
        <v>1810</v>
      </c>
      <c r="D2276" s="61">
        <v>5450</v>
      </c>
      <c r="E2276" s="61" t="s">
        <v>9</v>
      </c>
      <c r="F2276" s="61"/>
      <c r="G2276" s="68" t="s">
        <v>1093</v>
      </c>
    </row>
    <row r="2277" spans="1:7" x14ac:dyDescent="0.25">
      <c r="A2277" s="67">
        <v>45287</v>
      </c>
      <c r="B2277" s="59">
        <v>27120281</v>
      </c>
      <c r="C2277" s="60" t="s">
        <v>1810</v>
      </c>
      <c r="D2277" s="61">
        <v>7500</v>
      </c>
      <c r="E2277" s="61" t="s">
        <v>9</v>
      </c>
      <c r="F2277" s="61"/>
      <c r="G2277" s="68" t="s">
        <v>1093</v>
      </c>
    </row>
    <row r="2278" spans="1:7" x14ac:dyDescent="0.25">
      <c r="A2278" s="67">
        <v>45291</v>
      </c>
      <c r="B2278" s="59">
        <v>165</v>
      </c>
      <c r="C2278" s="60" t="s">
        <v>1811</v>
      </c>
      <c r="D2278" s="61">
        <v>75000</v>
      </c>
      <c r="E2278" s="61" t="s">
        <v>9</v>
      </c>
      <c r="F2278" s="61"/>
      <c r="G2278" s="68" t="s">
        <v>1070</v>
      </c>
    </row>
    <row r="2279" spans="1:7" x14ac:dyDescent="0.25">
      <c r="A2279" s="67">
        <v>45291</v>
      </c>
      <c r="B2279" s="59" t="s">
        <v>1812</v>
      </c>
      <c r="C2279" s="60" t="s">
        <v>1067</v>
      </c>
      <c r="D2279" s="61">
        <v>9127938.5399999991</v>
      </c>
      <c r="E2279" s="61" t="s">
        <v>9</v>
      </c>
      <c r="F2279" s="61"/>
      <c r="G2279" s="68" t="s">
        <v>1070</v>
      </c>
    </row>
    <row r="2280" spans="1:7" x14ac:dyDescent="0.25">
      <c r="A2280" s="67">
        <v>45291</v>
      </c>
      <c r="B2280" s="59" t="s">
        <v>1813</v>
      </c>
      <c r="C2280" s="60" t="s">
        <v>1067</v>
      </c>
      <c r="D2280" s="61">
        <v>21166270.309999999</v>
      </c>
      <c r="E2280" s="61" t="s">
        <v>9</v>
      </c>
      <c r="F2280" s="61"/>
      <c r="G2280" s="68" t="s">
        <v>1070</v>
      </c>
    </row>
    <row r="2281" spans="1:7" x14ac:dyDescent="0.25">
      <c r="A2281" s="67">
        <v>45291</v>
      </c>
      <c r="B2281" s="59" t="s">
        <v>1814</v>
      </c>
      <c r="C2281" s="60" t="s">
        <v>1067</v>
      </c>
      <c r="D2281" s="61">
        <v>17530570.82</v>
      </c>
      <c r="E2281" s="61" t="s">
        <v>9</v>
      </c>
      <c r="F2281" s="61"/>
      <c r="G2281" s="68" t="s">
        <v>1070</v>
      </c>
    </row>
    <row r="2282" spans="1:7" x14ac:dyDescent="0.25">
      <c r="A2282" s="67">
        <v>45291</v>
      </c>
      <c r="B2282" s="59" t="s">
        <v>1815</v>
      </c>
      <c r="C2282" s="60" t="s">
        <v>1067</v>
      </c>
      <c r="D2282" s="61">
        <v>33372043.27</v>
      </c>
      <c r="E2282" s="61" t="s">
        <v>9</v>
      </c>
      <c r="F2282" s="61"/>
      <c r="G2282" s="68" t="s">
        <v>1070</v>
      </c>
    </row>
    <row r="2283" spans="1:7" x14ac:dyDescent="0.25">
      <c r="A2283" s="67">
        <v>45291</v>
      </c>
      <c r="B2283" s="59" t="s">
        <v>1816</v>
      </c>
      <c r="C2283" s="60" t="s">
        <v>1067</v>
      </c>
      <c r="D2283" s="61">
        <v>16562083.77</v>
      </c>
      <c r="E2283" s="61" t="s">
        <v>9</v>
      </c>
      <c r="F2283" s="61"/>
      <c r="G2283" s="68" t="s">
        <v>1070</v>
      </c>
    </row>
    <row r="2284" spans="1:7" x14ac:dyDescent="0.25">
      <c r="A2284" s="67">
        <v>45291</v>
      </c>
      <c r="B2284" s="59" t="s">
        <v>1817</v>
      </c>
      <c r="C2284" s="60" t="s">
        <v>1620</v>
      </c>
      <c r="D2284" s="61">
        <v>60000</v>
      </c>
      <c r="E2284" s="61" t="s">
        <v>9</v>
      </c>
      <c r="F2284" s="61"/>
      <c r="G2284" s="68" t="s">
        <v>1093</v>
      </c>
    </row>
    <row r="2285" spans="1:7" x14ac:dyDescent="0.25">
      <c r="A2285" s="67">
        <v>45291</v>
      </c>
      <c r="B2285" s="59" t="s">
        <v>1818</v>
      </c>
      <c r="C2285" s="60" t="s">
        <v>1819</v>
      </c>
      <c r="D2285" s="61">
        <v>97364</v>
      </c>
      <c r="E2285" s="61" t="s">
        <v>9</v>
      </c>
      <c r="F2285" s="61"/>
      <c r="G2285" s="68" t="s">
        <v>1637</v>
      </c>
    </row>
    <row r="2286" spans="1:7" x14ac:dyDescent="0.25">
      <c r="A2286" s="67">
        <v>45291</v>
      </c>
      <c r="B2286" s="59" t="s">
        <v>1820</v>
      </c>
      <c r="C2286" s="60" t="s">
        <v>1806</v>
      </c>
      <c r="D2286" s="61">
        <v>11500</v>
      </c>
      <c r="E2286" s="61" t="s">
        <v>9</v>
      </c>
      <c r="F2286" s="61"/>
      <c r="G2286" s="68" t="s">
        <v>1070</v>
      </c>
    </row>
    <row r="2287" spans="1:7" ht="15.75" thickBot="1" x14ac:dyDescent="0.3">
      <c r="A2287" s="69">
        <v>45291</v>
      </c>
      <c r="B2287" s="64" t="s">
        <v>1821</v>
      </c>
      <c r="C2287" s="65" t="s">
        <v>1822</v>
      </c>
      <c r="D2287" s="66">
        <v>85000</v>
      </c>
      <c r="E2287" s="66" t="s">
        <v>9</v>
      </c>
      <c r="F2287" s="66"/>
      <c r="G2287" s="70" t="s">
        <v>1070</v>
      </c>
    </row>
    <row r="1048576" spans="7:7" x14ac:dyDescent="0.25">
      <c r="G1048576" s="32"/>
    </row>
  </sheetData>
  <mergeCells count="2">
    <mergeCell ref="A2:F2"/>
    <mergeCell ref="G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opLeftCell="A609" workbookViewId="0">
      <selection activeCell="C627" sqref="C627"/>
    </sheetView>
  </sheetViews>
  <sheetFormatPr defaultRowHeight="15" x14ac:dyDescent="0.25"/>
  <cols>
    <col min="1" max="2" width="15" customWidth="1"/>
    <col min="3" max="3" width="40.28515625" customWidth="1"/>
    <col min="4" max="4" width="15.140625" customWidth="1"/>
    <col min="5" max="5" width="17.28515625" customWidth="1"/>
    <col min="6" max="6" width="32.140625" customWidth="1"/>
    <col min="7" max="7" width="25.7109375" customWidth="1"/>
  </cols>
  <sheetData>
    <row r="1" spans="1:7" ht="30" x14ac:dyDescent="0.25">
      <c r="A1" s="54" t="s">
        <v>0</v>
      </c>
      <c r="B1" s="55" t="s">
        <v>1</v>
      </c>
      <c r="C1" s="56" t="s">
        <v>2</v>
      </c>
      <c r="D1" s="45" t="s">
        <v>3</v>
      </c>
      <c r="E1" s="45" t="s">
        <v>1861</v>
      </c>
      <c r="F1" s="57" t="s">
        <v>5</v>
      </c>
      <c r="G1" s="45" t="s">
        <v>1862</v>
      </c>
    </row>
    <row r="2" spans="1:7" x14ac:dyDescent="0.25">
      <c r="A2" s="46">
        <v>45031</v>
      </c>
      <c r="B2" s="18" t="s">
        <v>1426</v>
      </c>
      <c r="C2" s="8" t="s">
        <v>462</v>
      </c>
      <c r="D2" s="9">
        <v>138000</v>
      </c>
      <c r="E2" s="9" t="s">
        <v>23</v>
      </c>
      <c r="F2" s="9" t="s">
        <v>25</v>
      </c>
      <c r="G2" s="9" t="s">
        <v>456</v>
      </c>
    </row>
    <row r="3" spans="1:7" x14ac:dyDescent="0.25">
      <c r="A3" s="46">
        <v>45033</v>
      </c>
      <c r="B3" s="18" t="s">
        <v>1427</v>
      </c>
      <c r="C3" s="8" t="s">
        <v>1428</v>
      </c>
      <c r="D3" s="9">
        <v>325000</v>
      </c>
      <c r="E3" s="9" t="s">
        <v>23</v>
      </c>
      <c r="F3" s="9" t="s">
        <v>1429</v>
      </c>
      <c r="G3" s="9" t="s">
        <v>456</v>
      </c>
    </row>
    <row r="4" spans="1:7" x14ac:dyDescent="0.25">
      <c r="A4" s="46">
        <v>45077</v>
      </c>
      <c r="B4" s="18">
        <v>35</v>
      </c>
      <c r="C4" s="8" t="s">
        <v>420</v>
      </c>
      <c r="D4" s="9">
        <v>4000</v>
      </c>
      <c r="E4" s="9" t="s">
        <v>23</v>
      </c>
      <c r="F4" s="9" t="s">
        <v>25</v>
      </c>
      <c r="G4" s="9" t="s">
        <v>456</v>
      </c>
    </row>
    <row r="5" spans="1:7" x14ac:dyDescent="0.25">
      <c r="A5" s="46">
        <v>45077</v>
      </c>
      <c r="B5" s="18" t="s">
        <v>1430</v>
      </c>
      <c r="C5" s="8" t="s">
        <v>1066</v>
      </c>
      <c r="D5" s="9">
        <v>12500</v>
      </c>
      <c r="E5" s="9" t="s">
        <v>23</v>
      </c>
      <c r="F5" s="9" t="s">
        <v>25</v>
      </c>
      <c r="G5" s="9" t="s">
        <v>456</v>
      </c>
    </row>
    <row r="6" spans="1:7" x14ac:dyDescent="0.25">
      <c r="A6" s="46">
        <v>45089</v>
      </c>
      <c r="B6" s="18" t="s">
        <v>1431</v>
      </c>
      <c r="C6" s="8" t="s">
        <v>1066</v>
      </c>
      <c r="D6" s="9">
        <v>25000</v>
      </c>
      <c r="E6" s="9" t="s">
        <v>23</v>
      </c>
      <c r="F6" s="9" t="s">
        <v>25</v>
      </c>
      <c r="G6" s="9" t="s">
        <v>456</v>
      </c>
    </row>
    <row r="7" spans="1:7" x14ac:dyDescent="0.25">
      <c r="A7" s="46">
        <v>45118</v>
      </c>
      <c r="B7" s="18" t="s">
        <v>1432</v>
      </c>
      <c r="C7" s="8" t="s">
        <v>1066</v>
      </c>
      <c r="D7" s="9">
        <v>12000</v>
      </c>
      <c r="E7" s="9" t="s">
        <v>23</v>
      </c>
      <c r="F7" s="9" t="s">
        <v>25</v>
      </c>
      <c r="G7" s="9" t="s">
        <v>456</v>
      </c>
    </row>
    <row r="8" spans="1:7" x14ac:dyDescent="0.25">
      <c r="A8" s="46">
        <v>45119</v>
      </c>
      <c r="B8" s="18">
        <v>125</v>
      </c>
      <c r="C8" s="8" t="s">
        <v>462</v>
      </c>
      <c r="D8" s="9">
        <v>18000</v>
      </c>
      <c r="E8" s="9" t="s">
        <v>23</v>
      </c>
      <c r="F8" s="9" t="s">
        <v>25</v>
      </c>
      <c r="G8" s="9" t="s">
        <v>456</v>
      </c>
    </row>
    <row r="9" spans="1:7" x14ac:dyDescent="0.25">
      <c r="A9" s="46">
        <v>45138</v>
      </c>
      <c r="B9" s="19">
        <v>6000</v>
      </c>
      <c r="C9" s="8" t="s">
        <v>1433</v>
      </c>
      <c r="D9" s="9">
        <v>502350.14</v>
      </c>
      <c r="E9" s="9" t="s">
        <v>9</v>
      </c>
      <c r="F9" s="9" t="s">
        <v>1434</v>
      </c>
      <c r="G9" s="9" t="s">
        <v>289</v>
      </c>
    </row>
    <row r="10" spans="1:7" x14ac:dyDescent="0.25">
      <c r="A10" s="46">
        <v>45141</v>
      </c>
      <c r="B10" s="18">
        <v>127</v>
      </c>
      <c r="C10" s="8" t="s">
        <v>420</v>
      </c>
      <c r="D10" s="9">
        <v>2000</v>
      </c>
      <c r="E10" s="9" t="s">
        <v>23</v>
      </c>
      <c r="F10" s="9" t="s">
        <v>25</v>
      </c>
      <c r="G10" s="9" t="s">
        <v>456</v>
      </c>
    </row>
    <row r="11" spans="1:7" x14ac:dyDescent="0.25">
      <c r="A11" s="46">
        <v>45156</v>
      </c>
      <c r="B11" s="18">
        <v>133</v>
      </c>
      <c r="C11" s="8" t="s">
        <v>420</v>
      </c>
      <c r="D11" s="9">
        <v>2000</v>
      </c>
      <c r="E11" s="9" t="s">
        <v>23</v>
      </c>
      <c r="F11" s="9" t="s">
        <v>25</v>
      </c>
      <c r="G11" s="9" t="s">
        <v>456</v>
      </c>
    </row>
    <row r="12" spans="1:7" x14ac:dyDescent="0.25">
      <c r="A12" s="46">
        <v>45176</v>
      </c>
      <c r="B12" s="18" t="s">
        <v>1435</v>
      </c>
      <c r="C12" s="8" t="s">
        <v>83</v>
      </c>
      <c r="D12" s="9">
        <v>60000</v>
      </c>
      <c r="E12" s="9" t="s">
        <v>23</v>
      </c>
      <c r="F12" s="9" t="s">
        <v>25</v>
      </c>
      <c r="G12" s="9" t="s">
        <v>456</v>
      </c>
    </row>
    <row r="13" spans="1:7" x14ac:dyDescent="0.25">
      <c r="A13" s="46">
        <v>45183</v>
      </c>
      <c r="B13" s="18">
        <v>23240709008</v>
      </c>
      <c r="C13" s="8" t="s">
        <v>1436</v>
      </c>
      <c r="D13" s="9">
        <v>55000</v>
      </c>
      <c r="E13" s="9" t="s">
        <v>23</v>
      </c>
      <c r="F13" s="9" t="s">
        <v>25</v>
      </c>
      <c r="G13" s="9" t="s">
        <v>456</v>
      </c>
    </row>
    <row r="14" spans="1:7" x14ac:dyDescent="0.25">
      <c r="A14" s="46">
        <v>45186</v>
      </c>
      <c r="B14" s="18">
        <v>140</v>
      </c>
      <c r="C14" s="8" t="s">
        <v>420</v>
      </c>
      <c r="D14" s="9">
        <v>2500</v>
      </c>
      <c r="E14" s="9" t="s">
        <v>23</v>
      </c>
      <c r="F14" s="9" t="s">
        <v>25</v>
      </c>
      <c r="G14" s="9" t="s">
        <v>456</v>
      </c>
    </row>
    <row r="15" spans="1:7" x14ac:dyDescent="0.25">
      <c r="A15" s="46">
        <v>45186</v>
      </c>
      <c r="B15" s="18">
        <v>1</v>
      </c>
      <c r="C15" s="8" t="s">
        <v>1437</v>
      </c>
      <c r="D15" s="9">
        <v>65000</v>
      </c>
      <c r="E15" s="9" t="s">
        <v>23</v>
      </c>
      <c r="F15" s="9" t="s">
        <v>25</v>
      </c>
      <c r="G15" s="9" t="s">
        <v>456</v>
      </c>
    </row>
    <row r="16" spans="1:7" x14ac:dyDescent="0.25">
      <c r="A16" s="46">
        <v>45214</v>
      </c>
      <c r="B16" s="18">
        <v>228</v>
      </c>
      <c r="C16" s="8" t="s">
        <v>462</v>
      </c>
      <c r="D16" s="9">
        <v>18000</v>
      </c>
      <c r="E16" s="9" t="s">
        <v>23</v>
      </c>
      <c r="F16" s="9" t="s">
        <v>25</v>
      </c>
      <c r="G16" s="9" t="s">
        <v>456</v>
      </c>
    </row>
    <row r="17" spans="1:7" x14ac:dyDescent="0.25">
      <c r="A17" s="46">
        <v>45214</v>
      </c>
      <c r="B17" s="18">
        <v>244</v>
      </c>
      <c r="C17" s="8" t="s">
        <v>462</v>
      </c>
      <c r="D17" s="9">
        <v>40000</v>
      </c>
      <c r="E17" s="9" t="s">
        <v>23</v>
      </c>
      <c r="F17" s="9" t="s">
        <v>25</v>
      </c>
      <c r="G17" s="9" t="s">
        <v>456</v>
      </c>
    </row>
    <row r="18" spans="1:7" x14ac:dyDescent="0.25">
      <c r="A18" s="46">
        <v>45223</v>
      </c>
      <c r="B18" s="18">
        <v>193</v>
      </c>
      <c r="C18" s="8" t="s">
        <v>420</v>
      </c>
      <c r="D18" s="9">
        <v>8000</v>
      </c>
      <c r="E18" s="9" t="s">
        <v>23</v>
      </c>
      <c r="F18" s="9" t="s">
        <v>25</v>
      </c>
      <c r="G18" s="9" t="s">
        <v>456</v>
      </c>
    </row>
    <row r="19" spans="1:7" x14ac:dyDescent="0.25">
      <c r="A19" s="46">
        <v>45250</v>
      </c>
      <c r="B19" s="18">
        <v>53</v>
      </c>
      <c r="C19" s="8" t="s">
        <v>1438</v>
      </c>
      <c r="D19" s="9">
        <v>40000</v>
      </c>
      <c r="E19" s="9" t="s">
        <v>9</v>
      </c>
      <c r="F19" s="9" t="s">
        <v>1417</v>
      </c>
      <c r="G19" s="9" t="s">
        <v>456</v>
      </c>
    </row>
    <row r="20" spans="1:7" x14ac:dyDescent="0.25">
      <c r="A20" s="46">
        <v>45250</v>
      </c>
      <c r="B20" s="18">
        <v>2</v>
      </c>
      <c r="C20" s="8" t="s">
        <v>1439</v>
      </c>
      <c r="D20" s="9">
        <v>72700</v>
      </c>
      <c r="E20" s="9" t="s">
        <v>23</v>
      </c>
      <c r="F20" s="9" t="s">
        <v>25</v>
      </c>
      <c r="G20" s="9" t="s">
        <v>456</v>
      </c>
    </row>
    <row r="21" spans="1:7" x14ac:dyDescent="0.25">
      <c r="A21" s="46">
        <v>45291</v>
      </c>
      <c r="B21" s="18" t="s">
        <v>1440</v>
      </c>
      <c r="C21" s="8" t="s">
        <v>1441</v>
      </c>
      <c r="D21" s="9">
        <v>29500</v>
      </c>
      <c r="E21" s="9" t="s">
        <v>23</v>
      </c>
      <c r="F21" s="9" t="s">
        <v>25</v>
      </c>
      <c r="G21" s="9" t="s">
        <v>456</v>
      </c>
    </row>
    <row r="22" spans="1:7" x14ac:dyDescent="0.25">
      <c r="A22" s="46">
        <v>45033</v>
      </c>
      <c r="B22" s="18">
        <v>273</v>
      </c>
      <c r="C22" s="8" t="s">
        <v>350</v>
      </c>
      <c r="D22" s="9">
        <v>45195</v>
      </c>
      <c r="E22" s="9" t="s">
        <v>9</v>
      </c>
      <c r="F22" s="9" t="s">
        <v>1076</v>
      </c>
      <c r="G22" s="9" t="s">
        <v>1070</v>
      </c>
    </row>
    <row r="23" spans="1:7" x14ac:dyDescent="0.25">
      <c r="A23" s="46">
        <v>45064</v>
      </c>
      <c r="B23" s="19" t="s">
        <v>1442</v>
      </c>
      <c r="C23" s="8" t="s">
        <v>1410</v>
      </c>
      <c r="D23" s="9">
        <v>162364</v>
      </c>
      <c r="E23" s="9" t="s">
        <v>9</v>
      </c>
      <c r="F23" s="9" t="s">
        <v>1411</v>
      </c>
      <c r="G23" s="9" t="s">
        <v>1070</v>
      </c>
    </row>
    <row r="24" spans="1:7" x14ac:dyDescent="0.25">
      <c r="A24" s="46">
        <v>45077</v>
      </c>
      <c r="B24" s="19" t="s">
        <v>1443</v>
      </c>
      <c r="C24" s="8" t="s">
        <v>1410</v>
      </c>
      <c r="D24" s="9">
        <v>159213</v>
      </c>
      <c r="E24" s="9" t="s">
        <v>9</v>
      </c>
      <c r="F24" s="9" t="s">
        <v>1411</v>
      </c>
      <c r="G24" s="9" t="s">
        <v>1070</v>
      </c>
    </row>
    <row r="25" spans="1:7" x14ac:dyDescent="0.25">
      <c r="A25" s="46">
        <v>45077</v>
      </c>
      <c r="B25" s="18">
        <v>82</v>
      </c>
      <c r="C25" s="8" t="s">
        <v>350</v>
      </c>
      <c r="D25" s="9">
        <v>18122</v>
      </c>
      <c r="E25" s="9" t="s">
        <v>9</v>
      </c>
      <c r="F25" s="9" t="s">
        <v>1076</v>
      </c>
      <c r="G25" s="9" t="s">
        <v>1444</v>
      </c>
    </row>
    <row r="26" spans="1:7" x14ac:dyDescent="0.25">
      <c r="A26" s="46">
        <v>45094</v>
      </c>
      <c r="B26" s="18">
        <v>931</v>
      </c>
      <c r="C26" s="8" t="s">
        <v>350</v>
      </c>
      <c r="D26" s="9">
        <v>25370</v>
      </c>
      <c r="E26" s="9" t="s">
        <v>9</v>
      </c>
      <c r="F26" s="9" t="s">
        <v>1076</v>
      </c>
      <c r="G26" s="9" t="s">
        <v>1444</v>
      </c>
    </row>
    <row r="27" spans="1:7" x14ac:dyDescent="0.25">
      <c r="A27" s="46">
        <v>45094</v>
      </c>
      <c r="B27" s="18">
        <v>904</v>
      </c>
      <c r="C27" s="8" t="s">
        <v>350</v>
      </c>
      <c r="D27" s="9">
        <v>18122</v>
      </c>
      <c r="E27" s="9" t="s">
        <v>9</v>
      </c>
      <c r="F27" s="9" t="s">
        <v>1076</v>
      </c>
      <c r="G27" s="9" t="s">
        <v>1444</v>
      </c>
    </row>
    <row r="28" spans="1:7" x14ac:dyDescent="0.25">
      <c r="A28" s="46">
        <v>45094</v>
      </c>
      <c r="B28" s="19" t="s">
        <v>1445</v>
      </c>
      <c r="C28" s="8" t="s">
        <v>1410</v>
      </c>
      <c r="D28" s="9">
        <v>162074</v>
      </c>
      <c r="E28" s="9" t="s">
        <v>9</v>
      </c>
      <c r="F28" s="9" t="s">
        <v>1411</v>
      </c>
      <c r="G28" s="9" t="s">
        <v>1070</v>
      </c>
    </row>
    <row r="29" spans="1:7" x14ac:dyDescent="0.25">
      <c r="A29" s="46">
        <v>45118</v>
      </c>
      <c r="B29" s="18">
        <v>1066</v>
      </c>
      <c r="C29" s="8" t="s">
        <v>350</v>
      </c>
      <c r="D29" s="9">
        <v>47906</v>
      </c>
      <c r="E29" s="9" t="s">
        <v>9</v>
      </c>
      <c r="F29" s="9" t="s">
        <v>1076</v>
      </c>
      <c r="G29" s="9" t="s">
        <v>1070</v>
      </c>
    </row>
    <row r="30" spans="1:7" x14ac:dyDescent="0.25">
      <c r="A30" s="46">
        <v>45118</v>
      </c>
      <c r="B30" s="19" t="s">
        <v>1446</v>
      </c>
      <c r="C30" s="8" t="s">
        <v>1410</v>
      </c>
      <c r="D30" s="9">
        <v>16787</v>
      </c>
      <c r="E30" s="9" t="s">
        <v>9</v>
      </c>
      <c r="F30" s="9" t="s">
        <v>1411</v>
      </c>
      <c r="G30" s="9" t="s">
        <v>1070</v>
      </c>
    </row>
    <row r="31" spans="1:7" x14ac:dyDescent="0.25">
      <c r="A31" s="46">
        <v>45119</v>
      </c>
      <c r="B31" s="18">
        <v>1126</v>
      </c>
      <c r="C31" s="8" t="s">
        <v>350</v>
      </c>
      <c r="D31" s="9">
        <v>45195</v>
      </c>
      <c r="E31" s="9" t="s">
        <v>9</v>
      </c>
      <c r="F31" s="9" t="s">
        <v>1076</v>
      </c>
      <c r="G31" s="9" t="s">
        <v>1070</v>
      </c>
    </row>
    <row r="32" spans="1:7" x14ac:dyDescent="0.25">
      <c r="A32" s="46">
        <v>45124</v>
      </c>
      <c r="B32" s="18">
        <v>1197</v>
      </c>
      <c r="C32" s="8" t="s">
        <v>350</v>
      </c>
      <c r="D32" s="9">
        <v>117507</v>
      </c>
      <c r="E32" s="9" t="s">
        <v>9</v>
      </c>
      <c r="F32" s="9" t="s">
        <v>1076</v>
      </c>
      <c r="G32" s="9" t="s">
        <v>1070</v>
      </c>
    </row>
    <row r="33" spans="1:7" x14ac:dyDescent="0.25">
      <c r="A33" s="46">
        <v>45137</v>
      </c>
      <c r="B33" s="19" t="s">
        <v>1447</v>
      </c>
      <c r="C33" s="8" t="s">
        <v>350</v>
      </c>
      <c r="D33" s="9">
        <v>127938</v>
      </c>
      <c r="E33" s="9" t="s">
        <v>9</v>
      </c>
      <c r="F33" s="9" t="s">
        <v>1076</v>
      </c>
      <c r="G33" s="9" t="s">
        <v>1070</v>
      </c>
    </row>
    <row r="34" spans="1:7" x14ac:dyDescent="0.25">
      <c r="A34" s="46">
        <v>45141</v>
      </c>
      <c r="B34" s="18">
        <v>228</v>
      </c>
      <c r="C34" s="8" t="s">
        <v>1448</v>
      </c>
      <c r="D34" s="9">
        <v>74258</v>
      </c>
      <c r="E34" s="9" t="s">
        <v>9</v>
      </c>
      <c r="F34" s="9" t="s">
        <v>1076</v>
      </c>
      <c r="G34" s="9" t="s">
        <v>1070</v>
      </c>
    </row>
    <row r="35" spans="1:7" x14ac:dyDescent="0.25">
      <c r="A35" s="46">
        <v>45141</v>
      </c>
      <c r="B35" s="18">
        <v>229</v>
      </c>
      <c r="C35" s="8" t="s">
        <v>1448</v>
      </c>
      <c r="D35" s="9">
        <v>44104</v>
      </c>
      <c r="E35" s="9" t="s">
        <v>9</v>
      </c>
      <c r="F35" s="9" t="s">
        <v>1076</v>
      </c>
      <c r="G35" s="9" t="s">
        <v>1070</v>
      </c>
    </row>
    <row r="36" spans="1:7" x14ac:dyDescent="0.25">
      <c r="A36" s="46">
        <v>45141</v>
      </c>
      <c r="B36" s="19">
        <v>1383</v>
      </c>
      <c r="C36" s="8" t="s">
        <v>350</v>
      </c>
      <c r="D36" s="9">
        <v>43387</v>
      </c>
      <c r="E36" s="9" t="s">
        <v>9</v>
      </c>
      <c r="F36" s="9" t="s">
        <v>1076</v>
      </c>
      <c r="G36" s="9" t="s">
        <v>1070</v>
      </c>
    </row>
    <row r="37" spans="1:7" x14ac:dyDescent="0.25">
      <c r="A37" s="46">
        <v>45144</v>
      </c>
      <c r="B37" s="19">
        <v>1429</v>
      </c>
      <c r="C37" s="8" t="s">
        <v>350</v>
      </c>
      <c r="D37" s="9">
        <v>45195</v>
      </c>
      <c r="E37" s="9" t="s">
        <v>9</v>
      </c>
      <c r="F37" s="9" t="s">
        <v>1076</v>
      </c>
      <c r="G37" s="9" t="s">
        <v>1070</v>
      </c>
    </row>
    <row r="38" spans="1:7" x14ac:dyDescent="0.25">
      <c r="A38" s="46">
        <v>45151</v>
      </c>
      <c r="B38" s="18">
        <v>1515</v>
      </c>
      <c r="C38" s="8" t="s">
        <v>350</v>
      </c>
      <c r="D38" s="9">
        <v>112083</v>
      </c>
      <c r="E38" s="9" t="s">
        <v>9</v>
      </c>
      <c r="F38" s="9" t="s">
        <v>1076</v>
      </c>
      <c r="G38" s="9" t="s">
        <v>1070</v>
      </c>
    </row>
    <row r="39" spans="1:7" x14ac:dyDescent="0.25">
      <c r="A39" s="46">
        <v>45151</v>
      </c>
      <c r="B39" s="19" t="s">
        <v>1449</v>
      </c>
      <c r="C39" s="8" t="s">
        <v>1410</v>
      </c>
      <c r="D39" s="9">
        <v>191826</v>
      </c>
      <c r="E39" s="9" t="s">
        <v>9</v>
      </c>
      <c r="F39" s="9" t="s">
        <v>1411</v>
      </c>
      <c r="G39" s="9" t="s">
        <v>1070</v>
      </c>
    </row>
    <row r="40" spans="1:7" x14ac:dyDescent="0.25">
      <c r="A40" s="46">
        <v>45156</v>
      </c>
      <c r="B40" s="19">
        <v>292</v>
      </c>
      <c r="C40" s="8" t="s">
        <v>1448</v>
      </c>
      <c r="D40" s="9">
        <v>20395</v>
      </c>
      <c r="E40" s="9" t="s">
        <v>9</v>
      </c>
      <c r="F40" s="9" t="s">
        <v>1076</v>
      </c>
      <c r="G40" s="9" t="s">
        <v>1070</v>
      </c>
    </row>
    <row r="41" spans="1:7" x14ac:dyDescent="0.25">
      <c r="A41" s="46">
        <v>45159</v>
      </c>
      <c r="B41" s="19">
        <v>1725</v>
      </c>
      <c r="C41" s="8" t="s">
        <v>350</v>
      </c>
      <c r="D41" s="9">
        <v>324157</v>
      </c>
      <c r="E41" s="9" t="s">
        <v>9</v>
      </c>
      <c r="F41" s="9" t="s">
        <v>1076</v>
      </c>
      <c r="G41" s="9" t="s">
        <v>1070</v>
      </c>
    </row>
    <row r="42" spans="1:7" x14ac:dyDescent="0.25">
      <c r="A42" s="46">
        <v>45164</v>
      </c>
      <c r="B42" s="18">
        <v>1459</v>
      </c>
      <c r="C42" s="8" t="s">
        <v>350</v>
      </c>
      <c r="D42" s="9">
        <v>263625</v>
      </c>
      <c r="E42" s="9" t="s">
        <v>9</v>
      </c>
      <c r="F42" s="9" t="s">
        <v>1076</v>
      </c>
      <c r="G42" s="9" t="s">
        <v>1070</v>
      </c>
    </row>
    <row r="43" spans="1:7" x14ac:dyDescent="0.25">
      <c r="A43" s="46">
        <v>45173</v>
      </c>
      <c r="B43" s="18">
        <v>1783</v>
      </c>
      <c r="C43" s="8" t="s">
        <v>350</v>
      </c>
      <c r="D43" s="9">
        <v>514351.99</v>
      </c>
      <c r="E43" s="9" t="s">
        <v>9</v>
      </c>
      <c r="F43" s="9" t="s">
        <v>1076</v>
      </c>
      <c r="G43" s="9" t="s">
        <v>1070</v>
      </c>
    </row>
    <row r="44" spans="1:7" x14ac:dyDescent="0.25">
      <c r="A44" s="46">
        <v>45179</v>
      </c>
      <c r="B44" s="18">
        <v>1820</v>
      </c>
      <c r="C44" s="8" t="s">
        <v>350</v>
      </c>
      <c r="D44" s="9">
        <v>297536</v>
      </c>
      <c r="E44" s="9" t="s">
        <v>9</v>
      </c>
      <c r="F44" s="9" t="s">
        <v>1076</v>
      </c>
      <c r="G44" s="9" t="s">
        <v>1070</v>
      </c>
    </row>
    <row r="45" spans="1:7" x14ac:dyDescent="0.25">
      <c r="A45" s="46">
        <v>45183</v>
      </c>
      <c r="B45" s="19" t="s">
        <v>1409</v>
      </c>
      <c r="C45" s="8" t="s">
        <v>1410</v>
      </c>
      <c r="D45" s="9">
        <v>239247</v>
      </c>
      <c r="E45" s="9" t="s">
        <v>9</v>
      </c>
      <c r="F45" s="9" t="s">
        <v>1411</v>
      </c>
      <c r="G45" s="9" t="s">
        <v>1070</v>
      </c>
    </row>
    <row r="46" spans="1:7" x14ac:dyDescent="0.25">
      <c r="A46" s="46">
        <v>45183</v>
      </c>
      <c r="B46" s="19">
        <v>1834</v>
      </c>
      <c r="C46" s="8" t="s">
        <v>350</v>
      </c>
      <c r="D46" s="9">
        <v>51227</v>
      </c>
      <c r="E46" s="9" t="s">
        <v>9</v>
      </c>
      <c r="F46" s="9" t="s">
        <v>1076</v>
      </c>
      <c r="G46" s="9" t="s">
        <v>1070</v>
      </c>
    </row>
    <row r="47" spans="1:7" x14ac:dyDescent="0.25">
      <c r="A47" s="46">
        <v>45186</v>
      </c>
      <c r="B47" s="18">
        <v>9583</v>
      </c>
      <c r="C47" s="8" t="s">
        <v>1410</v>
      </c>
      <c r="D47" s="9">
        <v>239247</v>
      </c>
      <c r="E47" s="9" t="s">
        <v>9</v>
      </c>
      <c r="F47" s="9" t="s">
        <v>1411</v>
      </c>
      <c r="G47" s="9" t="s">
        <v>1070</v>
      </c>
    </row>
    <row r="48" spans="1:7" x14ac:dyDescent="0.25">
      <c r="A48" s="46">
        <v>45186</v>
      </c>
      <c r="B48" s="18">
        <v>1823</v>
      </c>
      <c r="C48" s="8" t="s">
        <v>350</v>
      </c>
      <c r="D48" s="9">
        <v>134563</v>
      </c>
      <c r="E48" s="9" t="s">
        <v>9</v>
      </c>
      <c r="F48" s="9" t="s">
        <v>1076</v>
      </c>
      <c r="G48" s="9" t="s">
        <v>1070</v>
      </c>
    </row>
    <row r="49" spans="1:7" x14ac:dyDescent="0.25">
      <c r="A49" s="46">
        <v>45199</v>
      </c>
      <c r="B49" s="18" t="s">
        <v>1412</v>
      </c>
      <c r="C49" s="8" t="s">
        <v>1410</v>
      </c>
      <c r="D49" s="9">
        <v>915978</v>
      </c>
      <c r="E49" s="9" t="s">
        <v>9</v>
      </c>
      <c r="F49" s="9" t="s">
        <v>1411</v>
      </c>
      <c r="G49" s="9" t="s">
        <v>1070</v>
      </c>
    </row>
    <row r="50" spans="1:7" x14ac:dyDescent="0.25">
      <c r="A50" s="46">
        <v>45218</v>
      </c>
      <c r="B50" s="18">
        <v>70000049901</v>
      </c>
      <c r="C50" s="8" t="s">
        <v>1414</v>
      </c>
      <c r="D50" s="9">
        <v>67996</v>
      </c>
      <c r="E50" s="9" t="s">
        <v>9</v>
      </c>
      <c r="F50" s="9" t="s">
        <v>1416</v>
      </c>
      <c r="G50" s="9" t="s">
        <v>1070</v>
      </c>
    </row>
    <row r="51" spans="1:7" x14ac:dyDescent="0.25">
      <c r="A51" s="46">
        <v>45218</v>
      </c>
      <c r="B51" s="18">
        <v>1980</v>
      </c>
      <c r="C51" s="8" t="s">
        <v>350</v>
      </c>
      <c r="D51" s="9">
        <v>5700</v>
      </c>
      <c r="E51" s="9" t="s">
        <v>9</v>
      </c>
      <c r="F51" s="9" t="s">
        <v>1076</v>
      </c>
      <c r="G51" s="9" t="s">
        <v>1070</v>
      </c>
    </row>
    <row r="52" spans="1:7" x14ac:dyDescent="0.25">
      <c r="A52" s="46">
        <v>45219</v>
      </c>
      <c r="B52" s="18">
        <v>2017</v>
      </c>
      <c r="C52" s="8" t="s">
        <v>350</v>
      </c>
      <c r="D52" s="9">
        <v>29943</v>
      </c>
      <c r="E52" s="9" t="s">
        <v>9</v>
      </c>
      <c r="F52" s="9" t="s">
        <v>1076</v>
      </c>
      <c r="G52" s="9" t="s">
        <v>1070</v>
      </c>
    </row>
    <row r="53" spans="1:7" x14ac:dyDescent="0.25">
      <c r="A53" s="46">
        <v>45219</v>
      </c>
      <c r="B53" s="18">
        <v>9617</v>
      </c>
      <c r="C53" s="8" t="s">
        <v>1410</v>
      </c>
      <c r="D53" s="9">
        <v>111834</v>
      </c>
      <c r="E53" s="9" t="s">
        <v>9</v>
      </c>
      <c r="F53" s="9" t="s">
        <v>1411</v>
      </c>
      <c r="G53" s="9" t="s">
        <v>1070</v>
      </c>
    </row>
    <row r="54" spans="1:7" x14ac:dyDescent="0.25">
      <c r="A54" s="46">
        <v>45223</v>
      </c>
      <c r="B54" s="18" t="s">
        <v>1412</v>
      </c>
      <c r="C54" s="8" t="s">
        <v>1410</v>
      </c>
      <c r="D54" s="9">
        <v>1386028</v>
      </c>
      <c r="E54" s="9" t="s">
        <v>9</v>
      </c>
      <c r="F54" s="9" t="s">
        <v>1411</v>
      </c>
      <c r="G54" s="9" t="s">
        <v>1070</v>
      </c>
    </row>
    <row r="55" spans="1:7" x14ac:dyDescent="0.25">
      <c r="A55" s="46">
        <v>45238</v>
      </c>
      <c r="B55" s="18">
        <v>2152</v>
      </c>
      <c r="C55" s="8" t="s">
        <v>350</v>
      </c>
      <c r="D55" s="9">
        <v>33370</v>
      </c>
      <c r="E55" s="9" t="s">
        <v>9</v>
      </c>
      <c r="F55" s="9" t="s">
        <v>1076</v>
      </c>
      <c r="G55" s="9" t="s">
        <v>1070</v>
      </c>
    </row>
    <row r="56" spans="1:7" x14ac:dyDescent="0.25">
      <c r="A56" s="46">
        <v>45239</v>
      </c>
      <c r="B56" s="18"/>
      <c r="C56" s="8" t="s">
        <v>1410</v>
      </c>
      <c r="D56" s="9">
        <v>133636</v>
      </c>
      <c r="E56" s="9" t="s">
        <v>9</v>
      </c>
      <c r="F56" s="9" t="s">
        <v>1411</v>
      </c>
      <c r="G56" s="9" t="s">
        <v>1070</v>
      </c>
    </row>
    <row r="57" spans="1:7" x14ac:dyDescent="0.25">
      <c r="A57" s="46">
        <v>45246</v>
      </c>
      <c r="B57" s="19" t="s">
        <v>1413</v>
      </c>
      <c r="C57" s="8" t="s">
        <v>1414</v>
      </c>
      <c r="D57" s="9">
        <v>67424.5</v>
      </c>
      <c r="E57" s="9" t="s">
        <v>9</v>
      </c>
      <c r="F57" s="9" t="s">
        <v>1416</v>
      </c>
      <c r="G57" s="9" t="s">
        <v>1070</v>
      </c>
    </row>
    <row r="58" spans="1:7" x14ac:dyDescent="0.25">
      <c r="A58" s="46">
        <v>45246</v>
      </c>
      <c r="B58" s="19" t="s">
        <v>1415</v>
      </c>
      <c r="C58" s="8" t="s">
        <v>1414</v>
      </c>
      <c r="D58" s="9">
        <v>31010.92</v>
      </c>
      <c r="E58" s="9" t="s">
        <v>9</v>
      </c>
      <c r="F58" s="9" t="s">
        <v>1416</v>
      </c>
      <c r="G58" s="9" t="s">
        <v>1070</v>
      </c>
    </row>
    <row r="59" spans="1:7" x14ac:dyDescent="0.25">
      <c r="A59" s="46">
        <v>45291</v>
      </c>
      <c r="B59" s="18">
        <v>2334</v>
      </c>
      <c r="C59" s="8" t="s">
        <v>350</v>
      </c>
      <c r="D59" s="9">
        <v>23629</v>
      </c>
      <c r="E59" s="9" t="s">
        <v>9</v>
      </c>
      <c r="F59" s="9" t="s">
        <v>1076</v>
      </c>
      <c r="G59" s="9" t="s">
        <v>1070</v>
      </c>
    </row>
    <row r="60" spans="1:7" x14ac:dyDescent="0.25">
      <c r="A60" s="46">
        <v>45291</v>
      </c>
      <c r="B60" s="18">
        <v>2285</v>
      </c>
      <c r="C60" s="8" t="s">
        <v>350</v>
      </c>
      <c r="D60" s="9">
        <v>24988</v>
      </c>
      <c r="E60" s="9" t="s">
        <v>9</v>
      </c>
      <c r="F60" s="9" t="s">
        <v>1076</v>
      </c>
      <c r="G60" s="9" t="s">
        <v>1070</v>
      </c>
    </row>
    <row r="61" spans="1:7" x14ac:dyDescent="0.25">
      <c r="A61" s="46">
        <v>45238</v>
      </c>
      <c r="B61" s="19" t="s">
        <v>1450</v>
      </c>
      <c r="C61" s="8" t="s">
        <v>1451</v>
      </c>
      <c r="D61" s="9">
        <v>804996</v>
      </c>
      <c r="E61" s="9" t="s">
        <v>23</v>
      </c>
      <c r="F61" s="9" t="s">
        <v>983</v>
      </c>
      <c r="G61" s="9" t="s">
        <v>680</v>
      </c>
    </row>
    <row r="62" spans="1:7" x14ac:dyDescent="0.25">
      <c r="A62" s="46">
        <v>45270</v>
      </c>
      <c r="B62" s="18">
        <v>11</v>
      </c>
      <c r="C62" s="8" t="s">
        <v>1452</v>
      </c>
      <c r="D62" s="9">
        <v>155947</v>
      </c>
      <c r="E62" s="9" t="s">
        <v>23</v>
      </c>
      <c r="F62" s="9" t="s">
        <v>983</v>
      </c>
      <c r="G62" s="9" t="s">
        <v>1453</v>
      </c>
    </row>
    <row r="63" spans="1:7" x14ac:dyDescent="0.25">
      <c r="A63" s="46">
        <v>45287</v>
      </c>
      <c r="B63" s="19" t="s">
        <v>1454</v>
      </c>
      <c r="C63" s="8" t="s">
        <v>1451</v>
      </c>
      <c r="D63" s="9">
        <v>847</v>
      </c>
      <c r="E63" s="9" t="s">
        <v>23</v>
      </c>
      <c r="F63" s="9" t="s">
        <v>983</v>
      </c>
      <c r="G63" s="9" t="s">
        <v>680</v>
      </c>
    </row>
    <row r="64" spans="1:7" x14ac:dyDescent="0.25">
      <c r="A64" s="46">
        <v>45287</v>
      </c>
      <c r="B64" s="19" t="s">
        <v>1455</v>
      </c>
      <c r="C64" s="8" t="s">
        <v>1451</v>
      </c>
      <c r="D64" s="9">
        <v>847</v>
      </c>
      <c r="E64" s="9" t="s">
        <v>23</v>
      </c>
      <c r="F64" s="9" t="s">
        <v>983</v>
      </c>
      <c r="G64" s="9" t="s">
        <v>680</v>
      </c>
    </row>
    <row r="65" spans="1:7" x14ac:dyDescent="0.25">
      <c r="A65" s="46">
        <v>45186</v>
      </c>
      <c r="B65" s="18" t="s">
        <v>1456</v>
      </c>
      <c r="C65" s="8" t="s">
        <v>1457</v>
      </c>
      <c r="D65" s="9">
        <v>25000</v>
      </c>
      <c r="E65" s="9" t="s">
        <v>23</v>
      </c>
      <c r="F65" s="9" t="s">
        <v>1458</v>
      </c>
      <c r="G65" s="9" t="s">
        <v>680</v>
      </c>
    </row>
    <row r="66" spans="1:7" x14ac:dyDescent="0.25">
      <c r="A66" s="46">
        <v>45287</v>
      </c>
      <c r="B66" s="18" t="s">
        <v>1459</v>
      </c>
      <c r="C66" s="8" t="s">
        <v>1457</v>
      </c>
      <c r="D66" s="9">
        <v>29000</v>
      </c>
      <c r="E66" s="9" t="s">
        <v>23</v>
      </c>
      <c r="F66" s="9" t="s">
        <v>1458</v>
      </c>
      <c r="G66" s="9" t="s">
        <v>680</v>
      </c>
    </row>
    <row r="67" spans="1:7" x14ac:dyDescent="0.25">
      <c r="A67" s="46">
        <v>45287</v>
      </c>
      <c r="B67" s="18" t="s">
        <v>1460</v>
      </c>
      <c r="C67" s="8" t="s">
        <v>1457</v>
      </c>
      <c r="D67" s="9">
        <v>21000</v>
      </c>
      <c r="E67" s="9" t="s">
        <v>23</v>
      </c>
      <c r="F67" s="9" t="s">
        <v>1458</v>
      </c>
      <c r="G67" s="9" t="s">
        <v>680</v>
      </c>
    </row>
    <row r="68" spans="1:7" x14ac:dyDescent="0.25">
      <c r="A68" s="46">
        <v>45287</v>
      </c>
      <c r="B68" s="18" t="s">
        <v>1461</v>
      </c>
      <c r="C68" s="8" t="s">
        <v>1462</v>
      </c>
      <c r="D68" s="9">
        <v>433164</v>
      </c>
      <c r="E68" s="9" t="s">
        <v>9</v>
      </c>
      <c r="F68" s="9"/>
      <c r="G68" s="9" t="s">
        <v>1444</v>
      </c>
    </row>
    <row r="69" spans="1:7" x14ac:dyDescent="0.25">
      <c r="A69" s="46">
        <v>45287</v>
      </c>
      <c r="B69" s="18">
        <v>1804097319</v>
      </c>
      <c r="C69" s="8" t="s">
        <v>1463</v>
      </c>
      <c r="D69" s="9">
        <v>80000</v>
      </c>
      <c r="E69" s="9" t="s">
        <v>9</v>
      </c>
      <c r="F69" s="9"/>
      <c r="G69" s="9" t="s">
        <v>1444</v>
      </c>
    </row>
    <row r="70" spans="1:7" x14ac:dyDescent="0.25">
      <c r="A70" s="46">
        <v>45287</v>
      </c>
      <c r="B70" s="18" t="s">
        <v>1464</v>
      </c>
      <c r="C70" s="8" t="s">
        <v>1465</v>
      </c>
      <c r="D70" s="9">
        <v>165000</v>
      </c>
      <c r="E70" s="9" t="s">
        <v>9</v>
      </c>
      <c r="F70" s="9"/>
      <c r="G70" s="9" t="s">
        <v>1444</v>
      </c>
    </row>
    <row r="71" spans="1:7" x14ac:dyDescent="0.25">
      <c r="A71" s="46">
        <v>45287</v>
      </c>
      <c r="B71" s="18">
        <v>638</v>
      </c>
      <c r="C71" s="8" t="s">
        <v>1466</v>
      </c>
      <c r="D71" s="9">
        <v>165000</v>
      </c>
      <c r="E71" s="9" t="s">
        <v>9</v>
      </c>
      <c r="F71" s="9"/>
      <c r="G71" s="9" t="s">
        <v>1444</v>
      </c>
    </row>
    <row r="72" spans="1:7" x14ac:dyDescent="0.25">
      <c r="A72" s="46">
        <v>45287</v>
      </c>
      <c r="B72" s="18">
        <v>33</v>
      </c>
      <c r="C72" s="8" t="s">
        <v>1467</v>
      </c>
      <c r="D72" s="9">
        <v>20000</v>
      </c>
      <c r="E72" s="9" t="s">
        <v>23</v>
      </c>
      <c r="F72" s="9"/>
      <c r="G72" s="9" t="s">
        <v>1468</v>
      </c>
    </row>
    <row r="73" spans="1:7" x14ac:dyDescent="0.25">
      <c r="A73" s="46">
        <v>45287</v>
      </c>
      <c r="B73" s="18">
        <v>264</v>
      </c>
      <c r="C73" s="8" t="s">
        <v>1469</v>
      </c>
      <c r="D73" s="9">
        <v>23000</v>
      </c>
      <c r="E73" s="9" t="s">
        <v>9</v>
      </c>
      <c r="F73" s="9"/>
      <c r="G73" s="9" t="s">
        <v>1444</v>
      </c>
    </row>
    <row r="74" spans="1:7" x14ac:dyDescent="0.25">
      <c r="A74" s="46">
        <v>45291</v>
      </c>
      <c r="B74" s="18">
        <v>580</v>
      </c>
      <c r="C74" s="8" t="s">
        <v>1466</v>
      </c>
      <c r="D74" s="9">
        <v>165000</v>
      </c>
      <c r="E74" s="9" t="s">
        <v>9</v>
      </c>
      <c r="F74" s="9"/>
      <c r="G74" s="9" t="s">
        <v>1444</v>
      </c>
    </row>
    <row r="75" spans="1:7" x14ac:dyDescent="0.25">
      <c r="A75" s="46">
        <v>45270</v>
      </c>
      <c r="B75" s="18">
        <v>212</v>
      </c>
      <c r="C75" s="8" t="s">
        <v>16</v>
      </c>
      <c r="D75" s="9">
        <v>469268.8</v>
      </c>
      <c r="E75" s="9" t="s">
        <v>9</v>
      </c>
      <c r="F75" s="9"/>
      <c r="G75" s="9" t="s">
        <v>1070</v>
      </c>
    </row>
    <row r="76" spans="1:7" x14ac:dyDescent="0.25">
      <c r="A76" s="46">
        <v>45270</v>
      </c>
      <c r="B76" s="18">
        <v>94</v>
      </c>
      <c r="C76" s="8" t="s">
        <v>16</v>
      </c>
      <c r="D76" s="9">
        <v>153898.25</v>
      </c>
      <c r="E76" s="9" t="s">
        <v>9</v>
      </c>
      <c r="F76" s="9"/>
      <c r="G76" s="9" t="s">
        <v>1070</v>
      </c>
    </row>
    <row r="77" spans="1:7" x14ac:dyDescent="0.25">
      <c r="A77" s="46">
        <v>45270</v>
      </c>
      <c r="B77" s="18">
        <v>454</v>
      </c>
      <c r="C77" s="8" t="s">
        <v>16</v>
      </c>
      <c r="D77" s="9">
        <v>32953.040000000001</v>
      </c>
      <c r="E77" s="9" t="s">
        <v>9</v>
      </c>
      <c r="F77" s="9"/>
      <c r="G77" s="9" t="s">
        <v>1070</v>
      </c>
    </row>
    <row r="78" spans="1:7" x14ac:dyDescent="0.25">
      <c r="A78" s="46">
        <v>45291</v>
      </c>
      <c r="B78" s="18">
        <v>513</v>
      </c>
      <c r="C78" s="8" t="s">
        <v>1470</v>
      </c>
      <c r="D78" s="9">
        <v>32488.77</v>
      </c>
      <c r="E78" s="9" t="s">
        <v>9</v>
      </c>
      <c r="F78" s="9"/>
      <c r="G78" s="9" t="s">
        <v>1070</v>
      </c>
    </row>
    <row r="79" spans="1:7" x14ac:dyDescent="0.25">
      <c r="A79" s="46">
        <v>45078</v>
      </c>
      <c r="B79" s="18" t="s">
        <v>1471</v>
      </c>
      <c r="C79" s="8" t="s">
        <v>1438</v>
      </c>
      <c r="D79" s="9">
        <v>40000</v>
      </c>
      <c r="E79" s="9" t="s">
        <v>9</v>
      </c>
      <c r="F79" s="9" t="s">
        <v>1417</v>
      </c>
      <c r="G79" s="9" t="s">
        <v>456</v>
      </c>
    </row>
    <row r="80" spans="1:7" x14ac:dyDescent="0.25">
      <c r="A80" s="46">
        <v>45078</v>
      </c>
      <c r="B80" s="18" t="s">
        <v>1472</v>
      </c>
      <c r="C80" s="8" t="s">
        <v>1438</v>
      </c>
      <c r="D80" s="9">
        <v>40000</v>
      </c>
      <c r="E80" s="9" t="s">
        <v>9</v>
      </c>
      <c r="F80" s="9" t="s">
        <v>1417</v>
      </c>
      <c r="G80" s="9" t="s">
        <v>456</v>
      </c>
    </row>
    <row r="81" spans="1:7" x14ac:dyDescent="0.25">
      <c r="A81" s="46">
        <v>45089</v>
      </c>
      <c r="B81" s="18" t="s">
        <v>1473</v>
      </c>
      <c r="C81" s="8" t="s">
        <v>1438</v>
      </c>
      <c r="D81" s="9">
        <v>40000</v>
      </c>
      <c r="E81" s="9" t="s">
        <v>9</v>
      </c>
      <c r="F81" s="9" t="s">
        <v>1417</v>
      </c>
      <c r="G81" s="9" t="s">
        <v>456</v>
      </c>
    </row>
    <row r="82" spans="1:7" x14ac:dyDescent="0.25">
      <c r="A82" s="46">
        <v>45138</v>
      </c>
      <c r="B82" s="18" t="s">
        <v>1474</v>
      </c>
      <c r="C82" s="8" t="s">
        <v>1438</v>
      </c>
      <c r="D82" s="9">
        <v>40000</v>
      </c>
      <c r="E82" s="9" t="s">
        <v>9</v>
      </c>
      <c r="F82" s="9" t="s">
        <v>1417</v>
      </c>
      <c r="G82" s="9" t="s">
        <v>456</v>
      </c>
    </row>
    <row r="83" spans="1:7" x14ac:dyDescent="0.25">
      <c r="A83" s="46">
        <v>45143</v>
      </c>
      <c r="B83" s="18"/>
      <c r="C83" s="8" t="s">
        <v>1092</v>
      </c>
      <c r="D83" s="9">
        <v>3251040.04</v>
      </c>
      <c r="E83" s="9" t="s">
        <v>1068</v>
      </c>
      <c r="F83" s="9" t="s">
        <v>1417</v>
      </c>
      <c r="G83" s="9" t="s">
        <v>193</v>
      </c>
    </row>
    <row r="84" spans="1:7" x14ac:dyDescent="0.25">
      <c r="A84" s="46">
        <v>45192</v>
      </c>
      <c r="B84" s="18">
        <v>46</v>
      </c>
      <c r="C84" s="8" t="s">
        <v>1438</v>
      </c>
      <c r="D84" s="9">
        <v>40000</v>
      </c>
      <c r="E84" s="9" t="s">
        <v>9</v>
      </c>
      <c r="F84" s="9" t="s">
        <v>1417</v>
      </c>
      <c r="G84" s="9" t="s">
        <v>456</v>
      </c>
    </row>
    <row r="85" spans="1:7" x14ac:dyDescent="0.25">
      <c r="A85" s="46">
        <v>45192</v>
      </c>
      <c r="B85" s="18">
        <v>39</v>
      </c>
      <c r="C85" s="8" t="s">
        <v>1438</v>
      </c>
      <c r="D85" s="9">
        <v>40000</v>
      </c>
      <c r="E85" s="9" t="s">
        <v>9</v>
      </c>
      <c r="F85" s="9" t="s">
        <v>1417</v>
      </c>
      <c r="G85" s="9" t="s">
        <v>456</v>
      </c>
    </row>
    <row r="86" spans="1:7" x14ac:dyDescent="0.25">
      <c r="A86" s="46">
        <v>45276</v>
      </c>
      <c r="B86" s="18"/>
      <c r="C86" s="8" t="s">
        <v>1092</v>
      </c>
      <c r="D86" s="9">
        <v>1680654</v>
      </c>
      <c r="E86" s="9" t="s">
        <v>9</v>
      </c>
      <c r="F86" s="9" t="s">
        <v>1417</v>
      </c>
      <c r="G86" s="9" t="s">
        <v>193</v>
      </c>
    </row>
    <row r="87" spans="1:7" x14ac:dyDescent="0.25">
      <c r="A87" s="46">
        <v>45033</v>
      </c>
      <c r="B87" s="18">
        <v>18</v>
      </c>
      <c r="C87" s="8" t="s">
        <v>713</v>
      </c>
      <c r="D87" s="9">
        <v>19500</v>
      </c>
      <c r="E87" s="9" t="s">
        <v>9</v>
      </c>
      <c r="F87" s="9"/>
      <c r="G87" s="9" t="s">
        <v>1070</v>
      </c>
    </row>
    <row r="88" spans="1:7" x14ac:dyDescent="0.25">
      <c r="A88" s="46">
        <v>45077</v>
      </c>
      <c r="B88" s="18">
        <v>16</v>
      </c>
      <c r="C88" s="8" t="s">
        <v>713</v>
      </c>
      <c r="D88" s="9">
        <v>19000</v>
      </c>
      <c r="E88" s="9" t="s">
        <v>9</v>
      </c>
      <c r="F88" s="9"/>
      <c r="G88" s="9" t="s">
        <v>1070</v>
      </c>
    </row>
    <row r="89" spans="1:7" x14ac:dyDescent="0.25">
      <c r="A89" s="46">
        <v>45144</v>
      </c>
      <c r="B89" s="18">
        <v>58</v>
      </c>
      <c r="C89" s="8" t="s">
        <v>713</v>
      </c>
      <c r="D89" s="9">
        <v>19000</v>
      </c>
      <c r="E89" s="9" t="s">
        <v>9</v>
      </c>
      <c r="F89" s="9"/>
      <c r="G89" s="9" t="s">
        <v>1070</v>
      </c>
    </row>
    <row r="90" spans="1:7" x14ac:dyDescent="0.25">
      <c r="A90" s="46">
        <v>45151</v>
      </c>
      <c r="B90" s="18">
        <v>138</v>
      </c>
      <c r="C90" s="8" t="s">
        <v>713</v>
      </c>
      <c r="D90" s="9">
        <v>4200</v>
      </c>
      <c r="E90" s="9" t="s">
        <v>9</v>
      </c>
      <c r="F90" s="9"/>
      <c r="G90" s="9" t="s">
        <v>1070</v>
      </c>
    </row>
    <row r="91" spans="1:7" x14ac:dyDescent="0.25">
      <c r="A91" s="46">
        <v>45033</v>
      </c>
      <c r="B91" s="18">
        <v>248</v>
      </c>
      <c r="C91" s="8" t="s">
        <v>1475</v>
      </c>
      <c r="D91" s="9">
        <v>3901</v>
      </c>
      <c r="E91" s="9" t="s">
        <v>9</v>
      </c>
      <c r="F91" s="9"/>
      <c r="G91" s="9" t="s">
        <v>1153</v>
      </c>
    </row>
    <row r="92" spans="1:7" x14ac:dyDescent="0.25">
      <c r="A92" s="46">
        <v>45094</v>
      </c>
      <c r="B92" s="18">
        <v>8</v>
      </c>
      <c r="C92" s="8" t="s">
        <v>713</v>
      </c>
      <c r="D92" s="9">
        <v>6860</v>
      </c>
      <c r="E92" s="9" t="s">
        <v>9</v>
      </c>
      <c r="F92" s="9"/>
      <c r="G92" s="9" t="s">
        <v>1070</v>
      </c>
    </row>
    <row r="93" spans="1:7" x14ac:dyDescent="0.25">
      <c r="A93" s="46">
        <v>45196</v>
      </c>
      <c r="B93" s="18">
        <v>710</v>
      </c>
      <c r="C93" s="8" t="s">
        <v>1476</v>
      </c>
      <c r="D93" s="9">
        <v>21186.400000000001</v>
      </c>
      <c r="E93" s="9" t="s">
        <v>9</v>
      </c>
      <c r="F93" s="9"/>
      <c r="G93" s="9" t="s">
        <v>1070</v>
      </c>
    </row>
    <row r="94" spans="1:7" x14ac:dyDescent="0.25">
      <c r="A94" s="46">
        <v>45246</v>
      </c>
      <c r="B94" s="18">
        <v>173</v>
      </c>
      <c r="C94" s="8" t="s">
        <v>1477</v>
      </c>
      <c r="D94" s="9">
        <v>15100</v>
      </c>
      <c r="E94" s="9" t="s">
        <v>9</v>
      </c>
      <c r="F94" s="9"/>
      <c r="G94" s="9" t="s">
        <v>1070</v>
      </c>
    </row>
    <row r="95" spans="1:7" x14ac:dyDescent="0.25">
      <c r="A95" s="46">
        <v>45261</v>
      </c>
      <c r="B95" s="18">
        <v>1049</v>
      </c>
      <c r="C95" s="8" t="s">
        <v>1128</v>
      </c>
      <c r="D95" s="9">
        <v>847457.62</v>
      </c>
      <c r="E95" s="9" t="s">
        <v>9</v>
      </c>
      <c r="F95" s="9"/>
      <c r="G95" s="9" t="s">
        <v>1070</v>
      </c>
    </row>
    <row r="96" spans="1:7" x14ac:dyDescent="0.25">
      <c r="A96" s="46">
        <v>45291</v>
      </c>
      <c r="B96" s="18">
        <v>5585</v>
      </c>
      <c r="C96" s="8" t="s">
        <v>1475</v>
      </c>
      <c r="D96" s="9">
        <v>3483.8</v>
      </c>
      <c r="E96" s="9" t="s">
        <v>9</v>
      </c>
      <c r="F96" s="9"/>
      <c r="G96" s="9" t="s">
        <v>1153</v>
      </c>
    </row>
    <row r="97" spans="1:7" x14ac:dyDescent="0.25">
      <c r="A97" s="46">
        <v>45124</v>
      </c>
      <c r="B97" s="18">
        <v>8260041943</v>
      </c>
      <c r="C97" s="8" t="s">
        <v>1134</v>
      </c>
      <c r="D97" s="9">
        <v>141234.29</v>
      </c>
      <c r="E97" s="9" t="s">
        <v>9</v>
      </c>
      <c r="F97" s="9"/>
      <c r="G97" s="9" t="s">
        <v>1070</v>
      </c>
    </row>
    <row r="98" spans="1:7" x14ac:dyDescent="0.25">
      <c r="A98" s="46">
        <v>45291</v>
      </c>
      <c r="B98" s="18">
        <v>8260046152</v>
      </c>
      <c r="C98" s="8" t="s">
        <v>1134</v>
      </c>
      <c r="D98" s="9">
        <v>23644.880000000001</v>
      </c>
      <c r="E98" s="9" t="s">
        <v>9</v>
      </c>
      <c r="F98" s="9"/>
      <c r="G98" s="9" t="s">
        <v>1070</v>
      </c>
    </row>
    <row r="99" spans="1:7" x14ac:dyDescent="0.25">
      <c r="A99" s="46">
        <v>45291</v>
      </c>
      <c r="B99" s="18">
        <v>8260046153</v>
      </c>
      <c r="C99" s="8" t="s">
        <v>1134</v>
      </c>
      <c r="D99" s="9">
        <v>15492.34</v>
      </c>
      <c r="E99" s="9" t="s">
        <v>9</v>
      </c>
      <c r="F99" s="9"/>
      <c r="G99" s="9" t="s">
        <v>1070</v>
      </c>
    </row>
    <row r="100" spans="1:7" x14ac:dyDescent="0.25">
      <c r="A100" s="46">
        <v>45291</v>
      </c>
      <c r="B100" s="18">
        <v>8260045769</v>
      </c>
      <c r="C100" s="8" t="s">
        <v>1134</v>
      </c>
      <c r="D100" s="9">
        <v>8322</v>
      </c>
      <c r="E100" s="9" t="s">
        <v>9</v>
      </c>
      <c r="F100" s="9"/>
      <c r="G100" s="9" t="s">
        <v>1070</v>
      </c>
    </row>
    <row r="101" spans="1:7" x14ac:dyDescent="0.25">
      <c r="A101" s="46">
        <v>45291</v>
      </c>
      <c r="B101" s="18">
        <v>8260045770</v>
      </c>
      <c r="C101" s="8" t="s">
        <v>1134</v>
      </c>
      <c r="D101" s="9">
        <v>9058</v>
      </c>
      <c r="E101" s="9" t="s">
        <v>9</v>
      </c>
      <c r="F101" s="9"/>
      <c r="G101" s="9" t="s">
        <v>1070</v>
      </c>
    </row>
    <row r="102" spans="1:7" x14ac:dyDescent="0.25">
      <c r="A102" s="46">
        <v>45291</v>
      </c>
      <c r="B102" s="18">
        <v>8260045771</v>
      </c>
      <c r="C102" s="8" t="s">
        <v>1134</v>
      </c>
      <c r="D102" s="9">
        <v>8242</v>
      </c>
      <c r="E102" s="9" t="s">
        <v>9</v>
      </c>
      <c r="F102" s="9"/>
      <c r="G102" s="9" t="s">
        <v>1070</v>
      </c>
    </row>
    <row r="103" spans="1:7" x14ac:dyDescent="0.25">
      <c r="A103" s="46">
        <v>45291</v>
      </c>
      <c r="B103" s="18">
        <v>8260045772</v>
      </c>
      <c r="C103" s="8" t="s">
        <v>1134</v>
      </c>
      <c r="D103" s="9">
        <v>23644.880000000001</v>
      </c>
      <c r="E103" s="9" t="s">
        <v>9</v>
      </c>
      <c r="F103" s="9"/>
      <c r="G103" s="9" t="s">
        <v>1070</v>
      </c>
    </row>
    <row r="104" spans="1:7" x14ac:dyDescent="0.25">
      <c r="A104" s="46">
        <v>45291</v>
      </c>
      <c r="B104" s="18">
        <v>8260045773</v>
      </c>
      <c r="C104" s="8" t="s">
        <v>1134</v>
      </c>
      <c r="D104" s="9">
        <v>8706</v>
      </c>
      <c r="E104" s="9" t="s">
        <v>9</v>
      </c>
      <c r="F104" s="9"/>
      <c r="G104" s="9" t="s">
        <v>1070</v>
      </c>
    </row>
    <row r="105" spans="1:7" x14ac:dyDescent="0.25">
      <c r="A105" s="46">
        <v>45291</v>
      </c>
      <c r="B105" s="18">
        <v>8260045774</v>
      </c>
      <c r="C105" s="8" t="s">
        <v>1134</v>
      </c>
      <c r="D105" s="9">
        <v>12640</v>
      </c>
      <c r="E105" s="9" t="s">
        <v>9</v>
      </c>
      <c r="F105" s="9"/>
      <c r="G105" s="9" t="s">
        <v>1070</v>
      </c>
    </row>
    <row r="106" spans="1:7" x14ac:dyDescent="0.25">
      <c r="A106" s="46">
        <v>45291</v>
      </c>
      <c r="B106" s="18">
        <v>8260045775</v>
      </c>
      <c r="C106" s="8" t="s">
        <v>1134</v>
      </c>
      <c r="D106" s="9">
        <v>12640</v>
      </c>
      <c r="E106" s="9" t="s">
        <v>9</v>
      </c>
      <c r="F106" s="9"/>
      <c r="G106" s="9" t="s">
        <v>1070</v>
      </c>
    </row>
    <row r="107" spans="1:7" x14ac:dyDescent="0.25">
      <c r="A107" s="46">
        <v>45287</v>
      </c>
      <c r="B107" s="18" t="s">
        <v>1478</v>
      </c>
      <c r="C107" s="8" t="s">
        <v>178</v>
      </c>
      <c r="D107" s="9">
        <v>9284.74</v>
      </c>
      <c r="E107" s="9" t="s">
        <v>9</v>
      </c>
      <c r="F107" s="9" t="s">
        <v>1479</v>
      </c>
      <c r="G107" s="9" t="s">
        <v>1070</v>
      </c>
    </row>
    <row r="108" spans="1:7" x14ac:dyDescent="0.25">
      <c r="A108" s="46">
        <v>45291</v>
      </c>
      <c r="B108" s="18" t="s">
        <v>1480</v>
      </c>
      <c r="C108" s="8" t="s">
        <v>1481</v>
      </c>
      <c r="D108" s="9">
        <v>120528</v>
      </c>
      <c r="E108" s="9" t="s">
        <v>23</v>
      </c>
      <c r="F108" s="9" t="s">
        <v>1355</v>
      </c>
      <c r="G108" s="9" t="s">
        <v>1158</v>
      </c>
    </row>
    <row r="109" spans="1:7" x14ac:dyDescent="0.25">
      <c r="A109" s="46"/>
      <c r="B109" s="18" t="s">
        <v>1482</v>
      </c>
      <c r="C109" s="8" t="s">
        <v>1481</v>
      </c>
      <c r="D109" s="9">
        <v>7576</v>
      </c>
      <c r="E109" s="9" t="s">
        <v>23</v>
      </c>
      <c r="F109" s="9" t="s">
        <v>1355</v>
      </c>
      <c r="G109" s="9" t="s">
        <v>1158</v>
      </c>
    </row>
    <row r="110" spans="1:7" x14ac:dyDescent="0.25">
      <c r="A110" s="46"/>
      <c r="B110" s="18" t="s">
        <v>1483</v>
      </c>
      <c r="C110" s="8" t="s">
        <v>1481</v>
      </c>
      <c r="D110" s="9">
        <v>704700</v>
      </c>
      <c r="E110" s="9" t="s">
        <v>23</v>
      </c>
      <c r="F110" s="9" t="s">
        <v>1355</v>
      </c>
      <c r="G110" s="9" t="s">
        <v>1158</v>
      </c>
    </row>
    <row r="111" spans="1:7" x14ac:dyDescent="0.25">
      <c r="A111" s="46"/>
      <c r="B111" s="18" t="s">
        <v>1484</v>
      </c>
      <c r="C111" s="8" t="s">
        <v>1481</v>
      </c>
      <c r="D111" s="9">
        <v>1428</v>
      </c>
      <c r="E111" s="9" t="s">
        <v>23</v>
      </c>
      <c r="F111" s="9" t="s">
        <v>1355</v>
      </c>
      <c r="G111" s="9" t="s">
        <v>1158</v>
      </c>
    </row>
    <row r="112" spans="1:7" x14ac:dyDescent="0.25">
      <c r="A112" s="46"/>
      <c r="B112" s="18" t="s">
        <v>1485</v>
      </c>
      <c r="C112" s="8" t="s">
        <v>1481</v>
      </c>
      <c r="D112" s="9">
        <v>60441</v>
      </c>
      <c r="E112" s="9" t="s">
        <v>23</v>
      </c>
      <c r="F112" s="9" t="s">
        <v>1355</v>
      </c>
      <c r="G112" s="9" t="s">
        <v>1158</v>
      </c>
    </row>
    <row r="113" spans="1:7" x14ac:dyDescent="0.25">
      <c r="A113" s="46"/>
      <c r="B113" s="18" t="s">
        <v>1486</v>
      </c>
      <c r="C113" s="8" t="s">
        <v>1481</v>
      </c>
      <c r="D113" s="9">
        <v>864682</v>
      </c>
      <c r="E113" s="9" t="s">
        <v>23</v>
      </c>
      <c r="F113" s="9" t="s">
        <v>1355</v>
      </c>
      <c r="G113" s="9" t="s">
        <v>1158</v>
      </c>
    </row>
    <row r="114" spans="1:7" x14ac:dyDescent="0.25">
      <c r="A114" s="46"/>
      <c r="B114" s="18" t="s">
        <v>1487</v>
      </c>
      <c r="C114" s="8" t="s">
        <v>1481</v>
      </c>
      <c r="D114" s="9">
        <v>195728</v>
      </c>
      <c r="E114" s="9" t="s">
        <v>23</v>
      </c>
      <c r="F114" s="9" t="s">
        <v>1355</v>
      </c>
      <c r="G114" s="9" t="s">
        <v>1158</v>
      </c>
    </row>
    <row r="115" spans="1:7" x14ac:dyDescent="0.25">
      <c r="A115" s="46"/>
      <c r="B115" s="18" t="s">
        <v>1488</v>
      </c>
      <c r="C115" s="8" t="s">
        <v>1481</v>
      </c>
      <c r="D115" s="9">
        <v>135523</v>
      </c>
      <c r="E115" s="9" t="s">
        <v>23</v>
      </c>
      <c r="F115" s="9" t="s">
        <v>1355</v>
      </c>
      <c r="G115" s="9" t="s">
        <v>1158</v>
      </c>
    </row>
    <row r="116" spans="1:7" x14ac:dyDescent="0.25">
      <c r="A116" s="46"/>
      <c r="B116" s="18" t="s">
        <v>1489</v>
      </c>
      <c r="C116" s="8" t="s">
        <v>1481</v>
      </c>
      <c r="D116" s="9">
        <v>35892</v>
      </c>
      <c r="E116" s="9" t="s">
        <v>23</v>
      </c>
      <c r="F116" s="9" t="s">
        <v>1355</v>
      </c>
      <c r="G116" s="9" t="s">
        <v>1158</v>
      </c>
    </row>
    <row r="117" spans="1:7" x14ac:dyDescent="0.25">
      <c r="A117" s="46"/>
      <c r="B117" s="18" t="s">
        <v>1490</v>
      </c>
      <c r="C117" s="8" t="s">
        <v>1481</v>
      </c>
      <c r="D117" s="9">
        <v>5586</v>
      </c>
      <c r="E117" s="9" t="s">
        <v>23</v>
      </c>
      <c r="F117" s="9" t="s">
        <v>1355</v>
      </c>
      <c r="G117" s="9" t="s">
        <v>1158</v>
      </c>
    </row>
    <row r="118" spans="1:7" x14ac:dyDescent="0.25">
      <c r="A118" s="46"/>
      <c r="B118" s="18" t="s">
        <v>1491</v>
      </c>
      <c r="C118" s="8" t="s">
        <v>1481</v>
      </c>
      <c r="D118" s="9">
        <v>64900</v>
      </c>
      <c r="E118" s="9" t="s">
        <v>23</v>
      </c>
      <c r="F118" s="9" t="s">
        <v>1355</v>
      </c>
      <c r="G118" s="9" t="s">
        <v>1158</v>
      </c>
    </row>
    <row r="119" spans="1:7" x14ac:dyDescent="0.25">
      <c r="A119" s="46"/>
      <c r="B119" s="18" t="s">
        <v>1492</v>
      </c>
      <c r="C119" s="8" t="s">
        <v>1481</v>
      </c>
      <c r="D119" s="9">
        <v>157863</v>
      </c>
      <c r="E119" s="9" t="s">
        <v>23</v>
      </c>
      <c r="F119" s="9" t="s">
        <v>1355</v>
      </c>
      <c r="G119" s="9" t="s">
        <v>1158</v>
      </c>
    </row>
    <row r="120" spans="1:7" x14ac:dyDescent="0.25">
      <c r="A120" s="46"/>
      <c r="B120" s="18" t="s">
        <v>1492</v>
      </c>
      <c r="C120" s="8" t="s">
        <v>1481</v>
      </c>
      <c r="D120" s="9">
        <v>464875</v>
      </c>
      <c r="E120" s="9" t="s">
        <v>23</v>
      </c>
      <c r="F120" s="9" t="s">
        <v>1355</v>
      </c>
      <c r="G120" s="9" t="s">
        <v>1158</v>
      </c>
    </row>
    <row r="121" spans="1:7" x14ac:dyDescent="0.25">
      <c r="A121" s="46"/>
      <c r="B121" s="18" t="s">
        <v>1493</v>
      </c>
      <c r="C121" s="8" t="s">
        <v>1481</v>
      </c>
      <c r="D121" s="9">
        <v>32779</v>
      </c>
      <c r="E121" s="9" t="s">
        <v>23</v>
      </c>
      <c r="F121" s="9" t="s">
        <v>1355</v>
      </c>
      <c r="G121" s="9" t="s">
        <v>1158</v>
      </c>
    </row>
    <row r="122" spans="1:7" x14ac:dyDescent="0.25">
      <c r="A122" s="46"/>
      <c r="B122" s="18" t="s">
        <v>1494</v>
      </c>
      <c r="C122" s="8" t="s">
        <v>1481</v>
      </c>
      <c r="D122" s="9">
        <v>265866</v>
      </c>
      <c r="E122" s="9" t="s">
        <v>23</v>
      </c>
      <c r="F122" s="9" t="s">
        <v>1355</v>
      </c>
      <c r="G122" s="9" t="s">
        <v>1158</v>
      </c>
    </row>
    <row r="123" spans="1:7" x14ac:dyDescent="0.25">
      <c r="A123" s="46"/>
      <c r="B123" s="18" t="s">
        <v>1495</v>
      </c>
      <c r="C123" s="8" t="s">
        <v>1481</v>
      </c>
      <c r="D123" s="9">
        <v>46897</v>
      </c>
      <c r="E123" s="9" t="s">
        <v>23</v>
      </c>
      <c r="F123" s="9" t="s">
        <v>1355</v>
      </c>
      <c r="G123" s="9" t="s">
        <v>1158</v>
      </c>
    </row>
    <row r="124" spans="1:7" x14ac:dyDescent="0.25">
      <c r="A124" s="46"/>
      <c r="B124" s="18" t="s">
        <v>1496</v>
      </c>
      <c r="C124" s="8" t="s">
        <v>1481</v>
      </c>
      <c r="D124" s="9">
        <v>2032211</v>
      </c>
      <c r="E124" s="9" t="s">
        <v>23</v>
      </c>
      <c r="F124" s="9" t="s">
        <v>1355</v>
      </c>
      <c r="G124" s="9" t="s">
        <v>1158</v>
      </c>
    </row>
    <row r="125" spans="1:7" x14ac:dyDescent="0.25">
      <c r="A125" s="46"/>
      <c r="B125" s="18" t="s">
        <v>1497</v>
      </c>
      <c r="C125" s="8" t="s">
        <v>1481</v>
      </c>
      <c r="D125" s="9">
        <v>330927</v>
      </c>
      <c r="E125" s="9" t="s">
        <v>23</v>
      </c>
      <c r="F125" s="9" t="s">
        <v>1355</v>
      </c>
      <c r="G125" s="9" t="s">
        <v>1158</v>
      </c>
    </row>
    <row r="126" spans="1:7" x14ac:dyDescent="0.25">
      <c r="A126" s="46"/>
      <c r="B126" s="18" t="s">
        <v>1498</v>
      </c>
      <c r="C126" s="8" t="s">
        <v>1481</v>
      </c>
      <c r="D126" s="9">
        <v>16540</v>
      </c>
      <c r="E126" s="9" t="s">
        <v>23</v>
      </c>
      <c r="F126" s="9" t="s">
        <v>1355</v>
      </c>
      <c r="G126" s="9" t="s">
        <v>1158</v>
      </c>
    </row>
    <row r="127" spans="1:7" x14ac:dyDescent="0.25">
      <c r="A127" s="46"/>
      <c r="B127" s="18" t="s">
        <v>1499</v>
      </c>
      <c r="C127" s="8" t="s">
        <v>1481</v>
      </c>
      <c r="D127" s="9">
        <v>26408</v>
      </c>
      <c r="E127" s="9" t="s">
        <v>23</v>
      </c>
      <c r="F127" s="9" t="s">
        <v>1355</v>
      </c>
      <c r="G127" s="9" t="s">
        <v>1158</v>
      </c>
    </row>
    <row r="128" spans="1:7" x14ac:dyDescent="0.25">
      <c r="A128" s="46"/>
      <c r="B128" s="18" t="s">
        <v>1500</v>
      </c>
      <c r="C128" s="8" t="s">
        <v>1481</v>
      </c>
      <c r="D128" s="9">
        <v>234852</v>
      </c>
      <c r="E128" s="9" t="s">
        <v>23</v>
      </c>
      <c r="F128" s="9" t="s">
        <v>1355</v>
      </c>
      <c r="G128" s="9" t="s">
        <v>1158</v>
      </c>
    </row>
    <row r="129" spans="1:7" x14ac:dyDescent="0.25">
      <c r="A129" s="46"/>
      <c r="B129" s="18" t="s">
        <v>1501</v>
      </c>
      <c r="C129" s="8" t="s">
        <v>1481</v>
      </c>
      <c r="D129" s="9">
        <v>1136647</v>
      </c>
      <c r="E129" s="9" t="s">
        <v>23</v>
      </c>
      <c r="F129" s="9" t="s">
        <v>1355</v>
      </c>
      <c r="G129" s="9" t="s">
        <v>1158</v>
      </c>
    </row>
    <row r="130" spans="1:7" x14ac:dyDescent="0.25">
      <c r="A130" s="46"/>
      <c r="B130" s="18" t="s">
        <v>1502</v>
      </c>
      <c r="C130" s="8" t="s">
        <v>1481</v>
      </c>
      <c r="D130" s="9">
        <v>13074</v>
      </c>
      <c r="E130" s="9" t="s">
        <v>23</v>
      </c>
      <c r="F130" s="9" t="s">
        <v>1355</v>
      </c>
      <c r="G130" s="9" t="s">
        <v>1158</v>
      </c>
    </row>
    <row r="131" spans="1:7" x14ac:dyDescent="0.25">
      <c r="A131" s="46"/>
      <c r="B131" s="18" t="s">
        <v>1503</v>
      </c>
      <c r="C131" s="8" t="s">
        <v>1481</v>
      </c>
      <c r="D131" s="9">
        <v>21025</v>
      </c>
      <c r="E131" s="9" t="s">
        <v>23</v>
      </c>
      <c r="F131" s="9" t="s">
        <v>1355</v>
      </c>
      <c r="G131" s="9" t="s">
        <v>1158</v>
      </c>
    </row>
    <row r="132" spans="1:7" x14ac:dyDescent="0.25">
      <c r="A132" s="46"/>
      <c r="B132" s="18" t="s">
        <v>1504</v>
      </c>
      <c r="C132" s="8" t="s">
        <v>1481</v>
      </c>
      <c r="D132" s="9">
        <v>338104</v>
      </c>
      <c r="E132" s="9" t="s">
        <v>23</v>
      </c>
      <c r="F132" s="9" t="s">
        <v>1355</v>
      </c>
      <c r="G132" s="9" t="s">
        <v>1158</v>
      </c>
    </row>
    <row r="133" spans="1:7" x14ac:dyDescent="0.25">
      <c r="A133" s="46"/>
      <c r="B133" s="18" t="s">
        <v>1505</v>
      </c>
      <c r="C133" s="8" t="s">
        <v>1481</v>
      </c>
      <c r="D133" s="9">
        <v>164606</v>
      </c>
      <c r="E133" s="9" t="s">
        <v>23</v>
      </c>
      <c r="F133" s="9" t="s">
        <v>1355</v>
      </c>
      <c r="G133" s="9" t="s">
        <v>1158</v>
      </c>
    </row>
    <row r="134" spans="1:7" x14ac:dyDescent="0.25">
      <c r="A134" s="46"/>
      <c r="B134" s="18" t="s">
        <v>1506</v>
      </c>
      <c r="C134" s="8" t="s">
        <v>1481</v>
      </c>
      <c r="D134" s="9">
        <v>503180</v>
      </c>
      <c r="E134" s="9" t="s">
        <v>23</v>
      </c>
      <c r="F134" s="9" t="s">
        <v>1355</v>
      </c>
      <c r="G134" s="9" t="s">
        <v>1158</v>
      </c>
    </row>
    <row r="135" spans="1:7" x14ac:dyDescent="0.25">
      <c r="A135" s="46"/>
      <c r="B135" s="18" t="s">
        <v>1507</v>
      </c>
      <c r="C135" s="8" t="s">
        <v>1481</v>
      </c>
      <c r="D135" s="9">
        <v>255584</v>
      </c>
      <c r="E135" s="9" t="s">
        <v>23</v>
      </c>
      <c r="F135" s="9" t="s">
        <v>1355</v>
      </c>
      <c r="G135" s="9" t="s">
        <v>1158</v>
      </c>
    </row>
    <row r="136" spans="1:7" x14ac:dyDescent="0.25">
      <c r="A136" s="46"/>
      <c r="B136" s="18" t="s">
        <v>1508</v>
      </c>
      <c r="C136" s="8" t="s">
        <v>1481</v>
      </c>
      <c r="D136" s="9">
        <v>542538</v>
      </c>
      <c r="E136" s="9" t="s">
        <v>23</v>
      </c>
      <c r="F136" s="9" t="s">
        <v>1355</v>
      </c>
      <c r="G136" s="9" t="s">
        <v>1158</v>
      </c>
    </row>
    <row r="137" spans="1:7" x14ac:dyDescent="0.25">
      <c r="A137" s="46"/>
      <c r="B137" s="18" t="s">
        <v>1509</v>
      </c>
      <c r="C137" s="8" t="s">
        <v>1481</v>
      </c>
      <c r="D137" s="9">
        <v>498572</v>
      </c>
      <c r="E137" s="9" t="s">
        <v>23</v>
      </c>
      <c r="F137" s="9" t="s">
        <v>1355</v>
      </c>
      <c r="G137" s="9" t="s">
        <v>1158</v>
      </c>
    </row>
    <row r="138" spans="1:7" x14ac:dyDescent="0.25">
      <c r="A138" s="46"/>
      <c r="B138" s="18" t="s">
        <v>1510</v>
      </c>
      <c r="C138" s="8" t="s">
        <v>1481</v>
      </c>
      <c r="D138" s="9">
        <v>87975</v>
      </c>
      <c r="E138" s="9" t="s">
        <v>23</v>
      </c>
      <c r="F138" s="9" t="s">
        <v>1355</v>
      </c>
      <c r="G138" s="9" t="s">
        <v>1158</v>
      </c>
    </row>
    <row r="139" spans="1:7" x14ac:dyDescent="0.25">
      <c r="A139" s="46"/>
      <c r="B139" s="18" t="s">
        <v>1511</v>
      </c>
      <c r="C139" s="8" t="s">
        <v>1481</v>
      </c>
      <c r="D139" s="9">
        <v>155830</v>
      </c>
      <c r="E139" s="9" t="s">
        <v>23</v>
      </c>
      <c r="F139" s="9" t="s">
        <v>1355</v>
      </c>
      <c r="G139" s="9" t="s">
        <v>1158</v>
      </c>
    </row>
    <row r="140" spans="1:7" x14ac:dyDescent="0.25">
      <c r="A140" s="46"/>
      <c r="B140" s="18" t="s">
        <v>1512</v>
      </c>
      <c r="C140" s="8" t="s">
        <v>1481</v>
      </c>
      <c r="D140" s="9">
        <v>156283</v>
      </c>
      <c r="E140" s="9" t="s">
        <v>23</v>
      </c>
      <c r="F140" s="9" t="s">
        <v>1355</v>
      </c>
      <c r="G140" s="9" t="s">
        <v>1158</v>
      </c>
    </row>
    <row r="141" spans="1:7" x14ac:dyDescent="0.25">
      <c r="A141" s="46"/>
      <c r="B141" s="18" t="s">
        <v>1513</v>
      </c>
      <c r="C141" s="8" t="s">
        <v>1481</v>
      </c>
      <c r="D141" s="9">
        <v>145581</v>
      </c>
      <c r="E141" s="9" t="s">
        <v>23</v>
      </c>
      <c r="F141" s="9" t="s">
        <v>1355</v>
      </c>
      <c r="G141" s="9" t="s">
        <v>1158</v>
      </c>
    </row>
    <row r="142" spans="1:7" x14ac:dyDescent="0.25">
      <c r="A142" s="46"/>
      <c r="B142" s="18" t="s">
        <v>1514</v>
      </c>
      <c r="C142" s="8" t="s">
        <v>1481</v>
      </c>
      <c r="D142" s="9">
        <v>185397</v>
      </c>
      <c r="E142" s="9" t="s">
        <v>23</v>
      </c>
      <c r="F142" s="9" t="s">
        <v>1355</v>
      </c>
      <c r="G142" s="9" t="s">
        <v>1158</v>
      </c>
    </row>
    <row r="143" spans="1:7" x14ac:dyDescent="0.25">
      <c r="A143" s="46"/>
      <c r="B143" s="18" t="s">
        <v>1515</v>
      </c>
      <c r="C143" s="8" t="s">
        <v>1481</v>
      </c>
      <c r="D143" s="9">
        <v>1632</v>
      </c>
      <c r="E143" s="9" t="s">
        <v>23</v>
      </c>
      <c r="F143" s="9" t="s">
        <v>1355</v>
      </c>
      <c r="G143" s="9" t="s">
        <v>1158</v>
      </c>
    </row>
    <row r="144" spans="1:7" x14ac:dyDescent="0.25">
      <c r="A144" s="46"/>
      <c r="B144" s="18" t="s">
        <v>1516</v>
      </c>
      <c r="C144" s="8" t="s">
        <v>1481</v>
      </c>
      <c r="D144" s="9">
        <v>496477</v>
      </c>
      <c r="E144" s="9" t="s">
        <v>23</v>
      </c>
      <c r="F144" s="9" t="s">
        <v>1355</v>
      </c>
      <c r="G144" s="9" t="s">
        <v>1158</v>
      </c>
    </row>
    <row r="145" spans="1:7" x14ac:dyDescent="0.25">
      <c r="A145" s="46"/>
      <c r="B145" s="18" t="s">
        <v>1517</v>
      </c>
      <c r="C145" s="8" t="s">
        <v>1481</v>
      </c>
      <c r="D145" s="9">
        <v>2246</v>
      </c>
      <c r="E145" s="9" t="s">
        <v>23</v>
      </c>
      <c r="F145" s="9" t="s">
        <v>1355</v>
      </c>
      <c r="G145" s="9" t="s">
        <v>1158</v>
      </c>
    </row>
    <row r="146" spans="1:7" x14ac:dyDescent="0.25">
      <c r="A146" s="46"/>
      <c r="B146" s="18" t="s">
        <v>1518</v>
      </c>
      <c r="C146" s="8" t="s">
        <v>1481</v>
      </c>
      <c r="D146" s="9">
        <v>161615</v>
      </c>
      <c r="E146" s="9" t="s">
        <v>23</v>
      </c>
      <c r="F146" s="9" t="s">
        <v>1355</v>
      </c>
      <c r="G146" s="9" t="s">
        <v>1158</v>
      </c>
    </row>
    <row r="147" spans="1:7" x14ac:dyDescent="0.25">
      <c r="A147" s="46"/>
      <c r="B147" s="18" t="s">
        <v>1519</v>
      </c>
      <c r="C147" s="8" t="s">
        <v>1481</v>
      </c>
      <c r="D147" s="9">
        <v>15950</v>
      </c>
      <c r="E147" s="9" t="s">
        <v>23</v>
      </c>
      <c r="F147" s="9" t="s">
        <v>1355</v>
      </c>
      <c r="G147" s="9" t="s">
        <v>1158</v>
      </c>
    </row>
    <row r="148" spans="1:7" x14ac:dyDescent="0.25">
      <c r="A148" s="46"/>
      <c r="B148" s="18" t="s">
        <v>1520</v>
      </c>
      <c r="C148" s="8" t="s">
        <v>1481</v>
      </c>
      <c r="D148" s="9">
        <v>5784</v>
      </c>
      <c r="E148" s="9" t="s">
        <v>23</v>
      </c>
      <c r="F148" s="9" t="s">
        <v>1355</v>
      </c>
      <c r="G148" s="9" t="s">
        <v>1158</v>
      </c>
    </row>
    <row r="149" spans="1:7" x14ac:dyDescent="0.25">
      <c r="A149" s="46"/>
      <c r="B149" s="18" t="s">
        <v>1521</v>
      </c>
      <c r="C149" s="8" t="s">
        <v>1481</v>
      </c>
      <c r="D149" s="9">
        <v>97320</v>
      </c>
      <c r="E149" s="9" t="s">
        <v>23</v>
      </c>
      <c r="F149" s="9" t="s">
        <v>1355</v>
      </c>
      <c r="G149" s="9" t="s">
        <v>1158</v>
      </c>
    </row>
    <row r="150" spans="1:7" x14ac:dyDescent="0.25">
      <c r="A150" s="46"/>
      <c r="B150" s="18" t="s">
        <v>1522</v>
      </c>
      <c r="C150" s="8" t="s">
        <v>1481</v>
      </c>
      <c r="D150" s="9">
        <v>439297</v>
      </c>
      <c r="E150" s="9" t="s">
        <v>23</v>
      </c>
      <c r="F150" s="9" t="s">
        <v>1355</v>
      </c>
      <c r="G150" s="9" t="s">
        <v>1158</v>
      </c>
    </row>
    <row r="151" spans="1:7" x14ac:dyDescent="0.25">
      <c r="A151" s="46"/>
      <c r="B151" s="18" t="s">
        <v>1523</v>
      </c>
      <c r="C151" s="8" t="s">
        <v>1481</v>
      </c>
      <c r="D151" s="9">
        <v>202164</v>
      </c>
      <c r="E151" s="9" t="s">
        <v>23</v>
      </c>
      <c r="F151" s="9" t="s">
        <v>1355</v>
      </c>
      <c r="G151" s="9" t="s">
        <v>1158</v>
      </c>
    </row>
    <row r="152" spans="1:7" x14ac:dyDescent="0.25">
      <c r="A152" s="46"/>
      <c r="B152" s="18" t="s">
        <v>1524</v>
      </c>
      <c r="C152" s="8" t="s">
        <v>1481</v>
      </c>
      <c r="D152" s="9">
        <v>538581</v>
      </c>
      <c r="E152" s="9" t="s">
        <v>23</v>
      </c>
      <c r="F152" s="9" t="s">
        <v>1355</v>
      </c>
      <c r="G152" s="9" t="s">
        <v>1158</v>
      </c>
    </row>
    <row r="153" spans="1:7" x14ac:dyDescent="0.25">
      <c r="A153" s="46"/>
      <c r="B153" s="18" t="s">
        <v>1525</v>
      </c>
      <c r="C153" s="8" t="s">
        <v>1481</v>
      </c>
      <c r="D153" s="9">
        <v>1626652</v>
      </c>
      <c r="E153" s="9" t="s">
        <v>23</v>
      </c>
      <c r="F153" s="9" t="s">
        <v>1355</v>
      </c>
      <c r="G153" s="9" t="s">
        <v>1158</v>
      </c>
    </row>
    <row r="154" spans="1:7" x14ac:dyDescent="0.25">
      <c r="A154" s="46"/>
      <c r="B154" s="18" t="s">
        <v>1526</v>
      </c>
      <c r="C154" s="8" t="s">
        <v>1481</v>
      </c>
      <c r="D154" s="9">
        <v>2001349</v>
      </c>
      <c r="E154" s="9" t="s">
        <v>23</v>
      </c>
      <c r="F154" s="9" t="s">
        <v>1355</v>
      </c>
      <c r="G154" s="9" t="s">
        <v>1158</v>
      </c>
    </row>
    <row r="155" spans="1:7" x14ac:dyDescent="0.25">
      <c r="A155" s="46"/>
      <c r="B155" s="18" t="s">
        <v>1527</v>
      </c>
      <c r="C155" s="8" t="s">
        <v>1481</v>
      </c>
      <c r="D155" s="9">
        <v>23130</v>
      </c>
      <c r="E155" s="9" t="s">
        <v>23</v>
      </c>
      <c r="F155" s="9" t="s">
        <v>1355</v>
      </c>
      <c r="G155" s="9" t="s">
        <v>1158</v>
      </c>
    </row>
    <row r="156" spans="1:7" x14ac:dyDescent="0.25">
      <c r="A156" s="46"/>
      <c r="B156" s="18" t="s">
        <v>1528</v>
      </c>
      <c r="C156" s="8" t="s">
        <v>1481</v>
      </c>
      <c r="D156" s="9">
        <v>124966</v>
      </c>
      <c r="E156" s="9" t="s">
        <v>23</v>
      </c>
      <c r="F156" s="9" t="s">
        <v>1355</v>
      </c>
      <c r="G156" s="9" t="s">
        <v>1158</v>
      </c>
    </row>
    <row r="157" spans="1:7" x14ac:dyDescent="0.25">
      <c r="A157" s="46"/>
      <c r="B157" s="18" t="s">
        <v>1529</v>
      </c>
      <c r="C157" s="8" t="s">
        <v>1481</v>
      </c>
      <c r="D157" s="9">
        <v>270870</v>
      </c>
      <c r="E157" s="9" t="s">
        <v>23</v>
      </c>
      <c r="F157" s="9" t="s">
        <v>1355</v>
      </c>
      <c r="G157" s="9" t="s">
        <v>1158</v>
      </c>
    </row>
    <row r="158" spans="1:7" x14ac:dyDescent="0.25">
      <c r="A158" s="46"/>
      <c r="B158" s="18" t="s">
        <v>1510</v>
      </c>
      <c r="C158" s="8" t="s">
        <v>1481</v>
      </c>
      <c r="D158" s="9">
        <v>87975</v>
      </c>
      <c r="E158" s="9" t="s">
        <v>23</v>
      </c>
      <c r="F158" s="9" t="s">
        <v>1355</v>
      </c>
      <c r="G158" s="9" t="s">
        <v>1158</v>
      </c>
    </row>
    <row r="159" spans="1:7" x14ac:dyDescent="0.25">
      <c r="A159" s="46"/>
      <c r="B159" s="18" t="s">
        <v>1530</v>
      </c>
      <c r="C159" s="8" t="s">
        <v>1481</v>
      </c>
      <c r="D159" s="9">
        <v>693993</v>
      </c>
      <c r="E159" s="9" t="s">
        <v>23</v>
      </c>
      <c r="F159" s="9" t="s">
        <v>1355</v>
      </c>
      <c r="G159" s="9" t="s">
        <v>1158</v>
      </c>
    </row>
    <row r="160" spans="1:7" x14ac:dyDescent="0.25">
      <c r="A160" s="46"/>
      <c r="B160" s="18" t="s">
        <v>1531</v>
      </c>
      <c r="C160" s="8" t="s">
        <v>1481</v>
      </c>
      <c r="D160" s="9">
        <v>1774512</v>
      </c>
      <c r="E160" s="9" t="s">
        <v>23</v>
      </c>
      <c r="F160" s="9" t="s">
        <v>1355</v>
      </c>
      <c r="G160" s="9" t="s">
        <v>1158</v>
      </c>
    </row>
    <row r="161" spans="1:7" x14ac:dyDescent="0.25">
      <c r="A161" s="46">
        <v>45237</v>
      </c>
      <c r="B161" s="18"/>
      <c r="C161" s="8" t="s">
        <v>1012</v>
      </c>
      <c r="D161" s="9">
        <v>1008900</v>
      </c>
      <c r="E161" s="9" t="s">
        <v>23</v>
      </c>
      <c r="F161" s="9" t="s">
        <v>1418</v>
      </c>
      <c r="G161" s="9" t="s">
        <v>1419</v>
      </c>
    </row>
    <row r="162" spans="1:7" x14ac:dyDescent="0.25">
      <c r="A162" s="46">
        <v>45272</v>
      </c>
      <c r="B162" s="18"/>
      <c r="C162" s="8" t="s">
        <v>1012</v>
      </c>
      <c r="D162" s="9">
        <v>156576</v>
      </c>
      <c r="E162" s="9" t="s">
        <v>23</v>
      </c>
      <c r="F162" s="9" t="s">
        <v>1418</v>
      </c>
      <c r="G162" s="9" t="s">
        <v>1419</v>
      </c>
    </row>
    <row r="163" spans="1:7" x14ac:dyDescent="0.25">
      <c r="A163" s="46">
        <v>45017</v>
      </c>
      <c r="B163" s="18" t="s">
        <v>1532</v>
      </c>
      <c r="C163" s="8" t="s">
        <v>1161</v>
      </c>
      <c r="D163" s="9">
        <v>288767.82</v>
      </c>
      <c r="E163" s="9" t="s">
        <v>23</v>
      </c>
      <c r="F163" s="9" t="s">
        <v>138</v>
      </c>
      <c r="G163" s="9" t="s">
        <v>1158</v>
      </c>
    </row>
    <row r="164" spans="1:7" x14ac:dyDescent="0.25">
      <c r="A164" s="46">
        <v>45017</v>
      </c>
      <c r="B164" s="18">
        <v>33</v>
      </c>
      <c r="C164" s="8" t="s">
        <v>1533</v>
      </c>
      <c r="D164" s="9">
        <v>298240</v>
      </c>
      <c r="E164" s="9" t="s">
        <v>9</v>
      </c>
      <c r="F164" s="9"/>
      <c r="G164" s="9" t="s">
        <v>1070</v>
      </c>
    </row>
    <row r="165" spans="1:7" x14ac:dyDescent="0.25">
      <c r="A165" s="46">
        <v>45077</v>
      </c>
      <c r="B165" s="18" t="s">
        <v>1534</v>
      </c>
      <c r="C165" s="8" t="s">
        <v>1406</v>
      </c>
      <c r="D165" s="9">
        <v>14745.75</v>
      </c>
      <c r="E165" s="9" t="s">
        <v>9</v>
      </c>
      <c r="F165" s="9"/>
      <c r="G165" s="9" t="s">
        <v>1070</v>
      </c>
    </row>
    <row r="166" spans="1:7" x14ac:dyDescent="0.25">
      <c r="A166" s="46">
        <v>45077</v>
      </c>
      <c r="B166" s="18" t="s">
        <v>1535</v>
      </c>
      <c r="C166" s="8" t="s">
        <v>1406</v>
      </c>
      <c r="D166" s="9">
        <v>508.4</v>
      </c>
      <c r="E166" s="9" t="s">
        <v>9</v>
      </c>
      <c r="F166" s="9"/>
      <c r="G166" s="9" t="s">
        <v>1070</v>
      </c>
    </row>
    <row r="167" spans="1:7" x14ac:dyDescent="0.25">
      <c r="A167" s="46">
        <v>45077</v>
      </c>
      <c r="B167" s="18" t="s">
        <v>1536</v>
      </c>
      <c r="C167" s="8" t="s">
        <v>1161</v>
      </c>
      <c r="D167" s="9">
        <v>230800</v>
      </c>
      <c r="E167" s="9" t="s">
        <v>23</v>
      </c>
      <c r="F167" s="9" t="s">
        <v>138</v>
      </c>
      <c r="G167" s="9" t="s">
        <v>1158</v>
      </c>
    </row>
    <row r="168" spans="1:7" x14ac:dyDescent="0.25">
      <c r="A168" s="46">
        <v>45077</v>
      </c>
      <c r="B168" s="18" t="s">
        <v>1537</v>
      </c>
      <c r="C168" s="8" t="s">
        <v>1161</v>
      </c>
      <c r="D168" s="9">
        <v>104835.55</v>
      </c>
      <c r="E168" s="9" t="s">
        <v>23</v>
      </c>
      <c r="F168" s="9" t="s">
        <v>138</v>
      </c>
      <c r="G168" s="9" t="s">
        <v>1158</v>
      </c>
    </row>
    <row r="169" spans="1:7" x14ac:dyDescent="0.25">
      <c r="A169" s="46">
        <v>45118</v>
      </c>
      <c r="B169" s="18" t="s">
        <v>1538</v>
      </c>
      <c r="C169" s="8" t="s">
        <v>1406</v>
      </c>
      <c r="D169" s="9">
        <v>36610</v>
      </c>
      <c r="E169" s="9" t="s">
        <v>9</v>
      </c>
      <c r="F169" s="9"/>
      <c r="G169" s="9" t="s">
        <v>1070</v>
      </c>
    </row>
    <row r="170" spans="1:7" x14ac:dyDescent="0.25">
      <c r="A170" s="46">
        <v>45119</v>
      </c>
      <c r="B170" s="18" t="s">
        <v>1539</v>
      </c>
      <c r="C170" s="8" t="s">
        <v>1161</v>
      </c>
      <c r="D170" s="9">
        <v>403760</v>
      </c>
      <c r="E170" s="9" t="s">
        <v>23</v>
      </c>
      <c r="F170" s="9" t="s">
        <v>138</v>
      </c>
      <c r="G170" s="9" t="s">
        <v>1158</v>
      </c>
    </row>
    <row r="171" spans="1:7" x14ac:dyDescent="0.25">
      <c r="A171" s="46">
        <v>45119</v>
      </c>
      <c r="B171" s="18" t="s">
        <v>1540</v>
      </c>
      <c r="C171" s="8" t="s">
        <v>1406</v>
      </c>
      <c r="D171" s="9">
        <v>9152.56</v>
      </c>
      <c r="E171" s="9" t="s">
        <v>9</v>
      </c>
      <c r="F171" s="9"/>
      <c r="G171" s="9" t="s">
        <v>1070</v>
      </c>
    </row>
    <row r="172" spans="1:7" x14ac:dyDescent="0.25">
      <c r="A172" s="46">
        <v>45124</v>
      </c>
      <c r="B172" s="18" t="s">
        <v>1541</v>
      </c>
      <c r="C172" s="8" t="s">
        <v>1533</v>
      </c>
      <c r="D172" s="9">
        <v>171520</v>
      </c>
      <c r="E172" s="9" t="s">
        <v>9</v>
      </c>
      <c r="F172" s="9"/>
      <c r="G172" s="9" t="s">
        <v>1070</v>
      </c>
    </row>
    <row r="173" spans="1:7" x14ac:dyDescent="0.25">
      <c r="A173" s="46">
        <v>45138</v>
      </c>
      <c r="B173" s="18" t="s">
        <v>1542</v>
      </c>
      <c r="C173" s="8" t="s">
        <v>1543</v>
      </c>
      <c r="D173" s="9">
        <v>19015.03</v>
      </c>
      <c r="E173" s="9" t="s">
        <v>9</v>
      </c>
      <c r="F173" s="9"/>
      <c r="G173" s="9" t="s">
        <v>1070</v>
      </c>
    </row>
    <row r="174" spans="1:7" x14ac:dyDescent="0.25">
      <c r="A174" s="46">
        <v>45141</v>
      </c>
      <c r="B174" s="18" t="s">
        <v>1544</v>
      </c>
      <c r="C174" s="8" t="s">
        <v>1545</v>
      </c>
      <c r="D174" s="9">
        <v>46573.88</v>
      </c>
      <c r="E174" s="9" t="s">
        <v>9</v>
      </c>
      <c r="F174" s="9"/>
      <c r="G174" s="9" t="s">
        <v>1070</v>
      </c>
    </row>
    <row r="175" spans="1:7" x14ac:dyDescent="0.25">
      <c r="A175" s="46">
        <v>45146</v>
      </c>
      <c r="B175" s="18" t="s">
        <v>1546</v>
      </c>
      <c r="C175" s="8" t="s">
        <v>1186</v>
      </c>
      <c r="D175" s="9">
        <v>34427.120000000003</v>
      </c>
      <c r="E175" s="9" t="s">
        <v>9</v>
      </c>
      <c r="F175" s="9"/>
      <c r="G175" s="9" t="s">
        <v>1070</v>
      </c>
    </row>
    <row r="176" spans="1:7" x14ac:dyDescent="0.25">
      <c r="A176" s="46">
        <v>45146</v>
      </c>
      <c r="B176" s="18" t="s">
        <v>1547</v>
      </c>
      <c r="C176" s="8" t="s">
        <v>1186</v>
      </c>
      <c r="D176" s="9">
        <v>35146.44</v>
      </c>
      <c r="E176" s="9" t="s">
        <v>9</v>
      </c>
      <c r="F176" s="9"/>
      <c r="G176" s="9" t="s">
        <v>1070</v>
      </c>
    </row>
    <row r="177" spans="1:7" x14ac:dyDescent="0.25">
      <c r="A177" s="46">
        <v>45146</v>
      </c>
      <c r="B177" s="18" t="s">
        <v>1548</v>
      </c>
      <c r="C177" s="8" t="s">
        <v>1186</v>
      </c>
      <c r="D177" s="9">
        <v>34084.74</v>
      </c>
      <c r="E177" s="9" t="s">
        <v>9</v>
      </c>
      <c r="F177" s="9"/>
      <c r="G177" s="9" t="s">
        <v>1070</v>
      </c>
    </row>
    <row r="178" spans="1:7" x14ac:dyDescent="0.25">
      <c r="A178" s="46">
        <v>45146</v>
      </c>
      <c r="B178" s="18" t="s">
        <v>1549</v>
      </c>
      <c r="C178" s="8" t="s">
        <v>1186</v>
      </c>
      <c r="D178" s="9">
        <v>65254.22</v>
      </c>
      <c r="E178" s="9" t="s">
        <v>9</v>
      </c>
      <c r="F178" s="9"/>
      <c r="G178" s="9" t="s">
        <v>1070</v>
      </c>
    </row>
    <row r="179" spans="1:7" x14ac:dyDescent="0.25">
      <c r="A179" s="46">
        <v>45146</v>
      </c>
      <c r="B179" s="18" t="s">
        <v>1550</v>
      </c>
      <c r="C179" s="8" t="s">
        <v>1186</v>
      </c>
      <c r="D179" s="9">
        <v>33429.839999999997</v>
      </c>
      <c r="E179" s="9" t="s">
        <v>9</v>
      </c>
      <c r="F179" s="9"/>
      <c r="G179" s="9" t="s">
        <v>1070</v>
      </c>
    </row>
    <row r="180" spans="1:7" x14ac:dyDescent="0.25">
      <c r="A180" s="46">
        <v>45146</v>
      </c>
      <c r="B180" s="18" t="s">
        <v>1551</v>
      </c>
      <c r="C180" s="8" t="s">
        <v>1186</v>
      </c>
      <c r="D180" s="9">
        <v>86591.6</v>
      </c>
      <c r="E180" s="9" t="s">
        <v>9</v>
      </c>
      <c r="F180" s="9"/>
      <c r="G180" s="9" t="s">
        <v>1070</v>
      </c>
    </row>
    <row r="181" spans="1:7" x14ac:dyDescent="0.25">
      <c r="A181" s="46">
        <v>45166</v>
      </c>
      <c r="B181" s="18" t="s">
        <v>1552</v>
      </c>
      <c r="C181" s="8" t="s">
        <v>1173</v>
      </c>
      <c r="D181" s="9">
        <v>189852.96</v>
      </c>
      <c r="E181" s="9" t="s">
        <v>23</v>
      </c>
      <c r="F181" s="9"/>
      <c r="G181" s="9" t="s">
        <v>1158</v>
      </c>
    </row>
    <row r="182" spans="1:7" x14ac:dyDescent="0.25">
      <c r="A182" s="46">
        <v>45166</v>
      </c>
      <c r="B182" s="18">
        <v>2445</v>
      </c>
      <c r="C182" s="8" t="s">
        <v>1553</v>
      </c>
      <c r="D182" s="9">
        <v>74642.460000000006</v>
      </c>
      <c r="E182" s="9" t="s">
        <v>9</v>
      </c>
      <c r="F182" s="9"/>
      <c r="G182" s="9" t="s">
        <v>1070</v>
      </c>
    </row>
    <row r="183" spans="1:7" x14ac:dyDescent="0.25">
      <c r="A183" s="46">
        <v>45166</v>
      </c>
      <c r="B183" s="18">
        <v>239601149</v>
      </c>
      <c r="C183" s="8" t="s">
        <v>1554</v>
      </c>
      <c r="D183" s="9">
        <v>791769</v>
      </c>
      <c r="E183" s="9" t="s">
        <v>23</v>
      </c>
      <c r="F183" s="9"/>
      <c r="G183" s="9" t="s">
        <v>49</v>
      </c>
    </row>
    <row r="184" spans="1:7" x14ac:dyDescent="0.25">
      <c r="A184" s="46">
        <v>45166</v>
      </c>
      <c r="B184" s="18">
        <v>239601122</v>
      </c>
      <c r="C184" s="8" t="s">
        <v>1554</v>
      </c>
      <c r="D184" s="9">
        <v>815762</v>
      </c>
      <c r="E184" s="9" t="s">
        <v>23</v>
      </c>
      <c r="F184" s="9"/>
      <c r="G184" s="9" t="s">
        <v>49</v>
      </c>
    </row>
    <row r="185" spans="1:7" x14ac:dyDescent="0.25">
      <c r="A185" s="46">
        <v>45166</v>
      </c>
      <c r="B185" s="18" t="s">
        <v>1555</v>
      </c>
      <c r="C185" s="8" t="s">
        <v>1556</v>
      </c>
      <c r="D185" s="9">
        <v>1260000</v>
      </c>
      <c r="E185" s="9" t="s">
        <v>9</v>
      </c>
      <c r="F185" s="9" t="s">
        <v>1557</v>
      </c>
      <c r="G185" s="9" t="s">
        <v>1070</v>
      </c>
    </row>
    <row r="186" spans="1:7" x14ac:dyDescent="0.25">
      <c r="A186" s="46">
        <v>45166</v>
      </c>
      <c r="B186" s="18" t="s">
        <v>1558</v>
      </c>
      <c r="C186" s="8" t="s">
        <v>1556</v>
      </c>
      <c r="D186" s="9">
        <v>50860</v>
      </c>
      <c r="E186" s="9" t="s">
        <v>9</v>
      </c>
      <c r="F186" s="9" t="s">
        <v>1557</v>
      </c>
      <c r="G186" s="9" t="s">
        <v>1070</v>
      </c>
    </row>
    <row r="187" spans="1:7" x14ac:dyDescent="0.25">
      <c r="A187" s="46">
        <v>45166</v>
      </c>
      <c r="B187" s="18" t="s">
        <v>1559</v>
      </c>
      <c r="C187" s="8" t="s">
        <v>1556</v>
      </c>
      <c r="D187" s="9">
        <v>550</v>
      </c>
      <c r="E187" s="9" t="s">
        <v>9</v>
      </c>
      <c r="F187" s="9" t="s">
        <v>1557</v>
      </c>
      <c r="G187" s="9" t="s">
        <v>1070</v>
      </c>
    </row>
    <row r="188" spans="1:7" x14ac:dyDescent="0.25">
      <c r="A188" s="46">
        <v>45166</v>
      </c>
      <c r="B188" s="18">
        <v>104</v>
      </c>
      <c r="C188" s="8" t="s">
        <v>1560</v>
      </c>
      <c r="D188" s="9">
        <v>593092.5</v>
      </c>
      <c r="E188" s="9" t="s">
        <v>23</v>
      </c>
      <c r="F188" s="9" t="s">
        <v>138</v>
      </c>
      <c r="G188" s="9" t="s">
        <v>1158</v>
      </c>
    </row>
    <row r="189" spans="1:7" x14ac:dyDescent="0.25">
      <c r="A189" s="46">
        <v>45166</v>
      </c>
      <c r="B189" s="18">
        <v>105</v>
      </c>
      <c r="C189" s="8" t="s">
        <v>1560</v>
      </c>
      <c r="D189" s="9">
        <v>416947.9</v>
      </c>
      <c r="E189" s="9" t="s">
        <v>23</v>
      </c>
      <c r="F189" s="9" t="s">
        <v>138</v>
      </c>
      <c r="G189" s="9" t="s">
        <v>1158</v>
      </c>
    </row>
    <row r="190" spans="1:7" x14ac:dyDescent="0.25">
      <c r="A190" s="46">
        <v>45166</v>
      </c>
      <c r="B190" s="18">
        <v>106</v>
      </c>
      <c r="C190" s="8" t="s">
        <v>1560</v>
      </c>
      <c r="D190" s="9">
        <v>88060</v>
      </c>
      <c r="E190" s="9" t="s">
        <v>23</v>
      </c>
      <c r="F190" s="9" t="s">
        <v>138</v>
      </c>
      <c r="G190" s="9" t="s">
        <v>1158</v>
      </c>
    </row>
    <row r="191" spans="1:7" x14ac:dyDescent="0.25">
      <c r="A191" s="46">
        <v>45186</v>
      </c>
      <c r="B191" s="18" t="s">
        <v>1561</v>
      </c>
      <c r="C191" s="8" t="s">
        <v>1562</v>
      </c>
      <c r="D191" s="9">
        <v>39590</v>
      </c>
      <c r="E191" s="9" t="s">
        <v>9</v>
      </c>
      <c r="F191" s="9"/>
      <c r="G191" s="9" t="s">
        <v>1070</v>
      </c>
    </row>
    <row r="192" spans="1:7" x14ac:dyDescent="0.25">
      <c r="A192" s="46">
        <v>45186</v>
      </c>
      <c r="B192" s="18">
        <v>188</v>
      </c>
      <c r="C192" s="8" t="s">
        <v>1563</v>
      </c>
      <c r="D192" s="9">
        <v>86438.399999999994</v>
      </c>
      <c r="E192" s="9" t="s">
        <v>9</v>
      </c>
      <c r="F192" s="9"/>
      <c r="G192" s="9" t="s">
        <v>1070</v>
      </c>
    </row>
    <row r="193" spans="1:7" x14ac:dyDescent="0.25">
      <c r="A193" s="46">
        <v>45186</v>
      </c>
      <c r="B193" s="18">
        <v>184</v>
      </c>
      <c r="C193" s="8" t="s">
        <v>1563</v>
      </c>
      <c r="D193" s="9">
        <v>169995.51999999999</v>
      </c>
      <c r="E193" s="9" t="s">
        <v>9</v>
      </c>
      <c r="F193" s="9"/>
      <c r="G193" s="9" t="s">
        <v>1070</v>
      </c>
    </row>
    <row r="194" spans="1:7" x14ac:dyDescent="0.25">
      <c r="A194" s="46">
        <v>45186</v>
      </c>
      <c r="B194" s="18">
        <v>191</v>
      </c>
      <c r="C194" s="8" t="s">
        <v>1563</v>
      </c>
      <c r="D194" s="9">
        <v>66989.759999999995</v>
      </c>
      <c r="E194" s="9" t="s">
        <v>9</v>
      </c>
      <c r="F194" s="9"/>
      <c r="G194" s="9" t="s">
        <v>1070</v>
      </c>
    </row>
    <row r="195" spans="1:7" x14ac:dyDescent="0.25">
      <c r="A195" s="46">
        <v>45186</v>
      </c>
      <c r="B195" s="18">
        <v>181</v>
      </c>
      <c r="C195" s="8" t="s">
        <v>1563</v>
      </c>
      <c r="D195" s="9">
        <v>74373.039999999994</v>
      </c>
      <c r="E195" s="9" t="s">
        <v>9</v>
      </c>
      <c r="F195" s="9"/>
      <c r="G195" s="9" t="s">
        <v>1070</v>
      </c>
    </row>
    <row r="196" spans="1:7" x14ac:dyDescent="0.25">
      <c r="A196" s="46">
        <v>45196</v>
      </c>
      <c r="B196" s="18">
        <v>125</v>
      </c>
      <c r="C196" s="8" t="s">
        <v>1564</v>
      </c>
      <c r="D196" s="9">
        <v>41100</v>
      </c>
      <c r="E196" s="9" t="s">
        <v>9</v>
      </c>
      <c r="F196" s="9"/>
      <c r="G196" s="9" t="s">
        <v>1070</v>
      </c>
    </row>
    <row r="197" spans="1:7" x14ac:dyDescent="0.25">
      <c r="A197" s="46">
        <v>45218</v>
      </c>
      <c r="B197" s="18" t="s">
        <v>1565</v>
      </c>
      <c r="C197" s="8" t="s">
        <v>1543</v>
      </c>
      <c r="D197" s="9">
        <v>12076.27</v>
      </c>
      <c r="E197" s="9" t="s">
        <v>9</v>
      </c>
      <c r="F197" s="9"/>
      <c r="G197" s="9" t="s">
        <v>1070</v>
      </c>
    </row>
    <row r="198" spans="1:7" x14ac:dyDescent="0.25">
      <c r="A198" s="46">
        <v>45219</v>
      </c>
      <c r="B198" s="18">
        <v>210</v>
      </c>
      <c r="C198" s="8" t="s">
        <v>1566</v>
      </c>
      <c r="D198" s="9">
        <v>1085740</v>
      </c>
      <c r="E198" s="9" t="s">
        <v>23</v>
      </c>
      <c r="F198" s="9"/>
      <c r="G198" s="9" t="s">
        <v>1158</v>
      </c>
    </row>
    <row r="199" spans="1:7" x14ac:dyDescent="0.25">
      <c r="A199" s="46">
        <v>45219</v>
      </c>
      <c r="B199" s="18" t="s">
        <v>1420</v>
      </c>
      <c r="C199" s="8" t="s">
        <v>1421</v>
      </c>
      <c r="D199" s="9">
        <v>78193.16</v>
      </c>
      <c r="E199" s="9" t="s">
        <v>9</v>
      </c>
      <c r="F199" s="9"/>
      <c r="G199" s="9" t="s">
        <v>1093</v>
      </c>
    </row>
    <row r="200" spans="1:7" x14ac:dyDescent="0.25">
      <c r="A200" s="46">
        <v>45219</v>
      </c>
      <c r="B200" s="18" t="s">
        <v>1567</v>
      </c>
      <c r="C200" s="8" t="s">
        <v>1421</v>
      </c>
      <c r="D200" s="9">
        <v>93060.13</v>
      </c>
      <c r="E200" s="9" t="s">
        <v>9</v>
      </c>
      <c r="F200" s="9"/>
      <c r="G200" s="9" t="s">
        <v>1093</v>
      </c>
    </row>
    <row r="201" spans="1:7" x14ac:dyDescent="0.25">
      <c r="A201" s="46">
        <v>45219</v>
      </c>
      <c r="B201" s="18" t="s">
        <v>1568</v>
      </c>
      <c r="C201" s="8" t="s">
        <v>1421</v>
      </c>
      <c r="D201" s="9">
        <v>9943.7999999999993</v>
      </c>
      <c r="E201" s="9" t="s">
        <v>9</v>
      </c>
      <c r="F201" s="9"/>
      <c r="G201" s="9" t="s">
        <v>1093</v>
      </c>
    </row>
    <row r="202" spans="1:7" x14ac:dyDescent="0.25">
      <c r="A202" s="46">
        <v>45223</v>
      </c>
      <c r="B202" s="18">
        <v>1023</v>
      </c>
      <c r="C202" s="8" t="s">
        <v>1569</v>
      </c>
      <c r="D202" s="9">
        <v>84915</v>
      </c>
      <c r="E202" s="9" t="s">
        <v>9</v>
      </c>
      <c r="F202" s="9"/>
      <c r="G202" s="9" t="s">
        <v>1070</v>
      </c>
    </row>
    <row r="203" spans="1:7" x14ac:dyDescent="0.25">
      <c r="A203" s="46">
        <v>45232</v>
      </c>
      <c r="B203" s="18" t="s">
        <v>1570</v>
      </c>
      <c r="C203" s="8" t="s">
        <v>1173</v>
      </c>
      <c r="D203" s="9">
        <v>152187.75</v>
      </c>
      <c r="E203" s="9" t="s">
        <v>23</v>
      </c>
      <c r="F203" s="9"/>
      <c r="G203" s="9" t="s">
        <v>1158</v>
      </c>
    </row>
    <row r="204" spans="1:7" x14ac:dyDescent="0.25">
      <c r="A204" s="46">
        <v>45232</v>
      </c>
      <c r="B204" s="18">
        <v>169</v>
      </c>
      <c r="C204" s="8" t="s">
        <v>1553</v>
      </c>
      <c r="D204" s="9">
        <v>75000</v>
      </c>
      <c r="E204" s="9" t="s">
        <v>9</v>
      </c>
      <c r="F204" s="9"/>
      <c r="G204" s="9" t="s">
        <v>1070</v>
      </c>
    </row>
    <row r="205" spans="1:7" x14ac:dyDescent="0.25">
      <c r="A205" s="46">
        <v>45238</v>
      </c>
      <c r="B205" s="18" t="s">
        <v>1571</v>
      </c>
      <c r="C205" s="8" t="s">
        <v>1186</v>
      </c>
      <c r="D205" s="9">
        <v>41014.239999999998</v>
      </c>
      <c r="E205" s="9" t="s">
        <v>9</v>
      </c>
      <c r="F205" s="9"/>
      <c r="G205" s="9" t="s">
        <v>1070</v>
      </c>
    </row>
    <row r="206" spans="1:7" x14ac:dyDescent="0.25">
      <c r="A206" s="46">
        <v>45246</v>
      </c>
      <c r="B206" s="18">
        <v>878</v>
      </c>
      <c r="C206" s="8" t="s">
        <v>1572</v>
      </c>
      <c r="D206" s="9">
        <v>3375</v>
      </c>
      <c r="E206" s="9" t="s">
        <v>9</v>
      </c>
      <c r="F206" s="9"/>
      <c r="G206" s="9" t="s">
        <v>1573</v>
      </c>
    </row>
    <row r="207" spans="1:7" x14ac:dyDescent="0.25">
      <c r="A207" s="46">
        <v>45246</v>
      </c>
      <c r="B207" s="18">
        <v>40098</v>
      </c>
      <c r="C207" s="8" t="s">
        <v>1574</v>
      </c>
      <c r="D207" s="9">
        <v>55508</v>
      </c>
      <c r="E207" s="9" t="s">
        <v>9</v>
      </c>
      <c r="F207" s="9"/>
      <c r="G207" s="9" t="s">
        <v>1575</v>
      </c>
    </row>
    <row r="208" spans="1:7" x14ac:dyDescent="0.25">
      <c r="A208" s="46">
        <v>45246</v>
      </c>
      <c r="B208" s="18">
        <v>2024147908</v>
      </c>
      <c r="C208" s="8" t="s">
        <v>1576</v>
      </c>
      <c r="D208" s="9">
        <v>7686.36</v>
      </c>
      <c r="E208" s="9" t="s">
        <v>9</v>
      </c>
      <c r="F208" s="9"/>
      <c r="G208" s="9" t="s">
        <v>1577</v>
      </c>
    </row>
    <row r="209" spans="1:7" x14ac:dyDescent="0.25">
      <c r="A209" s="46">
        <v>45246</v>
      </c>
      <c r="B209" s="18">
        <v>2024145386</v>
      </c>
      <c r="C209" s="8" t="s">
        <v>1576</v>
      </c>
      <c r="D209" s="9">
        <v>302450.76</v>
      </c>
      <c r="E209" s="9" t="s">
        <v>9</v>
      </c>
      <c r="F209" s="9"/>
      <c r="G209" s="9" t="s">
        <v>1577</v>
      </c>
    </row>
    <row r="210" spans="1:7" x14ac:dyDescent="0.25">
      <c r="A210" s="46">
        <v>45250</v>
      </c>
      <c r="B210" s="18">
        <v>155</v>
      </c>
      <c r="C210" s="8" t="s">
        <v>1560</v>
      </c>
      <c r="D210" s="9">
        <v>383385</v>
      </c>
      <c r="E210" s="9" t="s">
        <v>23</v>
      </c>
      <c r="F210" s="9" t="s">
        <v>138</v>
      </c>
      <c r="G210" s="9" t="s">
        <v>1158</v>
      </c>
    </row>
    <row r="211" spans="1:7" x14ac:dyDescent="0.25">
      <c r="A211" s="46">
        <v>45250</v>
      </c>
      <c r="B211" s="18">
        <v>239602197</v>
      </c>
      <c r="C211" s="8" t="s">
        <v>1554</v>
      </c>
      <c r="D211" s="9">
        <v>540006</v>
      </c>
      <c r="E211" s="9" t="s">
        <v>23</v>
      </c>
      <c r="F211" s="9"/>
      <c r="G211" s="9" t="s">
        <v>49</v>
      </c>
    </row>
    <row r="212" spans="1:7" x14ac:dyDescent="0.25">
      <c r="A212" s="46">
        <v>45250</v>
      </c>
      <c r="B212" s="18">
        <v>3645</v>
      </c>
      <c r="C212" s="8" t="s">
        <v>1574</v>
      </c>
      <c r="D212" s="9">
        <v>75000</v>
      </c>
      <c r="E212" s="9" t="s">
        <v>9</v>
      </c>
      <c r="F212" s="9"/>
      <c r="G212" s="9" t="s">
        <v>1575</v>
      </c>
    </row>
    <row r="213" spans="1:7" x14ac:dyDescent="0.25">
      <c r="A213" s="46">
        <v>45264</v>
      </c>
      <c r="B213" s="18">
        <v>215</v>
      </c>
      <c r="C213" s="8" t="s">
        <v>1563</v>
      </c>
      <c r="D213" s="9">
        <v>7761.45</v>
      </c>
      <c r="E213" s="9" t="s">
        <v>9</v>
      </c>
      <c r="F213" s="9"/>
      <c r="G213" s="9" t="s">
        <v>1070</v>
      </c>
    </row>
    <row r="214" spans="1:7" x14ac:dyDescent="0.25">
      <c r="A214" s="46">
        <v>45264</v>
      </c>
      <c r="B214" s="18">
        <v>219</v>
      </c>
      <c r="C214" s="8" t="s">
        <v>1563</v>
      </c>
      <c r="D214" s="9">
        <v>109860.64</v>
      </c>
      <c r="E214" s="9" t="s">
        <v>9</v>
      </c>
      <c r="F214" s="9"/>
      <c r="G214" s="9" t="s">
        <v>1070</v>
      </c>
    </row>
    <row r="215" spans="1:7" x14ac:dyDescent="0.25">
      <c r="A215" s="46">
        <v>45264</v>
      </c>
      <c r="B215" s="18">
        <v>132</v>
      </c>
      <c r="C215" s="8" t="s">
        <v>1563</v>
      </c>
      <c r="D215" s="9">
        <v>41778.559999999998</v>
      </c>
      <c r="E215" s="9" t="s">
        <v>9</v>
      </c>
      <c r="F215" s="9"/>
      <c r="G215" s="9" t="s">
        <v>1070</v>
      </c>
    </row>
    <row r="216" spans="1:7" x14ac:dyDescent="0.25">
      <c r="A216" s="46">
        <v>45264</v>
      </c>
      <c r="B216" s="18">
        <v>196</v>
      </c>
      <c r="C216" s="8" t="s">
        <v>1563</v>
      </c>
      <c r="D216" s="9">
        <v>40337.919999999998</v>
      </c>
      <c r="E216" s="9" t="s">
        <v>9</v>
      </c>
      <c r="F216" s="9"/>
      <c r="G216" s="9" t="s">
        <v>1070</v>
      </c>
    </row>
    <row r="217" spans="1:7" x14ac:dyDescent="0.25">
      <c r="A217" s="46">
        <v>45267</v>
      </c>
      <c r="B217" s="18">
        <v>2159</v>
      </c>
      <c r="C217" s="8" t="s">
        <v>1578</v>
      </c>
      <c r="D217" s="9">
        <v>32000</v>
      </c>
      <c r="E217" s="9" t="s">
        <v>23</v>
      </c>
      <c r="F217" s="9" t="s">
        <v>138</v>
      </c>
      <c r="G217" s="9" t="s">
        <v>1158</v>
      </c>
    </row>
    <row r="218" spans="1:7" x14ac:dyDescent="0.25">
      <c r="A218" s="46">
        <v>45267</v>
      </c>
      <c r="B218" s="18">
        <v>2152</v>
      </c>
      <c r="C218" s="8" t="s">
        <v>1578</v>
      </c>
      <c r="D218" s="9">
        <v>32000</v>
      </c>
      <c r="E218" s="9" t="s">
        <v>23</v>
      </c>
      <c r="F218" s="9" t="s">
        <v>138</v>
      </c>
      <c r="G218" s="9" t="s">
        <v>1158</v>
      </c>
    </row>
    <row r="219" spans="1:7" x14ac:dyDescent="0.25">
      <c r="A219" s="46">
        <v>45270</v>
      </c>
      <c r="B219" s="18">
        <v>141</v>
      </c>
      <c r="C219" s="8" t="s">
        <v>1563</v>
      </c>
      <c r="D219" s="9">
        <v>28560.18</v>
      </c>
      <c r="E219" s="9" t="s">
        <v>9</v>
      </c>
      <c r="F219" s="9"/>
      <c r="G219" s="9" t="s">
        <v>1070</v>
      </c>
    </row>
    <row r="220" spans="1:7" x14ac:dyDescent="0.25">
      <c r="A220" s="46">
        <v>45278</v>
      </c>
      <c r="B220" s="18" t="s">
        <v>1579</v>
      </c>
      <c r="C220" s="8" t="s">
        <v>1161</v>
      </c>
      <c r="D220" s="9">
        <v>149520</v>
      </c>
      <c r="E220" s="9" t="s">
        <v>23</v>
      </c>
      <c r="F220" s="9" t="s">
        <v>138</v>
      </c>
      <c r="G220" s="9" t="s">
        <v>1158</v>
      </c>
    </row>
    <row r="221" spans="1:7" x14ac:dyDescent="0.25">
      <c r="A221" s="46">
        <v>45278</v>
      </c>
      <c r="B221" s="18" t="s">
        <v>1580</v>
      </c>
      <c r="C221" s="8" t="s">
        <v>1161</v>
      </c>
      <c r="D221" s="9">
        <v>24000</v>
      </c>
      <c r="E221" s="9" t="s">
        <v>23</v>
      </c>
      <c r="F221" s="9" t="s">
        <v>138</v>
      </c>
      <c r="G221" s="9" t="s">
        <v>1158</v>
      </c>
    </row>
    <row r="222" spans="1:7" x14ac:dyDescent="0.25">
      <c r="A222" s="46">
        <v>45278</v>
      </c>
      <c r="B222" s="18" t="s">
        <v>1581</v>
      </c>
      <c r="C222" s="8" t="s">
        <v>1161</v>
      </c>
      <c r="D222" s="9">
        <v>200000</v>
      </c>
      <c r="E222" s="9" t="s">
        <v>23</v>
      </c>
      <c r="F222" s="9" t="s">
        <v>138</v>
      </c>
      <c r="G222" s="9" t="s">
        <v>1158</v>
      </c>
    </row>
    <row r="223" spans="1:7" x14ac:dyDescent="0.25">
      <c r="A223" s="46">
        <v>45278</v>
      </c>
      <c r="B223" s="18" t="s">
        <v>1582</v>
      </c>
      <c r="C223" s="8" t="s">
        <v>1161</v>
      </c>
      <c r="D223" s="9">
        <v>273704.36</v>
      </c>
      <c r="E223" s="9" t="s">
        <v>23</v>
      </c>
      <c r="F223" s="9" t="s">
        <v>138</v>
      </c>
      <c r="G223" s="9" t="s">
        <v>1158</v>
      </c>
    </row>
    <row r="224" spans="1:7" x14ac:dyDescent="0.25">
      <c r="A224" s="46">
        <v>45278</v>
      </c>
      <c r="B224" s="18">
        <v>5071006149</v>
      </c>
      <c r="C224" s="8" t="s">
        <v>1583</v>
      </c>
      <c r="D224" s="9">
        <v>227134.48</v>
      </c>
      <c r="E224" s="9" t="s">
        <v>9</v>
      </c>
      <c r="F224" s="9"/>
      <c r="G224" s="9" t="s">
        <v>1070</v>
      </c>
    </row>
    <row r="225" spans="1:7" x14ac:dyDescent="0.25">
      <c r="A225" s="46">
        <v>45278</v>
      </c>
      <c r="B225" s="18">
        <v>5071006148</v>
      </c>
      <c r="C225" s="8" t="s">
        <v>1583</v>
      </c>
      <c r="D225" s="9">
        <v>601238.31999999995</v>
      </c>
      <c r="E225" s="9" t="s">
        <v>9</v>
      </c>
      <c r="F225" s="9"/>
      <c r="G225" s="9" t="s">
        <v>1070</v>
      </c>
    </row>
    <row r="226" spans="1:7" x14ac:dyDescent="0.25">
      <c r="A226" s="46">
        <v>45280</v>
      </c>
      <c r="B226" s="18" t="s">
        <v>1584</v>
      </c>
      <c r="C226" s="8" t="s">
        <v>1067</v>
      </c>
      <c r="D226" s="26">
        <v>4383.6899999999996</v>
      </c>
      <c r="E226" s="26" t="s">
        <v>9</v>
      </c>
      <c r="F226" s="9"/>
      <c r="G226" s="9" t="s">
        <v>1070</v>
      </c>
    </row>
    <row r="227" spans="1:7" x14ac:dyDescent="0.25">
      <c r="A227" s="46">
        <v>45280</v>
      </c>
      <c r="B227" s="18" t="s">
        <v>1585</v>
      </c>
      <c r="C227" s="8" t="s">
        <v>1067</v>
      </c>
      <c r="D227" s="9">
        <v>2855605.02</v>
      </c>
      <c r="E227" s="26" t="s">
        <v>9</v>
      </c>
      <c r="F227" s="9"/>
      <c r="G227" s="9" t="s">
        <v>1070</v>
      </c>
    </row>
    <row r="228" spans="1:7" x14ac:dyDescent="0.25">
      <c r="A228" s="46">
        <v>45287</v>
      </c>
      <c r="B228" s="18">
        <v>4999</v>
      </c>
      <c r="C228" s="8" t="s">
        <v>1553</v>
      </c>
      <c r="D228" s="9">
        <v>599.99</v>
      </c>
      <c r="E228" s="9" t="s">
        <v>9</v>
      </c>
      <c r="F228" s="9"/>
      <c r="G228" s="9" t="s">
        <v>1070</v>
      </c>
    </row>
    <row r="229" spans="1:7" x14ac:dyDescent="0.25">
      <c r="A229" s="46">
        <v>45287</v>
      </c>
      <c r="B229" s="18">
        <v>4795</v>
      </c>
      <c r="C229" s="8" t="s">
        <v>1553</v>
      </c>
      <c r="D229" s="9">
        <v>10592.5</v>
      </c>
      <c r="E229" s="9" t="s">
        <v>9</v>
      </c>
      <c r="F229" s="9"/>
      <c r="G229" s="9" t="s">
        <v>1070</v>
      </c>
    </row>
    <row r="230" spans="1:7" x14ac:dyDescent="0.25">
      <c r="A230" s="46">
        <v>45287</v>
      </c>
      <c r="B230" s="18">
        <v>4470</v>
      </c>
      <c r="C230" s="8" t="s">
        <v>1553</v>
      </c>
      <c r="D230" s="9">
        <v>1369.02</v>
      </c>
      <c r="E230" s="9" t="s">
        <v>9</v>
      </c>
      <c r="F230" s="9"/>
      <c r="G230" s="9" t="s">
        <v>1070</v>
      </c>
    </row>
    <row r="231" spans="1:7" x14ac:dyDescent="0.25">
      <c r="A231" s="46">
        <v>45287</v>
      </c>
      <c r="B231" s="18" t="s">
        <v>1586</v>
      </c>
      <c r="C231" s="8" t="s">
        <v>1562</v>
      </c>
      <c r="D231" s="9">
        <v>8338.98</v>
      </c>
      <c r="E231" s="9" t="s">
        <v>9</v>
      </c>
      <c r="F231" s="9"/>
      <c r="G231" s="9" t="s">
        <v>1070</v>
      </c>
    </row>
    <row r="232" spans="1:7" x14ac:dyDescent="0.25">
      <c r="A232" s="46">
        <v>45287</v>
      </c>
      <c r="B232" s="18" t="s">
        <v>1587</v>
      </c>
      <c r="C232" s="8" t="s">
        <v>1562</v>
      </c>
      <c r="D232" s="9">
        <v>27576.28</v>
      </c>
      <c r="E232" s="9" t="s">
        <v>9</v>
      </c>
      <c r="F232" s="9"/>
      <c r="G232" s="9" t="s">
        <v>1070</v>
      </c>
    </row>
    <row r="233" spans="1:7" x14ac:dyDescent="0.25">
      <c r="A233" s="46">
        <v>45287</v>
      </c>
      <c r="B233" s="18" t="s">
        <v>1588</v>
      </c>
      <c r="C233" s="8" t="s">
        <v>1562</v>
      </c>
      <c r="D233" s="9">
        <v>525.41999999999996</v>
      </c>
      <c r="E233" s="9" t="s">
        <v>9</v>
      </c>
      <c r="F233" s="9"/>
      <c r="G233" s="9" t="s">
        <v>1070</v>
      </c>
    </row>
    <row r="234" spans="1:7" x14ac:dyDescent="0.25">
      <c r="A234" s="46">
        <v>45287</v>
      </c>
      <c r="B234" s="18" t="s">
        <v>1589</v>
      </c>
      <c r="C234" s="8" t="s">
        <v>1562</v>
      </c>
      <c r="D234" s="9">
        <v>1322.04</v>
      </c>
      <c r="E234" s="9" t="s">
        <v>9</v>
      </c>
      <c r="F234" s="9"/>
      <c r="G234" s="9" t="s">
        <v>1070</v>
      </c>
    </row>
    <row r="235" spans="1:7" x14ac:dyDescent="0.25">
      <c r="A235" s="46">
        <v>45287</v>
      </c>
      <c r="B235" s="18" t="s">
        <v>1590</v>
      </c>
      <c r="C235" s="8" t="s">
        <v>1562</v>
      </c>
      <c r="D235" s="9">
        <v>1056.78</v>
      </c>
      <c r="E235" s="9" t="s">
        <v>9</v>
      </c>
      <c r="F235" s="9"/>
      <c r="G235" s="9" t="s">
        <v>1070</v>
      </c>
    </row>
    <row r="236" spans="1:7" x14ac:dyDescent="0.25">
      <c r="A236" s="46">
        <v>45287</v>
      </c>
      <c r="B236" s="18">
        <v>2270</v>
      </c>
      <c r="C236" s="8" t="s">
        <v>1578</v>
      </c>
      <c r="D236" s="9">
        <v>148760</v>
      </c>
      <c r="E236" s="9" t="s">
        <v>23</v>
      </c>
      <c r="F236" s="9" t="s">
        <v>138</v>
      </c>
      <c r="G236" s="9" t="s">
        <v>1158</v>
      </c>
    </row>
    <row r="237" spans="1:7" x14ac:dyDescent="0.25">
      <c r="A237" s="46">
        <v>45287</v>
      </c>
      <c r="B237" s="18">
        <v>2152</v>
      </c>
      <c r="C237" s="8" t="s">
        <v>1578</v>
      </c>
      <c r="D237" s="9">
        <v>32000</v>
      </c>
      <c r="E237" s="9" t="s">
        <v>23</v>
      </c>
      <c r="F237" s="9" t="s">
        <v>138</v>
      </c>
      <c r="G237" s="9" t="s">
        <v>1158</v>
      </c>
    </row>
    <row r="238" spans="1:7" x14ac:dyDescent="0.25">
      <c r="A238" s="46">
        <v>45287</v>
      </c>
      <c r="B238" s="18">
        <v>2159</v>
      </c>
      <c r="C238" s="8" t="s">
        <v>1578</v>
      </c>
      <c r="D238" s="9">
        <v>32000</v>
      </c>
      <c r="E238" s="9" t="s">
        <v>23</v>
      </c>
      <c r="F238" s="9" t="s">
        <v>138</v>
      </c>
      <c r="G238" s="9" t="s">
        <v>1158</v>
      </c>
    </row>
    <row r="239" spans="1:7" x14ac:dyDescent="0.25">
      <c r="A239" s="46">
        <v>45287</v>
      </c>
      <c r="B239" s="18">
        <v>2206</v>
      </c>
      <c r="C239" s="8" t="s">
        <v>1578</v>
      </c>
      <c r="D239" s="9">
        <v>113560</v>
      </c>
      <c r="E239" s="9" t="s">
        <v>23</v>
      </c>
      <c r="F239" s="9" t="s">
        <v>138</v>
      </c>
      <c r="G239" s="9" t="s">
        <v>1158</v>
      </c>
    </row>
    <row r="240" spans="1:7" x14ac:dyDescent="0.25">
      <c r="A240" s="46">
        <v>45287</v>
      </c>
      <c r="B240" s="18">
        <v>2232</v>
      </c>
      <c r="C240" s="8" t="s">
        <v>1578</v>
      </c>
      <c r="D240" s="9">
        <v>125460</v>
      </c>
      <c r="E240" s="9" t="s">
        <v>23</v>
      </c>
      <c r="F240" s="9" t="s">
        <v>138</v>
      </c>
      <c r="G240" s="9" t="s">
        <v>1158</v>
      </c>
    </row>
    <row r="241" spans="1:7" x14ac:dyDescent="0.25">
      <c r="A241" s="46">
        <v>45287</v>
      </c>
      <c r="B241" s="18">
        <v>2198</v>
      </c>
      <c r="C241" s="8" t="s">
        <v>1578</v>
      </c>
      <c r="D241" s="9">
        <v>253470</v>
      </c>
      <c r="E241" s="9" t="s">
        <v>23</v>
      </c>
      <c r="F241" s="9" t="s">
        <v>138</v>
      </c>
      <c r="G241" s="9" t="s">
        <v>1158</v>
      </c>
    </row>
    <row r="242" spans="1:7" x14ac:dyDescent="0.25">
      <c r="A242" s="46">
        <v>45287</v>
      </c>
      <c r="B242" s="18">
        <v>2194</v>
      </c>
      <c r="C242" s="8" t="s">
        <v>1578</v>
      </c>
      <c r="D242" s="9">
        <v>253470</v>
      </c>
      <c r="E242" s="9" t="s">
        <v>23</v>
      </c>
      <c r="F242" s="9" t="s">
        <v>138</v>
      </c>
      <c r="G242" s="9" t="s">
        <v>1158</v>
      </c>
    </row>
    <row r="243" spans="1:7" x14ac:dyDescent="0.25">
      <c r="A243" s="46">
        <v>45291</v>
      </c>
      <c r="B243" s="18">
        <v>5407</v>
      </c>
      <c r="C243" s="8" t="s">
        <v>1591</v>
      </c>
      <c r="D243" s="9">
        <v>9004</v>
      </c>
      <c r="E243" s="9" t="s">
        <v>9</v>
      </c>
      <c r="F243" s="9"/>
      <c r="G243" s="9" t="s">
        <v>1087</v>
      </c>
    </row>
    <row r="244" spans="1:7" x14ac:dyDescent="0.25">
      <c r="A244" s="46">
        <v>45291</v>
      </c>
      <c r="B244" s="18">
        <v>347</v>
      </c>
      <c r="C244" s="8" t="s">
        <v>1566</v>
      </c>
      <c r="D244" s="9">
        <v>295601</v>
      </c>
      <c r="E244" s="9" t="s">
        <v>23</v>
      </c>
      <c r="F244" s="9"/>
      <c r="G244" s="9" t="s">
        <v>1158</v>
      </c>
    </row>
    <row r="245" spans="1:7" x14ac:dyDescent="0.25">
      <c r="A245" s="46">
        <v>45291</v>
      </c>
      <c r="B245" s="18">
        <v>16</v>
      </c>
      <c r="C245" s="8" t="s">
        <v>1173</v>
      </c>
      <c r="D245" s="9">
        <v>2023160</v>
      </c>
      <c r="E245" s="9" t="s">
        <v>23</v>
      </c>
      <c r="F245" s="9"/>
      <c r="G245" s="9" t="s">
        <v>1158</v>
      </c>
    </row>
    <row r="246" spans="1:7" x14ac:dyDescent="0.25">
      <c r="A246" s="46">
        <v>45291</v>
      </c>
      <c r="B246" s="18">
        <v>79</v>
      </c>
      <c r="C246" s="8" t="s">
        <v>1556</v>
      </c>
      <c r="D246" s="9">
        <v>117500</v>
      </c>
      <c r="E246" s="9" t="s">
        <v>9</v>
      </c>
      <c r="F246" s="9" t="s">
        <v>1557</v>
      </c>
      <c r="G246" s="9" t="s">
        <v>1070</v>
      </c>
    </row>
    <row r="247" spans="1:7" x14ac:dyDescent="0.25">
      <c r="A247" s="46">
        <v>45291</v>
      </c>
      <c r="B247" s="18">
        <v>5897</v>
      </c>
      <c r="C247" s="8" t="s">
        <v>1475</v>
      </c>
      <c r="D247" s="9">
        <v>6293.69</v>
      </c>
      <c r="E247" s="9"/>
      <c r="F247" s="9"/>
      <c r="G247" s="9" t="s">
        <v>1153</v>
      </c>
    </row>
    <row r="248" spans="1:7" x14ac:dyDescent="0.25">
      <c r="A248" s="46">
        <v>45291</v>
      </c>
      <c r="B248" s="18">
        <v>5724</v>
      </c>
      <c r="C248" s="8" t="s">
        <v>1475</v>
      </c>
      <c r="D248" s="9">
        <v>5435</v>
      </c>
      <c r="E248" s="9"/>
      <c r="F248" s="9"/>
      <c r="G248" s="9" t="s">
        <v>1153</v>
      </c>
    </row>
    <row r="249" spans="1:7" x14ac:dyDescent="0.25">
      <c r="A249" s="46">
        <v>45291</v>
      </c>
      <c r="B249" s="18" t="s">
        <v>1592</v>
      </c>
      <c r="C249" s="8" t="s">
        <v>1543</v>
      </c>
      <c r="D249" s="9">
        <v>5000</v>
      </c>
      <c r="E249" s="9"/>
      <c r="F249" s="9"/>
      <c r="G249" s="9" t="s">
        <v>1070</v>
      </c>
    </row>
    <row r="250" spans="1:7" x14ac:dyDescent="0.25">
      <c r="A250" s="46">
        <v>45291</v>
      </c>
      <c r="B250" s="18" t="s">
        <v>1593</v>
      </c>
      <c r="C250" s="8" t="s">
        <v>1406</v>
      </c>
      <c r="D250" s="9">
        <v>32392.31</v>
      </c>
      <c r="E250" s="9" t="s">
        <v>9</v>
      </c>
      <c r="F250" s="9"/>
      <c r="G250" s="9" t="s">
        <v>1070</v>
      </c>
    </row>
    <row r="251" spans="1:7" x14ac:dyDescent="0.25">
      <c r="A251" s="46">
        <v>45291</v>
      </c>
      <c r="B251" s="18" t="s">
        <v>1594</v>
      </c>
      <c r="C251" s="8" t="s">
        <v>1406</v>
      </c>
      <c r="D251" s="9">
        <v>9152.56</v>
      </c>
      <c r="E251" s="9" t="s">
        <v>9</v>
      </c>
      <c r="F251" s="9"/>
      <c r="G251" s="9" t="s">
        <v>1070</v>
      </c>
    </row>
    <row r="252" spans="1:7" x14ac:dyDescent="0.25">
      <c r="A252" s="46">
        <v>45291</v>
      </c>
      <c r="B252" s="18" t="s">
        <v>1595</v>
      </c>
      <c r="C252" s="8" t="s">
        <v>1406</v>
      </c>
      <c r="D252" s="9">
        <v>9152.56</v>
      </c>
      <c r="E252" s="9" t="s">
        <v>9</v>
      </c>
      <c r="F252" s="9"/>
      <c r="G252" s="9" t="s">
        <v>1070</v>
      </c>
    </row>
    <row r="253" spans="1:7" x14ac:dyDescent="0.25">
      <c r="A253" s="46">
        <v>45291</v>
      </c>
      <c r="B253" s="18" t="s">
        <v>1596</v>
      </c>
      <c r="C253" s="8" t="s">
        <v>1562</v>
      </c>
      <c r="D253" s="9">
        <v>10955.92</v>
      </c>
      <c r="E253" s="9" t="s">
        <v>9</v>
      </c>
      <c r="F253" s="9"/>
      <c r="G253" s="9" t="s">
        <v>1070</v>
      </c>
    </row>
    <row r="254" spans="1:7" x14ac:dyDescent="0.25">
      <c r="A254" s="46">
        <v>45291</v>
      </c>
      <c r="B254" s="18" t="s">
        <v>1597</v>
      </c>
      <c r="C254" s="8" t="s">
        <v>1562</v>
      </c>
      <c r="D254" s="9">
        <v>3762.72</v>
      </c>
      <c r="E254" s="9" t="s">
        <v>9</v>
      </c>
      <c r="F254" s="9"/>
      <c r="G254" s="9" t="s">
        <v>1070</v>
      </c>
    </row>
    <row r="255" spans="1:7" x14ac:dyDescent="0.25">
      <c r="A255" s="46">
        <v>45291</v>
      </c>
      <c r="B255" s="18" t="s">
        <v>1598</v>
      </c>
      <c r="C255" s="8" t="s">
        <v>1562</v>
      </c>
      <c r="D255" s="9">
        <v>45986.44</v>
      </c>
      <c r="E255" s="9" t="s">
        <v>9</v>
      </c>
      <c r="F255" s="9"/>
      <c r="G255" s="9" t="s">
        <v>1070</v>
      </c>
    </row>
    <row r="256" spans="1:7" x14ac:dyDescent="0.25">
      <c r="A256" s="46">
        <v>45291</v>
      </c>
      <c r="B256" s="18" t="s">
        <v>1599</v>
      </c>
      <c r="C256" s="8" t="s">
        <v>1562</v>
      </c>
      <c r="D256" s="9">
        <v>10200</v>
      </c>
      <c r="E256" s="9" t="s">
        <v>9</v>
      </c>
      <c r="F256" s="9"/>
      <c r="G256" s="9" t="s">
        <v>1070</v>
      </c>
    </row>
    <row r="257" spans="1:7" x14ac:dyDescent="0.25">
      <c r="A257" s="46">
        <v>45291</v>
      </c>
      <c r="B257" s="18" t="s">
        <v>1600</v>
      </c>
      <c r="C257" s="8" t="s">
        <v>1562</v>
      </c>
      <c r="D257" s="9">
        <v>1222.02</v>
      </c>
      <c r="E257" s="9" t="s">
        <v>9</v>
      </c>
      <c r="F257" s="9"/>
      <c r="G257" s="9" t="s">
        <v>1070</v>
      </c>
    </row>
    <row r="258" spans="1:7" x14ac:dyDescent="0.25">
      <c r="A258" s="46">
        <v>45291</v>
      </c>
      <c r="B258" s="18" t="s">
        <v>1601</v>
      </c>
      <c r="C258" s="8" t="s">
        <v>1562</v>
      </c>
      <c r="D258" s="9">
        <v>31978.82</v>
      </c>
      <c r="E258" s="9" t="s">
        <v>9</v>
      </c>
      <c r="F258" s="9"/>
      <c r="G258" s="9" t="s">
        <v>1070</v>
      </c>
    </row>
    <row r="259" spans="1:7" x14ac:dyDescent="0.25">
      <c r="A259" s="46">
        <v>45291</v>
      </c>
      <c r="B259" s="18" t="s">
        <v>1602</v>
      </c>
      <c r="C259" s="8" t="s">
        <v>1562</v>
      </c>
      <c r="D259" s="9">
        <v>10980.5</v>
      </c>
      <c r="E259" s="9" t="s">
        <v>9</v>
      </c>
      <c r="F259" s="9"/>
      <c r="G259" s="9" t="s">
        <v>1070</v>
      </c>
    </row>
    <row r="260" spans="1:7" x14ac:dyDescent="0.25">
      <c r="A260" s="46">
        <v>45291</v>
      </c>
      <c r="B260" s="18" t="s">
        <v>1603</v>
      </c>
      <c r="C260" s="8" t="s">
        <v>1562</v>
      </c>
      <c r="D260" s="9">
        <v>8008.48</v>
      </c>
      <c r="E260" s="9" t="s">
        <v>9</v>
      </c>
      <c r="F260" s="9"/>
      <c r="G260" s="9" t="s">
        <v>1070</v>
      </c>
    </row>
    <row r="261" spans="1:7" x14ac:dyDescent="0.25">
      <c r="A261" s="46">
        <v>45291</v>
      </c>
      <c r="B261" s="18">
        <v>457</v>
      </c>
      <c r="C261" s="8" t="s">
        <v>1604</v>
      </c>
      <c r="D261" s="9">
        <v>236500</v>
      </c>
      <c r="E261" s="9" t="s">
        <v>23</v>
      </c>
      <c r="F261" s="9"/>
      <c r="G261" s="9" t="s">
        <v>1158</v>
      </c>
    </row>
    <row r="262" spans="1:7" x14ac:dyDescent="0.25">
      <c r="A262" s="46">
        <v>45291</v>
      </c>
      <c r="B262" s="18" t="s">
        <v>1605</v>
      </c>
      <c r="C262" s="8" t="s">
        <v>1574</v>
      </c>
      <c r="D262" s="9">
        <v>1386180</v>
      </c>
      <c r="E262" s="9" t="s">
        <v>9</v>
      </c>
      <c r="F262" s="9"/>
      <c r="G262" s="9" t="s">
        <v>1575</v>
      </c>
    </row>
    <row r="263" spans="1:7" x14ac:dyDescent="0.25">
      <c r="A263" s="46">
        <v>45291</v>
      </c>
      <c r="B263" s="18" t="s">
        <v>1606</v>
      </c>
      <c r="C263" s="8" t="s">
        <v>1574</v>
      </c>
      <c r="D263" s="9">
        <v>92500</v>
      </c>
      <c r="E263" s="9" t="s">
        <v>9</v>
      </c>
      <c r="F263" s="9"/>
      <c r="G263" s="9" t="s">
        <v>1575</v>
      </c>
    </row>
    <row r="264" spans="1:7" x14ac:dyDescent="0.25">
      <c r="A264" s="46">
        <v>45291</v>
      </c>
      <c r="B264" s="18" t="s">
        <v>1607</v>
      </c>
      <c r="C264" s="8" t="s">
        <v>1574</v>
      </c>
      <c r="D264" s="9">
        <v>500</v>
      </c>
      <c r="E264" s="9" t="s">
        <v>9</v>
      </c>
      <c r="F264" s="9"/>
      <c r="G264" s="9" t="s">
        <v>1575</v>
      </c>
    </row>
    <row r="265" spans="1:7" x14ac:dyDescent="0.25">
      <c r="A265" s="46">
        <v>45291</v>
      </c>
      <c r="B265" s="18" t="s">
        <v>1608</v>
      </c>
      <c r="C265" s="8" t="s">
        <v>1562</v>
      </c>
      <c r="D265" s="9">
        <v>3006</v>
      </c>
      <c r="E265" s="9" t="s">
        <v>9</v>
      </c>
      <c r="F265" s="9"/>
      <c r="G265" s="9" t="s">
        <v>1070</v>
      </c>
    </row>
    <row r="266" spans="1:7" x14ac:dyDescent="0.25">
      <c r="A266" s="46">
        <v>45291</v>
      </c>
      <c r="B266" s="18" t="s">
        <v>1478</v>
      </c>
      <c r="C266" s="8" t="s">
        <v>178</v>
      </c>
      <c r="D266" s="9">
        <v>9284.74</v>
      </c>
      <c r="E266" s="9" t="s">
        <v>9</v>
      </c>
      <c r="F266" s="9" t="s">
        <v>1479</v>
      </c>
      <c r="G266" s="9" t="s">
        <v>1070</v>
      </c>
    </row>
    <row r="267" spans="1:7" x14ac:dyDescent="0.25">
      <c r="A267" s="46">
        <v>45291</v>
      </c>
      <c r="B267" s="18" t="s">
        <v>1609</v>
      </c>
      <c r="C267" s="8" t="s">
        <v>1574</v>
      </c>
      <c r="D267" s="9">
        <v>35750</v>
      </c>
      <c r="E267" s="9" t="s">
        <v>9</v>
      </c>
      <c r="F267" s="9"/>
      <c r="G267" s="9" t="s">
        <v>1575</v>
      </c>
    </row>
    <row r="268" spans="1:7" x14ac:dyDescent="0.25">
      <c r="A268" s="46">
        <v>45033</v>
      </c>
      <c r="B268" s="18" t="s">
        <v>1610</v>
      </c>
      <c r="C268" s="8" t="s">
        <v>1161</v>
      </c>
      <c r="D268" s="9">
        <v>7917121</v>
      </c>
      <c r="E268" s="9" t="s">
        <v>23</v>
      </c>
      <c r="F268" s="9" t="s">
        <v>138</v>
      </c>
      <c r="G268" s="9" t="s">
        <v>1158</v>
      </c>
    </row>
    <row r="269" spans="1:7" x14ac:dyDescent="0.25">
      <c r="A269" s="46">
        <v>45107</v>
      </c>
      <c r="B269" s="18" t="s">
        <v>1611</v>
      </c>
      <c r="C269" s="8" t="s">
        <v>1161</v>
      </c>
      <c r="D269" s="9">
        <v>7299763</v>
      </c>
      <c r="E269" s="9" t="s">
        <v>23</v>
      </c>
      <c r="F269" s="9" t="s">
        <v>138</v>
      </c>
      <c r="G269" s="9" t="s">
        <v>1158</v>
      </c>
    </row>
    <row r="270" spans="1:7" x14ac:dyDescent="0.25">
      <c r="A270" s="46">
        <v>45124</v>
      </c>
      <c r="B270" s="18">
        <v>29</v>
      </c>
      <c r="C270" s="8" t="s">
        <v>1612</v>
      </c>
      <c r="D270" s="9">
        <v>710000</v>
      </c>
      <c r="E270" s="9" t="s">
        <v>9</v>
      </c>
      <c r="F270" s="9"/>
      <c r="G270" s="9" t="s">
        <v>1613</v>
      </c>
    </row>
    <row r="271" spans="1:7" x14ac:dyDescent="0.25">
      <c r="A271" s="46">
        <v>45141</v>
      </c>
      <c r="B271" s="18">
        <v>2069</v>
      </c>
      <c r="C271" s="8" t="s">
        <v>1578</v>
      </c>
      <c r="D271" s="9">
        <v>168480</v>
      </c>
      <c r="E271" s="9" t="s">
        <v>23</v>
      </c>
      <c r="F271" s="9" t="s">
        <v>138</v>
      </c>
      <c r="G271" s="9" t="s">
        <v>1158</v>
      </c>
    </row>
    <row r="272" spans="1:7" x14ac:dyDescent="0.25">
      <c r="A272" s="46">
        <v>45166</v>
      </c>
      <c r="B272" s="18">
        <v>9</v>
      </c>
      <c r="C272" s="8" t="s">
        <v>1422</v>
      </c>
      <c r="D272" s="9">
        <v>80000</v>
      </c>
      <c r="E272" s="9" t="s">
        <v>9</v>
      </c>
      <c r="F272" s="9"/>
      <c r="G272" s="9" t="s">
        <v>1070</v>
      </c>
    </row>
    <row r="273" spans="1:7" x14ac:dyDescent="0.25">
      <c r="A273" s="46">
        <v>45166</v>
      </c>
      <c r="B273" s="18">
        <v>2445</v>
      </c>
      <c r="C273" s="8" t="s">
        <v>1553</v>
      </c>
      <c r="D273" s="9">
        <v>4200</v>
      </c>
      <c r="E273" s="9" t="s">
        <v>9</v>
      </c>
      <c r="F273" s="9"/>
      <c r="G273" s="9" t="s">
        <v>1070</v>
      </c>
    </row>
    <row r="274" spans="1:7" x14ac:dyDescent="0.25">
      <c r="A274" s="46">
        <v>45173</v>
      </c>
      <c r="B274" s="18"/>
      <c r="C274" s="8" t="s">
        <v>1423</v>
      </c>
      <c r="D274" s="9">
        <v>325000</v>
      </c>
      <c r="E274" s="9" t="s">
        <v>9</v>
      </c>
      <c r="F274" s="9"/>
      <c r="G274" s="9" t="s">
        <v>1070</v>
      </c>
    </row>
    <row r="275" spans="1:7" x14ac:dyDescent="0.25">
      <c r="A275" s="46">
        <v>45186</v>
      </c>
      <c r="B275" s="18" t="s">
        <v>1614</v>
      </c>
      <c r="C275" s="8" t="s">
        <v>1406</v>
      </c>
      <c r="D275" s="9">
        <v>32711.9</v>
      </c>
      <c r="E275" s="9" t="s">
        <v>9</v>
      </c>
      <c r="F275" s="9"/>
      <c r="G275" s="9" t="s">
        <v>1070</v>
      </c>
    </row>
    <row r="276" spans="1:7" x14ac:dyDescent="0.25">
      <c r="A276" s="46">
        <v>45187</v>
      </c>
      <c r="B276" s="18" t="s">
        <v>1615</v>
      </c>
      <c r="C276" s="8" t="s">
        <v>1616</v>
      </c>
      <c r="D276" s="9">
        <v>66388</v>
      </c>
      <c r="E276" s="9" t="s">
        <v>9</v>
      </c>
      <c r="F276" s="9"/>
      <c r="G276" s="9" t="s">
        <v>1093</v>
      </c>
    </row>
    <row r="277" spans="1:7" x14ac:dyDescent="0.25">
      <c r="A277" s="46">
        <v>45219</v>
      </c>
      <c r="B277" s="18" t="s">
        <v>1617</v>
      </c>
      <c r="C277" s="8" t="s">
        <v>1173</v>
      </c>
      <c r="D277" s="9">
        <v>112264.84</v>
      </c>
      <c r="E277" s="9" t="s">
        <v>23</v>
      </c>
      <c r="F277" s="9"/>
      <c r="G277" s="9" t="s">
        <v>1158</v>
      </c>
    </row>
    <row r="278" spans="1:7" x14ac:dyDescent="0.25">
      <c r="A278" s="46">
        <v>45220</v>
      </c>
      <c r="B278" s="18" t="s">
        <v>1618</v>
      </c>
      <c r="C278" s="8" t="s">
        <v>1616</v>
      </c>
      <c r="D278" s="9">
        <v>38681</v>
      </c>
      <c r="E278" s="9" t="s">
        <v>9</v>
      </c>
      <c r="F278" s="9"/>
      <c r="G278" s="9" t="s">
        <v>1093</v>
      </c>
    </row>
    <row r="279" spans="1:7" x14ac:dyDescent="0.25">
      <c r="A279" s="46">
        <v>45220</v>
      </c>
      <c r="B279" s="18" t="s">
        <v>1619</v>
      </c>
      <c r="C279" s="8" t="s">
        <v>1620</v>
      </c>
      <c r="D279" s="9">
        <v>30000</v>
      </c>
      <c r="E279" s="9" t="s">
        <v>9</v>
      </c>
      <c r="F279" s="9"/>
      <c r="G279" s="9" t="s">
        <v>1093</v>
      </c>
    </row>
    <row r="280" spans="1:7" x14ac:dyDescent="0.25">
      <c r="A280" s="46">
        <v>45246</v>
      </c>
      <c r="B280" s="18" t="s">
        <v>1621</v>
      </c>
      <c r="C280" s="8" t="s">
        <v>178</v>
      </c>
      <c r="D280" s="9">
        <v>4642.38</v>
      </c>
      <c r="E280" s="9" t="s">
        <v>9</v>
      </c>
      <c r="F280" s="9" t="s">
        <v>1479</v>
      </c>
      <c r="G280" s="9" t="s">
        <v>1070</v>
      </c>
    </row>
    <row r="281" spans="1:7" x14ac:dyDescent="0.25">
      <c r="A281" s="46">
        <v>45250</v>
      </c>
      <c r="B281" s="18">
        <v>917</v>
      </c>
      <c r="C281" s="8" t="s">
        <v>1622</v>
      </c>
      <c r="D281" s="9">
        <v>182000</v>
      </c>
      <c r="E281" s="9" t="s">
        <v>9</v>
      </c>
      <c r="F281" s="9"/>
      <c r="G281" s="9" t="s">
        <v>1070</v>
      </c>
    </row>
    <row r="282" spans="1:7" x14ac:dyDescent="0.25">
      <c r="A282" s="46">
        <v>45264</v>
      </c>
      <c r="B282" s="18">
        <v>194</v>
      </c>
      <c r="C282" s="8" t="s">
        <v>1563</v>
      </c>
      <c r="D282" s="9">
        <v>41778.559999999998</v>
      </c>
      <c r="E282" s="9" t="s">
        <v>9</v>
      </c>
      <c r="F282" s="9" t="s">
        <v>1159</v>
      </c>
      <c r="G282" s="9" t="s">
        <v>1070</v>
      </c>
    </row>
    <row r="283" spans="1:7" x14ac:dyDescent="0.25">
      <c r="A283" s="46">
        <v>45264</v>
      </c>
      <c r="B283" s="18">
        <v>179</v>
      </c>
      <c r="C283" s="8" t="s">
        <v>1563</v>
      </c>
      <c r="D283" s="9">
        <v>179359.68</v>
      </c>
      <c r="E283" s="9" t="s">
        <v>9</v>
      </c>
      <c r="F283" s="9" t="s">
        <v>1159</v>
      </c>
      <c r="G283" s="9" t="s">
        <v>1070</v>
      </c>
    </row>
    <row r="284" spans="1:7" x14ac:dyDescent="0.25">
      <c r="A284" s="46">
        <v>45267</v>
      </c>
      <c r="B284" s="18">
        <v>66</v>
      </c>
      <c r="C284" s="8" t="s">
        <v>1051</v>
      </c>
      <c r="D284" s="9">
        <v>436035.59</v>
      </c>
      <c r="E284" s="9" t="s">
        <v>9</v>
      </c>
      <c r="F284" s="9"/>
      <c r="G284" s="9" t="s">
        <v>1070</v>
      </c>
    </row>
    <row r="285" spans="1:7" x14ac:dyDescent="0.25">
      <c r="A285" s="46">
        <v>45267</v>
      </c>
      <c r="B285" s="18">
        <v>153</v>
      </c>
      <c r="C285" s="8" t="s">
        <v>1623</v>
      </c>
      <c r="D285" s="9">
        <v>1086500</v>
      </c>
      <c r="E285" s="9" t="s">
        <v>9</v>
      </c>
      <c r="F285" s="9"/>
      <c r="G285" s="9" t="s">
        <v>1444</v>
      </c>
    </row>
    <row r="286" spans="1:7" x14ac:dyDescent="0.25">
      <c r="A286" s="46">
        <v>45267</v>
      </c>
      <c r="B286" s="18" t="s">
        <v>1624</v>
      </c>
      <c r="C286" s="8" t="s">
        <v>1625</v>
      </c>
      <c r="D286" s="9">
        <v>509937.29</v>
      </c>
      <c r="E286" s="9" t="s">
        <v>9</v>
      </c>
      <c r="F286" s="9"/>
      <c r="G286" s="9" t="s">
        <v>1070</v>
      </c>
    </row>
    <row r="287" spans="1:7" x14ac:dyDescent="0.25">
      <c r="A287" s="46">
        <v>45270</v>
      </c>
      <c r="B287" s="18">
        <v>4</v>
      </c>
      <c r="C287" s="8" t="s">
        <v>1626</v>
      </c>
      <c r="D287" s="9">
        <v>370994</v>
      </c>
      <c r="E287" s="9" t="s">
        <v>9</v>
      </c>
      <c r="F287" s="9"/>
      <c r="G287" s="9" t="s">
        <v>1070</v>
      </c>
    </row>
    <row r="288" spans="1:7" x14ac:dyDescent="0.25">
      <c r="A288" s="46">
        <v>45270</v>
      </c>
      <c r="B288" s="18">
        <v>402</v>
      </c>
      <c r="C288" s="8" t="s">
        <v>16</v>
      </c>
      <c r="D288" s="9">
        <v>1138876</v>
      </c>
      <c r="E288" s="9" t="s">
        <v>9</v>
      </c>
      <c r="F288" s="9"/>
      <c r="G288" s="9" t="s">
        <v>1070</v>
      </c>
    </row>
    <row r="289" spans="1:7" x14ac:dyDescent="0.25">
      <c r="A289" s="46">
        <v>45278</v>
      </c>
      <c r="B289" s="18">
        <v>160</v>
      </c>
      <c r="C289" s="8" t="s">
        <v>1560</v>
      </c>
      <c r="D289" s="9">
        <v>358328.8</v>
      </c>
      <c r="E289" s="9" t="s">
        <v>23</v>
      </c>
      <c r="F289" s="9" t="s">
        <v>138</v>
      </c>
      <c r="G289" s="9" t="s">
        <v>1158</v>
      </c>
    </row>
    <row r="290" spans="1:7" x14ac:dyDescent="0.25">
      <c r="A290" s="46">
        <v>45278</v>
      </c>
      <c r="B290" s="18">
        <v>159</v>
      </c>
      <c r="C290" s="8" t="s">
        <v>1560</v>
      </c>
      <c r="D290" s="9">
        <v>32555</v>
      </c>
      <c r="E290" s="9" t="s">
        <v>23</v>
      </c>
      <c r="F290" s="9" t="s">
        <v>138</v>
      </c>
      <c r="G290" s="9" t="s">
        <v>1158</v>
      </c>
    </row>
    <row r="291" spans="1:7" x14ac:dyDescent="0.25">
      <c r="A291" s="46">
        <v>45278</v>
      </c>
      <c r="B291" s="18" t="s">
        <v>1627</v>
      </c>
      <c r="C291" s="8" t="s">
        <v>1161</v>
      </c>
      <c r="D291" s="9">
        <v>403760</v>
      </c>
      <c r="E291" s="9" t="s">
        <v>23</v>
      </c>
      <c r="F291" s="9" t="s">
        <v>138</v>
      </c>
      <c r="G291" s="9" t="s">
        <v>1158</v>
      </c>
    </row>
    <row r="292" spans="1:7" x14ac:dyDescent="0.25">
      <c r="A292" s="46">
        <v>45278</v>
      </c>
      <c r="B292" s="18" t="s">
        <v>1628</v>
      </c>
      <c r="C292" s="8" t="s">
        <v>1161</v>
      </c>
      <c r="D292" s="9">
        <v>260930</v>
      </c>
      <c r="E292" s="9" t="s">
        <v>23</v>
      </c>
      <c r="F292" s="9" t="s">
        <v>138</v>
      </c>
      <c r="G292" s="9" t="s">
        <v>1158</v>
      </c>
    </row>
    <row r="293" spans="1:7" x14ac:dyDescent="0.25">
      <c r="A293" s="46">
        <v>45280</v>
      </c>
      <c r="B293" s="18" t="s">
        <v>1629</v>
      </c>
      <c r="C293" s="8" t="s">
        <v>1067</v>
      </c>
      <c r="D293" s="26">
        <v>2370925.2000000002</v>
      </c>
      <c r="E293" s="26" t="s">
        <v>9</v>
      </c>
      <c r="F293" s="9"/>
      <c r="G293" s="9" t="s">
        <v>1070</v>
      </c>
    </row>
    <row r="294" spans="1:7" x14ac:dyDescent="0.25">
      <c r="A294" s="46">
        <v>45281</v>
      </c>
      <c r="B294" s="18">
        <v>81</v>
      </c>
      <c r="C294" s="8" t="s">
        <v>16</v>
      </c>
      <c r="D294" s="9">
        <v>251414</v>
      </c>
      <c r="E294" s="9" t="s">
        <v>9</v>
      </c>
      <c r="F294" s="9"/>
      <c r="G294" s="9" t="s">
        <v>1070</v>
      </c>
    </row>
    <row r="295" spans="1:7" x14ac:dyDescent="0.25">
      <c r="A295" s="46">
        <v>45287</v>
      </c>
      <c r="B295" s="18">
        <v>4143</v>
      </c>
      <c r="C295" s="8" t="s">
        <v>1553</v>
      </c>
      <c r="D295" s="9">
        <v>63570</v>
      </c>
      <c r="E295" s="9" t="s">
        <v>9</v>
      </c>
      <c r="F295" s="9"/>
      <c r="G295" s="9" t="s">
        <v>1070</v>
      </c>
    </row>
    <row r="296" spans="1:7" x14ac:dyDescent="0.25">
      <c r="A296" s="46">
        <v>45287</v>
      </c>
      <c r="B296" s="18">
        <v>5000</v>
      </c>
      <c r="C296" s="8" t="s">
        <v>1553</v>
      </c>
      <c r="D296" s="9">
        <v>12711</v>
      </c>
      <c r="E296" s="9" t="s">
        <v>9</v>
      </c>
      <c r="F296" s="9"/>
      <c r="G296" s="9" t="s">
        <v>1070</v>
      </c>
    </row>
    <row r="297" spans="1:7" x14ac:dyDescent="0.25">
      <c r="A297" s="46">
        <v>45287</v>
      </c>
      <c r="B297" s="18">
        <v>4999</v>
      </c>
      <c r="C297" s="8" t="s">
        <v>1553</v>
      </c>
      <c r="D297" s="9">
        <v>5769.03</v>
      </c>
      <c r="E297" s="9" t="s">
        <v>9</v>
      </c>
      <c r="F297" s="9"/>
      <c r="G297" s="9" t="s">
        <v>1070</v>
      </c>
    </row>
    <row r="298" spans="1:7" x14ac:dyDescent="0.25">
      <c r="A298" s="46">
        <v>45287</v>
      </c>
      <c r="B298" s="18">
        <v>4470</v>
      </c>
      <c r="C298" s="8" t="s">
        <v>1553</v>
      </c>
      <c r="D298" s="9">
        <v>549.98</v>
      </c>
      <c r="E298" s="9" t="s">
        <v>9</v>
      </c>
      <c r="F298" s="9"/>
      <c r="G298" s="9" t="s">
        <v>1070</v>
      </c>
    </row>
    <row r="299" spans="1:7" x14ac:dyDescent="0.25">
      <c r="A299" s="46">
        <v>45287</v>
      </c>
      <c r="B299" s="18">
        <v>13</v>
      </c>
      <c r="C299" s="8" t="s">
        <v>407</v>
      </c>
      <c r="D299" s="9">
        <v>247080</v>
      </c>
      <c r="E299" s="9" t="s">
        <v>9</v>
      </c>
      <c r="F299" s="9"/>
      <c r="G299" s="9" t="s">
        <v>1070</v>
      </c>
    </row>
    <row r="300" spans="1:7" x14ac:dyDescent="0.25">
      <c r="A300" s="46">
        <v>45068</v>
      </c>
      <c r="B300" s="18">
        <v>218</v>
      </c>
      <c r="C300" s="8" t="s">
        <v>1630</v>
      </c>
      <c r="D300" s="9">
        <v>135488.29999999999</v>
      </c>
      <c r="E300" s="9" t="s">
        <v>9</v>
      </c>
      <c r="F300" s="9"/>
      <c r="G300" s="9" t="s">
        <v>1070</v>
      </c>
    </row>
    <row r="301" spans="1:7" x14ac:dyDescent="0.25">
      <c r="A301" s="46">
        <v>45232</v>
      </c>
      <c r="B301" s="18">
        <v>631</v>
      </c>
      <c r="C301" s="8" t="s">
        <v>1207</v>
      </c>
      <c r="D301" s="9">
        <v>335521</v>
      </c>
      <c r="E301" s="9" t="s">
        <v>9</v>
      </c>
      <c r="F301" s="9"/>
      <c r="G301" s="9" t="s">
        <v>1070</v>
      </c>
    </row>
    <row r="302" spans="1:7" x14ac:dyDescent="0.25">
      <c r="A302" s="46">
        <v>45232</v>
      </c>
      <c r="B302" s="18">
        <v>622</v>
      </c>
      <c r="C302" s="8" t="s">
        <v>1207</v>
      </c>
      <c r="D302" s="9">
        <v>319616.8</v>
      </c>
      <c r="E302" s="9" t="s">
        <v>9</v>
      </c>
      <c r="F302" s="9"/>
      <c r="G302" s="9" t="s">
        <v>1070</v>
      </c>
    </row>
    <row r="303" spans="1:7" x14ac:dyDescent="0.25">
      <c r="A303" s="46">
        <v>45291</v>
      </c>
      <c r="B303" s="18">
        <v>728</v>
      </c>
      <c r="C303" s="8" t="s">
        <v>1207</v>
      </c>
      <c r="D303" s="9">
        <v>57033.9</v>
      </c>
      <c r="E303" s="9" t="s">
        <v>9</v>
      </c>
      <c r="F303" s="9"/>
      <c r="G303" s="9" t="s">
        <v>1070</v>
      </c>
    </row>
    <row r="304" spans="1:7" x14ac:dyDescent="0.25">
      <c r="A304" s="46">
        <v>45287</v>
      </c>
      <c r="B304" s="18" t="s">
        <v>1586</v>
      </c>
      <c r="C304" s="8" t="s">
        <v>1562</v>
      </c>
      <c r="D304" s="9">
        <v>300</v>
      </c>
      <c r="E304" s="9" t="s">
        <v>9</v>
      </c>
      <c r="F304" s="9"/>
      <c r="G304" s="9" t="s">
        <v>1070</v>
      </c>
    </row>
    <row r="305" spans="1:7" x14ac:dyDescent="0.25">
      <c r="A305" s="46">
        <v>45287</v>
      </c>
      <c r="B305" s="18" t="s">
        <v>1587</v>
      </c>
      <c r="C305" s="8" t="s">
        <v>1562</v>
      </c>
      <c r="D305" s="9">
        <v>300</v>
      </c>
      <c r="E305" s="9" t="s">
        <v>9</v>
      </c>
      <c r="F305" s="9"/>
      <c r="G305" s="9" t="s">
        <v>1070</v>
      </c>
    </row>
    <row r="306" spans="1:7" x14ac:dyDescent="0.25">
      <c r="A306" s="46">
        <v>45287</v>
      </c>
      <c r="B306" s="18" t="s">
        <v>1631</v>
      </c>
      <c r="C306" s="8" t="s">
        <v>178</v>
      </c>
      <c r="D306" s="9">
        <v>200</v>
      </c>
      <c r="E306" s="9" t="s">
        <v>9</v>
      </c>
      <c r="F306" s="9"/>
      <c r="G306" s="9" t="s">
        <v>1070</v>
      </c>
    </row>
    <row r="307" spans="1:7" x14ac:dyDescent="0.25">
      <c r="A307" s="46">
        <v>45094</v>
      </c>
      <c r="B307" s="18" t="s">
        <v>1632</v>
      </c>
      <c r="C307" s="8" t="s">
        <v>1633</v>
      </c>
      <c r="D307" s="9">
        <v>1640124.75</v>
      </c>
      <c r="E307" s="9" t="s">
        <v>9</v>
      </c>
      <c r="F307" s="9"/>
      <c r="G307" s="9" t="s">
        <v>1070</v>
      </c>
    </row>
    <row r="308" spans="1:7" x14ac:dyDescent="0.25">
      <c r="A308" s="46">
        <v>45291</v>
      </c>
      <c r="B308" s="18" t="s">
        <v>1634</v>
      </c>
      <c r="C308" s="8" t="s">
        <v>1210</v>
      </c>
      <c r="D308" s="9">
        <v>142200</v>
      </c>
      <c r="E308" s="9" t="s">
        <v>9</v>
      </c>
      <c r="F308" s="9"/>
      <c r="G308" s="9" t="s">
        <v>1070</v>
      </c>
    </row>
    <row r="309" spans="1:7" x14ac:dyDescent="0.25">
      <c r="A309" s="46">
        <v>45033</v>
      </c>
      <c r="B309" s="18" t="s">
        <v>1635</v>
      </c>
      <c r="C309" s="8" t="s">
        <v>377</v>
      </c>
      <c r="D309" s="9">
        <v>49815</v>
      </c>
      <c r="E309" s="9" t="s">
        <v>9</v>
      </c>
      <c r="F309" s="9"/>
      <c r="G309" s="9" t="s">
        <v>1087</v>
      </c>
    </row>
    <row r="310" spans="1:7" x14ac:dyDescent="0.25">
      <c r="A310" s="46">
        <v>45033</v>
      </c>
      <c r="B310" s="18">
        <v>191</v>
      </c>
      <c r="C310" s="8" t="s">
        <v>1234</v>
      </c>
      <c r="D310" s="9">
        <v>56810</v>
      </c>
      <c r="E310" s="9" t="s">
        <v>9</v>
      </c>
      <c r="F310" s="9"/>
      <c r="G310" s="9" t="s">
        <v>1153</v>
      </c>
    </row>
    <row r="311" spans="1:7" x14ac:dyDescent="0.25">
      <c r="A311" s="46">
        <v>45068</v>
      </c>
      <c r="B311" s="18">
        <v>145</v>
      </c>
      <c r="C311" s="8" t="s">
        <v>1241</v>
      </c>
      <c r="D311" s="9">
        <v>35000</v>
      </c>
      <c r="E311" s="9" t="s">
        <v>9</v>
      </c>
      <c r="F311" s="9"/>
      <c r="G311" s="9" t="s">
        <v>1242</v>
      </c>
    </row>
    <row r="312" spans="1:7" x14ac:dyDescent="0.25">
      <c r="A312" s="46">
        <v>45068</v>
      </c>
      <c r="B312" s="18">
        <v>144</v>
      </c>
      <c r="C312" s="8" t="s">
        <v>1241</v>
      </c>
      <c r="D312" s="9">
        <v>64214</v>
      </c>
      <c r="E312" s="9" t="s">
        <v>9</v>
      </c>
      <c r="F312" s="9"/>
      <c r="G312" s="9" t="s">
        <v>1242</v>
      </c>
    </row>
    <row r="313" spans="1:7" x14ac:dyDescent="0.25">
      <c r="A313" s="46">
        <v>45076</v>
      </c>
      <c r="B313" s="18">
        <v>320</v>
      </c>
      <c r="C313" s="8" t="s">
        <v>1562</v>
      </c>
      <c r="D313" s="9">
        <v>68347.44</v>
      </c>
      <c r="E313" s="9" t="s">
        <v>9</v>
      </c>
      <c r="F313" s="9"/>
      <c r="G313" s="9" t="s">
        <v>1070</v>
      </c>
    </row>
    <row r="314" spans="1:7" x14ac:dyDescent="0.25">
      <c r="A314" s="46">
        <v>45076</v>
      </c>
      <c r="B314" s="18">
        <v>22231585</v>
      </c>
      <c r="C314" s="8" t="s">
        <v>1315</v>
      </c>
      <c r="D314" s="9">
        <v>84048</v>
      </c>
      <c r="E314" s="9" t="s">
        <v>9</v>
      </c>
      <c r="F314" s="9"/>
      <c r="G314" s="9" t="s">
        <v>308</v>
      </c>
    </row>
    <row r="315" spans="1:7" x14ac:dyDescent="0.25">
      <c r="A315" s="46">
        <v>45094</v>
      </c>
      <c r="B315" s="18">
        <v>2892</v>
      </c>
      <c r="C315" s="8" t="s">
        <v>1244</v>
      </c>
      <c r="D315" s="9">
        <v>5920.67</v>
      </c>
      <c r="E315" s="9" t="s">
        <v>9</v>
      </c>
      <c r="F315" s="9"/>
      <c r="G315" s="9" t="s">
        <v>1153</v>
      </c>
    </row>
    <row r="316" spans="1:7" x14ac:dyDescent="0.25">
      <c r="A316" s="46">
        <v>45094</v>
      </c>
      <c r="B316" s="18" t="s">
        <v>1636</v>
      </c>
      <c r="C316" s="8" t="s">
        <v>1266</v>
      </c>
      <c r="D316" s="9">
        <v>935113.2</v>
      </c>
      <c r="E316" s="9" t="s">
        <v>9</v>
      </c>
      <c r="F316" s="9"/>
      <c r="G316" s="9" t="s">
        <v>1637</v>
      </c>
    </row>
    <row r="317" spans="1:7" x14ac:dyDescent="0.25">
      <c r="A317" s="46">
        <v>45107</v>
      </c>
      <c r="B317" s="18" t="s">
        <v>1638</v>
      </c>
      <c r="C317" s="8" t="s">
        <v>377</v>
      </c>
      <c r="D317" s="9">
        <v>1484.74</v>
      </c>
      <c r="E317" s="9" t="s">
        <v>9</v>
      </c>
      <c r="F317" s="9"/>
      <c r="G317" s="9" t="s">
        <v>1087</v>
      </c>
    </row>
    <row r="318" spans="1:7" x14ac:dyDescent="0.25">
      <c r="A318" s="46">
        <v>45118</v>
      </c>
      <c r="B318" s="18">
        <v>232411198</v>
      </c>
      <c r="C318" s="8" t="s">
        <v>1315</v>
      </c>
      <c r="D318" s="9">
        <v>100043</v>
      </c>
      <c r="E318" s="9" t="s">
        <v>9</v>
      </c>
      <c r="F318" s="9"/>
      <c r="G318" s="9" t="s">
        <v>308</v>
      </c>
    </row>
    <row r="319" spans="1:7" x14ac:dyDescent="0.25">
      <c r="A319" s="46">
        <v>45118</v>
      </c>
      <c r="B319" s="18">
        <v>232411196</v>
      </c>
      <c r="C319" s="8" t="s">
        <v>1315</v>
      </c>
      <c r="D319" s="9">
        <v>55800</v>
      </c>
      <c r="E319" s="9" t="s">
        <v>9</v>
      </c>
      <c r="F319" s="9"/>
      <c r="G319" s="9" t="s">
        <v>308</v>
      </c>
    </row>
    <row r="320" spans="1:7" x14ac:dyDescent="0.25">
      <c r="A320" s="46">
        <v>45118</v>
      </c>
      <c r="B320" s="18">
        <v>232411197</v>
      </c>
      <c r="C320" s="8" t="s">
        <v>1315</v>
      </c>
      <c r="D320" s="9">
        <v>252317</v>
      </c>
      <c r="E320" s="9" t="s">
        <v>9</v>
      </c>
      <c r="F320" s="9"/>
      <c r="G320" s="9" t="s">
        <v>308</v>
      </c>
    </row>
    <row r="321" spans="1:7" x14ac:dyDescent="0.25">
      <c r="A321" s="46">
        <v>45118</v>
      </c>
      <c r="B321" s="18">
        <v>232410994</v>
      </c>
      <c r="C321" s="8" t="s">
        <v>1315</v>
      </c>
      <c r="D321" s="9">
        <v>144230</v>
      </c>
      <c r="E321" s="9" t="s">
        <v>9</v>
      </c>
      <c r="F321" s="9"/>
      <c r="G321" s="9" t="s">
        <v>308</v>
      </c>
    </row>
    <row r="322" spans="1:7" x14ac:dyDescent="0.25">
      <c r="A322" s="46">
        <v>45118</v>
      </c>
      <c r="B322" s="18">
        <v>232410993</v>
      </c>
      <c r="C322" s="8" t="s">
        <v>1315</v>
      </c>
      <c r="D322" s="9">
        <v>68820</v>
      </c>
      <c r="E322" s="9" t="s">
        <v>9</v>
      </c>
      <c r="F322" s="9"/>
      <c r="G322" s="9" t="s">
        <v>308</v>
      </c>
    </row>
    <row r="323" spans="1:7" x14ac:dyDescent="0.25">
      <c r="A323" s="46">
        <v>45118</v>
      </c>
      <c r="B323" s="18" t="s">
        <v>1639</v>
      </c>
      <c r="C323" s="8" t="s">
        <v>1266</v>
      </c>
      <c r="D323" s="9">
        <v>952977.1</v>
      </c>
      <c r="E323" s="9" t="s">
        <v>9</v>
      </c>
      <c r="F323" s="9"/>
      <c r="G323" s="9" t="s">
        <v>1637</v>
      </c>
    </row>
    <row r="324" spans="1:7" x14ac:dyDescent="0.25">
      <c r="A324" s="46">
        <v>45118</v>
      </c>
      <c r="B324" s="18" t="s">
        <v>1640</v>
      </c>
      <c r="C324" s="8" t="s">
        <v>1543</v>
      </c>
      <c r="D324" s="9">
        <v>6898.29</v>
      </c>
      <c r="E324" s="9" t="s">
        <v>9</v>
      </c>
      <c r="F324" s="9"/>
      <c r="G324" s="9" t="s">
        <v>1070</v>
      </c>
    </row>
    <row r="325" spans="1:7" x14ac:dyDescent="0.25">
      <c r="A325" s="46">
        <v>45118</v>
      </c>
      <c r="B325" s="18">
        <v>767</v>
      </c>
      <c r="C325" s="8" t="s">
        <v>1339</v>
      </c>
      <c r="D325" s="9">
        <v>176708.7</v>
      </c>
      <c r="E325" s="9" t="s">
        <v>9</v>
      </c>
      <c r="F325" s="9"/>
      <c r="G325" s="9" t="s">
        <v>1087</v>
      </c>
    </row>
    <row r="326" spans="1:7" x14ac:dyDescent="0.25">
      <c r="A326" s="46">
        <v>45119</v>
      </c>
      <c r="B326" s="18" t="s">
        <v>1641</v>
      </c>
      <c r="C326" s="8" t="s">
        <v>30</v>
      </c>
      <c r="D326" s="9">
        <v>1493.23</v>
      </c>
      <c r="E326" s="9" t="s">
        <v>9</v>
      </c>
      <c r="F326" s="9"/>
      <c r="G326" s="9" t="s">
        <v>1153</v>
      </c>
    </row>
    <row r="327" spans="1:7" x14ac:dyDescent="0.25">
      <c r="A327" s="46">
        <v>45119</v>
      </c>
      <c r="B327" s="18" t="s">
        <v>1642</v>
      </c>
      <c r="C327" s="8" t="s">
        <v>30</v>
      </c>
      <c r="D327" s="9">
        <v>17756.59</v>
      </c>
      <c r="E327" s="9" t="s">
        <v>9</v>
      </c>
      <c r="F327" s="9"/>
      <c r="G327" s="9" t="s">
        <v>1153</v>
      </c>
    </row>
    <row r="328" spans="1:7" x14ac:dyDescent="0.25">
      <c r="A328" s="46">
        <v>45119</v>
      </c>
      <c r="B328" s="18" t="s">
        <v>1643</v>
      </c>
      <c r="C328" s="8" t="s">
        <v>30</v>
      </c>
      <c r="D328" s="9">
        <v>2010.18</v>
      </c>
      <c r="E328" s="9" t="s">
        <v>9</v>
      </c>
      <c r="F328" s="9"/>
      <c r="G328" s="9" t="s">
        <v>1153</v>
      </c>
    </row>
    <row r="329" spans="1:7" x14ac:dyDescent="0.25">
      <c r="A329" s="46">
        <v>45119</v>
      </c>
      <c r="B329" s="18" t="s">
        <v>1644</v>
      </c>
      <c r="C329" s="8" t="s">
        <v>30</v>
      </c>
      <c r="D329" s="9">
        <v>145689.89000000001</v>
      </c>
      <c r="E329" s="9" t="s">
        <v>9</v>
      </c>
      <c r="F329" s="9"/>
      <c r="G329" s="9" t="s">
        <v>1153</v>
      </c>
    </row>
    <row r="330" spans="1:7" x14ac:dyDescent="0.25">
      <c r="A330" s="46">
        <v>45119</v>
      </c>
      <c r="B330" s="18" t="s">
        <v>1645</v>
      </c>
      <c r="C330" s="8" t="s">
        <v>30</v>
      </c>
      <c r="D330" s="9">
        <v>25919.88</v>
      </c>
      <c r="E330" s="9" t="s">
        <v>9</v>
      </c>
      <c r="F330" s="9"/>
      <c r="G330" s="9" t="s">
        <v>1153</v>
      </c>
    </row>
    <row r="331" spans="1:7" x14ac:dyDescent="0.25">
      <c r="A331" s="46">
        <v>45119</v>
      </c>
      <c r="B331" s="18" t="s">
        <v>1646</v>
      </c>
      <c r="C331" s="8" t="s">
        <v>30</v>
      </c>
      <c r="D331" s="9">
        <v>2509.29</v>
      </c>
      <c r="E331" s="9" t="s">
        <v>9</v>
      </c>
      <c r="F331" s="9"/>
      <c r="G331" s="9" t="s">
        <v>1153</v>
      </c>
    </row>
    <row r="332" spans="1:7" x14ac:dyDescent="0.25">
      <c r="A332" s="46">
        <v>45119</v>
      </c>
      <c r="B332" s="18" t="s">
        <v>1647</v>
      </c>
      <c r="C332" s="8" t="s">
        <v>30</v>
      </c>
      <c r="D332" s="9">
        <v>38644.269999999997</v>
      </c>
      <c r="E332" s="9" t="s">
        <v>9</v>
      </c>
      <c r="F332" s="9"/>
      <c r="G332" s="9" t="s">
        <v>1153</v>
      </c>
    </row>
    <row r="333" spans="1:7" x14ac:dyDescent="0.25">
      <c r="A333" s="46">
        <v>45119</v>
      </c>
      <c r="B333" s="18" t="s">
        <v>1648</v>
      </c>
      <c r="C333" s="8" t="s">
        <v>30</v>
      </c>
      <c r="D333" s="9">
        <v>49107.47</v>
      </c>
      <c r="E333" s="9" t="s">
        <v>9</v>
      </c>
      <c r="F333" s="9"/>
      <c r="G333" s="9" t="s">
        <v>1153</v>
      </c>
    </row>
    <row r="334" spans="1:7" x14ac:dyDescent="0.25">
      <c r="A334" s="46">
        <v>45124</v>
      </c>
      <c r="B334" s="18" t="s">
        <v>1649</v>
      </c>
      <c r="C334" s="8" t="s">
        <v>377</v>
      </c>
      <c r="D334" s="9">
        <v>3898.3</v>
      </c>
      <c r="E334" s="9" t="s">
        <v>9</v>
      </c>
      <c r="F334" s="9"/>
      <c r="G334" s="9" t="s">
        <v>1087</v>
      </c>
    </row>
    <row r="335" spans="1:7" x14ac:dyDescent="0.25">
      <c r="A335" s="46">
        <v>45124</v>
      </c>
      <c r="B335" s="18" t="s">
        <v>1650</v>
      </c>
      <c r="C335" s="8" t="s">
        <v>377</v>
      </c>
      <c r="D335" s="9">
        <v>1118.6400000000001</v>
      </c>
      <c r="E335" s="9" t="s">
        <v>9</v>
      </c>
      <c r="F335" s="9"/>
      <c r="G335" s="9" t="s">
        <v>1087</v>
      </c>
    </row>
    <row r="336" spans="1:7" x14ac:dyDescent="0.25">
      <c r="A336" s="46">
        <v>45124</v>
      </c>
      <c r="B336" s="18" t="s">
        <v>1651</v>
      </c>
      <c r="C336" s="8" t="s">
        <v>377</v>
      </c>
      <c r="D336" s="9">
        <v>15635.6</v>
      </c>
      <c r="E336" s="9" t="s">
        <v>9</v>
      </c>
      <c r="F336" s="9"/>
      <c r="G336" s="9" t="s">
        <v>1087</v>
      </c>
    </row>
    <row r="337" spans="1:7" x14ac:dyDescent="0.25">
      <c r="A337" s="46">
        <v>45138</v>
      </c>
      <c r="B337" s="18">
        <v>459</v>
      </c>
      <c r="C337" s="8" t="s">
        <v>1652</v>
      </c>
      <c r="D337" s="9">
        <v>112385</v>
      </c>
      <c r="E337" s="9" t="s">
        <v>9</v>
      </c>
      <c r="F337" s="9"/>
      <c r="G337" s="9" t="s">
        <v>1087</v>
      </c>
    </row>
    <row r="338" spans="1:7" x14ac:dyDescent="0.25">
      <c r="A338" s="46">
        <v>45138</v>
      </c>
      <c r="B338" s="18">
        <v>58</v>
      </c>
      <c r="C338" s="8" t="s">
        <v>1653</v>
      </c>
      <c r="D338" s="9">
        <v>74219.520000000004</v>
      </c>
      <c r="E338" s="9" t="s">
        <v>9</v>
      </c>
      <c r="F338" s="9"/>
      <c r="G338" s="9" t="s">
        <v>1070</v>
      </c>
    </row>
    <row r="339" spans="1:7" x14ac:dyDescent="0.25">
      <c r="A339" s="46">
        <v>45138</v>
      </c>
      <c r="B339" s="18" t="s">
        <v>1654</v>
      </c>
      <c r="C339" s="8" t="s">
        <v>377</v>
      </c>
      <c r="D339" s="9">
        <v>7148.3</v>
      </c>
      <c r="E339" s="9" t="s">
        <v>9</v>
      </c>
      <c r="F339" s="9"/>
      <c r="G339" s="9" t="s">
        <v>1087</v>
      </c>
    </row>
    <row r="340" spans="1:7" x14ac:dyDescent="0.25">
      <c r="A340" s="46">
        <v>45138</v>
      </c>
      <c r="B340" s="18" t="s">
        <v>1655</v>
      </c>
      <c r="C340" s="8" t="s">
        <v>377</v>
      </c>
      <c r="D340" s="9">
        <v>46906.78</v>
      </c>
      <c r="E340" s="9" t="s">
        <v>9</v>
      </c>
      <c r="F340" s="9"/>
      <c r="G340" s="9" t="s">
        <v>1087</v>
      </c>
    </row>
    <row r="341" spans="1:7" x14ac:dyDescent="0.25">
      <c r="A341" s="46">
        <v>45138</v>
      </c>
      <c r="B341" s="18" t="s">
        <v>1656</v>
      </c>
      <c r="C341" s="8" t="s">
        <v>377</v>
      </c>
      <c r="D341" s="9">
        <v>563.20000000000005</v>
      </c>
      <c r="E341" s="9" t="s">
        <v>9</v>
      </c>
      <c r="F341" s="9"/>
      <c r="G341" s="9" t="s">
        <v>1087</v>
      </c>
    </row>
    <row r="342" spans="1:7" x14ac:dyDescent="0.25">
      <c r="A342" s="46">
        <v>45138</v>
      </c>
      <c r="B342" s="18" t="s">
        <v>1657</v>
      </c>
      <c r="C342" s="8" t="s">
        <v>377</v>
      </c>
      <c r="D342" s="9">
        <v>1847.46</v>
      </c>
      <c r="E342" s="9" t="s">
        <v>9</v>
      </c>
      <c r="F342" s="9"/>
      <c r="G342" s="9" t="s">
        <v>1087</v>
      </c>
    </row>
    <row r="343" spans="1:7" x14ac:dyDescent="0.25">
      <c r="A343" s="46">
        <v>45138</v>
      </c>
      <c r="B343" s="18" t="s">
        <v>1658</v>
      </c>
      <c r="C343" s="8" t="s">
        <v>377</v>
      </c>
      <c r="D343" s="9">
        <v>41179.32</v>
      </c>
      <c r="E343" s="9" t="s">
        <v>9</v>
      </c>
      <c r="F343" s="9"/>
      <c r="G343" s="9" t="s">
        <v>1087</v>
      </c>
    </row>
    <row r="344" spans="1:7" x14ac:dyDescent="0.25">
      <c r="A344" s="46">
        <v>45138</v>
      </c>
      <c r="B344" s="18">
        <v>199</v>
      </c>
      <c r="C344" s="8" t="s">
        <v>1659</v>
      </c>
      <c r="D344" s="9">
        <v>31333</v>
      </c>
      <c r="E344" s="9" t="s">
        <v>9</v>
      </c>
      <c r="F344" s="9"/>
      <c r="G344" s="9" t="s">
        <v>1070</v>
      </c>
    </row>
    <row r="345" spans="1:7" x14ac:dyDescent="0.25">
      <c r="A345" s="46">
        <v>45141</v>
      </c>
      <c r="B345" s="18" t="s">
        <v>1660</v>
      </c>
      <c r="C345" s="8" t="s">
        <v>377</v>
      </c>
      <c r="D345" s="9">
        <v>62703.38</v>
      </c>
      <c r="E345" s="9" t="s">
        <v>9</v>
      </c>
      <c r="F345" s="9"/>
      <c r="G345" s="9" t="s">
        <v>1087</v>
      </c>
    </row>
    <row r="346" spans="1:7" x14ac:dyDescent="0.25">
      <c r="A346" s="46">
        <v>45141</v>
      </c>
      <c r="B346" s="18" t="s">
        <v>1661</v>
      </c>
      <c r="C346" s="8" t="s">
        <v>1086</v>
      </c>
      <c r="D346" s="9">
        <v>103125</v>
      </c>
      <c r="E346" s="9" t="s">
        <v>9</v>
      </c>
      <c r="F346" s="9"/>
      <c r="G346" s="9" t="s">
        <v>1087</v>
      </c>
    </row>
    <row r="347" spans="1:7" x14ac:dyDescent="0.25">
      <c r="A347" s="46">
        <v>45141</v>
      </c>
      <c r="B347" s="18" t="s">
        <v>1662</v>
      </c>
      <c r="C347" s="8" t="s">
        <v>19</v>
      </c>
      <c r="D347" s="9">
        <v>2915.28</v>
      </c>
      <c r="E347" s="9" t="s">
        <v>9</v>
      </c>
      <c r="F347" s="9"/>
      <c r="G347" s="9" t="s">
        <v>1070</v>
      </c>
    </row>
    <row r="348" spans="1:7" x14ac:dyDescent="0.25">
      <c r="A348" s="46">
        <v>45156</v>
      </c>
      <c r="B348" s="18" t="s">
        <v>1663</v>
      </c>
      <c r="C348" s="8" t="s">
        <v>377</v>
      </c>
      <c r="D348" s="9">
        <v>4159.32</v>
      </c>
      <c r="E348" s="9" t="s">
        <v>9</v>
      </c>
      <c r="F348" s="9"/>
      <c r="G348" s="9" t="s">
        <v>1087</v>
      </c>
    </row>
    <row r="349" spans="1:7" x14ac:dyDescent="0.25">
      <c r="A349" s="46">
        <v>45156</v>
      </c>
      <c r="B349" s="18">
        <v>416</v>
      </c>
      <c r="C349" s="8" t="s">
        <v>1207</v>
      </c>
      <c r="D349" s="9">
        <v>15024.66</v>
      </c>
      <c r="E349" s="9" t="s">
        <v>9</v>
      </c>
      <c r="F349" s="9"/>
      <c r="G349" s="9" t="s">
        <v>1070</v>
      </c>
    </row>
    <row r="350" spans="1:7" x14ac:dyDescent="0.25">
      <c r="A350" s="46">
        <v>45158</v>
      </c>
      <c r="B350" s="18" t="s">
        <v>1664</v>
      </c>
      <c r="C350" s="8" t="s">
        <v>377</v>
      </c>
      <c r="D350" s="9">
        <v>57627.12</v>
      </c>
      <c r="E350" s="9" t="s">
        <v>9</v>
      </c>
      <c r="F350" s="9"/>
      <c r="G350" s="9" t="s">
        <v>1087</v>
      </c>
    </row>
    <row r="351" spans="1:7" x14ac:dyDescent="0.25">
      <c r="A351" s="46">
        <v>45158</v>
      </c>
      <c r="B351" s="18">
        <v>229</v>
      </c>
      <c r="C351" s="8" t="s">
        <v>1659</v>
      </c>
      <c r="D351" s="9">
        <v>23288.5</v>
      </c>
      <c r="E351" s="9" t="s">
        <v>9</v>
      </c>
      <c r="F351" s="9"/>
      <c r="G351" s="9" t="s">
        <v>1070</v>
      </c>
    </row>
    <row r="352" spans="1:7" x14ac:dyDescent="0.25">
      <c r="A352" s="46">
        <v>45158</v>
      </c>
      <c r="B352" s="18">
        <v>58</v>
      </c>
      <c r="C352" s="8" t="s">
        <v>1665</v>
      </c>
      <c r="D352" s="9">
        <v>15625</v>
      </c>
      <c r="E352" s="9" t="s">
        <v>9</v>
      </c>
      <c r="F352" s="9"/>
      <c r="G352" s="9" t="s">
        <v>1070</v>
      </c>
    </row>
    <row r="353" spans="1:7" x14ac:dyDescent="0.25">
      <c r="A353" s="46">
        <v>45166</v>
      </c>
      <c r="B353" s="18" t="s">
        <v>1666</v>
      </c>
      <c r="C353" s="8" t="s">
        <v>306</v>
      </c>
      <c r="D353" s="9">
        <v>7638</v>
      </c>
      <c r="E353" s="9" t="s">
        <v>9</v>
      </c>
      <c r="F353" s="9"/>
      <c r="G353" s="9" t="s">
        <v>1667</v>
      </c>
    </row>
    <row r="354" spans="1:7" x14ac:dyDescent="0.25">
      <c r="A354" s="46">
        <v>45166</v>
      </c>
      <c r="B354" s="18" t="s">
        <v>1668</v>
      </c>
      <c r="C354" s="8" t="s">
        <v>1332</v>
      </c>
      <c r="D354" s="9">
        <v>444072</v>
      </c>
      <c r="E354" s="9" t="s">
        <v>9</v>
      </c>
      <c r="F354" s="9"/>
      <c r="G354" s="9" t="s">
        <v>781</v>
      </c>
    </row>
    <row r="355" spans="1:7" x14ac:dyDescent="0.25">
      <c r="A355" s="46">
        <v>45166</v>
      </c>
      <c r="B355" s="18" t="s">
        <v>1669</v>
      </c>
      <c r="C355" s="8" t="s">
        <v>1670</v>
      </c>
      <c r="D355" s="9">
        <v>324000</v>
      </c>
      <c r="E355" s="9" t="s">
        <v>9</v>
      </c>
      <c r="F355" s="9"/>
      <c r="G355" s="9" t="s">
        <v>173</v>
      </c>
    </row>
    <row r="356" spans="1:7" x14ac:dyDescent="0.25">
      <c r="A356" s="46">
        <v>45166</v>
      </c>
      <c r="B356" s="18" t="s">
        <v>1671</v>
      </c>
      <c r="C356" s="8" t="s">
        <v>1219</v>
      </c>
      <c r="D356" s="9">
        <v>2278636.85</v>
      </c>
      <c r="E356" s="9" t="s">
        <v>9</v>
      </c>
      <c r="F356" s="9"/>
      <c r="G356" s="9" t="s">
        <v>1087</v>
      </c>
    </row>
    <row r="357" spans="1:7" x14ac:dyDescent="0.25">
      <c r="A357" s="46">
        <v>45166</v>
      </c>
      <c r="B357" s="18" t="s">
        <v>1672</v>
      </c>
      <c r="C357" s="8" t="s">
        <v>1219</v>
      </c>
      <c r="D357" s="9">
        <v>2118644.0699999998</v>
      </c>
      <c r="E357" s="9" t="s">
        <v>9</v>
      </c>
      <c r="F357" s="9"/>
      <c r="G357" s="9" t="s">
        <v>1087</v>
      </c>
    </row>
    <row r="358" spans="1:7" x14ac:dyDescent="0.25">
      <c r="A358" s="46">
        <v>45166</v>
      </c>
      <c r="B358" s="18">
        <v>2603</v>
      </c>
      <c r="C358" s="8" t="s">
        <v>1591</v>
      </c>
      <c r="D358" s="9">
        <v>12076.8</v>
      </c>
      <c r="E358" s="9" t="s">
        <v>9</v>
      </c>
      <c r="F358" s="9"/>
      <c r="G358" s="9" t="s">
        <v>1087</v>
      </c>
    </row>
    <row r="359" spans="1:7" x14ac:dyDescent="0.25">
      <c r="A359" s="46">
        <v>45166</v>
      </c>
      <c r="B359" s="18" t="s">
        <v>1673</v>
      </c>
      <c r="C359" s="8" t="s">
        <v>1086</v>
      </c>
      <c r="D359" s="9">
        <v>9203.48</v>
      </c>
      <c r="E359" s="9" t="s">
        <v>9</v>
      </c>
      <c r="F359" s="9"/>
      <c r="G359" s="9" t="s">
        <v>1087</v>
      </c>
    </row>
    <row r="360" spans="1:7" x14ac:dyDescent="0.25">
      <c r="A360" s="46">
        <v>45166</v>
      </c>
      <c r="B360" s="18">
        <v>2728</v>
      </c>
      <c r="C360" s="8" t="s">
        <v>1591</v>
      </c>
      <c r="D360" s="9">
        <v>3672</v>
      </c>
      <c r="E360" s="9" t="s">
        <v>9</v>
      </c>
      <c r="F360" s="9"/>
      <c r="G360" s="9" t="s">
        <v>1087</v>
      </c>
    </row>
    <row r="361" spans="1:7" x14ac:dyDescent="0.25">
      <c r="A361" s="46">
        <v>45166</v>
      </c>
      <c r="B361" s="18">
        <v>2602</v>
      </c>
      <c r="C361" s="8" t="s">
        <v>1591</v>
      </c>
      <c r="D361" s="9">
        <v>1836</v>
      </c>
      <c r="E361" s="9" t="s">
        <v>9</v>
      </c>
      <c r="F361" s="9"/>
      <c r="G361" s="9" t="s">
        <v>1087</v>
      </c>
    </row>
    <row r="362" spans="1:7" x14ac:dyDescent="0.25">
      <c r="A362" s="46">
        <v>45166</v>
      </c>
      <c r="B362" s="18">
        <v>2604</v>
      </c>
      <c r="C362" s="8" t="s">
        <v>1591</v>
      </c>
      <c r="D362" s="9">
        <v>26130.5</v>
      </c>
      <c r="E362" s="9" t="s">
        <v>9</v>
      </c>
      <c r="F362" s="9"/>
      <c r="G362" s="9" t="s">
        <v>1087</v>
      </c>
    </row>
    <row r="363" spans="1:7" x14ac:dyDescent="0.25">
      <c r="A363" s="46">
        <v>45166</v>
      </c>
      <c r="B363" s="18">
        <v>2608</v>
      </c>
      <c r="C363" s="8" t="s">
        <v>1591</v>
      </c>
      <c r="D363" s="9">
        <v>10593</v>
      </c>
      <c r="E363" s="9" t="s">
        <v>9</v>
      </c>
      <c r="F363" s="9"/>
      <c r="G363" s="9" t="s">
        <v>1087</v>
      </c>
    </row>
    <row r="364" spans="1:7" x14ac:dyDescent="0.25">
      <c r="A364" s="46">
        <v>45166</v>
      </c>
      <c r="B364" s="18">
        <v>2609</v>
      </c>
      <c r="C364" s="8" t="s">
        <v>1591</v>
      </c>
      <c r="D364" s="9">
        <v>6630</v>
      </c>
      <c r="E364" s="9" t="s">
        <v>9</v>
      </c>
      <c r="F364" s="9"/>
      <c r="G364" s="9" t="s">
        <v>1087</v>
      </c>
    </row>
    <row r="365" spans="1:7" x14ac:dyDescent="0.25">
      <c r="A365" s="46">
        <v>45166</v>
      </c>
      <c r="B365" s="18">
        <v>2610</v>
      </c>
      <c r="C365" s="8" t="s">
        <v>1591</v>
      </c>
      <c r="D365" s="9">
        <v>2652</v>
      </c>
      <c r="E365" s="9" t="s">
        <v>9</v>
      </c>
      <c r="F365" s="9"/>
      <c r="G365" s="9" t="s">
        <v>1087</v>
      </c>
    </row>
    <row r="366" spans="1:7" x14ac:dyDescent="0.25">
      <c r="A366" s="46">
        <v>45183</v>
      </c>
      <c r="B366" s="18">
        <v>2652</v>
      </c>
      <c r="C366" s="8" t="s">
        <v>1086</v>
      </c>
      <c r="D366" s="9">
        <v>52762.5</v>
      </c>
      <c r="E366" s="9" t="s">
        <v>9</v>
      </c>
      <c r="F366" s="9"/>
      <c r="G366" s="9" t="s">
        <v>1087</v>
      </c>
    </row>
    <row r="367" spans="1:7" x14ac:dyDescent="0.25">
      <c r="A367" s="46">
        <v>45183</v>
      </c>
      <c r="B367" s="18">
        <v>2601</v>
      </c>
      <c r="C367" s="8" t="s">
        <v>1086</v>
      </c>
      <c r="D367" s="9">
        <v>9339.07</v>
      </c>
      <c r="E367" s="9" t="s">
        <v>9</v>
      </c>
      <c r="F367" s="9"/>
      <c r="G367" s="9" t="s">
        <v>1087</v>
      </c>
    </row>
    <row r="368" spans="1:7" x14ac:dyDescent="0.25">
      <c r="A368" s="46">
        <v>45183</v>
      </c>
      <c r="B368" s="18">
        <v>2540</v>
      </c>
      <c r="C368" s="8" t="s">
        <v>1086</v>
      </c>
      <c r="D368" s="9">
        <v>52762.400000000001</v>
      </c>
      <c r="E368" s="9" t="s">
        <v>9</v>
      </c>
      <c r="F368" s="9"/>
      <c r="G368" s="9" t="s">
        <v>1087</v>
      </c>
    </row>
    <row r="369" spans="1:7" x14ac:dyDescent="0.25">
      <c r="A369" s="46">
        <v>45183</v>
      </c>
      <c r="B369" s="18" t="s">
        <v>1674</v>
      </c>
      <c r="C369" s="8" t="s">
        <v>377</v>
      </c>
      <c r="D369" s="9">
        <v>10989.84</v>
      </c>
      <c r="E369" s="9" t="s">
        <v>9</v>
      </c>
      <c r="F369" s="9"/>
      <c r="G369" s="9" t="s">
        <v>1087</v>
      </c>
    </row>
    <row r="370" spans="1:7" x14ac:dyDescent="0.25">
      <c r="A370" s="46">
        <v>45186</v>
      </c>
      <c r="B370" s="18">
        <v>7445</v>
      </c>
      <c r="C370" s="8" t="s">
        <v>1234</v>
      </c>
      <c r="D370" s="9">
        <v>61186.44</v>
      </c>
      <c r="E370" s="9" t="s">
        <v>9</v>
      </c>
      <c r="F370" s="9"/>
      <c r="G370" s="9" t="s">
        <v>1153</v>
      </c>
    </row>
    <row r="371" spans="1:7" x14ac:dyDescent="0.25">
      <c r="A371" s="46">
        <v>45186</v>
      </c>
      <c r="B371" s="18">
        <v>7168</v>
      </c>
      <c r="C371" s="8" t="s">
        <v>1234</v>
      </c>
      <c r="D371" s="9">
        <v>86830.46</v>
      </c>
      <c r="E371" s="9" t="s">
        <v>9</v>
      </c>
      <c r="F371" s="9"/>
      <c r="G371" s="9" t="s">
        <v>1153</v>
      </c>
    </row>
    <row r="372" spans="1:7" x14ac:dyDescent="0.25">
      <c r="A372" s="46">
        <v>45186</v>
      </c>
      <c r="B372" s="18">
        <v>275</v>
      </c>
      <c r="C372" s="8" t="s">
        <v>1659</v>
      </c>
      <c r="D372" s="9">
        <v>19360</v>
      </c>
      <c r="E372" s="9" t="s">
        <v>9</v>
      </c>
      <c r="F372" s="9"/>
      <c r="G372" s="9" t="s">
        <v>1070</v>
      </c>
    </row>
    <row r="373" spans="1:7" x14ac:dyDescent="0.25">
      <c r="A373" s="46">
        <v>45186</v>
      </c>
      <c r="B373" s="18">
        <v>73</v>
      </c>
      <c r="C373" s="8" t="s">
        <v>1675</v>
      </c>
      <c r="D373" s="9">
        <v>13000</v>
      </c>
      <c r="E373" s="9" t="s">
        <v>9</v>
      </c>
      <c r="F373" s="9"/>
      <c r="G373" s="9" t="s">
        <v>1444</v>
      </c>
    </row>
    <row r="374" spans="1:7" x14ac:dyDescent="0.25">
      <c r="A374" s="46">
        <v>45186</v>
      </c>
      <c r="B374" s="18" t="s">
        <v>1676</v>
      </c>
      <c r="C374" s="8" t="s">
        <v>1186</v>
      </c>
      <c r="D374" s="9">
        <v>140148.28</v>
      </c>
      <c r="E374" s="9" t="s">
        <v>9</v>
      </c>
      <c r="F374" s="9"/>
      <c r="G374" s="9" t="s">
        <v>1070</v>
      </c>
    </row>
    <row r="375" spans="1:7" x14ac:dyDescent="0.25">
      <c r="A375" s="46">
        <v>45186</v>
      </c>
      <c r="B375" s="18" t="s">
        <v>1677</v>
      </c>
      <c r="C375" s="8" t="s">
        <v>1186</v>
      </c>
      <c r="D375" s="9">
        <v>46822.04</v>
      </c>
      <c r="E375" s="9" t="s">
        <v>9</v>
      </c>
      <c r="F375" s="9"/>
      <c r="G375" s="9" t="s">
        <v>1070</v>
      </c>
    </row>
    <row r="376" spans="1:7" x14ac:dyDescent="0.25">
      <c r="A376" s="46">
        <v>45186</v>
      </c>
      <c r="B376" s="18" t="s">
        <v>1678</v>
      </c>
      <c r="C376" s="8" t="s">
        <v>377</v>
      </c>
      <c r="D376" s="9">
        <v>11525.44</v>
      </c>
      <c r="E376" s="9" t="s">
        <v>9</v>
      </c>
      <c r="F376" s="9"/>
      <c r="G376" s="9" t="s">
        <v>1087</v>
      </c>
    </row>
    <row r="377" spans="1:7" x14ac:dyDescent="0.25">
      <c r="A377" s="46">
        <v>45186</v>
      </c>
      <c r="B377" s="18" t="s">
        <v>1679</v>
      </c>
      <c r="C377" s="8" t="s">
        <v>377</v>
      </c>
      <c r="D377" s="9">
        <v>18749.16</v>
      </c>
      <c r="E377" s="9" t="s">
        <v>9</v>
      </c>
      <c r="F377" s="9"/>
      <c r="G377" s="9" t="s">
        <v>1087</v>
      </c>
    </row>
    <row r="378" spans="1:7" x14ac:dyDescent="0.25">
      <c r="A378" s="46">
        <v>45186</v>
      </c>
      <c r="B378" s="18">
        <v>623</v>
      </c>
      <c r="C378" s="8" t="s">
        <v>377</v>
      </c>
      <c r="D378" s="9">
        <v>5880</v>
      </c>
      <c r="E378" s="9" t="s">
        <v>9</v>
      </c>
      <c r="F378" s="9"/>
      <c r="G378" s="9" t="s">
        <v>1087</v>
      </c>
    </row>
    <row r="379" spans="1:7" x14ac:dyDescent="0.25">
      <c r="A379" s="46">
        <v>45186</v>
      </c>
      <c r="B379" s="18" t="s">
        <v>1680</v>
      </c>
      <c r="C379" s="8" t="s">
        <v>377</v>
      </c>
      <c r="D379" s="9">
        <v>13559.32</v>
      </c>
      <c r="E379" s="9" t="s">
        <v>9</v>
      </c>
      <c r="F379" s="9"/>
      <c r="G379" s="9" t="s">
        <v>1087</v>
      </c>
    </row>
    <row r="380" spans="1:7" x14ac:dyDescent="0.25">
      <c r="A380" s="46">
        <v>45186</v>
      </c>
      <c r="B380" s="18" t="s">
        <v>1681</v>
      </c>
      <c r="C380" s="8" t="s">
        <v>377</v>
      </c>
      <c r="D380" s="9">
        <v>4228.4399999999996</v>
      </c>
      <c r="E380" s="9" t="s">
        <v>9</v>
      </c>
      <c r="F380" s="9"/>
      <c r="G380" s="9" t="s">
        <v>1087</v>
      </c>
    </row>
    <row r="381" spans="1:7" x14ac:dyDescent="0.25">
      <c r="A381" s="46">
        <v>45186</v>
      </c>
      <c r="B381" s="18" t="s">
        <v>1682</v>
      </c>
      <c r="C381" s="8" t="s">
        <v>377</v>
      </c>
      <c r="D381" s="9">
        <v>3661.02</v>
      </c>
      <c r="E381" s="9" t="s">
        <v>9</v>
      </c>
      <c r="F381" s="9"/>
      <c r="G381" s="9" t="s">
        <v>1087</v>
      </c>
    </row>
    <row r="382" spans="1:7" x14ac:dyDescent="0.25">
      <c r="A382" s="46">
        <v>45186</v>
      </c>
      <c r="B382" s="18" t="s">
        <v>1683</v>
      </c>
      <c r="C382" s="8" t="s">
        <v>377</v>
      </c>
      <c r="D382" s="9">
        <v>1525.42</v>
      </c>
      <c r="E382" s="9" t="s">
        <v>9</v>
      </c>
      <c r="F382" s="9"/>
      <c r="G382" s="9" t="s">
        <v>1087</v>
      </c>
    </row>
    <row r="383" spans="1:7" x14ac:dyDescent="0.25">
      <c r="A383" s="46">
        <v>45192</v>
      </c>
      <c r="B383" s="18">
        <v>12</v>
      </c>
      <c r="C383" s="8" t="s">
        <v>1279</v>
      </c>
      <c r="D383" s="9">
        <v>42373</v>
      </c>
      <c r="E383" s="9" t="s">
        <v>9</v>
      </c>
      <c r="F383" s="9"/>
      <c r="G383" s="9" t="s">
        <v>1087</v>
      </c>
    </row>
    <row r="384" spans="1:7" x14ac:dyDescent="0.25">
      <c r="A384" s="46">
        <v>45194</v>
      </c>
      <c r="B384" s="18" t="s">
        <v>1684</v>
      </c>
      <c r="C384" s="8" t="s">
        <v>377</v>
      </c>
      <c r="D384" s="9">
        <v>2288.14</v>
      </c>
      <c r="E384" s="9" t="s">
        <v>9</v>
      </c>
      <c r="F384" s="9"/>
      <c r="G384" s="9" t="s">
        <v>1087</v>
      </c>
    </row>
    <row r="385" spans="1:7" x14ac:dyDescent="0.25">
      <c r="A385" s="46">
        <v>45199</v>
      </c>
      <c r="B385" s="18" t="s">
        <v>1685</v>
      </c>
      <c r="C385" s="8" t="s">
        <v>1543</v>
      </c>
      <c r="D385" s="9">
        <v>1627.08</v>
      </c>
      <c r="E385" s="9" t="s">
        <v>9</v>
      </c>
      <c r="F385" s="9"/>
      <c r="G385" s="9" t="s">
        <v>1070</v>
      </c>
    </row>
    <row r="386" spans="1:7" x14ac:dyDescent="0.25">
      <c r="A386" s="46">
        <v>45200</v>
      </c>
      <c r="B386" s="18">
        <v>3724</v>
      </c>
      <c r="C386" s="8" t="s">
        <v>1543</v>
      </c>
      <c r="D386" s="9">
        <v>30508.48</v>
      </c>
      <c r="E386" s="9" t="s">
        <v>9</v>
      </c>
      <c r="F386" s="9"/>
      <c r="G386" s="9" t="s">
        <v>1070</v>
      </c>
    </row>
    <row r="387" spans="1:7" x14ac:dyDescent="0.25">
      <c r="A387" s="46">
        <v>45218</v>
      </c>
      <c r="B387" s="18" t="s">
        <v>1686</v>
      </c>
      <c r="C387" s="8" t="s">
        <v>1687</v>
      </c>
      <c r="D387" s="9">
        <v>15607</v>
      </c>
      <c r="E387" s="9" t="s">
        <v>9</v>
      </c>
      <c r="F387" s="9"/>
      <c r="G387" s="9" t="s">
        <v>173</v>
      </c>
    </row>
    <row r="388" spans="1:7" x14ac:dyDescent="0.25">
      <c r="A388" s="46">
        <v>45218</v>
      </c>
      <c r="B388" s="18">
        <v>73</v>
      </c>
      <c r="C388" s="8" t="s">
        <v>1687</v>
      </c>
      <c r="D388" s="9">
        <v>8500</v>
      </c>
      <c r="E388" s="9" t="s">
        <v>9</v>
      </c>
      <c r="F388" s="9"/>
      <c r="G388" s="9" t="s">
        <v>173</v>
      </c>
    </row>
    <row r="389" spans="1:7" x14ac:dyDescent="0.25">
      <c r="A389" s="46">
        <v>45218</v>
      </c>
      <c r="B389" s="18">
        <v>719</v>
      </c>
      <c r="C389" s="8" t="s">
        <v>1652</v>
      </c>
      <c r="D389" s="9">
        <v>28190</v>
      </c>
      <c r="E389" s="9" t="s">
        <v>9</v>
      </c>
      <c r="F389" s="9"/>
      <c r="G389" s="9" t="s">
        <v>1087</v>
      </c>
    </row>
    <row r="390" spans="1:7" x14ac:dyDescent="0.25">
      <c r="A390" s="46">
        <v>45218</v>
      </c>
      <c r="B390" s="18">
        <v>3697</v>
      </c>
      <c r="C390" s="8" t="s">
        <v>1591</v>
      </c>
      <c r="D390" s="9">
        <v>4627.34</v>
      </c>
      <c r="E390" s="9" t="s">
        <v>9</v>
      </c>
      <c r="F390" s="9"/>
      <c r="G390" s="9" t="s">
        <v>1087</v>
      </c>
    </row>
    <row r="391" spans="1:7" x14ac:dyDescent="0.25">
      <c r="A391" s="46">
        <v>45218</v>
      </c>
      <c r="B391" s="18">
        <v>3693</v>
      </c>
      <c r="C391" s="8" t="s">
        <v>1591</v>
      </c>
      <c r="D391" s="9">
        <v>6775.65</v>
      </c>
      <c r="E391" s="9" t="s">
        <v>9</v>
      </c>
      <c r="F391" s="9"/>
      <c r="G391" s="9" t="s">
        <v>1087</v>
      </c>
    </row>
    <row r="392" spans="1:7" x14ac:dyDescent="0.25">
      <c r="A392" s="46">
        <v>45218</v>
      </c>
      <c r="B392" s="18">
        <v>3691</v>
      </c>
      <c r="C392" s="8" t="s">
        <v>1591</v>
      </c>
      <c r="D392" s="9">
        <v>28223.5</v>
      </c>
      <c r="E392" s="9" t="s">
        <v>9</v>
      </c>
      <c r="F392" s="9"/>
      <c r="G392" s="9" t="s">
        <v>1087</v>
      </c>
    </row>
    <row r="393" spans="1:7" x14ac:dyDescent="0.25">
      <c r="A393" s="46">
        <v>45218</v>
      </c>
      <c r="B393" s="18">
        <v>3800</v>
      </c>
      <c r="C393" s="8" t="s">
        <v>1591</v>
      </c>
      <c r="D393" s="9">
        <v>102473.1</v>
      </c>
      <c r="E393" s="9" t="s">
        <v>9</v>
      </c>
      <c r="F393" s="9"/>
      <c r="G393" s="9" t="s">
        <v>1087</v>
      </c>
    </row>
    <row r="394" spans="1:7" x14ac:dyDescent="0.25">
      <c r="A394" s="46">
        <v>45218</v>
      </c>
      <c r="B394" s="18">
        <v>3680</v>
      </c>
      <c r="C394" s="8" t="s">
        <v>1591</v>
      </c>
      <c r="D394" s="9">
        <v>27966</v>
      </c>
      <c r="E394" s="9" t="s">
        <v>9</v>
      </c>
      <c r="F394" s="9"/>
      <c r="G394" s="9" t="s">
        <v>1087</v>
      </c>
    </row>
    <row r="395" spans="1:7" x14ac:dyDescent="0.25">
      <c r="A395" s="46">
        <v>45218</v>
      </c>
      <c r="B395" s="18">
        <v>16</v>
      </c>
      <c r="C395" s="8" t="s">
        <v>1279</v>
      </c>
      <c r="D395" s="9">
        <v>23800</v>
      </c>
      <c r="E395" s="9" t="s">
        <v>9</v>
      </c>
      <c r="F395" s="9"/>
      <c r="G395" s="9" t="s">
        <v>1087</v>
      </c>
    </row>
    <row r="396" spans="1:7" x14ac:dyDescent="0.25">
      <c r="A396" s="46">
        <v>45218</v>
      </c>
      <c r="B396" s="18" t="s">
        <v>1688</v>
      </c>
      <c r="C396" s="8" t="s">
        <v>1689</v>
      </c>
      <c r="D396" s="9">
        <v>177281</v>
      </c>
      <c r="E396" s="9" t="s">
        <v>9</v>
      </c>
      <c r="F396" s="9"/>
      <c r="G396" s="9" t="s">
        <v>1132</v>
      </c>
    </row>
    <row r="397" spans="1:7" x14ac:dyDescent="0.25">
      <c r="A397" s="46">
        <v>45218</v>
      </c>
      <c r="B397" s="18" t="s">
        <v>1690</v>
      </c>
      <c r="C397" s="8" t="s">
        <v>1229</v>
      </c>
      <c r="D397" s="9">
        <v>22500</v>
      </c>
      <c r="E397" s="9" t="s">
        <v>9</v>
      </c>
      <c r="F397" s="9"/>
      <c r="G397" s="9" t="s">
        <v>1230</v>
      </c>
    </row>
    <row r="398" spans="1:7" x14ac:dyDescent="0.25">
      <c r="A398" s="46">
        <v>45218</v>
      </c>
      <c r="B398" s="18" t="s">
        <v>1691</v>
      </c>
      <c r="C398" s="8" t="s">
        <v>1692</v>
      </c>
      <c r="D398" s="9">
        <v>1790000</v>
      </c>
      <c r="E398" s="9" t="s">
        <v>9</v>
      </c>
      <c r="F398" s="9"/>
      <c r="G398" s="9" t="s">
        <v>173</v>
      </c>
    </row>
    <row r="399" spans="1:7" x14ac:dyDescent="0.25">
      <c r="A399" s="46">
        <v>45219</v>
      </c>
      <c r="B399" s="18">
        <v>142</v>
      </c>
      <c r="C399" s="8" t="s">
        <v>1693</v>
      </c>
      <c r="D399" s="9">
        <v>6500</v>
      </c>
      <c r="E399" s="9" t="s">
        <v>9</v>
      </c>
      <c r="F399" s="9"/>
      <c r="G399" s="9" t="s">
        <v>1070</v>
      </c>
    </row>
    <row r="400" spans="1:7" x14ac:dyDescent="0.25">
      <c r="A400" s="46">
        <v>45219</v>
      </c>
      <c r="B400" s="18">
        <v>793</v>
      </c>
      <c r="C400" s="8" t="s">
        <v>1652</v>
      </c>
      <c r="D400" s="9">
        <v>76079.5</v>
      </c>
      <c r="E400" s="9" t="s">
        <v>9</v>
      </c>
      <c r="F400" s="9"/>
      <c r="G400" s="9" t="s">
        <v>1087</v>
      </c>
    </row>
    <row r="401" spans="1:7" x14ac:dyDescent="0.25">
      <c r="A401" s="46">
        <v>45223</v>
      </c>
      <c r="B401" s="18">
        <v>1010</v>
      </c>
      <c r="C401" s="8" t="s">
        <v>1569</v>
      </c>
      <c r="D401" s="9">
        <v>125462</v>
      </c>
      <c r="E401" s="9" t="s">
        <v>9</v>
      </c>
      <c r="F401" s="9"/>
      <c r="G401" s="9" t="s">
        <v>1070</v>
      </c>
    </row>
    <row r="402" spans="1:7" x14ac:dyDescent="0.25">
      <c r="A402" s="46">
        <v>45223</v>
      </c>
      <c r="B402" s="18">
        <v>3871</v>
      </c>
      <c r="C402" s="8" t="s">
        <v>1591</v>
      </c>
      <c r="D402" s="9">
        <v>32584.9</v>
      </c>
      <c r="E402" s="9" t="s">
        <v>9</v>
      </c>
      <c r="F402" s="9"/>
      <c r="G402" s="9" t="s">
        <v>1087</v>
      </c>
    </row>
    <row r="403" spans="1:7" x14ac:dyDescent="0.25">
      <c r="A403" s="46">
        <v>45223</v>
      </c>
      <c r="B403" s="18">
        <v>3929</v>
      </c>
      <c r="C403" s="8" t="s">
        <v>1591</v>
      </c>
      <c r="D403" s="9">
        <v>7712.1</v>
      </c>
      <c r="E403" s="9" t="s">
        <v>9</v>
      </c>
      <c r="F403" s="9"/>
      <c r="G403" s="9" t="s">
        <v>1087</v>
      </c>
    </row>
    <row r="404" spans="1:7" x14ac:dyDescent="0.25">
      <c r="A404" s="46">
        <v>45223</v>
      </c>
      <c r="B404" s="18">
        <v>663</v>
      </c>
      <c r="C404" s="8" t="s">
        <v>30</v>
      </c>
      <c r="D404" s="9">
        <v>14515.25</v>
      </c>
      <c r="E404" s="9" t="s">
        <v>9</v>
      </c>
      <c r="F404" s="9"/>
      <c r="G404" s="9" t="s">
        <v>1153</v>
      </c>
    </row>
    <row r="405" spans="1:7" x14ac:dyDescent="0.25">
      <c r="A405" s="46">
        <v>45232</v>
      </c>
      <c r="B405" s="18" t="s">
        <v>1694</v>
      </c>
      <c r="C405" s="8" t="s">
        <v>19</v>
      </c>
      <c r="D405" s="9">
        <v>87680.41</v>
      </c>
      <c r="E405" s="9" t="s">
        <v>9</v>
      </c>
      <c r="F405" s="9"/>
      <c r="G405" s="9" t="s">
        <v>1070</v>
      </c>
    </row>
    <row r="406" spans="1:7" x14ac:dyDescent="0.25">
      <c r="A406" s="46">
        <v>45232</v>
      </c>
      <c r="B406" s="18" t="s">
        <v>1695</v>
      </c>
      <c r="C406" s="8" t="s">
        <v>1696</v>
      </c>
      <c r="D406" s="9">
        <v>266836</v>
      </c>
      <c r="E406" s="9" t="s">
        <v>9</v>
      </c>
      <c r="F406" s="9"/>
      <c r="G406" s="9" t="s">
        <v>1070</v>
      </c>
    </row>
    <row r="407" spans="1:7" x14ac:dyDescent="0.25">
      <c r="A407" s="46">
        <v>45232</v>
      </c>
      <c r="B407" s="18">
        <v>828</v>
      </c>
      <c r="C407" s="8" t="s">
        <v>1652</v>
      </c>
      <c r="D407" s="9">
        <v>20727</v>
      </c>
      <c r="E407" s="9" t="s">
        <v>9</v>
      </c>
      <c r="F407" s="9"/>
      <c r="G407" s="9" t="s">
        <v>1087</v>
      </c>
    </row>
    <row r="408" spans="1:7" x14ac:dyDescent="0.25">
      <c r="A408" s="46">
        <v>45232</v>
      </c>
      <c r="B408" s="18">
        <v>386</v>
      </c>
      <c r="C408" s="8" t="s">
        <v>1659</v>
      </c>
      <c r="D408" s="9">
        <v>11522.6</v>
      </c>
      <c r="E408" s="9" t="s">
        <v>9</v>
      </c>
      <c r="F408" s="9"/>
      <c r="G408" s="9" t="s">
        <v>1070</v>
      </c>
    </row>
    <row r="409" spans="1:7" x14ac:dyDescent="0.25">
      <c r="A409" s="46">
        <v>45232</v>
      </c>
      <c r="B409" s="18" t="s">
        <v>1697</v>
      </c>
      <c r="C409" s="8" t="s">
        <v>377</v>
      </c>
      <c r="D409" s="9">
        <v>7258.82</v>
      </c>
      <c r="E409" s="9" t="s">
        <v>9</v>
      </c>
      <c r="F409" s="9"/>
      <c r="G409" s="9" t="s">
        <v>1087</v>
      </c>
    </row>
    <row r="410" spans="1:7" x14ac:dyDescent="0.25">
      <c r="A410" s="46">
        <v>45232</v>
      </c>
      <c r="B410" s="18" t="s">
        <v>1698</v>
      </c>
      <c r="C410" s="8" t="s">
        <v>377</v>
      </c>
      <c r="D410" s="9">
        <v>20099</v>
      </c>
      <c r="E410" s="9" t="s">
        <v>9</v>
      </c>
      <c r="F410" s="9"/>
      <c r="G410" s="9" t="s">
        <v>1087</v>
      </c>
    </row>
    <row r="411" spans="1:7" x14ac:dyDescent="0.25">
      <c r="A411" s="46">
        <v>45232</v>
      </c>
      <c r="B411" s="18" t="s">
        <v>1699</v>
      </c>
      <c r="C411" s="8" t="s">
        <v>377</v>
      </c>
      <c r="D411" s="9">
        <v>39279.660000000003</v>
      </c>
      <c r="E411" s="9" t="s">
        <v>9</v>
      </c>
      <c r="F411" s="9"/>
      <c r="G411" s="9" t="s">
        <v>1087</v>
      </c>
    </row>
    <row r="412" spans="1:7" x14ac:dyDescent="0.25">
      <c r="A412" s="46">
        <v>45232</v>
      </c>
      <c r="B412" s="18">
        <v>4214</v>
      </c>
      <c r="C412" s="8" t="s">
        <v>1591</v>
      </c>
      <c r="D412" s="9">
        <v>13347.7</v>
      </c>
      <c r="E412" s="9" t="s">
        <v>9</v>
      </c>
      <c r="F412" s="9"/>
      <c r="G412" s="9" t="s">
        <v>1087</v>
      </c>
    </row>
    <row r="413" spans="1:7" x14ac:dyDescent="0.25">
      <c r="A413" s="46">
        <v>45232</v>
      </c>
      <c r="B413" s="18">
        <v>4318</v>
      </c>
      <c r="C413" s="8" t="s">
        <v>1591</v>
      </c>
      <c r="D413" s="9">
        <v>10381.700000000001</v>
      </c>
      <c r="E413" s="9" t="s">
        <v>9</v>
      </c>
      <c r="F413" s="9"/>
      <c r="G413" s="9" t="s">
        <v>1087</v>
      </c>
    </row>
    <row r="414" spans="1:7" x14ac:dyDescent="0.25">
      <c r="A414" s="46">
        <v>45233</v>
      </c>
      <c r="B414" s="18" t="s">
        <v>1700</v>
      </c>
      <c r="C414" s="8" t="s">
        <v>1701</v>
      </c>
      <c r="D414" s="9">
        <v>151600</v>
      </c>
      <c r="E414" s="9" t="s">
        <v>9</v>
      </c>
      <c r="F414" s="9"/>
      <c r="G414" s="9" t="s">
        <v>193</v>
      </c>
    </row>
    <row r="415" spans="1:7" x14ac:dyDescent="0.25">
      <c r="A415" s="46">
        <v>45233</v>
      </c>
      <c r="B415" s="18" t="s">
        <v>1702</v>
      </c>
      <c r="C415" s="8" t="s">
        <v>1703</v>
      </c>
      <c r="D415" s="9">
        <v>1199160</v>
      </c>
      <c r="E415" s="9" t="s">
        <v>9</v>
      </c>
      <c r="F415" s="9"/>
      <c r="G415" s="9" t="s">
        <v>193</v>
      </c>
    </row>
    <row r="416" spans="1:7" x14ac:dyDescent="0.25">
      <c r="A416" s="46">
        <v>45238</v>
      </c>
      <c r="B416" s="18">
        <v>402</v>
      </c>
      <c r="C416" s="8" t="s">
        <v>1659</v>
      </c>
      <c r="D416" s="9">
        <v>1600</v>
      </c>
      <c r="E416" s="9" t="s">
        <v>9</v>
      </c>
      <c r="F416" s="9"/>
      <c r="G416" s="9" t="s">
        <v>1070</v>
      </c>
    </row>
    <row r="417" spans="1:7" x14ac:dyDescent="0.25">
      <c r="A417" s="46">
        <v>45238</v>
      </c>
      <c r="B417" s="18" t="s">
        <v>1704</v>
      </c>
      <c r="C417" s="8" t="s">
        <v>377</v>
      </c>
      <c r="D417" s="9">
        <v>18338.98</v>
      </c>
      <c r="E417" s="9" t="s">
        <v>9</v>
      </c>
      <c r="F417" s="9"/>
      <c r="G417" s="9" t="s">
        <v>1087</v>
      </c>
    </row>
    <row r="418" spans="1:7" x14ac:dyDescent="0.25">
      <c r="A418" s="46">
        <v>45238</v>
      </c>
      <c r="B418" s="18" t="s">
        <v>1705</v>
      </c>
      <c r="C418" s="8" t="s">
        <v>377</v>
      </c>
      <c r="D418" s="9">
        <v>1728.82</v>
      </c>
      <c r="E418" s="9" t="s">
        <v>9</v>
      </c>
      <c r="F418" s="9"/>
      <c r="G418" s="9" t="s">
        <v>1087</v>
      </c>
    </row>
    <row r="419" spans="1:7" x14ac:dyDescent="0.25">
      <c r="A419" s="46">
        <v>45238</v>
      </c>
      <c r="B419" s="18" t="s">
        <v>1706</v>
      </c>
      <c r="C419" s="8" t="s">
        <v>1707</v>
      </c>
      <c r="D419" s="9">
        <v>13968</v>
      </c>
      <c r="E419" s="9" t="s">
        <v>9</v>
      </c>
      <c r="F419" s="9"/>
      <c r="G419" s="9" t="s">
        <v>1070</v>
      </c>
    </row>
    <row r="420" spans="1:7" x14ac:dyDescent="0.25">
      <c r="A420" s="46">
        <v>45238</v>
      </c>
      <c r="B420" s="18" t="s">
        <v>1708</v>
      </c>
      <c r="C420" s="8" t="s">
        <v>1707</v>
      </c>
      <c r="D420" s="9">
        <v>95251.199999999997</v>
      </c>
      <c r="E420" s="9" t="s">
        <v>9</v>
      </c>
      <c r="F420" s="9"/>
      <c r="G420" s="9" t="s">
        <v>1070</v>
      </c>
    </row>
    <row r="421" spans="1:7" x14ac:dyDescent="0.25">
      <c r="A421" s="46">
        <v>45238</v>
      </c>
      <c r="B421" s="18">
        <v>840</v>
      </c>
      <c r="C421" s="8" t="s">
        <v>1652</v>
      </c>
      <c r="D421" s="9">
        <v>48729</v>
      </c>
      <c r="E421" s="9" t="s">
        <v>9</v>
      </c>
      <c r="F421" s="9"/>
      <c r="G421" s="9" t="s">
        <v>1087</v>
      </c>
    </row>
    <row r="422" spans="1:7" x14ac:dyDescent="0.25">
      <c r="A422" s="46">
        <v>45238</v>
      </c>
      <c r="B422" s="18" t="s">
        <v>1709</v>
      </c>
      <c r="C422" s="8" t="s">
        <v>1421</v>
      </c>
      <c r="D422" s="9">
        <v>121918</v>
      </c>
      <c r="E422" s="9" t="s">
        <v>9</v>
      </c>
      <c r="F422" s="9"/>
      <c r="G422" s="9" t="s">
        <v>1093</v>
      </c>
    </row>
    <row r="423" spans="1:7" x14ac:dyDescent="0.25">
      <c r="A423" s="46">
        <v>45238</v>
      </c>
      <c r="B423" s="18" t="s">
        <v>1710</v>
      </c>
      <c r="C423" s="8" t="s">
        <v>1421</v>
      </c>
      <c r="D423" s="9">
        <v>84468.84</v>
      </c>
      <c r="E423" s="9" t="s">
        <v>9</v>
      </c>
      <c r="F423" s="9"/>
      <c r="G423" s="9" t="s">
        <v>1093</v>
      </c>
    </row>
    <row r="424" spans="1:7" x14ac:dyDescent="0.25">
      <c r="A424" s="46">
        <v>45238</v>
      </c>
      <c r="B424" s="18" t="s">
        <v>1711</v>
      </c>
      <c r="C424" s="8" t="s">
        <v>377</v>
      </c>
      <c r="D424" s="9">
        <v>1996.62</v>
      </c>
      <c r="E424" s="9" t="s">
        <v>9</v>
      </c>
      <c r="F424" s="9"/>
      <c r="G424" s="9" t="s">
        <v>1087</v>
      </c>
    </row>
    <row r="425" spans="1:7" x14ac:dyDescent="0.25">
      <c r="A425" s="46">
        <v>45238</v>
      </c>
      <c r="B425" s="18" t="s">
        <v>1712</v>
      </c>
      <c r="C425" s="8" t="s">
        <v>377</v>
      </c>
      <c r="D425" s="9">
        <v>16551.59</v>
      </c>
      <c r="E425" s="9" t="s">
        <v>9</v>
      </c>
      <c r="F425" s="9"/>
      <c r="G425" s="9" t="s">
        <v>1087</v>
      </c>
    </row>
    <row r="426" spans="1:7" x14ac:dyDescent="0.25">
      <c r="A426" s="46">
        <v>45238</v>
      </c>
      <c r="B426" s="18" t="s">
        <v>1713</v>
      </c>
      <c r="C426" s="8" t="s">
        <v>377</v>
      </c>
      <c r="D426" s="9">
        <v>14266.94</v>
      </c>
      <c r="E426" s="9" t="s">
        <v>9</v>
      </c>
      <c r="F426" s="9"/>
      <c r="G426" s="9" t="s">
        <v>1087</v>
      </c>
    </row>
    <row r="427" spans="1:7" x14ac:dyDescent="0.25">
      <c r="A427" s="46">
        <v>45239</v>
      </c>
      <c r="B427" s="18" t="s">
        <v>1714</v>
      </c>
      <c r="C427" s="8" t="s">
        <v>377</v>
      </c>
      <c r="D427" s="9">
        <v>1500</v>
      </c>
      <c r="E427" s="9" t="s">
        <v>9</v>
      </c>
      <c r="F427" s="9"/>
      <c r="G427" s="9" t="s">
        <v>1087</v>
      </c>
    </row>
    <row r="428" spans="1:7" x14ac:dyDescent="0.25">
      <c r="A428" s="46">
        <v>45239</v>
      </c>
      <c r="B428" s="18" t="s">
        <v>1715</v>
      </c>
      <c r="C428" s="8" t="s">
        <v>377</v>
      </c>
      <c r="D428" s="9">
        <v>4746.8900000000003</v>
      </c>
      <c r="E428" s="9" t="s">
        <v>9</v>
      </c>
      <c r="F428" s="9"/>
      <c r="G428" s="9" t="s">
        <v>1087</v>
      </c>
    </row>
    <row r="429" spans="1:7" x14ac:dyDescent="0.25">
      <c r="A429" s="46">
        <v>45239</v>
      </c>
      <c r="B429" s="18" t="s">
        <v>1716</v>
      </c>
      <c r="C429" s="8" t="s">
        <v>377</v>
      </c>
      <c r="D429" s="9">
        <v>1050</v>
      </c>
      <c r="E429" s="9" t="s">
        <v>9</v>
      </c>
      <c r="F429" s="9"/>
      <c r="G429" s="9" t="s">
        <v>1087</v>
      </c>
    </row>
    <row r="430" spans="1:7" x14ac:dyDescent="0.25">
      <c r="A430" s="46">
        <v>45239</v>
      </c>
      <c r="B430" s="18">
        <v>1063</v>
      </c>
      <c r="C430" s="8" t="s">
        <v>1569</v>
      </c>
      <c r="D430" s="9">
        <v>24720</v>
      </c>
      <c r="E430" s="9" t="s">
        <v>9</v>
      </c>
      <c r="F430" s="9"/>
      <c r="G430" s="9" t="s">
        <v>1070</v>
      </c>
    </row>
    <row r="431" spans="1:7" x14ac:dyDescent="0.25">
      <c r="A431" s="46">
        <v>45246</v>
      </c>
      <c r="B431" s="18" t="s">
        <v>1717</v>
      </c>
      <c r="C431" s="8" t="s">
        <v>377</v>
      </c>
      <c r="D431" s="9">
        <v>4711.8599999999997</v>
      </c>
      <c r="E431" s="9" t="s">
        <v>9</v>
      </c>
      <c r="F431" s="9"/>
      <c r="G431" s="9" t="s">
        <v>1087</v>
      </c>
    </row>
    <row r="432" spans="1:7" x14ac:dyDescent="0.25">
      <c r="A432" s="46">
        <v>45246</v>
      </c>
      <c r="B432" s="18">
        <v>863</v>
      </c>
      <c r="C432" s="8" t="s">
        <v>1652</v>
      </c>
      <c r="D432" s="9">
        <v>57942.5</v>
      </c>
      <c r="E432" s="9" t="s">
        <v>9</v>
      </c>
      <c r="F432" s="9"/>
      <c r="G432" s="9" t="s">
        <v>1087</v>
      </c>
    </row>
    <row r="433" spans="1:7" x14ac:dyDescent="0.25">
      <c r="A433" s="46">
        <v>45246</v>
      </c>
      <c r="B433" s="18" t="s">
        <v>1718</v>
      </c>
      <c r="C433" s="8" t="s">
        <v>1719</v>
      </c>
      <c r="D433" s="9">
        <v>48960</v>
      </c>
      <c r="E433" s="9" t="s">
        <v>9</v>
      </c>
      <c r="F433" s="9"/>
      <c r="G433" s="9" t="s">
        <v>1070</v>
      </c>
    </row>
    <row r="434" spans="1:7" x14ac:dyDescent="0.25">
      <c r="A434" s="46">
        <v>45246</v>
      </c>
      <c r="B434" s="18">
        <v>10434</v>
      </c>
      <c r="C434" s="8" t="s">
        <v>1234</v>
      </c>
      <c r="D434" s="9">
        <v>299569.5</v>
      </c>
      <c r="E434" s="9" t="s">
        <v>9</v>
      </c>
      <c r="F434" s="9"/>
      <c r="G434" s="9" t="s">
        <v>1153</v>
      </c>
    </row>
    <row r="435" spans="1:7" x14ac:dyDescent="0.25">
      <c r="A435" s="46">
        <v>45246</v>
      </c>
      <c r="B435" s="18" t="s">
        <v>1720</v>
      </c>
      <c r="C435" s="8" t="s">
        <v>1721</v>
      </c>
      <c r="D435" s="9">
        <v>70200</v>
      </c>
      <c r="E435" s="9" t="s">
        <v>9</v>
      </c>
      <c r="F435" s="9" t="s">
        <v>1722</v>
      </c>
      <c r="G435" s="9" t="s">
        <v>1070</v>
      </c>
    </row>
    <row r="436" spans="1:7" x14ac:dyDescent="0.25">
      <c r="A436" s="46">
        <v>45250</v>
      </c>
      <c r="B436" s="18">
        <v>232412531</v>
      </c>
      <c r="C436" s="8" t="s">
        <v>1315</v>
      </c>
      <c r="D436" s="9">
        <v>198320</v>
      </c>
      <c r="E436" s="9" t="s">
        <v>9</v>
      </c>
      <c r="F436" s="9"/>
      <c r="G436" s="9" t="s">
        <v>308</v>
      </c>
    </row>
    <row r="437" spans="1:7" x14ac:dyDescent="0.25">
      <c r="A437" s="46">
        <v>45250</v>
      </c>
      <c r="B437" s="18">
        <v>1010</v>
      </c>
      <c r="C437" s="8" t="s">
        <v>1569</v>
      </c>
      <c r="D437" s="9">
        <v>125462</v>
      </c>
      <c r="E437" s="9" t="s">
        <v>9</v>
      </c>
      <c r="F437" s="9"/>
      <c r="G437" s="9" t="s">
        <v>1070</v>
      </c>
    </row>
    <row r="438" spans="1:7" x14ac:dyDescent="0.25">
      <c r="A438" s="46">
        <v>45250</v>
      </c>
      <c r="B438" s="18">
        <v>539</v>
      </c>
      <c r="C438" s="8" t="s">
        <v>1241</v>
      </c>
      <c r="D438" s="9">
        <v>155440</v>
      </c>
      <c r="E438" s="9" t="s">
        <v>9</v>
      </c>
      <c r="F438" s="9"/>
      <c r="G438" s="9" t="s">
        <v>1242</v>
      </c>
    </row>
    <row r="439" spans="1:7" x14ac:dyDescent="0.25">
      <c r="A439" s="46">
        <v>45250</v>
      </c>
      <c r="B439" s="18">
        <v>2024146339</v>
      </c>
      <c r="C439" s="8" t="s">
        <v>1576</v>
      </c>
      <c r="D439" s="9">
        <v>30263</v>
      </c>
      <c r="E439" s="9" t="s">
        <v>9</v>
      </c>
      <c r="F439" s="9"/>
      <c r="G439" s="9" t="s">
        <v>1577</v>
      </c>
    </row>
    <row r="440" spans="1:7" x14ac:dyDescent="0.25">
      <c r="A440" s="46">
        <v>45250</v>
      </c>
      <c r="B440" s="18" t="s">
        <v>1723</v>
      </c>
      <c r="C440" s="8" t="s">
        <v>1576</v>
      </c>
      <c r="D440" s="9">
        <v>150100</v>
      </c>
      <c r="E440" s="9" t="s">
        <v>9</v>
      </c>
      <c r="F440" s="9"/>
      <c r="G440" s="9" t="s">
        <v>1577</v>
      </c>
    </row>
    <row r="441" spans="1:7" x14ac:dyDescent="0.25">
      <c r="A441" s="46">
        <v>45250</v>
      </c>
      <c r="B441" s="18">
        <v>1063</v>
      </c>
      <c r="C441" s="8" t="s">
        <v>1569</v>
      </c>
      <c r="D441" s="9">
        <v>24720</v>
      </c>
      <c r="E441" s="9" t="s">
        <v>9</v>
      </c>
      <c r="F441" s="9"/>
      <c r="G441" s="9" t="s">
        <v>1070</v>
      </c>
    </row>
    <row r="442" spans="1:7" x14ac:dyDescent="0.25">
      <c r="A442" s="46">
        <v>45250</v>
      </c>
      <c r="B442" s="18">
        <v>410</v>
      </c>
      <c r="C442" s="8" t="s">
        <v>721</v>
      </c>
      <c r="D442" s="9">
        <v>127000</v>
      </c>
      <c r="E442" s="9" t="s">
        <v>9</v>
      </c>
      <c r="F442" s="9"/>
      <c r="G442" s="9" t="s">
        <v>289</v>
      </c>
    </row>
    <row r="443" spans="1:7" x14ac:dyDescent="0.25">
      <c r="A443" s="46">
        <v>45250</v>
      </c>
      <c r="B443" s="18">
        <v>3208</v>
      </c>
      <c r="C443" s="8" t="s">
        <v>1724</v>
      </c>
      <c r="D443" s="9">
        <v>56897.5</v>
      </c>
      <c r="E443" s="9" t="s">
        <v>9</v>
      </c>
      <c r="F443" s="9" t="s">
        <v>1725</v>
      </c>
      <c r="G443" s="9" t="s">
        <v>173</v>
      </c>
    </row>
    <row r="444" spans="1:7" x14ac:dyDescent="0.25">
      <c r="A444" s="46">
        <v>45250</v>
      </c>
      <c r="B444" s="18">
        <v>3384</v>
      </c>
      <c r="C444" s="8" t="s">
        <v>1724</v>
      </c>
      <c r="D444" s="9">
        <v>19600</v>
      </c>
      <c r="E444" s="9" t="s">
        <v>9</v>
      </c>
      <c r="F444" s="9" t="s">
        <v>1725</v>
      </c>
      <c r="G444" s="9" t="s">
        <v>173</v>
      </c>
    </row>
    <row r="445" spans="1:7" x14ac:dyDescent="0.25">
      <c r="A445" s="46">
        <v>45250</v>
      </c>
      <c r="B445" s="18">
        <v>128</v>
      </c>
      <c r="C445" s="8" t="s">
        <v>1266</v>
      </c>
      <c r="D445" s="9">
        <v>123394.8</v>
      </c>
      <c r="E445" s="9" t="s">
        <v>9</v>
      </c>
      <c r="F445" s="9"/>
      <c r="G445" s="9" t="s">
        <v>1637</v>
      </c>
    </row>
    <row r="446" spans="1:7" x14ac:dyDescent="0.25">
      <c r="A446" s="46">
        <v>45250</v>
      </c>
      <c r="B446" s="18">
        <v>117</v>
      </c>
      <c r="C446" s="8" t="s">
        <v>1266</v>
      </c>
      <c r="D446" s="9">
        <v>99971.199999999997</v>
      </c>
      <c r="E446" s="9" t="s">
        <v>9</v>
      </c>
      <c r="F446" s="9"/>
      <c r="G446" s="9" t="s">
        <v>1637</v>
      </c>
    </row>
    <row r="447" spans="1:7" x14ac:dyDescent="0.25">
      <c r="A447" s="46">
        <v>45250</v>
      </c>
      <c r="B447" s="18">
        <v>232412337</v>
      </c>
      <c r="C447" s="8" t="s">
        <v>1315</v>
      </c>
      <c r="D447" s="9">
        <v>296390</v>
      </c>
      <c r="E447" s="9" t="s">
        <v>9</v>
      </c>
      <c r="F447" s="9"/>
      <c r="G447" s="9" t="s">
        <v>308</v>
      </c>
    </row>
    <row r="448" spans="1:7" x14ac:dyDescent="0.25">
      <c r="A448" s="46">
        <v>45250</v>
      </c>
      <c r="B448" s="18">
        <v>232412421</v>
      </c>
      <c r="C448" s="8" t="s">
        <v>1315</v>
      </c>
      <c r="D448" s="9">
        <v>9800</v>
      </c>
      <c r="E448" s="9" t="s">
        <v>9</v>
      </c>
      <c r="F448" s="9"/>
      <c r="G448" s="9" t="s">
        <v>308</v>
      </c>
    </row>
    <row r="449" spans="1:7" x14ac:dyDescent="0.25">
      <c r="A449" s="46">
        <v>45250</v>
      </c>
      <c r="B449" s="18">
        <v>9548</v>
      </c>
      <c r="C449" s="8" t="s">
        <v>1234</v>
      </c>
      <c r="D449" s="9">
        <v>1230.52</v>
      </c>
      <c r="E449" s="9" t="s">
        <v>9</v>
      </c>
      <c r="F449" s="9"/>
      <c r="G449" s="9" t="s">
        <v>1153</v>
      </c>
    </row>
    <row r="450" spans="1:7" x14ac:dyDescent="0.25">
      <c r="A450" s="46">
        <v>45250</v>
      </c>
      <c r="B450" s="18">
        <v>9213</v>
      </c>
      <c r="C450" s="8" t="s">
        <v>1234</v>
      </c>
      <c r="D450" s="9">
        <v>4963</v>
      </c>
      <c r="E450" s="9" t="s">
        <v>9</v>
      </c>
      <c r="F450" s="9"/>
      <c r="G450" s="9" t="s">
        <v>1153</v>
      </c>
    </row>
    <row r="451" spans="1:7" x14ac:dyDescent="0.25">
      <c r="A451" s="46">
        <v>45250</v>
      </c>
      <c r="B451" s="18">
        <v>9546</v>
      </c>
      <c r="C451" s="8" t="s">
        <v>1234</v>
      </c>
      <c r="D451" s="9">
        <v>155800</v>
      </c>
      <c r="E451" s="9" t="s">
        <v>9</v>
      </c>
      <c r="F451" s="9"/>
      <c r="G451" s="9" t="s">
        <v>1153</v>
      </c>
    </row>
    <row r="452" spans="1:7" x14ac:dyDescent="0.25">
      <c r="A452" s="46">
        <v>45267</v>
      </c>
      <c r="B452" s="18">
        <v>44</v>
      </c>
      <c r="C452" s="8" t="s">
        <v>1332</v>
      </c>
      <c r="D452" s="9">
        <v>444072</v>
      </c>
      <c r="E452" s="9" t="s">
        <v>9</v>
      </c>
      <c r="F452" s="9"/>
      <c r="G452" s="9" t="s">
        <v>781</v>
      </c>
    </row>
    <row r="453" spans="1:7" x14ac:dyDescent="0.25">
      <c r="A453" s="46">
        <v>45267</v>
      </c>
      <c r="B453" s="18">
        <v>54</v>
      </c>
      <c r="C453" s="8" t="s">
        <v>1332</v>
      </c>
      <c r="D453" s="9">
        <v>427121</v>
      </c>
      <c r="E453" s="9" t="s">
        <v>9</v>
      </c>
      <c r="F453" s="9"/>
      <c r="G453" s="9" t="s">
        <v>781</v>
      </c>
    </row>
    <row r="454" spans="1:7" x14ac:dyDescent="0.25">
      <c r="A454" s="46">
        <v>45267</v>
      </c>
      <c r="B454" s="18">
        <v>638</v>
      </c>
      <c r="C454" s="8" t="s">
        <v>1320</v>
      </c>
      <c r="D454" s="9">
        <v>18500</v>
      </c>
      <c r="E454" s="9" t="s">
        <v>9</v>
      </c>
      <c r="F454" s="9"/>
      <c r="G454" s="9" t="s">
        <v>459</v>
      </c>
    </row>
    <row r="455" spans="1:7" x14ac:dyDescent="0.25">
      <c r="A455" s="46">
        <v>45267</v>
      </c>
      <c r="B455" s="18">
        <v>9</v>
      </c>
      <c r="C455" s="8" t="s">
        <v>1266</v>
      </c>
      <c r="D455" s="9">
        <v>239594.7</v>
      </c>
      <c r="E455" s="9" t="s">
        <v>9</v>
      </c>
      <c r="F455" s="9"/>
      <c r="G455" s="9" t="s">
        <v>1637</v>
      </c>
    </row>
    <row r="456" spans="1:7" x14ac:dyDescent="0.25">
      <c r="A456" s="46">
        <v>45267</v>
      </c>
      <c r="B456" s="18">
        <v>149</v>
      </c>
      <c r="C456" s="8" t="s">
        <v>1266</v>
      </c>
      <c r="D456" s="9">
        <v>83289.5</v>
      </c>
      <c r="E456" s="9" t="s">
        <v>9</v>
      </c>
      <c r="F456" s="9"/>
      <c r="G456" s="9" t="s">
        <v>1637</v>
      </c>
    </row>
    <row r="457" spans="1:7" x14ac:dyDescent="0.25">
      <c r="A457" s="46">
        <v>45267</v>
      </c>
      <c r="B457" s="18">
        <v>173</v>
      </c>
      <c r="C457" s="8" t="s">
        <v>1266</v>
      </c>
      <c r="D457" s="9">
        <v>249868.5</v>
      </c>
      <c r="E457" s="9" t="s">
        <v>9</v>
      </c>
      <c r="F457" s="9"/>
      <c r="G457" s="9" t="s">
        <v>1637</v>
      </c>
    </row>
    <row r="458" spans="1:7" x14ac:dyDescent="0.25">
      <c r="A458" s="46">
        <v>45267</v>
      </c>
      <c r="B458" s="18">
        <v>204</v>
      </c>
      <c r="C458" s="8" t="s">
        <v>1266</v>
      </c>
      <c r="D458" s="9">
        <v>2441572</v>
      </c>
      <c r="E458" s="9" t="s">
        <v>9</v>
      </c>
      <c r="F458" s="9"/>
      <c r="G458" s="9" t="s">
        <v>1637</v>
      </c>
    </row>
    <row r="459" spans="1:7" x14ac:dyDescent="0.25">
      <c r="A459" s="46">
        <v>45267</v>
      </c>
      <c r="B459" s="18">
        <v>95</v>
      </c>
      <c r="C459" s="8" t="s">
        <v>1266</v>
      </c>
      <c r="D459" s="9">
        <v>30120</v>
      </c>
      <c r="E459" s="9" t="s">
        <v>9</v>
      </c>
      <c r="F459" s="9"/>
      <c r="G459" s="9" t="s">
        <v>1637</v>
      </c>
    </row>
    <row r="460" spans="1:7" x14ac:dyDescent="0.25">
      <c r="A460" s="46">
        <v>45267</v>
      </c>
      <c r="B460" s="18">
        <v>50</v>
      </c>
      <c r="C460" s="8" t="s">
        <v>1726</v>
      </c>
      <c r="D460" s="9">
        <v>565500</v>
      </c>
      <c r="E460" s="9" t="s">
        <v>9</v>
      </c>
      <c r="F460" s="9"/>
      <c r="G460" s="9" t="s">
        <v>1575</v>
      </c>
    </row>
    <row r="461" spans="1:7" x14ac:dyDescent="0.25">
      <c r="A461" s="46">
        <v>45270</v>
      </c>
      <c r="B461" s="18">
        <v>5</v>
      </c>
      <c r="C461" s="8" t="s">
        <v>1137</v>
      </c>
      <c r="D461" s="9">
        <v>3032885.5</v>
      </c>
      <c r="E461" s="9" t="s">
        <v>9</v>
      </c>
      <c r="F461" s="9"/>
      <c r="G461" s="9" t="s">
        <v>173</v>
      </c>
    </row>
    <row r="462" spans="1:7" x14ac:dyDescent="0.25">
      <c r="A462" s="46">
        <v>45270</v>
      </c>
      <c r="B462" s="18">
        <v>49</v>
      </c>
      <c r="C462" s="8" t="s">
        <v>1137</v>
      </c>
      <c r="D462" s="9">
        <v>162300</v>
      </c>
      <c r="E462" s="9" t="s">
        <v>9</v>
      </c>
      <c r="F462" s="9"/>
      <c r="G462" s="9" t="s">
        <v>173</v>
      </c>
    </row>
    <row r="463" spans="1:7" x14ac:dyDescent="0.25">
      <c r="A463" s="46">
        <v>45270</v>
      </c>
      <c r="B463" s="18">
        <v>230</v>
      </c>
      <c r="C463" s="8" t="s">
        <v>1152</v>
      </c>
      <c r="D463" s="9">
        <v>899582.5</v>
      </c>
      <c r="E463" s="9" t="s">
        <v>9</v>
      </c>
      <c r="F463" s="9"/>
      <c r="G463" s="9" t="s">
        <v>1153</v>
      </c>
    </row>
    <row r="464" spans="1:7" x14ac:dyDescent="0.25">
      <c r="A464" s="46">
        <v>45270</v>
      </c>
      <c r="B464" s="18">
        <v>231</v>
      </c>
      <c r="C464" s="8" t="s">
        <v>1152</v>
      </c>
      <c r="D464" s="9">
        <v>30858</v>
      </c>
      <c r="E464" s="9" t="s">
        <v>9</v>
      </c>
      <c r="F464" s="9"/>
      <c r="G464" s="9" t="s">
        <v>1153</v>
      </c>
    </row>
    <row r="465" spans="1:7" x14ac:dyDescent="0.25">
      <c r="A465" s="46">
        <v>45270</v>
      </c>
      <c r="B465" s="18">
        <v>232</v>
      </c>
      <c r="C465" s="8" t="s">
        <v>1152</v>
      </c>
      <c r="D465" s="9">
        <v>69375</v>
      </c>
      <c r="E465" s="9" t="s">
        <v>9</v>
      </c>
      <c r="F465" s="9"/>
      <c r="G465" s="9" t="s">
        <v>1153</v>
      </c>
    </row>
    <row r="466" spans="1:7" x14ac:dyDescent="0.25">
      <c r="A466" s="46">
        <v>45270</v>
      </c>
      <c r="B466" s="18">
        <v>258</v>
      </c>
      <c r="C466" s="8" t="s">
        <v>1152</v>
      </c>
      <c r="D466" s="9">
        <v>205500</v>
      </c>
      <c r="E466" s="9" t="s">
        <v>9</v>
      </c>
      <c r="F466" s="9"/>
      <c r="G466" s="9" t="s">
        <v>1153</v>
      </c>
    </row>
    <row r="467" spans="1:7" x14ac:dyDescent="0.25">
      <c r="A467" s="46">
        <v>45270</v>
      </c>
      <c r="B467" s="18">
        <v>233</v>
      </c>
      <c r="C467" s="8" t="s">
        <v>1152</v>
      </c>
      <c r="D467" s="9">
        <v>748050</v>
      </c>
      <c r="E467" s="9" t="s">
        <v>9</v>
      </c>
      <c r="F467" s="9"/>
      <c r="G467" s="9" t="s">
        <v>1153</v>
      </c>
    </row>
    <row r="468" spans="1:7" x14ac:dyDescent="0.25">
      <c r="A468" s="46">
        <v>45271</v>
      </c>
      <c r="B468" s="18">
        <v>232412338</v>
      </c>
      <c r="C468" s="8" t="s">
        <v>1315</v>
      </c>
      <c r="D468" s="9">
        <v>225273</v>
      </c>
      <c r="E468" s="9" t="s">
        <v>9</v>
      </c>
      <c r="F468" s="9"/>
      <c r="G468" s="9" t="s">
        <v>308</v>
      </c>
    </row>
    <row r="469" spans="1:7" x14ac:dyDescent="0.25">
      <c r="A469" s="46">
        <v>45276</v>
      </c>
      <c r="B469" s="18">
        <v>1079</v>
      </c>
      <c r="C469" s="8" t="s">
        <v>1652</v>
      </c>
      <c r="D469" s="9">
        <v>5039.66</v>
      </c>
      <c r="E469" s="9" t="s">
        <v>9</v>
      </c>
      <c r="F469" s="9"/>
      <c r="G469" s="9" t="s">
        <v>1087</v>
      </c>
    </row>
    <row r="470" spans="1:7" x14ac:dyDescent="0.25">
      <c r="A470" s="46">
        <v>45276</v>
      </c>
      <c r="B470" s="18">
        <v>998</v>
      </c>
      <c r="C470" s="8" t="s">
        <v>1652</v>
      </c>
      <c r="D470" s="9">
        <v>13584</v>
      </c>
      <c r="E470" s="9" t="s">
        <v>9</v>
      </c>
      <c r="F470" s="9"/>
      <c r="G470" s="9" t="s">
        <v>1087</v>
      </c>
    </row>
    <row r="471" spans="1:7" x14ac:dyDescent="0.25">
      <c r="A471" s="46">
        <v>45276</v>
      </c>
      <c r="B471" s="18">
        <v>925</v>
      </c>
      <c r="C471" s="8" t="s">
        <v>1652</v>
      </c>
      <c r="D471" s="9">
        <v>72921.600000000006</v>
      </c>
      <c r="E471" s="9" t="s">
        <v>9</v>
      </c>
      <c r="F471" s="9"/>
      <c r="G471" s="9" t="s">
        <v>1087</v>
      </c>
    </row>
    <row r="472" spans="1:7" x14ac:dyDescent="0.25">
      <c r="A472" s="46">
        <v>45276</v>
      </c>
      <c r="B472" s="18">
        <v>903</v>
      </c>
      <c r="C472" s="8" t="s">
        <v>1652</v>
      </c>
      <c r="D472" s="9">
        <v>44100</v>
      </c>
      <c r="E472" s="9" t="s">
        <v>9</v>
      </c>
      <c r="F472" s="9"/>
      <c r="G472" s="9" t="s">
        <v>1087</v>
      </c>
    </row>
    <row r="473" spans="1:7" x14ac:dyDescent="0.25">
      <c r="A473" s="46">
        <v>45276</v>
      </c>
      <c r="B473" s="18">
        <v>928</v>
      </c>
      <c r="C473" s="8" t="s">
        <v>1652</v>
      </c>
      <c r="D473" s="9">
        <v>20727</v>
      </c>
      <c r="E473" s="9" t="s">
        <v>9</v>
      </c>
      <c r="F473" s="9"/>
      <c r="G473" s="9" t="s">
        <v>1087</v>
      </c>
    </row>
    <row r="474" spans="1:7" x14ac:dyDescent="0.25">
      <c r="A474" s="46">
        <v>45276</v>
      </c>
      <c r="B474" s="18">
        <v>719</v>
      </c>
      <c r="C474" s="8" t="s">
        <v>1652</v>
      </c>
      <c r="D474" s="9">
        <v>23821</v>
      </c>
      <c r="E474" s="9" t="s">
        <v>9</v>
      </c>
      <c r="F474" s="9"/>
      <c r="G474" s="9" t="s">
        <v>1087</v>
      </c>
    </row>
    <row r="475" spans="1:7" x14ac:dyDescent="0.25">
      <c r="A475" s="46">
        <v>45276</v>
      </c>
      <c r="B475" s="18">
        <v>623</v>
      </c>
      <c r="C475" s="8" t="s">
        <v>1652</v>
      </c>
      <c r="D475" s="9">
        <v>5880</v>
      </c>
      <c r="E475" s="9" t="s">
        <v>9</v>
      </c>
      <c r="F475" s="9"/>
      <c r="G475" s="9" t="s">
        <v>1087</v>
      </c>
    </row>
    <row r="476" spans="1:7" x14ac:dyDescent="0.25">
      <c r="A476" s="46">
        <v>45276</v>
      </c>
      <c r="B476" s="18">
        <v>620</v>
      </c>
      <c r="C476" s="8" t="s">
        <v>1652</v>
      </c>
      <c r="D476" s="9">
        <v>33740</v>
      </c>
      <c r="E476" s="9" t="s">
        <v>9</v>
      </c>
      <c r="F476" s="9"/>
      <c r="G476" s="9" t="s">
        <v>1087</v>
      </c>
    </row>
    <row r="477" spans="1:7" x14ac:dyDescent="0.25">
      <c r="A477" s="46">
        <v>45278</v>
      </c>
      <c r="B477" s="18">
        <v>1479</v>
      </c>
      <c r="C477" s="8" t="s">
        <v>1727</v>
      </c>
      <c r="D477" s="9">
        <v>150100</v>
      </c>
      <c r="E477" s="9" t="s">
        <v>9</v>
      </c>
      <c r="F477" s="9"/>
      <c r="G477" s="9" t="s">
        <v>289</v>
      </c>
    </row>
    <row r="478" spans="1:7" x14ac:dyDescent="0.25">
      <c r="A478" s="46">
        <v>45278</v>
      </c>
      <c r="B478" s="18">
        <v>12</v>
      </c>
      <c r="C478" s="8" t="s">
        <v>1137</v>
      </c>
      <c r="D478" s="9">
        <v>223462</v>
      </c>
      <c r="E478" s="9" t="s">
        <v>9</v>
      </c>
      <c r="F478" s="9"/>
      <c r="G478" s="9" t="s">
        <v>173</v>
      </c>
    </row>
    <row r="479" spans="1:7" x14ac:dyDescent="0.25">
      <c r="A479" s="46">
        <v>45278</v>
      </c>
      <c r="B479" s="18">
        <v>17</v>
      </c>
      <c r="C479" s="8" t="s">
        <v>1137</v>
      </c>
      <c r="D479" s="9">
        <v>280037</v>
      </c>
      <c r="E479" s="9" t="s">
        <v>9</v>
      </c>
      <c r="F479" s="9"/>
      <c r="G479" s="9" t="s">
        <v>173</v>
      </c>
    </row>
    <row r="480" spans="1:7" x14ac:dyDescent="0.25">
      <c r="A480" s="46">
        <v>45278</v>
      </c>
      <c r="B480" s="18">
        <v>16</v>
      </c>
      <c r="C480" s="8" t="s">
        <v>1137</v>
      </c>
      <c r="D480" s="9">
        <v>288579.75</v>
      </c>
      <c r="E480" s="9" t="s">
        <v>9</v>
      </c>
      <c r="F480" s="9"/>
      <c r="G480" s="9" t="s">
        <v>173</v>
      </c>
    </row>
    <row r="481" spans="1:7" x14ac:dyDescent="0.25">
      <c r="A481" s="46">
        <v>45278</v>
      </c>
      <c r="B481" s="18">
        <v>25</v>
      </c>
      <c r="C481" s="8" t="s">
        <v>1137</v>
      </c>
      <c r="D481" s="9">
        <v>236314</v>
      </c>
      <c r="E481" s="9" t="s">
        <v>9</v>
      </c>
      <c r="F481" s="9"/>
      <c r="G481" s="9" t="s">
        <v>173</v>
      </c>
    </row>
    <row r="482" spans="1:7" x14ac:dyDescent="0.25">
      <c r="A482" s="46">
        <v>45278</v>
      </c>
      <c r="B482" s="18">
        <v>24</v>
      </c>
      <c r="C482" s="8" t="s">
        <v>1137</v>
      </c>
      <c r="D482" s="9">
        <v>50467.5</v>
      </c>
      <c r="E482" s="9" t="s">
        <v>9</v>
      </c>
      <c r="F482" s="9"/>
      <c r="G482" s="9" t="s">
        <v>173</v>
      </c>
    </row>
    <row r="483" spans="1:7" x14ac:dyDescent="0.25">
      <c r="A483" s="46">
        <v>45278</v>
      </c>
      <c r="B483" s="18">
        <v>23</v>
      </c>
      <c r="C483" s="8" t="s">
        <v>1137</v>
      </c>
      <c r="D483" s="9">
        <v>115266.6</v>
      </c>
      <c r="E483" s="9" t="s">
        <v>9</v>
      </c>
      <c r="F483" s="9"/>
      <c r="G483" s="9" t="s">
        <v>173</v>
      </c>
    </row>
    <row r="484" spans="1:7" x14ac:dyDescent="0.25">
      <c r="A484" s="46">
        <v>45278</v>
      </c>
      <c r="B484" s="18">
        <v>78</v>
      </c>
      <c r="C484" s="8" t="s">
        <v>1137</v>
      </c>
      <c r="D484" s="9">
        <v>1800506</v>
      </c>
      <c r="E484" s="9" t="s">
        <v>9</v>
      </c>
      <c r="F484" s="9"/>
      <c r="G484" s="9" t="s">
        <v>173</v>
      </c>
    </row>
    <row r="485" spans="1:7" x14ac:dyDescent="0.25">
      <c r="A485" s="46">
        <v>45280</v>
      </c>
      <c r="B485" s="18">
        <v>232410397</v>
      </c>
      <c r="C485" s="8" t="s">
        <v>1315</v>
      </c>
      <c r="D485" s="9">
        <v>720198</v>
      </c>
      <c r="E485" s="9" t="s">
        <v>9</v>
      </c>
      <c r="F485" s="9"/>
      <c r="G485" s="9" t="s">
        <v>308</v>
      </c>
    </row>
    <row r="486" spans="1:7" x14ac:dyDescent="0.25">
      <c r="A486" s="46">
        <v>45280</v>
      </c>
      <c r="B486" s="18">
        <v>994</v>
      </c>
      <c r="C486" s="8" t="s">
        <v>1315</v>
      </c>
      <c r="D486" s="9">
        <v>144230</v>
      </c>
      <c r="E486" s="9" t="s">
        <v>9</v>
      </c>
      <c r="F486" s="9"/>
      <c r="G486" s="9" t="s">
        <v>308</v>
      </c>
    </row>
    <row r="487" spans="1:7" x14ac:dyDescent="0.25">
      <c r="A487" s="46">
        <v>45280</v>
      </c>
      <c r="B487" s="18" t="s">
        <v>1728</v>
      </c>
      <c r="C487" s="8" t="s">
        <v>1067</v>
      </c>
      <c r="D487" s="9">
        <v>3275802</v>
      </c>
      <c r="E487" s="26" t="s">
        <v>9</v>
      </c>
      <c r="F487" s="9"/>
      <c r="G487" s="9" t="s">
        <v>1070</v>
      </c>
    </row>
    <row r="488" spans="1:7" x14ac:dyDescent="0.25">
      <c r="A488" s="46">
        <v>45280</v>
      </c>
      <c r="B488" s="18" t="s">
        <v>1629</v>
      </c>
      <c r="C488" s="8" t="s">
        <v>1067</v>
      </c>
      <c r="D488" s="26">
        <v>1133996.97</v>
      </c>
      <c r="E488" s="26" t="s">
        <v>9</v>
      </c>
      <c r="F488" s="9"/>
      <c r="G488" s="9" t="s">
        <v>1070</v>
      </c>
    </row>
    <row r="489" spans="1:7" x14ac:dyDescent="0.25">
      <c r="A489" s="46">
        <v>45286</v>
      </c>
      <c r="B489" s="18" t="s">
        <v>1729</v>
      </c>
      <c r="C489" s="8" t="s">
        <v>1256</v>
      </c>
      <c r="D489" s="9">
        <v>467900</v>
      </c>
      <c r="E489" s="9" t="s">
        <v>9</v>
      </c>
      <c r="F489" s="9"/>
      <c r="G489" s="9" t="s">
        <v>1153</v>
      </c>
    </row>
    <row r="490" spans="1:7" x14ac:dyDescent="0.25">
      <c r="A490" s="46">
        <v>45286</v>
      </c>
      <c r="B490" s="18" t="s">
        <v>1730</v>
      </c>
      <c r="C490" s="8" t="s">
        <v>1256</v>
      </c>
      <c r="D490" s="9">
        <v>192000</v>
      </c>
      <c r="E490" s="9" t="s">
        <v>9</v>
      </c>
      <c r="F490" s="9"/>
      <c r="G490" s="9" t="s">
        <v>1153</v>
      </c>
    </row>
    <row r="491" spans="1:7" x14ac:dyDescent="0.25">
      <c r="A491" s="46">
        <v>45286</v>
      </c>
      <c r="B491" s="18" t="s">
        <v>1731</v>
      </c>
      <c r="C491" s="8" t="s">
        <v>1256</v>
      </c>
      <c r="D491" s="9">
        <v>26000</v>
      </c>
      <c r="E491" s="9" t="s">
        <v>9</v>
      </c>
      <c r="F491" s="9"/>
      <c r="G491" s="9" t="s">
        <v>1153</v>
      </c>
    </row>
    <row r="492" spans="1:7" x14ac:dyDescent="0.25">
      <c r="A492" s="46">
        <v>45286</v>
      </c>
      <c r="B492" s="18" t="s">
        <v>1732</v>
      </c>
      <c r="C492" s="8" t="s">
        <v>1733</v>
      </c>
      <c r="D492" s="9">
        <v>157295.85</v>
      </c>
      <c r="E492" s="9" t="s">
        <v>9</v>
      </c>
      <c r="F492" s="9"/>
      <c r="G492" s="9" t="s">
        <v>1734</v>
      </c>
    </row>
    <row r="493" spans="1:7" x14ac:dyDescent="0.25">
      <c r="A493" s="46">
        <v>45286</v>
      </c>
      <c r="B493" s="18">
        <v>1305</v>
      </c>
      <c r="C493" s="8" t="s">
        <v>1735</v>
      </c>
      <c r="D493" s="9">
        <v>158924</v>
      </c>
      <c r="E493" s="9" t="s">
        <v>9</v>
      </c>
      <c r="F493" s="9"/>
      <c r="G493" s="9" t="s">
        <v>781</v>
      </c>
    </row>
    <row r="494" spans="1:7" x14ac:dyDescent="0.25">
      <c r="A494" s="46">
        <v>45287</v>
      </c>
      <c r="B494" s="18" t="s">
        <v>1736</v>
      </c>
      <c r="C494" s="8" t="s">
        <v>306</v>
      </c>
      <c r="D494" s="9">
        <v>38135.5</v>
      </c>
      <c r="E494" s="9" t="s">
        <v>9</v>
      </c>
      <c r="F494" s="9"/>
      <c r="G494" s="9" t="s">
        <v>1667</v>
      </c>
    </row>
    <row r="495" spans="1:7" x14ac:dyDescent="0.25">
      <c r="A495" s="46">
        <v>45287</v>
      </c>
      <c r="B495" s="18">
        <v>5360</v>
      </c>
      <c r="C495" s="8" t="s">
        <v>1591</v>
      </c>
      <c r="D495" s="9">
        <v>5932.4</v>
      </c>
      <c r="E495" s="9" t="s">
        <v>9</v>
      </c>
      <c r="F495" s="9"/>
      <c r="G495" s="9" t="s">
        <v>1087</v>
      </c>
    </row>
    <row r="496" spans="1:7" x14ac:dyDescent="0.25">
      <c r="A496" s="46">
        <v>45287</v>
      </c>
      <c r="B496" s="18" t="s">
        <v>1737</v>
      </c>
      <c r="C496" s="8" t="s">
        <v>30</v>
      </c>
      <c r="D496" s="9">
        <v>31779.66</v>
      </c>
      <c r="E496" s="9" t="s">
        <v>9</v>
      </c>
      <c r="F496" s="9"/>
      <c r="G496" s="9" t="s">
        <v>1153</v>
      </c>
    </row>
    <row r="497" spans="1:7" x14ac:dyDescent="0.25">
      <c r="A497" s="46">
        <v>45287</v>
      </c>
      <c r="B497" s="18" t="s">
        <v>1738</v>
      </c>
      <c r="C497" s="8" t="s">
        <v>1086</v>
      </c>
      <c r="D497" s="9">
        <v>18240</v>
      </c>
      <c r="E497" s="9" t="s">
        <v>9</v>
      </c>
      <c r="F497" s="9"/>
      <c r="G497" s="9" t="s">
        <v>1087</v>
      </c>
    </row>
    <row r="498" spans="1:7" x14ac:dyDescent="0.25">
      <c r="A498" s="46">
        <v>45287</v>
      </c>
      <c r="B498" s="18">
        <v>481</v>
      </c>
      <c r="C498" s="8" t="s">
        <v>1659</v>
      </c>
      <c r="D498" s="9">
        <v>9523</v>
      </c>
      <c r="E498" s="9" t="s">
        <v>9</v>
      </c>
      <c r="F498" s="9"/>
      <c r="G498" s="9" t="s">
        <v>1070</v>
      </c>
    </row>
    <row r="499" spans="1:7" x14ac:dyDescent="0.25">
      <c r="A499" s="46">
        <v>45287</v>
      </c>
      <c r="B499" s="18" t="s">
        <v>1739</v>
      </c>
      <c r="C499" s="8" t="s">
        <v>377</v>
      </c>
      <c r="D499" s="9">
        <v>17816.939999999999</v>
      </c>
      <c r="E499" s="9" t="s">
        <v>9</v>
      </c>
      <c r="F499" s="9"/>
      <c r="G499" s="9" t="s">
        <v>1087</v>
      </c>
    </row>
    <row r="500" spans="1:7" x14ac:dyDescent="0.25">
      <c r="A500" s="46">
        <v>45291</v>
      </c>
      <c r="B500" s="18">
        <v>64</v>
      </c>
      <c r="C500" s="8" t="s">
        <v>1740</v>
      </c>
      <c r="D500" s="9">
        <v>8000</v>
      </c>
      <c r="E500" s="9" t="s">
        <v>9</v>
      </c>
      <c r="F500" s="9"/>
      <c r="G500" s="9" t="s">
        <v>1093</v>
      </c>
    </row>
    <row r="501" spans="1:7" x14ac:dyDescent="0.25">
      <c r="A501" s="46">
        <v>45291</v>
      </c>
      <c r="B501" s="18" t="s">
        <v>1741</v>
      </c>
      <c r="C501" s="8" t="s">
        <v>1689</v>
      </c>
      <c r="D501" s="9">
        <v>1632</v>
      </c>
      <c r="E501" s="9" t="s">
        <v>9</v>
      </c>
      <c r="F501" s="9"/>
      <c r="G501" s="9" t="s">
        <v>1132</v>
      </c>
    </row>
    <row r="502" spans="1:7" x14ac:dyDescent="0.25">
      <c r="A502" s="46">
        <v>45291</v>
      </c>
      <c r="B502" s="18" t="s">
        <v>1742</v>
      </c>
      <c r="C502" s="8" t="s">
        <v>1689</v>
      </c>
      <c r="D502" s="9">
        <v>1510</v>
      </c>
      <c r="E502" s="9" t="s">
        <v>9</v>
      </c>
      <c r="F502" s="9"/>
      <c r="G502" s="9" t="s">
        <v>1132</v>
      </c>
    </row>
    <row r="503" spans="1:7" x14ac:dyDescent="0.25">
      <c r="A503" s="46">
        <v>45291</v>
      </c>
      <c r="B503" s="18" t="s">
        <v>1743</v>
      </c>
      <c r="C503" s="8" t="s">
        <v>1670</v>
      </c>
      <c r="D503" s="9">
        <v>11800</v>
      </c>
      <c r="E503" s="9" t="s">
        <v>9</v>
      </c>
      <c r="F503" s="9"/>
      <c r="G503" s="9" t="s">
        <v>173</v>
      </c>
    </row>
    <row r="504" spans="1:7" x14ac:dyDescent="0.25">
      <c r="A504" s="46">
        <v>45291</v>
      </c>
      <c r="B504" s="18">
        <v>35</v>
      </c>
      <c r="C504" s="8" t="s">
        <v>1347</v>
      </c>
      <c r="D504" s="9">
        <v>22758</v>
      </c>
      <c r="E504" s="9" t="s">
        <v>9</v>
      </c>
      <c r="F504" s="9"/>
      <c r="G504" s="9" t="s">
        <v>1153</v>
      </c>
    </row>
    <row r="505" spans="1:7" x14ac:dyDescent="0.25">
      <c r="A505" s="46">
        <v>45291</v>
      </c>
      <c r="B505" s="18">
        <v>1217</v>
      </c>
      <c r="C505" s="8" t="s">
        <v>1569</v>
      </c>
      <c r="D505" s="9">
        <v>56300</v>
      </c>
      <c r="E505" s="9" t="s">
        <v>9</v>
      </c>
      <c r="F505" s="9"/>
      <c r="G505" s="9" t="s">
        <v>1070</v>
      </c>
    </row>
    <row r="506" spans="1:7" x14ac:dyDescent="0.25">
      <c r="A506" s="46">
        <v>45291</v>
      </c>
      <c r="B506" s="18" t="s">
        <v>1744</v>
      </c>
      <c r="C506" s="8" t="s">
        <v>1745</v>
      </c>
      <c r="D506" s="9">
        <v>249999</v>
      </c>
      <c r="E506" s="9" t="s">
        <v>9</v>
      </c>
      <c r="F506" s="9"/>
      <c r="G506" s="9" t="s">
        <v>781</v>
      </c>
    </row>
    <row r="507" spans="1:7" x14ac:dyDescent="0.25">
      <c r="A507" s="46">
        <v>45291</v>
      </c>
      <c r="B507" s="18">
        <v>16671</v>
      </c>
      <c r="C507" s="8" t="s">
        <v>1746</v>
      </c>
      <c r="D507" s="9">
        <v>240200</v>
      </c>
      <c r="E507" s="9" t="s">
        <v>9</v>
      </c>
      <c r="F507" s="9"/>
      <c r="G507" s="9" t="s">
        <v>1747</v>
      </c>
    </row>
    <row r="508" spans="1:7" x14ac:dyDescent="0.25">
      <c r="A508" s="46">
        <v>45291</v>
      </c>
      <c r="B508" s="18">
        <v>9213</v>
      </c>
      <c r="C508" s="8" t="s">
        <v>1234</v>
      </c>
      <c r="D508" s="9">
        <v>4962</v>
      </c>
      <c r="E508" s="9" t="s">
        <v>9</v>
      </c>
      <c r="F508" s="9"/>
      <c r="G508" s="9" t="s">
        <v>1153</v>
      </c>
    </row>
    <row r="509" spans="1:7" x14ac:dyDescent="0.25">
      <c r="A509" s="46">
        <v>45291</v>
      </c>
      <c r="B509" s="18" t="s">
        <v>1748</v>
      </c>
      <c r="C509" s="8" t="s">
        <v>1696</v>
      </c>
      <c r="D509" s="9">
        <v>266836</v>
      </c>
      <c r="E509" s="9" t="s">
        <v>9</v>
      </c>
      <c r="F509" s="9"/>
      <c r="G509" s="9" t="s">
        <v>1070</v>
      </c>
    </row>
    <row r="510" spans="1:7" x14ac:dyDescent="0.25">
      <c r="A510" s="46">
        <v>45291</v>
      </c>
      <c r="B510" s="18" t="s">
        <v>1700</v>
      </c>
      <c r="C510" s="8" t="s">
        <v>1701</v>
      </c>
      <c r="D510" s="9">
        <v>151600</v>
      </c>
      <c r="E510" s="9" t="s">
        <v>9</v>
      </c>
      <c r="F510" s="9"/>
      <c r="G510" s="9" t="s">
        <v>193</v>
      </c>
    </row>
    <row r="511" spans="1:7" x14ac:dyDescent="0.25">
      <c r="A511" s="46">
        <v>45291</v>
      </c>
      <c r="B511" s="18" t="s">
        <v>1749</v>
      </c>
      <c r="C511" s="8" t="s">
        <v>1750</v>
      </c>
      <c r="D511" s="9">
        <v>211000</v>
      </c>
      <c r="E511" s="9" t="s">
        <v>9</v>
      </c>
      <c r="F511" s="9"/>
      <c r="G511" s="9" t="s">
        <v>1070</v>
      </c>
    </row>
    <row r="512" spans="1:7" x14ac:dyDescent="0.25">
      <c r="A512" s="46">
        <v>45291</v>
      </c>
      <c r="B512" s="18" t="s">
        <v>1751</v>
      </c>
      <c r="C512" s="8" t="s">
        <v>1701</v>
      </c>
      <c r="D512" s="9">
        <v>4558</v>
      </c>
      <c r="E512" s="9" t="s">
        <v>9</v>
      </c>
      <c r="F512" s="9"/>
      <c r="G512" s="9" t="s">
        <v>193</v>
      </c>
    </row>
    <row r="513" spans="1:7" x14ac:dyDescent="0.25">
      <c r="A513" s="46">
        <v>45291</v>
      </c>
      <c r="B513" s="18" t="s">
        <v>1752</v>
      </c>
      <c r="C513" s="8" t="s">
        <v>1724</v>
      </c>
      <c r="D513" s="9">
        <v>33700</v>
      </c>
      <c r="E513" s="9" t="s">
        <v>9</v>
      </c>
      <c r="F513" s="9"/>
      <c r="G513" s="9" t="s">
        <v>173</v>
      </c>
    </row>
    <row r="514" spans="1:7" x14ac:dyDescent="0.25">
      <c r="A514" s="46">
        <v>45291</v>
      </c>
      <c r="B514" s="18" t="s">
        <v>1753</v>
      </c>
      <c r="C514" s="8" t="s">
        <v>30</v>
      </c>
      <c r="D514" s="9">
        <v>39546.620000000003</v>
      </c>
      <c r="E514" s="9" t="s">
        <v>9</v>
      </c>
      <c r="F514" s="9"/>
      <c r="G514" s="9" t="s">
        <v>1153</v>
      </c>
    </row>
    <row r="515" spans="1:7" x14ac:dyDescent="0.25">
      <c r="A515" s="46">
        <v>45291</v>
      </c>
      <c r="B515" s="18">
        <v>15038</v>
      </c>
      <c r="C515" s="8" t="s">
        <v>377</v>
      </c>
      <c r="D515" s="9">
        <v>6764.4</v>
      </c>
      <c r="E515" s="9" t="s">
        <v>9</v>
      </c>
      <c r="F515" s="9"/>
      <c r="G515" s="9" t="s">
        <v>1087</v>
      </c>
    </row>
    <row r="516" spans="1:7" x14ac:dyDescent="0.25">
      <c r="A516" s="46">
        <v>45291</v>
      </c>
      <c r="B516" s="18" t="s">
        <v>1754</v>
      </c>
      <c r="C516" s="8" t="s">
        <v>377</v>
      </c>
      <c r="D516" s="9">
        <v>8623.74</v>
      </c>
      <c r="E516" s="9" t="s">
        <v>9</v>
      </c>
      <c r="F516" s="9"/>
      <c r="G516" s="9" t="s">
        <v>1087</v>
      </c>
    </row>
    <row r="517" spans="1:7" x14ac:dyDescent="0.25">
      <c r="A517" s="46">
        <v>45291</v>
      </c>
      <c r="B517" s="18" t="s">
        <v>1755</v>
      </c>
      <c r="C517" s="8" t="s">
        <v>377</v>
      </c>
      <c r="D517" s="9">
        <v>9545.76</v>
      </c>
      <c r="E517" s="9" t="s">
        <v>9</v>
      </c>
      <c r="F517" s="9"/>
      <c r="G517" s="9" t="s">
        <v>1087</v>
      </c>
    </row>
    <row r="518" spans="1:7" x14ac:dyDescent="0.25">
      <c r="A518" s="46">
        <v>45291</v>
      </c>
      <c r="B518" s="18">
        <v>129</v>
      </c>
      <c r="C518" s="8" t="s">
        <v>1653</v>
      </c>
      <c r="D518" s="9">
        <v>6072.95</v>
      </c>
      <c r="E518" s="9" t="s">
        <v>9</v>
      </c>
      <c r="F518" s="9"/>
      <c r="G518" s="9" t="s">
        <v>1070</v>
      </c>
    </row>
    <row r="519" spans="1:7" x14ac:dyDescent="0.25">
      <c r="A519" s="46">
        <v>45291</v>
      </c>
      <c r="B519" s="18">
        <v>725</v>
      </c>
      <c r="C519" s="8" t="s">
        <v>1756</v>
      </c>
      <c r="D519" s="9">
        <v>41727.199999999997</v>
      </c>
      <c r="E519" s="9" t="s">
        <v>9</v>
      </c>
      <c r="F519" s="9"/>
      <c r="G519" s="9" t="s">
        <v>781</v>
      </c>
    </row>
    <row r="520" spans="1:7" x14ac:dyDescent="0.25">
      <c r="A520" s="46">
        <v>45291</v>
      </c>
      <c r="B520" s="18">
        <v>5304</v>
      </c>
      <c r="C520" s="8" t="s">
        <v>1591</v>
      </c>
      <c r="D520" s="9">
        <v>38641</v>
      </c>
      <c r="E520" s="9" t="s">
        <v>9</v>
      </c>
      <c r="F520" s="9"/>
      <c r="G520" s="9" t="s">
        <v>1087</v>
      </c>
    </row>
    <row r="521" spans="1:7" x14ac:dyDescent="0.25">
      <c r="A521" s="46">
        <v>45291</v>
      </c>
      <c r="B521" s="20">
        <v>8091</v>
      </c>
      <c r="C521" s="8" t="s">
        <v>514</v>
      </c>
      <c r="D521" s="9">
        <v>16237.5</v>
      </c>
      <c r="E521" s="9" t="s">
        <v>9</v>
      </c>
      <c r="F521" s="9"/>
      <c r="G521" s="9" t="s">
        <v>781</v>
      </c>
    </row>
    <row r="522" spans="1:7" x14ac:dyDescent="0.25">
      <c r="A522" s="46">
        <v>45291</v>
      </c>
      <c r="B522" s="18" t="s">
        <v>1757</v>
      </c>
      <c r="C522" s="8" t="s">
        <v>1186</v>
      </c>
      <c r="D522" s="9">
        <v>1000</v>
      </c>
      <c r="E522" s="9" t="s">
        <v>9</v>
      </c>
      <c r="F522" s="9"/>
      <c r="G522" s="9" t="s">
        <v>1070</v>
      </c>
    </row>
    <row r="523" spans="1:7" x14ac:dyDescent="0.25">
      <c r="A523" s="46">
        <v>45291</v>
      </c>
      <c r="B523" s="18" t="s">
        <v>1758</v>
      </c>
      <c r="C523" s="8" t="s">
        <v>1759</v>
      </c>
      <c r="D523" s="9">
        <v>22960</v>
      </c>
      <c r="E523" s="9" t="s">
        <v>9</v>
      </c>
      <c r="F523" s="9"/>
      <c r="G523" s="9" t="s">
        <v>193</v>
      </c>
    </row>
    <row r="524" spans="1:7" x14ac:dyDescent="0.25">
      <c r="A524" s="46">
        <v>45291</v>
      </c>
      <c r="B524" s="18" t="s">
        <v>1760</v>
      </c>
      <c r="C524" s="8" t="s">
        <v>1761</v>
      </c>
      <c r="D524" s="9">
        <v>3993.22</v>
      </c>
      <c r="E524" s="9" t="s">
        <v>9</v>
      </c>
      <c r="F524" s="9"/>
      <c r="G524" s="9" t="s">
        <v>1637</v>
      </c>
    </row>
    <row r="525" spans="1:7" x14ac:dyDescent="0.25">
      <c r="A525" s="46">
        <v>45291</v>
      </c>
      <c r="B525" s="18" t="s">
        <v>1762</v>
      </c>
      <c r="C525" s="8" t="s">
        <v>1320</v>
      </c>
      <c r="D525" s="9">
        <v>18500</v>
      </c>
      <c r="E525" s="9" t="s">
        <v>9</v>
      </c>
      <c r="F525" s="9"/>
      <c r="G525" s="9" t="s">
        <v>459</v>
      </c>
    </row>
    <row r="526" spans="1:7" x14ac:dyDescent="0.25">
      <c r="A526" s="46">
        <v>45291</v>
      </c>
      <c r="B526" s="18">
        <v>232412856</v>
      </c>
      <c r="C526" s="8" t="s">
        <v>1315</v>
      </c>
      <c r="D526" s="9">
        <v>16800</v>
      </c>
      <c r="E526" s="9" t="s">
        <v>9</v>
      </c>
      <c r="F526" s="9"/>
      <c r="G526" s="9" t="s">
        <v>308</v>
      </c>
    </row>
    <row r="527" spans="1:7" x14ac:dyDescent="0.25">
      <c r="A527" s="46">
        <v>45291</v>
      </c>
      <c r="B527" s="18">
        <v>130</v>
      </c>
      <c r="C527" s="8" t="s">
        <v>1763</v>
      </c>
      <c r="D527" s="9">
        <v>118000</v>
      </c>
      <c r="E527" s="9" t="s">
        <v>9</v>
      </c>
      <c r="F527" s="9"/>
      <c r="G527" s="9" t="s">
        <v>1070</v>
      </c>
    </row>
    <row r="528" spans="1:7" x14ac:dyDescent="0.25">
      <c r="A528" s="46">
        <v>45291</v>
      </c>
      <c r="B528" s="18">
        <v>1217</v>
      </c>
      <c r="C528" s="8" t="s">
        <v>1569</v>
      </c>
      <c r="D528" s="9">
        <v>56300</v>
      </c>
      <c r="E528" s="9" t="s">
        <v>9</v>
      </c>
      <c r="F528" s="9"/>
      <c r="G528" s="9" t="s">
        <v>1070</v>
      </c>
    </row>
    <row r="529" spans="1:7" x14ac:dyDescent="0.25">
      <c r="A529" s="46">
        <v>45291</v>
      </c>
      <c r="B529" s="18" t="s">
        <v>1764</v>
      </c>
      <c r="C529" s="8" t="s">
        <v>1765</v>
      </c>
      <c r="D529" s="9">
        <v>11000</v>
      </c>
      <c r="E529" s="9" t="s">
        <v>9</v>
      </c>
      <c r="F529" s="9"/>
      <c r="G529" s="9" t="s">
        <v>1132</v>
      </c>
    </row>
    <row r="530" spans="1:7" x14ac:dyDescent="0.25">
      <c r="A530" s="46">
        <v>45291</v>
      </c>
      <c r="B530" s="18" t="s">
        <v>1766</v>
      </c>
      <c r="C530" s="8" t="s">
        <v>30</v>
      </c>
      <c r="D530" s="9">
        <v>31372.89</v>
      </c>
      <c r="E530" s="9" t="s">
        <v>9</v>
      </c>
      <c r="F530" s="9"/>
      <c r="G530" s="9" t="s">
        <v>1153</v>
      </c>
    </row>
    <row r="531" spans="1:7" x14ac:dyDescent="0.25">
      <c r="A531" s="46">
        <v>45291</v>
      </c>
      <c r="B531" s="18" t="s">
        <v>1767</v>
      </c>
      <c r="C531" s="8" t="s">
        <v>377</v>
      </c>
      <c r="D531" s="9">
        <v>2881.36</v>
      </c>
      <c r="E531" s="9" t="s">
        <v>9</v>
      </c>
      <c r="F531" s="9"/>
      <c r="G531" s="9" t="s">
        <v>1087</v>
      </c>
    </row>
    <row r="532" spans="1:7" x14ac:dyDescent="0.25">
      <c r="A532" s="46">
        <v>45291</v>
      </c>
      <c r="B532" s="18" t="s">
        <v>1768</v>
      </c>
      <c r="C532" s="8" t="s">
        <v>377</v>
      </c>
      <c r="D532" s="9">
        <v>2432.1999999999998</v>
      </c>
      <c r="E532" s="9" t="s">
        <v>9</v>
      </c>
      <c r="F532" s="9"/>
      <c r="G532" s="9" t="s">
        <v>1087</v>
      </c>
    </row>
    <row r="533" spans="1:7" x14ac:dyDescent="0.25">
      <c r="A533" s="46">
        <v>45291</v>
      </c>
      <c r="B533" s="18">
        <v>5065</v>
      </c>
      <c r="C533" s="8" t="s">
        <v>377</v>
      </c>
      <c r="D533" s="9">
        <v>2217</v>
      </c>
      <c r="E533" s="9" t="s">
        <v>9</v>
      </c>
      <c r="F533" s="9"/>
      <c r="G533" s="9" t="s">
        <v>1087</v>
      </c>
    </row>
    <row r="534" spans="1:7" x14ac:dyDescent="0.25">
      <c r="A534" s="46">
        <v>45291</v>
      </c>
      <c r="B534" s="8" t="s">
        <v>1769</v>
      </c>
      <c r="C534" s="8" t="s">
        <v>1689</v>
      </c>
      <c r="D534" s="9">
        <v>725</v>
      </c>
      <c r="E534" s="9" t="s">
        <v>9</v>
      </c>
      <c r="F534" s="9"/>
      <c r="G534" s="9" t="s">
        <v>1132</v>
      </c>
    </row>
    <row r="535" spans="1:7" x14ac:dyDescent="0.25">
      <c r="A535" s="46">
        <v>45291</v>
      </c>
      <c r="B535" s="18">
        <v>433</v>
      </c>
      <c r="C535" s="8" t="s">
        <v>1659</v>
      </c>
      <c r="D535" s="9">
        <v>28067</v>
      </c>
      <c r="E535" s="9" t="s">
        <v>9</v>
      </c>
      <c r="F535" s="9"/>
      <c r="G535" s="9" t="s">
        <v>1070</v>
      </c>
    </row>
    <row r="536" spans="1:7" x14ac:dyDescent="0.25">
      <c r="A536" s="46">
        <v>45291</v>
      </c>
      <c r="B536" s="18">
        <v>991</v>
      </c>
      <c r="C536" s="8" t="s">
        <v>1770</v>
      </c>
      <c r="D536" s="9">
        <v>33500</v>
      </c>
      <c r="E536" s="9" t="s">
        <v>9</v>
      </c>
      <c r="F536" s="9"/>
      <c r="G536" s="9" t="s">
        <v>193</v>
      </c>
    </row>
    <row r="537" spans="1:7" x14ac:dyDescent="0.25">
      <c r="A537" s="46">
        <v>45291</v>
      </c>
      <c r="B537" s="18" t="s">
        <v>1771</v>
      </c>
      <c r="C537" s="8" t="s">
        <v>1186</v>
      </c>
      <c r="D537" s="9">
        <v>677.96</v>
      </c>
      <c r="E537" s="9" t="s">
        <v>9</v>
      </c>
      <c r="F537" s="9"/>
      <c r="G537" s="9" t="s">
        <v>1070</v>
      </c>
    </row>
    <row r="538" spans="1:7" x14ac:dyDescent="0.25">
      <c r="A538" s="46">
        <v>45291</v>
      </c>
      <c r="B538" s="18" t="s">
        <v>1772</v>
      </c>
      <c r="C538" s="8" t="s">
        <v>1186</v>
      </c>
      <c r="D538" s="9">
        <v>4915.24</v>
      </c>
      <c r="E538" s="9" t="s">
        <v>9</v>
      </c>
      <c r="F538" s="9"/>
      <c r="G538" s="9" t="s">
        <v>1070</v>
      </c>
    </row>
    <row r="539" spans="1:7" x14ac:dyDescent="0.25">
      <c r="A539" s="46">
        <v>45291</v>
      </c>
      <c r="B539" s="18" t="s">
        <v>1773</v>
      </c>
      <c r="C539" s="8" t="s">
        <v>377</v>
      </c>
      <c r="D539" s="9">
        <v>13093.22</v>
      </c>
      <c r="E539" s="9" t="s">
        <v>9</v>
      </c>
      <c r="F539" s="9"/>
      <c r="G539" s="9" t="s">
        <v>1087</v>
      </c>
    </row>
    <row r="540" spans="1:7" x14ac:dyDescent="0.25">
      <c r="A540" s="46">
        <v>45291</v>
      </c>
      <c r="B540" s="18" t="s">
        <v>1774</v>
      </c>
      <c r="C540" s="8" t="s">
        <v>377</v>
      </c>
      <c r="D540" s="9">
        <v>7444.9</v>
      </c>
      <c r="E540" s="9" t="s">
        <v>9</v>
      </c>
      <c r="F540" s="9"/>
      <c r="G540" s="9" t="s">
        <v>1087</v>
      </c>
    </row>
    <row r="541" spans="1:7" x14ac:dyDescent="0.25">
      <c r="A541" s="46">
        <v>45291</v>
      </c>
      <c r="B541" s="18" t="s">
        <v>1775</v>
      </c>
      <c r="C541" s="8" t="s">
        <v>377</v>
      </c>
      <c r="D541" s="9">
        <v>44652.54</v>
      </c>
      <c r="E541" s="9" t="s">
        <v>9</v>
      </c>
      <c r="F541" s="9"/>
      <c r="G541" s="9" t="s">
        <v>1087</v>
      </c>
    </row>
    <row r="542" spans="1:7" x14ac:dyDescent="0.25">
      <c r="A542" s="46">
        <v>45291</v>
      </c>
      <c r="B542" s="18" t="s">
        <v>1776</v>
      </c>
      <c r="C542" s="8" t="s">
        <v>1543</v>
      </c>
      <c r="D542" s="9">
        <v>4152.54</v>
      </c>
      <c r="E542" s="9" t="s">
        <v>9</v>
      </c>
      <c r="F542" s="9"/>
      <c r="G542" s="9" t="s">
        <v>1070</v>
      </c>
    </row>
    <row r="543" spans="1:7" x14ac:dyDescent="0.25">
      <c r="A543" s="46">
        <v>45291</v>
      </c>
      <c r="B543" s="18">
        <v>440</v>
      </c>
      <c r="C543" s="8" t="s">
        <v>1659</v>
      </c>
      <c r="D543" s="9">
        <v>35600</v>
      </c>
      <c r="E543" s="9" t="s">
        <v>9</v>
      </c>
      <c r="F543" s="9"/>
      <c r="G543" s="9" t="s">
        <v>1070</v>
      </c>
    </row>
    <row r="544" spans="1:7" x14ac:dyDescent="0.25">
      <c r="A544" s="46">
        <v>45291</v>
      </c>
      <c r="B544" s="18" t="s">
        <v>1777</v>
      </c>
      <c r="C544" s="8" t="s">
        <v>1765</v>
      </c>
      <c r="D544" s="9">
        <v>18500</v>
      </c>
      <c r="E544" s="9" t="s">
        <v>9</v>
      </c>
      <c r="F544" s="9"/>
      <c r="G544" s="9" t="s">
        <v>1132</v>
      </c>
    </row>
    <row r="545" spans="1:7" x14ac:dyDescent="0.25">
      <c r="A545" s="46">
        <v>45291</v>
      </c>
      <c r="B545" s="18">
        <v>996</v>
      </c>
      <c r="C545" s="8" t="s">
        <v>1770</v>
      </c>
      <c r="D545" s="9">
        <v>17800</v>
      </c>
      <c r="E545" s="9" t="s">
        <v>9</v>
      </c>
      <c r="F545" s="9"/>
      <c r="G545" s="9" t="s">
        <v>193</v>
      </c>
    </row>
    <row r="546" spans="1:7" x14ac:dyDescent="0.25">
      <c r="A546" s="46">
        <v>45291</v>
      </c>
      <c r="B546" s="18">
        <v>38</v>
      </c>
      <c r="C546" s="8" t="s">
        <v>1778</v>
      </c>
      <c r="D546" s="9">
        <v>70267</v>
      </c>
      <c r="E546" s="9" t="s">
        <v>9</v>
      </c>
      <c r="F546" s="9"/>
      <c r="G546" s="9" t="s">
        <v>1087</v>
      </c>
    </row>
    <row r="547" spans="1:7" x14ac:dyDescent="0.25">
      <c r="A547" s="46">
        <v>45291</v>
      </c>
      <c r="B547" s="18">
        <v>6088</v>
      </c>
      <c r="C547" s="8" t="s">
        <v>1591</v>
      </c>
      <c r="D547" s="9">
        <v>28463.54</v>
      </c>
      <c r="E547" s="9" t="s">
        <v>9</v>
      </c>
      <c r="F547" s="9"/>
      <c r="G547" s="9" t="s">
        <v>1087</v>
      </c>
    </row>
    <row r="548" spans="1:7" x14ac:dyDescent="0.25">
      <c r="A548" s="46">
        <v>45291</v>
      </c>
      <c r="B548" s="18">
        <v>5290</v>
      </c>
      <c r="C548" s="8" t="s">
        <v>1591</v>
      </c>
      <c r="D548" s="9">
        <v>63288.13</v>
      </c>
      <c r="E548" s="9" t="s">
        <v>9</v>
      </c>
      <c r="F548" s="9"/>
      <c r="G548" s="9" t="s">
        <v>1087</v>
      </c>
    </row>
    <row r="549" spans="1:7" x14ac:dyDescent="0.25">
      <c r="A549" s="46">
        <v>45068</v>
      </c>
      <c r="B549" s="18">
        <v>23</v>
      </c>
      <c r="C549" s="8" t="s">
        <v>713</v>
      </c>
      <c r="D549" s="9">
        <v>17590</v>
      </c>
      <c r="E549" s="9" t="s">
        <v>9</v>
      </c>
      <c r="F549" s="9"/>
      <c r="G549" s="9" t="s">
        <v>1070</v>
      </c>
    </row>
    <row r="550" spans="1:7" x14ac:dyDescent="0.25">
      <c r="A550" s="46">
        <v>45077</v>
      </c>
      <c r="B550" s="18">
        <v>16</v>
      </c>
      <c r="C550" s="8" t="s">
        <v>713</v>
      </c>
      <c r="D550" s="9">
        <v>18270</v>
      </c>
      <c r="E550" s="9" t="s">
        <v>9</v>
      </c>
      <c r="F550" s="9"/>
      <c r="G550" s="9" t="s">
        <v>1070</v>
      </c>
    </row>
    <row r="551" spans="1:7" x14ac:dyDescent="0.25">
      <c r="A551" s="46">
        <v>45077</v>
      </c>
      <c r="B551" s="18">
        <v>14</v>
      </c>
      <c r="C551" s="8" t="s">
        <v>713</v>
      </c>
      <c r="D551" s="9">
        <v>5740</v>
      </c>
      <c r="E551" s="9" t="s">
        <v>9</v>
      </c>
      <c r="F551" s="9"/>
      <c r="G551" s="9" t="s">
        <v>1070</v>
      </c>
    </row>
    <row r="552" spans="1:7" x14ac:dyDescent="0.25">
      <c r="A552" s="46">
        <v>45094</v>
      </c>
      <c r="B552" s="18">
        <v>17</v>
      </c>
      <c r="C552" s="8" t="s">
        <v>713</v>
      </c>
      <c r="D552" s="9">
        <v>17850</v>
      </c>
      <c r="E552" s="9" t="s">
        <v>9</v>
      </c>
      <c r="F552" s="9"/>
      <c r="G552" s="9" t="s">
        <v>1070</v>
      </c>
    </row>
    <row r="553" spans="1:7" x14ac:dyDescent="0.25">
      <c r="A553" s="46">
        <v>45094</v>
      </c>
      <c r="B553" s="18">
        <v>12</v>
      </c>
      <c r="C553" s="8" t="s">
        <v>713</v>
      </c>
      <c r="D553" s="9">
        <v>24710</v>
      </c>
      <c r="E553" s="9" t="s">
        <v>9</v>
      </c>
      <c r="F553" s="9"/>
      <c r="G553" s="9" t="s">
        <v>1070</v>
      </c>
    </row>
    <row r="554" spans="1:7" x14ac:dyDescent="0.25">
      <c r="A554" s="46">
        <v>45094</v>
      </c>
      <c r="B554" s="18">
        <v>4</v>
      </c>
      <c r="C554" s="8" t="s">
        <v>713</v>
      </c>
      <c r="D554" s="9">
        <v>3920</v>
      </c>
      <c r="E554" s="9" t="s">
        <v>9</v>
      </c>
      <c r="F554" s="9"/>
      <c r="G554" s="9" t="s">
        <v>1070</v>
      </c>
    </row>
    <row r="555" spans="1:7" x14ac:dyDescent="0.25">
      <c r="A555" s="46">
        <v>45094</v>
      </c>
      <c r="B555" s="18">
        <v>2</v>
      </c>
      <c r="C555" s="8" t="s">
        <v>713</v>
      </c>
      <c r="D555" s="9">
        <v>11970</v>
      </c>
      <c r="E555" s="9" t="s">
        <v>9</v>
      </c>
      <c r="F555" s="9"/>
      <c r="G555" s="9" t="s">
        <v>1070</v>
      </c>
    </row>
    <row r="556" spans="1:7" x14ac:dyDescent="0.25">
      <c r="A556" s="46">
        <v>45107</v>
      </c>
      <c r="B556" s="18"/>
      <c r="C556" s="8" t="s">
        <v>713</v>
      </c>
      <c r="D556" s="9">
        <v>12810</v>
      </c>
      <c r="E556" s="9" t="s">
        <v>9</v>
      </c>
      <c r="F556" s="9"/>
      <c r="G556" s="9" t="s">
        <v>1070</v>
      </c>
    </row>
    <row r="557" spans="1:7" x14ac:dyDescent="0.25">
      <c r="A557" s="46">
        <v>45118</v>
      </c>
      <c r="B557" s="18">
        <v>16</v>
      </c>
      <c r="C557" s="8" t="s">
        <v>713</v>
      </c>
      <c r="D557" s="9">
        <v>11900</v>
      </c>
      <c r="E557" s="9" t="s">
        <v>9</v>
      </c>
      <c r="F557" s="9"/>
      <c r="G557" s="9" t="s">
        <v>1070</v>
      </c>
    </row>
    <row r="558" spans="1:7" x14ac:dyDescent="0.25">
      <c r="A558" s="46">
        <v>45119</v>
      </c>
      <c r="B558" s="18">
        <v>27</v>
      </c>
      <c r="C558" s="8" t="s">
        <v>713</v>
      </c>
      <c r="D558" s="9">
        <v>5950</v>
      </c>
      <c r="E558" s="9" t="s">
        <v>9</v>
      </c>
      <c r="F558" s="9"/>
      <c r="G558" s="9" t="s">
        <v>1070</v>
      </c>
    </row>
    <row r="559" spans="1:7" x14ac:dyDescent="0.25">
      <c r="A559" s="46">
        <v>45144</v>
      </c>
      <c r="B559" s="18">
        <v>58</v>
      </c>
      <c r="C559" s="8" t="s">
        <v>713</v>
      </c>
      <c r="D559" s="9">
        <v>5950</v>
      </c>
      <c r="E559" s="9" t="s">
        <v>9</v>
      </c>
      <c r="F559" s="9"/>
      <c r="G559" s="9" t="s">
        <v>1070</v>
      </c>
    </row>
    <row r="560" spans="1:7" x14ac:dyDescent="0.25">
      <c r="A560" s="46">
        <v>45151</v>
      </c>
      <c r="B560" s="18">
        <v>138</v>
      </c>
      <c r="C560" s="8" t="s">
        <v>713</v>
      </c>
      <c r="D560" s="9">
        <v>11900</v>
      </c>
      <c r="E560" s="9" t="s">
        <v>9</v>
      </c>
      <c r="F560" s="9"/>
      <c r="G560" s="9" t="s">
        <v>1070</v>
      </c>
    </row>
    <row r="561" spans="1:7" x14ac:dyDescent="0.25">
      <c r="A561" s="46">
        <v>45156</v>
      </c>
      <c r="B561" s="18">
        <v>178</v>
      </c>
      <c r="C561" s="8" t="s">
        <v>713</v>
      </c>
      <c r="D561" s="9">
        <v>17710</v>
      </c>
      <c r="E561" s="9" t="s">
        <v>9</v>
      </c>
      <c r="F561" s="9"/>
      <c r="G561" s="9" t="s">
        <v>1070</v>
      </c>
    </row>
    <row r="562" spans="1:7" x14ac:dyDescent="0.25">
      <c r="A562" s="46">
        <v>45166</v>
      </c>
      <c r="B562" s="18">
        <v>198</v>
      </c>
      <c r="C562" s="8" t="s">
        <v>713</v>
      </c>
      <c r="D562" s="9">
        <v>5600</v>
      </c>
      <c r="E562" s="9" t="s">
        <v>9</v>
      </c>
      <c r="F562" s="9"/>
      <c r="G562" s="9" t="s">
        <v>1070</v>
      </c>
    </row>
    <row r="563" spans="1:7" x14ac:dyDescent="0.25">
      <c r="A563" s="46">
        <v>45173</v>
      </c>
      <c r="B563" s="18"/>
      <c r="C563" s="8" t="s">
        <v>713</v>
      </c>
      <c r="D563" s="9">
        <v>16800</v>
      </c>
      <c r="E563" s="9" t="s">
        <v>9</v>
      </c>
      <c r="F563" s="9"/>
      <c r="G563" s="9" t="s">
        <v>1070</v>
      </c>
    </row>
    <row r="564" spans="1:7" x14ac:dyDescent="0.25">
      <c r="A564" s="46">
        <v>45179</v>
      </c>
      <c r="B564" s="18"/>
      <c r="C564" s="8" t="s">
        <v>713</v>
      </c>
      <c r="D564" s="9">
        <v>31250</v>
      </c>
      <c r="E564" s="9" t="s">
        <v>9</v>
      </c>
      <c r="F564" s="9"/>
      <c r="G564" s="9" t="s">
        <v>1070</v>
      </c>
    </row>
    <row r="565" spans="1:7" x14ac:dyDescent="0.25">
      <c r="A565" s="46">
        <v>45183</v>
      </c>
      <c r="B565" s="18">
        <v>242</v>
      </c>
      <c r="C565" s="8" t="s">
        <v>713</v>
      </c>
      <c r="D565" s="9">
        <v>11200</v>
      </c>
      <c r="E565" s="9" t="s">
        <v>9</v>
      </c>
      <c r="F565" s="9"/>
      <c r="G565" s="9" t="s">
        <v>1070</v>
      </c>
    </row>
    <row r="566" spans="1:7" x14ac:dyDescent="0.25">
      <c r="A566" s="46">
        <v>45186</v>
      </c>
      <c r="B566" s="18">
        <v>69</v>
      </c>
      <c r="C566" s="8" t="s">
        <v>713</v>
      </c>
      <c r="D566" s="9">
        <v>24350</v>
      </c>
      <c r="E566" s="9" t="s">
        <v>9</v>
      </c>
      <c r="F566" s="9"/>
      <c r="G566" s="9" t="s">
        <v>1070</v>
      </c>
    </row>
    <row r="567" spans="1:7" x14ac:dyDescent="0.25">
      <c r="A567" s="46">
        <v>45218</v>
      </c>
      <c r="B567" s="18">
        <v>612</v>
      </c>
      <c r="C567" s="8" t="s">
        <v>713</v>
      </c>
      <c r="D567" s="9">
        <v>37030</v>
      </c>
      <c r="E567" s="9" t="s">
        <v>9</v>
      </c>
      <c r="F567" s="9"/>
      <c r="G567" s="9" t="s">
        <v>1070</v>
      </c>
    </row>
    <row r="568" spans="1:7" x14ac:dyDescent="0.25">
      <c r="A568" s="46">
        <v>45219</v>
      </c>
      <c r="B568" s="18">
        <v>717</v>
      </c>
      <c r="C568" s="8" t="s">
        <v>713</v>
      </c>
      <c r="D568" s="9">
        <v>41740</v>
      </c>
      <c r="E568" s="9" t="s">
        <v>9</v>
      </c>
      <c r="F568" s="9"/>
      <c r="G568" s="9" t="s">
        <v>1070</v>
      </c>
    </row>
    <row r="569" spans="1:7" x14ac:dyDescent="0.25">
      <c r="A569" s="46">
        <v>45238</v>
      </c>
      <c r="B569" s="18">
        <v>511</v>
      </c>
      <c r="C569" s="8" t="s">
        <v>713</v>
      </c>
      <c r="D569" s="9">
        <v>40320</v>
      </c>
      <c r="E569" s="9" t="s">
        <v>9</v>
      </c>
      <c r="F569" s="9"/>
      <c r="G569" s="9" t="s">
        <v>1070</v>
      </c>
    </row>
    <row r="570" spans="1:7" x14ac:dyDescent="0.25">
      <c r="A570" s="46">
        <v>45291</v>
      </c>
      <c r="B570" s="18">
        <v>241</v>
      </c>
      <c r="C570" s="8" t="s">
        <v>713</v>
      </c>
      <c r="D570" s="9">
        <v>13300</v>
      </c>
      <c r="E570" s="9" t="s">
        <v>9</v>
      </c>
      <c r="F570" s="9"/>
      <c r="G570" s="9" t="s">
        <v>1070</v>
      </c>
    </row>
    <row r="571" spans="1:7" x14ac:dyDescent="0.25">
      <c r="A571" s="46">
        <v>45291</v>
      </c>
      <c r="B571" s="18">
        <v>785</v>
      </c>
      <c r="C571" s="8" t="s">
        <v>713</v>
      </c>
      <c r="D571" s="9">
        <v>22050</v>
      </c>
      <c r="E571" s="9" t="s">
        <v>9</v>
      </c>
      <c r="F571" s="9"/>
      <c r="G571" s="9" t="s">
        <v>1070</v>
      </c>
    </row>
    <row r="572" spans="1:7" x14ac:dyDescent="0.25">
      <c r="A572" s="46">
        <v>45077</v>
      </c>
      <c r="B572" s="18">
        <v>14</v>
      </c>
      <c r="C572" s="8" t="s">
        <v>713</v>
      </c>
      <c r="D572" s="9">
        <v>6650</v>
      </c>
      <c r="E572" s="9" t="s">
        <v>9</v>
      </c>
      <c r="F572" s="9"/>
      <c r="G572" s="9" t="s">
        <v>1070</v>
      </c>
    </row>
    <row r="573" spans="1:7" x14ac:dyDescent="0.25">
      <c r="A573" s="46">
        <v>45118</v>
      </c>
      <c r="B573" s="18">
        <v>97</v>
      </c>
      <c r="C573" s="8" t="s">
        <v>713</v>
      </c>
      <c r="D573" s="9">
        <v>18690</v>
      </c>
      <c r="E573" s="9" t="s">
        <v>9</v>
      </c>
      <c r="F573" s="9"/>
      <c r="G573" s="9" t="s">
        <v>1070</v>
      </c>
    </row>
    <row r="574" spans="1:7" x14ac:dyDescent="0.25">
      <c r="A574" s="46">
        <v>45144</v>
      </c>
      <c r="B574" s="18">
        <v>58</v>
      </c>
      <c r="C574" s="8" t="s">
        <v>713</v>
      </c>
      <c r="D574" s="9">
        <v>6860</v>
      </c>
      <c r="E574" s="9" t="s">
        <v>9</v>
      </c>
      <c r="F574" s="9"/>
      <c r="G574" s="9" t="s">
        <v>1070</v>
      </c>
    </row>
    <row r="575" spans="1:7" x14ac:dyDescent="0.25">
      <c r="A575" s="46">
        <v>45173</v>
      </c>
      <c r="B575" s="18"/>
      <c r="C575" s="8" t="s">
        <v>713</v>
      </c>
      <c r="D575" s="9">
        <v>6300</v>
      </c>
      <c r="E575" s="9" t="s">
        <v>9</v>
      </c>
      <c r="F575" s="9"/>
      <c r="G575" s="9" t="s">
        <v>1070</v>
      </c>
    </row>
    <row r="576" spans="1:7" x14ac:dyDescent="0.25">
      <c r="A576" s="46">
        <v>45218</v>
      </c>
      <c r="B576" s="18">
        <v>612</v>
      </c>
      <c r="C576" s="8" t="s">
        <v>713</v>
      </c>
      <c r="D576" s="9">
        <v>12180</v>
      </c>
      <c r="E576" s="9" t="s">
        <v>9</v>
      </c>
      <c r="F576" s="9"/>
      <c r="G576" s="9" t="s">
        <v>1070</v>
      </c>
    </row>
    <row r="577" spans="1:7" x14ac:dyDescent="0.25">
      <c r="A577" s="46">
        <v>45291</v>
      </c>
      <c r="B577" s="18">
        <v>91</v>
      </c>
      <c r="C577" s="8" t="s">
        <v>713</v>
      </c>
      <c r="D577" s="9">
        <v>6090</v>
      </c>
      <c r="E577" s="9" t="s">
        <v>9</v>
      </c>
      <c r="F577" s="9"/>
      <c r="G577" s="9" t="s">
        <v>1070</v>
      </c>
    </row>
    <row r="578" spans="1:7" x14ac:dyDescent="0.25">
      <c r="A578" s="46">
        <v>45270</v>
      </c>
      <c r="B578" s="18" t="s">
        <v>1779</v>
      </c>
      <c r="C578" s="8" t="s">
        <v>1780</v>
      </c>
      <c r="D578" s="9">
        <v>1367728.47</v>
      </c>
      <c r="E578" s="9" t="s">
        <v>9</v>
      </c>
      <c r="F578" s="9"/>
      <c r="G578" s="9" t="s">
        <v>1781</v>
      </c>
    </row>
    <row r="579" spans="1:7" x14ac:dyDescent="0.25">
      <c r="A579" s="46">
        <v>45270</v>
      </c>
      <c r="B579" s="18" t="s">
        <v>1782</v>
      </c>
      <c r="C579" s="8" t="s">
        <v>1780</v>
      </c>
      <c r="D579" s="9">
        <v>263596.40000000002</v>
      </c>
      <c r="E579" s="9" t="s">
        <v>9</v>
      </c>
      <c r="F579" s="9"/>
      <c r="G579" s="9" t="s">
        <v>1781</v>
      </c>
    </row>
    <row r="580" spans="1:7" x14ac:dyDescent="0.25">
      <c r="A580" s="46">
        <v>45270</v>
      </c>
      <c r="B580" s="18" t="s">
        <v>1783</v>
      </c>
      <c r="C580" s="8" t="s">
        <v>1780</v>
      </c>
      <c r="D580" s="9">
        <v>2237801.4</v>
      </c>
      <c r="E580" s="9" t="s">
        <v>9</v>
      </c>
      <c r="F580" s="9"/>
      <c r="G580" s="9" t="s">
        <v>1781</v>
      </c>
    </row>
    <row r="581" spans="1:7" x14ac:dyDescent="0.25">
      <c r="A581" s="46">
        <v>45270</v>
      </c>
      <c r="B581" s="18" t="s">
        <v>1784</v>
      </c>
      <c r="C581" s="8" t="s">
        <v>1780</v>
      </c>
      <c r="D581" s="9">
        <v>132354</v>
      </c>
      <c r="E581" s="9" t="s">
        <v>9</v>
      </c>
      <c r="F581" s="9"/>
      <c r="G581" s="9" t="s">
        <v>1781</v>
      </c>
    </row>
    <row r="582" spans="1:7" x14ac:dyDescent="0.25">
      <c r="A582" s="46">
        <v>45270</v>
      </c>
      <c r="B582" s="18" t="s">
        <v>1785</v>
      </c>
      <c r="C582" s="8" t="s">
        <v>1780</v>
      </c>
      <c r="D582" s="9">
        <v>1532006.7</v>
      </c>
      <c r="E582" s="9" t="s">
        <v>9</v>
      </c>
      <c r="F582" s="9"/>
      <c r="G582" s="9" t="s">
        <v>1781</v>
      </c>
    </row>
    <row r="583" spans="1:7" x14ac:dyDescent="0.25">
      <c r="A583" s="46">
        <v>45270</v>
      </c>
      <c r="B583" s="18" t="s">
        <v>1786</v>
      </c>
      <c r="C583" s="8" t="s">
        <v>1780</v>
      </c>
      <c r="D583" s="9">
        <v>25000</v>
      </c>
      <c r="E583" s="9" t="s">
        <v>9</v>
      </c>
      <c r="F583" s="9"/>
      <c r="G583" s="9" t="s">
        <v>1781</v>
      </c>
    </row>
    <row r="584" spans="1:7" x14ac:dyDescent="0.25">
      <c r="A584" s="46">
        <v>45270</v>
      </c>
      <c r="B584" s="18" t="s">
        <v>1787</v>
      </c>
      <c r="C584" s="8" t="s">
        <v>1780</v>
      </c>
      <c r="D584" s="9">
        <v>722129.1</v>
      </c>
      <c r="E584" s="9" t="s">
        <v>9</v>
      </c>
      <c r="F584" s="9"/>
      <c r="G584" s="9" t="s">
        <v>1781</v>
      </c>
    </row>
    <row r="585" spans="1:7" x14ac:dyDescent="0.25">
      <c r="A585" s="46">
        <v>45270</v>
      </c>
      <c r="B585" s="18" t="s">
        <v>1788</v>
      </c>
      <c r="C585" s="8" t="s">
        <v>1780</v>
      </c>
      <c r="D585" s="9">
        <v>515000</v>
      </c>
      <c r="E585" s="9" t="s">
        <v>9</v>
      </c>
      <c r="F585" s="9"/>
      <c r="G585" s="9" t="s">
        <v>1781</v>
      </c>
    </row>
    <row r="586" spans="1:7" x14ac:dyDescent="0.25">
      <c r="A586" s="46">
        <v>45271</v>
      </c>
      <c r="B586" s="18">
        <v>473</v>
      </c>
      <c r="C586" s="8" t="s">
        <v>1780</v>
      </c>
      <c r="D586" s="9">
        <v>6857534</v>
      </c>
      <c r="E586" s="9" t="s">
        <v>9</v>
      </c>
      <c r="F586" s="9"/>
      <c r="G586" s="9" t="s">
        <v>1781</v>
      </c>
    </row>
    <row r="587" spans="1:7" x14ac:dyDescent="0.25">
      <c r="A587" s="46">
        <v>45271</v>
      </c>
      <c r="B587" s="18">
        <v>590</v>
      </c>
      <c r="C587" s="8" t="s">
        <v>1780</v>
      </c>
      <c r="D587" s="9">
        <v>3671800.48</v>
      </c>
      <c r="E587" s="9" t="s">
        <v>9</v>
      </c>
      <c r="F587" s="9"/>
      <c r="G587" s="9" t="s">
        <v>1781</v>
      </c>
    </row>
    <row r="588" spans="1:7" x14ac:dyDescent="0.25">
      <c r="A588" s="46">
        <v>45271</v>
      </c>
      <c r="B588" s="18">
        <v>497</v>
      </c>
      <c r="C588" s="8" t="s">
        <v>1780</v>
      </c>
      <c r="D588" s="9">
        <v>1293797.6000000001</v>
      </c>
      <c r="E588" s="9" t="s">
        <v>9</v>
      </c>
      <c r="F588" s="9"/>
      <c r="G588" s="9" t="s">
        <v>1781</v>
      </c>
    </row>
    <row r="589" spans="1:7" x14ac:dyDescent="0.25">
      <c r="A589" s="46">
        <v>45280</v>
      </c>
      <c r="B589" s="18" t="s">
        <v>1728</v>
      </c>
      <c r="C589" s="8" t="s">
        <v>1067</v>
      </c>
      <c r="D589" s="9">
        <v>114480</v>
      </c>
      <c r="E589" s="26" t="s">
        <v>9</v>
      </c>
      <c r="F589" s="9"/>
      <c r="G589" s="9" t="s">
        <v>1070</v>
      </c>
    </row>
    <row r="590" spans="1:7" x14ac:dyDescent="0.25">
      <c r="A590" s="46">
        <v>45287</v>
      </c>
      <c r="B590" s="18">
        <v>5982</v>
      </c>
      <c r="C590" s="8" t="s">
        <v>1475</v>
      </c>
      <c r="D590" s="9">
        <v>24980.07</v>
      </c>
      <c r="E590" s="9" t="s">
        <v>9</v>
      </c>
      <c r="F590" s="9"/>
      <c r="G590" s="9" t="s">
        <v>1153</v>
      </c>
    </row>
    <row r="591" spans="1:7" x14ac:dyDescent="0.25">
      <c r="A591" s="46">
        <v>45291</v>
      </c>
      <c r="B591" s="18">
        <v>495</v>
      </c>
      <c r="C591" s="8" t="s">
        <v>1789</v>
      </c>
      <c r="D591" s="9">
        <v>281787.40000000002</v>
      </c>
      <c r="E591" s="9" t="s">
        <v>23</v>
      </c>
      <c r="F591" s="9"/>
      <c r="G591" s="9" t="s">
        <v>1158</v>
      </c>
    </row>
    <row r="592" spans="1:7" x14ac:dyDescent="0.25">
      <c r="A592" s="46">
        <v>45291</v>
      </c>
      <c r="B592" s="18">
        <v>496</v>
      </c>
      <c r="C592" s="8" t="s">
        <v>1789</v>
      </c>
      <c r="D592" s="9">
        <v>365753</v>
      </c>
      <c r="E592" s="9" t="s">
        <v>23</v>
      </c>
      <c r="F592" s="9"/>
      <c r="G592" s="9" t="s">
        <v>1158</v>
      </c>
    </row>
    <row r="593" spans="1:7" x14ac:dyDescent="0.25">
      <c r="A593" s="46">
        <v>45291</v>
      </c>
      <c r="B593" s="18">
        <v>101</v>
      </c>
      <c r="C593" s="8" t="s">
        <v>1790</v>
      </c>
      <c r="D593" s="9">
        <v>428368</v>
      </c>
      <c r="E593" s="9" t="s">
        <v>9</v>
      </c>
      <c r="F593" s="9"/>
      <c r="G593" s="9" t="s">
        <v>1577</v>
      </c>
    </row>
    <row r="594" spans="1:7" x14ac:dyDescent="0.25">
      <c r="A594" s="46">
        <v>45291</v>
      </c>
      <c r="B594" s="18" t="s">
        <v>1791</v>
      </c>
      <c r="C594" s="8" t="s">
        <v>1780</v>
      </c>
      <c r="D594" s="9">
        <v>2275062.6</v>
      </c>
      <c r="E594" s="9" t="s">
        <v>9</v>
      </c>
      <c r="F594" s="9"/>
      <c r="G594" s="9" t="s">
        <v>1781</v>
      </c>
    </row>
    <row r="595" spans="1:7" x14ac:dyDescent="0.25">
      <c r="A595" s="46">
        <v>45173</v>
      </c>
      <c r="B595" s="18">
        <v>455</v>
      </c>
      <c r="C595" s="8" t="s">
        <v>1792</v>
      </c>
      <c r="D595" s="9">
        <v>40000</v>
      </c>
      <c r="E595" s="9" t="s">
        <v>9</v>
      </c>
      <c r="F595" s="9" t="s">
        <v>1793</v>
      </c>
      <c r="G595" s="9" t="s">
        <v>1425</v>
      </c>
    </row>
    <row r="596" spans="1:7" x14ac:dyDescent="0.25">
      <c r="A596" s="46">
        <v>45179</v>
      </c>
      <c r="B596" s="18"/>
      <c r="C596" s="8" t="s">
        <v>1424</v>
      </c>
      <c r="D596" s="9">
        <v>36000</v>
      </c>
      <c r="E596" s="9" t="s">
        <v>23</v>
      </c>
      <c r="F596" s="9" t="s">
        <v>772</v>
      </c>
      <c r="G596" s="9" t="s">
        <v>1425</v>
      </c>
    </row>
    <row r="597" spans="1:7" x14ac:dyDescent="0.25">
      <c r="A597" s="46">
        <v>45218</v>
      </c>
      <c r="B597" s="18">
        <v>3462</v>
      </c>
      <c r="C597" s="8" t="s">
        <v>1794</v>
      </c>
      <c r="D597" s="9">
        <v>14000</v>
      </c>
      <c r="E597" s="9" t="s">
        <v>9</v>
      </c>
      <c r="F597" s="9" t="s">
        <v>1795</v>
      </c>
      <c r="G597" s="9" t="s">
        <v>193</v>
      </c>
    </row>
    <row r="598" spans="1:7" x14ac:dyDescent="0.25">
      <c r="A598" s="46">
        <v>45232</v>
      </c>
      <c r="B598" s="18">
        <v>844</v>
      </c>
      <c r="C598" s="8" t="s">
        <v>1696</v>
      </c>
      <c r="D598" s="9">
        <v>2200</v>
      </c>
      <c r="E598" s="9" t="s">
        <v>23</v>
      </c>
      <c r="F598" s="9" t="s">
        <v>1796</v>
      </c>
      <c r="G598" s="9" t="s">
        <v>1070</v>
      </c>
    </row>
    <row r="599" spans="1:7" x14ac:dyDescent="0.25">
      <c r="A599" s="46">
        <v>45291</v>
      </c>
      <c r="B599" s="18" t="s">
        <v>1797</v>
      </c>
      <c r="C599" s="8" t="s">
        <v>1798</v>
      </c>
      <c r="D599" s="9">
        <v>3734</v>
      </c>
      <c r="E599" s="9" t="s">
        <v>9</v>
      </c>
      <c r="F599" s="9" t="s">
        <v>1793</v>
      </c>
      <c r="G599" s="9" t="s">
        <v>1425</v>
      </c>
    </row>
    <row r="600" spans="1:7" x14ac:dyDescent="0.25">
      <c r="A600" s="46">
        <v>45291</v>
      </c>
      <c r="B600" s="18" t="s">
        <v>1799</v>
      </c>
      <c r="C600" s="8" t="s">
        <v>1800</v>
      </c>
      <c r="D600" s="9">
        <v>36300</v>
      </c>
      <c r="E600" s="9" t="s">
        <v>9</v>
      </c>
      <c r="F600" s="9"/>
      <c r="G600" s="9" t="s">
        <v>1070</v>
      </c>
    </row>
    <row r="601" spans="1:7" x14ac:dyDescent="0.25">
      <c r="A601" s="46">
        <v>45141</v>
      </c>
      <c r="B601" s="18">
        <v>309</v>
      </c>
      <c r="C601" s="8" t="s">
        <v>1801</v>
      </c>
      <c r="D601" s="9">
        <v>205300</v>
      </c>
      <c r="E601" s="9" t="s">
        <v>9</v>
      </c>
      <c r="F601" s="9"/>
      <c r="G601" s="9" t="s">
        <v>1802</v>
      </c>
    </row>
    <row r="602" spans="1:7" x14ac:dyDescent="0.25">
      <c r="A602" s="46">
        <v>45141</v>
      </c>
      <c r="B602" s="18">
        <v>312</v>
      </c>
      <c r="C602" s="8" t="s">
        <v>1801</v>
      </c>
      <c r="D602" s="9">
        <v>23000</v>
      </c>
      <c r="E602" s="9" t="s">
        <v>9</v>
      </c>
      <c r="F602" s="9"/>
      <c r="G602" s="9" t="s">
        <v>1802</v>
      </c>
    </row>
    <row r="603" spans="1:7" x14ac:dyDescent="0.25">
      <c r="A603" s="46">
        <v>45141</v>
      </c>
      <c r="B603" s="18">
        <v>310</v>
      </c>
      <c r="C603" s="8" t="s">
        <v>1801</v>
      </c>
      <c r="D603" s="9">
        <v>144050</v>
      </c>
      <c r="E603" s="9" t="s">
        <v>9</v>
      </c>
      <c r="F603" s="9"/>
      <c r="G603" s="9" t="s">
        <v>1802</v>
      </c>
    </row>
    <row r="604" spans="1:7" x14ac:dyDescent="0.25">
      <c r="A604" s="46">
        <v>45141</v>
      </c>
      <c r="B604" s="18">
        <v>311</v>
      </c>
      <c r="C604" s="8" t="s">
        <v>1801</v>
      </c>
      <c r="D604" s="9">
        <v>95400</v>
      </c>
      <c r="E604" s="9" t="s">
        <v>9</v>
      </c>
      <c r="F604" s="9"/>
      <c r="G604" s="9" t="s">
        <v>1802</v>
      </c>
    </row>
    <row r="605" spans="1:7" x14ac:dyDescent="0.25">
      <c r="A605" s="46">
        <v>45173</v>
      </c>
      <c r="B605" s="18">
        <v>10</v>
      </c>
      <c r="C605" s="8" t="s">
        <v>1801</v>
      </c>
      <c r="D605" s="9">
        <v>325500</v>
      </c>
      <c r="E605" s="9" t="s">
        <v>9</v>
      </c>
      <c r="F605" s="9"/>
      <c r="G605" s="9" t="s">
        <v>1802</v>
      </c>
    </row>
    <row r="606" spans="1:7" x14ac:dyDescent="0.25">
      <c r="A606" s="46">
        <v>45232</v>
      </c>
      <c r="B606" s="18">
        <v>361</v>
      </c>
      <c r="C606" s="8" t="s">
        <v>1801</v>
      </c>
      <c r="D606" s="9">
        <v>81300</v>
      </c>
      <c r="E606" s="9" t="s">
        <v>9</v>
      </c>
      <c r="F606" s="9"/>
      <c r="G606" s="9" t="s">
        <v>1802</v>
      </c>
    </row>
    <row r="607" spans="1:7" x14ac:dyDescent="0.25">
      <c r="A607" s="46">
        <v>45239</v>
      </c>
      <c r="B607" s="18">
        <v>365</v>
      </c>
      <c r="C607" s="8" t="s">
        <v>1801</v>
      </c>
      <c r="D607" s="9">
        <v>66300</v>
      </c>
      <c r="E607" s="9" t="s">
        <v>9</v>
      </c>
      <c r="F607" s="9"/>
      <c r="G607" s="9" t="s">
        <v>1802</v>
      </c>
    </row>
    <row r="608" spans="1:7" x14ac:dyDescent="0.25">
      <c r="A608" s="46">
        <v>45239</v>
      </c>
      <c r="B608" s="18">
        <v>114</v>
      </c>
      <c r="C608" s="8" t="s">
        <v>1803</v>
      </c>
      <c r="D608" s="9">
        <v>14400</v>
      </c>
      <c r="E608" s="9" t="s">
        <v>9</v>
      </c>
      <c r="F608" s="9"/>
      <c r="G608" s="9" t="s">
        <v>1802</v>
      </c>
    </row>
    <row r="609" spans="1:7" x14ac:dyDescent="0.25">
      <c r="A609" s="46">
        <v>45239</v>
      </c>
      <c r="B609" s="18">
        <v>363</v>
      </c>
      <c r="C609" s="8" t="s">
        <v>1801</v>
      </c>
      <c r="D609" s="9">
        <v>270960</v>
      </c>
      <c r="E609" s="9" t="s">
        <v>9</v>
      </c>
      <c r="F609" s="9"/>
      <c r="G609" s="9" t="s">
        <v>1802</v>
      </c>
    </row>
    <row r="610" spans="1:7" x14ac:dyDescent="0.25">
      <c r="A610" s="46">
        <v>45270</v>
      </c>
      <c r="B610" s="20">
        <v>234</v>
      </c>
      <c r="C610" s="8" t="s">
        <v>1152</v>
      </c>
      <c r="D610" s="9">
        <v>650000</v>
      </c>
      <c r="E610" s="9" t="s">
        <v>9</v>
      </c>
      <c r="F610" s="9"/>
      <c r="G610" s="9" t="s">
        <v>1153</v>
      </c>
    </row>
    <row r="611" spans="1:7" x14ac:dyDescent="0.25">
      <c r="A611" s="46">
        <v>45238</v>
      </c>
      <c r="B611" s="18" t="s">
        <v>1804</v>
      </c>
      <c r="C611" s="8" t="s">
        <v>1620</v>
      </c>
      <c r="D611" s="9">
        <v>60000</v>
      </c>
      <c r="E611" s="9" t="s">
        <v>9</v>
      </c>
      <c r="F611" s="9"/>
      <c r="G611" s="9" t="s">
        <v>1093</v>
      </c>
    </row>
    <row r="612" spans="1:7" x14ac:dyDescent="0.25">
      <c r="A612" s="46">
        <v>45238</v>
      </c>
      <c r="B612" s="18" t="s">
        <v>1805</v>
      </c>
      <c r="C612" s="8" t="s">
        <v>1806</v>
      </c>
      <c r="D612" s="9">
        <v>4000</v>
      </c>
      <c r="E612" s="9" t="s">
        <v>9</v>
      </c>
      <c r="F612" s="9"/>
      <c r="G612" s="9" t="s">
        <v>1070</v>
      </c>
    </row>
    <row r="613" spans="1:7" x14ac:dyDescent="0.25">
      <c r="A613" s="46">
        <v>45238</v>
      </c>
      <c r="B613" s="18">
        <v>1154</v>
      </c>
      <c r="C613" s="8" t="s">
        <v>1807</v>
      </c>
      <c r="D613" s="9">
        <v>169944</v>
      </c>
      <c r="E613" s="9" t="s">
        <v>9</v>
      </c>
      <c r="F613" s="9"/>
      <c r="G613" s="9" t="s">
        <v>1070</v>
      </c>
    </row>
    <row r="614" spans="1:7" x14ac:dyDescent="0.25">
      <c r="A614" s="46">
        <v>45262</v>
      </c>
      <c r="B614" s="18" t="s">
        <v>1808</v>
      </c>
      <c r="C614" s="8" t="s">
        <v>1219</v>
      </c>
      <c r="D614" s="9">
        <v>2043354</v>
      </c>
      <c r="E614" s="9" t="s">
        <v>9</v>
      </c>
      <c r="F614" s="9"/>
      <c r="G614" s="9" t="s">
        <v>1087</v>
      </c>
    </row>
    <row r="615" spans="1:7" x14ac:dyDescent="0.25">
      <c r="A615" s="46">
        <v>45262</v>
      </c>
      <c r="B615" s="18">
        <v>8</v>
      </c>
      <c r="C615" s="8" t="s">
        <v>1190</v>
      </c>
      <c r="D615" s="9">
        <v>948314</v>
      </c>
      <c r="E615" s="9" t="s">
        <v>9</v>
      </c>
      <c r="F615" s="9"/>
      <c r="G615" s="9" t="s">
        <v>1070</v>
      </c>
    </row>
    <row r="616" spans="1:7" x14ac:dyDescent="0.25">
      <c r="A616" s="46">
        <v>45264</v>
      </c>
      <c r="B616" s="18" t="s">
        <v>1809</v>
      </c>
      <c r="C616" s="8" t="s">
        <v>1219</v>
      </c>
      <c r="D616" s="9">
        <v>2274402.83</v>
      </c>
      <c r="E616" s="9" t="s">
        <v>9</v>
      </c>
      <c r="F616" s="9"/>
      <c r="G616" s="9" t="s">
        <v>1087</v>
      </c>
    </row>
    <row r="617" spans="1:7" x14ac:dyDescent="0.25">
      <c r="A617" s="46">
        <v>45287</v>
      </c>
      <c r="B617" s="18">
        <v>29</v>
      </c>
      <c r="C617" s="8" t="s">
        <v>72</v>
      </c>
      <c r="D617" s="9">
        <v>1021087.29</v>
      </c>
      <c r="E617" s="9" t="s">
        <v>9</v>
      </c>
      <c r="F617" s="9"/>
      <c r="G617" s="9" t="s">
        <v>1132</v>
      </c>
    </row>
    <row r="618" spans="1:7" x14ac:dyDescent="0.25">
      <c r="A618" s="46">
        <v>45287</v>
      </c>
      <c r="B618" s="18">
        <v>27100195</v>
      </c>
      <c r="C618" s="8" t="s">
        <v>1810</v>
      </c>
      <c r="D618" s="9">
        <v>3500</v>
      </c>
      <c r="E618" s="9" t="s">
        <v>9</v>
      </c>
      <c r="F618" s="9"/>
      <c r="G618" s="9" t="s">
        <v>1093</v>
      </c>
    </row>
    <row r="619" spans="1:7" x14ac:dyDescent="0.25">
      <c r="A619" s="46">
        <v>45287</v>
      </c>
      <c r="B619" s="18">
        <v>27100652</v>
      </c>
      <c r="C619" s="8" t="s">
        <v>1810</v>
      </c>
      <c r="D619" s="9">
        <v>3500</v>
      </c>
      <c r="E619" s="9" t="s">
        <v>9</v>
      </c>
      <c r="F619" s="9"/>
      <c r="G619" s="9" t="s">
        <v>1093</v>
      </c>
    </row>
    <row r="620" spans="1:7" x14ac:dyDescent="0.25">
      <c r="A620" s="46">
        <v>45287</v>
      </c>
      <c r="B620" s="18">
        <v>27110742</v>
      </c>
      <c r="C620" s="8" t="s">
        <v>1810</v>
      </c>
      <c r="D620" s="9">
        <v>3500</v>
      </c>
      <c r="E620" s="9" t="s">
        <v>9</v>
      </c>
      <c r="F620" s="9"/>
      <c r="G620" s="9" t="s">
        <v>1093</v>
      </c>
    </row>
    <row r="621" spans="1:7" x14ac:dyDescent="0.25">
      <c r="A621" s="46">
        <v>45287</v>
      </c>
      <c r="B621" s="18">
        <v>27120507</v>
      </c>
      <c r="C621" s="8" t="s">
        <v>1810</v>
      </c>
      <c r="D621" s="9">
        <v>5450</v>
      </c>
      <c r="E621" s="9" t="s">
        <v>9</v>
      </c>
      <c r="F621" s="9"/>
      <c r="G621" s="9" t="s">
        <v>1093</v>
      </c>
    </row>
    <row r="622" spans="1:7" x14ac:dyDescent="0.25">
      <c r="A622" s="46">
        <v>45287</v>
      </c>
      <c r="B622" s="18">
        <v>27120281</v>
      </c>
      <c r="C622" s="8" t="s">
        <v>1810</v>
      </c>
      <c r="D622" s="9">
        <v>7500</v>
      </c>
      <c r="E622" s="9" t="s">
        <v>9</v>
      </c>
      <c r="F622" s="9"/>
      <c r="G622" s="9" t="s">
        <v>1093</v>
      </c>
    </row>
    <row r="623" spans="1:7" x14ac:dyDescent="0.25">
      <c r="A623" s="46">
        <v>45291</v>
      </c>
      <c r="B623" s="18">
        <v>165</v>
      </c>
      <c r="C623" s="8" t="s">
        <v>1811</v>
      </c>
      <c r="D623" s="9">
        <v>75000</v>
      </c>
      <c r="E623" s="9" t="s">
        <v>9</v>
      </c>
      <c r="F623" s="9"/>
      <c r="G623" s="9" t="s">
        <v>1070</v>
      </c>
    </row>
    <row r="624" spans="1:7" x14ac:dyDescent="0.25">
      <c r="A624" s="46">
        <v>45291</v>
      </c>
      <c r="B624" s="18" t="s">
        <v>1812</v>
      </c>
      <c r="C624" s="8" t="s">
        <v>1067</v>
      </c>
      <c r="D624" s="9">
        <v>9127938.5399999991</v>
      </c>
      <c r="E624" s="26" t="s">
        <v>9</v>
      </c>
      <c r="F624" s="9"/>
      <c r="G624" s="9" t="s">
        <v>1070</v>
      </c>
    </row>
    <row r="625" spans="1:7" x14ac:dyDescent="0.25">
      <c r="A625" s="46">
        <v>45291</v>
      </c>
      <c r="B625" s="18" t="s">
        <v>1813</v>
      </c>
      <c r="C625" s="8" t="s">
        <v>1067</v>
      </c>
      <c r="D625" s="9">
        <v>21166270.309999999</v>
      </c>
      <c r="E625" s="26" t="s">
        <v>9</v>
      </c>
      <c r="F625" s="9"/>
      <c r="G625" s="9" t="s">
        <v>1070</v>
      </c>
    </row>
    <row r="626" spans="1:7" x14ac:dyDescent="0.25">
      <c r="A626" s="46">
        <v>45291</v>
      </c>
      <c r="B626" s="18" t="s">
        <v>1814</v>
      </c>
      <c r="C626" s="8" t="s">
        <v>1067</v>
      </c>
      <c r="D626" s="9">
        <v>17530570.82</v>
      </c>
      <c r="E626" s="26" t="s">
        <v>9</v>
      </c>
      <c r="F626" s="9"/>
      <c r="G626" s="9" t="s">
        <v>1070</v>
      </c>
    </row>
    <row r="627" spans="1:7" x14ac:dyDescent="0.25">
      <c r="A627" s="46">
        <v>45291</v>
      </c>
      <c r="B627" s="18" t="s">
        <v>1815</v>
      </c>
      <c r="C627" s="8" t="s">
        <v>1067</v>
      </c>
      <c r="D627" s="26">
        <v>33372043.27</v>
      </c>
      <c r="E627" s="26" t="s">
        <v>9</v>
      </c>
      <c r="F627" s="9"/>
      <c r="G627" s="9" t="s">
        <v>1070</v>
      </c>
    </row>
    <row r="628" spans="1:7" x14ac:dyDescent="0.25">
      <c r="A628" s="46">
        <v>45291</v>
      </c>
      <c r="B628" s="18" t="s">
        <v>1816</v>
      </c>
      <c r="C628" s="8" t="s">
        <v>1067</v>
      </c>
      <c r="D628" s="26">
        <v>16562083.77</v>
      </c>
      <c r="E628" s="26" t="s">
        <v>9</v>
      </c>
      <c r="F628" s="9"/>
      <c r="G628" s="9" t="s">
        <v>1070</v>
      </c>
    </row>
    <row r="629" spans="1:7" x14ac:dyDescent="0.25">
      <c r="A629" s="46">
        <v>45291</v>
      </c>
      <c r="B629" s="18" t="s">
        <v>1817</v>
      </c>
      <c r="C629" s="8" t="s">
        <v>1620</v>
      </c>
      <c r="D629" s="9">
        <v>60000</v>
      </c>
      <c r="E629" s="9" t="s">
        <v>9</v>
      </c>
      <c r="F629" s="9"/>
      <c r="G629" s="9" t="s">
        <v>1093</v>
      </c>
    </row>
    <row r="630" spans="1:7" x14ac:dyDescent="0.25">
      <c r="A630" s="46">
        <v>45291</v>
      </c>
      <c r="B630" s="18" t="s">
        <v>1818</v>
      </c>
      <c r="C630" s="8" t="s">
        <v>1819</v>
      </c>
      <c r="D630" s="9">
        <v>97364</v>
      </c>
      <c r="E630" s="9" t="s">
        <v>9</v>
      </c>
      <c r="F630" s="9"/>
      <c r="G630" s="9" t="s">
        <v>1637</v>
      </c>
    </row>
    <row r="631" spans="1:7" x14ac:dyDescent="0.25">
      <c r="A631" s="46">
        <v>45291</v>
      </c>
      <c r="B631" s="18" t="s">
        <v>1820</v>
      </c>
      <c r="C631" s="8" t="s">
        <v>1806</v>
      </c>
      <c r="D631" s="9">
        <v>11500</v>
      </c>
      <c r="E631" s="9" t="s">
        <v>9</v>
      </c>
      <c r="F631" s="9"/>
      <c r="G631" s="9" t="s">
        <v>1070</v>
      </c>
    </row>
    <row r="632" spans="1:7" ht="15.75" thickBot="1" x14ac:dyDescent="0.3">
      <c r="A632" s="58">
        <v>45291</v>
      </c>
      <c r="B632" s="22" t="s">
        <v>1821</v>
      </c>
      <c r="C632" s="23" t="s">
        <v>1822</v>
      </c>
      <c r="D632" s="24">
        <v>85000</v>
      </c>
      <c r="E632" s="24" t="s">
        <v>9</v>
      </c>
      <c r="F632" s="24"/>
      <c r="G632" s="24" t="s">
        <v>1070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2357"/>
  <sheetViews>
    <sheetView topLeftCell="A2333" workbookViewId="0">
      <selection activeCell="A2350" sqref="A2340:A2356"/>
    </sheetView>
  </sheetViews>
  <sheetFormatPr defaultRowHeight="15" x14ac:dyDescent="0.25"/>
  <cols>
    <col min="1" max="1" width="186.7109375" bestFit="1" customWidth="1"/>
    <col min="2" max="2" width="21.7109375" bestFit="1" customWidth="1"/>
  </cols>
  <sheetData>
    <row r="3" spans="1:1" x14ac:dyDescent="0.25">
      <c r="A3" s="104" t="s">
        <v>1895</v>
      </c>
    </row>
    <row r="4" spans="1:1" x14ac:dyDescent="0.25">
      <c r="A4" s="28" t="s">
        <v>1468</v>
      </c>
    </row>
    <row r="5" spans="1:1" x14ac:dyDescent="0.25">
      <c r="A5" s="105">
        <v>1734</v>
      </c>
    </row>
    <row r="6" spans="1:1" x14ac:dyDescent="0.25">
      <c r="A6" s="28" t="s">
        <v>1242</v>
      </c>
    </row>
    <row r="7" spans="1:1" x14ac:dyDescent="0.25">
      <c r="A7" s="105">
        <v>1347</v>
      </c>
    </row>
    <row r="8" spans="1:1" x14ac:dyDescent="0.25">
      <c r="A8" s="105">
        <v>1348</v>
      </c>
    </row>
    <row r="9" spans="1:1" x14ac:dyDescent="0.25">
      <c r="A9" s="105">
        <v>1350</v>
      </c>
    </row>
    <row r="10" spans="1:1" x14ac:dyDescent="0.25">
      <c r="A10" s="105">
        <v>1377</v>
      </c>
    </row>
    <row r="11" spans="1:1" x14ac:dyDescent="0.25">
      <c r="A11" s="105">
        <v>1415</v>
      </c>
    </row>
    <row r="12" spans="1:1" x14ac:dyDescent="0.25">
      <c r="A12" s="105">
        <v>1435</v>
      </c>
    </row>
    <row r="13" spans="1:1" x14ac:dyDescent="0.25">
      <c r="A13" s="105">
        <v>1457</v>
      </c>
    </row>
    <row r="14" spans="1:1" x14ac:dyDescent="0.25">
      <c r="A14" s="105">
        <v>1466</v>
      </c>
    </row>
    <row r="15" spans="1:1" x14ac:dyDescent="0.25">
      <c r="A15" s="105">
        <v>1591</v>
      </c>
    </row>
    <row r="16" spans="1:1" x14ac:dyDescent="0.25">
      <c r="A16" s="105">
        <v>1592</v>
      </c>
    </row>
    <row r="17" spans="1:1" x14ac:dyDescent="0.25">
      <c r="A17" s="105">
        <v>1593</v>
      </c>
    </row>
    <row r="18" spans="1:1" x14ac:dyDescent="0.25">
      <c r="A18" s="105">
        <v>1594</v>
      </c>
    </row>
    <row r="19" spans="1:1" x14ac:dyDescent="0.25">
      <c r="A19" s="105">
        <v>1973</v>
      </c>
    </row>
    <row r="20" spans="1:1" x14ac:dyDescent="0.25">
      <c r="A20" s="105">
        <v>1974</v>
      </c>
    </row>
    <row r="21" spans="1:1" x14ac:dyDescent="0.25">
      <c r="A21" s="105">
        <v>2100</v>
      </c>
    </row>
    <row r="22" spans="1:1" x14ac:dyDescent="0.25">
      <c r="A22" s="28" t="s">
        <v>1444</v>
      </c>
    </row>
    <row r="23" spans="1:1" x14ac:dyDescent="0.25">
      <c r="A23" s="105">
        <v>1687</v>
      </c>
    </row>
    <row r="24" spans="1:1" x14ac:dyDescent="0.25">
      <c r="A24" s="105">
        <v>1688</v>
      </c>
    </row>
    <row r="25" spans="1:1" x14ac:dyDescent="0.25">
      <c r="A25" s="105">
        <v>1689</v>
      </c>
    </row>
    <row r="26" spans="1:1" x14ac:dyDescent="0.25">
      <c r="A26" s="105">
        <v>1730</v>
      </c>
    </row>
    <row r="27" spans="1:1" x14ac:dyDescent="0.25">
      <c r="A27" s="105">
        <v>1731</v>
      </c>
    </row>
    <row r="28" spans="1:1" x14ac:dyDescent="0.25">
      <c r="A28" s="105">
        <v>1732</v>
      </c>
    </row>
    <row r="29" spans="1:1" x14ac:dyDescent="0.25">
      <c r="A29" s="105">
        <v>1733</v>
      </c>
    </row>
    <row r="30" spans="1:1" x14ac:dyDescent="0.25">
      <c r="A30" s="105">
        <v>1735</v>
      </c>
    </row>
    <row r="31" spans="1:1" x14ac:dyDescent="0.25">
      <c r="A31" s="105">
        <v>1736</v>
      </c>
    </row>
    <row r="32" spans="1:1" x14ac:dyDescent="0.25">
      <c r="A32" s="105">
        <v>1947</v>
      </c>
    </row>
    <row r="33" spans="1:1" x14ac:dyDescent="0.25">
      <c r="A33" s="105">
        <v>2035</v>
      </c>
    </row>
    <row r="34" spans="1:1" x14ac:dyDescent="0.25">
      <c r="A34" s="28" t="s">
        <v>1802</v>
      </c>
    </row>
    <row r="35" spans="1:1" x14ac:dyDescent="0.25">
      <c r="A35" s="105">
        <v>2263</v>
      </c>
    </row>
    <row r="36" spans="1:1" x14ac:dyDescent="0.25">
      <c r="A36" s="105">
        <v>2264</v>
      </c>
    </row>
    <row r="37" spans="1:1" x14ac:dyDescent="0.25">
      <c r="A37" s="105">
        <v>2265</v>
      </c>
    </row>
    <row r="38" spans="1:1" x14ac:dyDescent="0.25">
      <c r="A38" s="105">
        <v>2266</v>
      </c>
    </row>
    <row r="39" spans="1:1" x14ac:dyDescent="0.25">
      <c r="A39" s="105">
        <v>2267</v>
      </c>
    </row>
    <row r="40" spans="1:1" x14ac:dyDescent="0.25">
      <c r="A40" s="105">
        <v>2268</v>
      </c>
    </row>
    <row r="41" spans="1:1" x14ac:dyDescent="0.25">
      <c r="A41" s="105">
        <v>2269</v>
      </c>
    </row>
    <row r="42" spans="1:1" x14ac:dyDescent="0.25">
      <c r="A42" s="105">
        <v>2270</v>
      </c>
    </row>
    <row r="43" spans="1:1" x14ac:dyDescent="0.25">
      <c r="A43" s="105">
        <v>2271</v>
      </c>
    </row>
    <row r="44" spans="1:1" x14ac:dyDescent="0.25">
      <c r="A44" s="28" t="s">
        <v>128</v>
      </c>
    </row>
    <row r="45" spans="1:1" x14ac:dyDescent="0.25">
      <c r="A45" s="105">
        <v>125</v>
      </c>
    </row>
    <row r="46" spans="1:1" x14ac:dyDescent="0.25">
      <c r="A46" s="105">
        <v>126</v>
      </c>
    </row>
    <row r="47" spans="1:1" x14ac:dyDescent="0.25">
      <c r="A47" s="105">
        <v>228</v>
      </c>
    </row>
    <row r="48" spans="1:1" x14ac:dyDescent="0.25">
      <c r="A48" s="105">
        <v>333</v>
      </c>
    </row>
    <row r="49" spans="1:1" x14ac:dyDescent="0.25">
      <c r="A49" s="105">
        <v>334</v>
      </c>
    </row>
    <row r="50" spans="1:1" x14ac:dyDescent="0.25">
      <c r="A50" s="105">
        <v>335</v>
      </c>
    </row>
    <row r="51" spans="1:1" x14ac:dyDescent="0.25">
      <c r="A51" s="105">
        <v>336</v>
      </c>
    </row>
    <row r="52" spans="1:1" x14ac:dyDescent="0.25">
      <c r="A52" s="105">
        <v>337</v>
      </c>
    </row>
    <row r="53" spans="1:1" x14ac:dyDescent="0.25">
      <c r="A53" s="105">
        <v>338</v>
      </c>
    </row>
    <row r="54" spans="1:1" x14ac:dyDescent="0.25">
      <c r="A54" s="105">
        <v>339</v>
      </c>
    </row>
    <row r="55" spans="1:1" x14ac:dyDescent="0.25">
      <c r="A55" s="105">
        <v>340</v>
      </c>
    </row>
    <row r="56" spans="1:1" x14ac:dyDescent="0.25">
      <c r="A56" s="105">
        <v>341</v>
      </c>
    </row>
    <row r="57" spans="1:1" x14ac:dyDescent="0.25">
      <c r="A57" s="105">
        <v>342</v>
      </c>
    </row>
    <row r="58" spans="1:1" x14ac:dyDescent="0.25">
      <c r="A58" s="105">
        <v>343</v>
      </c>
    </row>
    <row r="59" spans="1:1" x14ac:dyDescent="0.25">
      <c r="A59" s="105">
        <v>344</v>
      </c>
    </row>
    <row r="60" spans="1:1" x14ac:dyDescent="0.25">
      <c r="A60" s="105">
        <v>345</v>
      </c>
    </row>
    <row r="61" spans="1:1" x14ac:dyDescent="0.25">
      <c r="A61" s="105">
        <v>346</v>
      </c>
    </row>
    <row r="62" spans="1:1" x14ac:dyDescent="0.25">
      <c r="A62" s="105">
        <v>686</v>
      </c>
    </row>
    <row r="63" spans="1:1" x14ac:dyDescent="0.25">
      <c r="A63" s="105">
        <v>687</v>
      </c>
    </row>
    <row r="64" spans="1:1" x14ac:dyDescent="0.25">
      <c r="A64" s="105">
        <v>806</v>
      </c>
    </row>
    <row r="65" spans="1:1" x14ac:dyDescent="0.25">
      <c r="A65" s="105">
        <v>807</v>
      </c>
    </row>
    <row r="66" spans="1:1" x14ac:dyDescent="0.25">
      <c r="A66" s="105">
        <v>808</v>
      </c>
    </row>
    <row r="67" spans="1:1" x14ac:dyDescent="0.25">
      <c r="A67" s="105">
        <v>906</v>
      </c>
    </row>
    <row r="68" spans="1:1" x14ac:dyDescent="0.25">
      <c r="A68" s="105">
        <v>907</v>
      </c>
    </row>
    <row r="69" spans="1:1" x14ac:dyDescent="0.25">
      <c r="A69" s="105">
        <v>908</v>
      </c>
    </row>
    <row r="70" spans="1:1" x14ac:dyDescent="0.25">
      <c r="A70" s="105">
        <v>909</v>
      </c>
    </row>
    <row r="71" spans="1:1" x14ac:dyDescent="0.25">
      <c r="A71" s="105">
        <v>910</v>
      </c>
    </row>
    <row r="72" spans="1:1" x14ac:dyDescent="0.25">
      <c r="A72" s="105">
        <v>1065</v>
      </c>
    </row>
    <row r="73" spans="1:1" x14ac:dyDescent="0.25">
      <c r="A73" s="28" t="s">
        <v>1278</v>
      </c>
    </row>
    <row r="74" spans="1:1" x14ac:dyDescent="0.25">
      <c r="A74" s="105">
        <v>1395</v>
      </c>
    </row>
    <row r="75" spans="1:1" x14ac:dyDescent="0.25">
      <c r="A75" s="105">
        <v>1637</v>
      </c>
    </row>
    <row r="76" spans="1:1" x14ac:dyDescent="0.25">
      <c r="A76" s="105">
        <v>1638</v>
      </c>
    </row>
    <row r="77" spans="1:1" x14ac:dyDescent="0.25">
      <c r="A77" s="105">
        <v>1639</v>
      </c>
    </row>
    <row r="78" spans="1:1" x14ac:dyDescent="0.25">
      <c r="A78" s="28" t="s">
        <v>1093</v>
      </c>
    </row>
    <row r="79" spans="1:1" x14ac:dyDescent="0.25">
      <c r="A79" s="105">
        <v>1147</v>
      </c>
    </row>
    <row r="80" spans="1:1" x14ac:dyDescent="0.25">
      <c r="A80" s="105">
        <v>1148</v>
      </c>
    </row>
    <row r="81" spans="1:1" x14ac:dyDescent="0.25">
      <c r="A81" s="105">
        <v>1187</v>
      </c>
    </row>
    <row r="82" spans="1:1" x14ac:dyDescent="0.25">
      <c r="A82" s="105">
        <v>1188</v>
      </c>
    </row>
    <row r="83" spans="1:1" x14ac:dyDescent="0.25">
      <c r="A83" s="105">
        <v>1190</v>
      </c>
    </row>
    <row r="84" spans="1:1" x14ac:dyDescent="0.25">
      <c r="A84" s="105">
        <v>1302</v>
      </c>
    </row>
    <row r="85" spans="1:1" x14ac:dyDescent="0.25">
      <c r="A85" s="105">
        <v>1303</v>
      </c>
    </row>
    <row r="86" spans="1:1" x14ac:dyDescent="0.25">
      <c r="A86" s="105">
        <v>1482</v>
      </c>
    </row>
    <row r="87" spans="1:1" x14ac:dyDescent="0.25">
      <c r="A87" s="105">
        <v>1483</v>
      </c>
    </row>
    <row r="88" spans="1:1" x14ac:dyDescent="0.25">
      <c r="A88" s="105">
        <v>1567</v>
      </c>
    </row>
    <row r="89" spans="1:1" x14ac:dyDescent="0.25">
      <c r="A89" s="105">
        <v>1577</v>
      </c>
    </row>
    <row r="90" spans="1:1" x14ac:dyDescent="0.25">
      <c r="A90" s="105">
        <v>1861</v>
      </c>
    </row>
    <row r="91" spans="1:1" x14ac:dyDescent="0.25">
      <c r="A91" s="105">
        <v>1862</v>
      </c>
    </row>
    <row r="92" spans="1:1" x14ac:dyDescent="0.25">
      <c r="A92" s="105">
        <v>1863</v>
      </c>
    </row>
    <row r="93" spans="1:1" x14ac:dyDescent="0.25">
      <c r="A93" s="105">
        <v>1938</v>
      </c>
    </row>
    <row r="94" spans="1:1" x14ac:dyDescent="0.25">
      <c r="A94" s="105">
        <v>1940</v>
      </c>
    </row>
    <row r="95" spans="1:1" x14ac:dyDescent="0.25">
      <c r="A95" s="105">
        <v>1941</v>
      </c>
    </row>
    <row r="96" spans="1:1" x14ac:dyDescent="0.25">
      <c r="A96" s="105">
        <v>2084</v>
      </c>
    </row>
    <row r="97" spans="1:1" x14ac:dyDescent="0.25">
      <c r="A97" s="105">
        <v>2085</v>
      </c>
    </row>
    <row r="98" spans="1:1" x14ac:dyDescent="0.25">
      <c r="A98" s="105">
        <v>2162</v>
      </c>
    </row>
    <row r="99" spans="1:1" x14ac:dyDescent="0.25">
      <c r="A99" s="105">
        <v>2273</v>
      </c>
    </row>
    <row r="100" spans="1:1" x14ac:dyDescent="0.25">
      <c r="A100" s="105">
        <v>2280</v>
      </c>
    </row>
    <row r="101" spans="1:1" x14ac:dyDescent="0.25">
      <c r="A101" s="105">
        <v>2281</v>
      </c>
    </row>
    <row r="102" spans="1:1" x14ac:dyDescent="0.25">
      <c r="A102" s="105">
        <v>2282</v>
      </c>
    </row>
    <row r="103" spans="1:1" x14ac:dyDescent="0.25">
      <c r="A103" s="105">
        <v>2283</v>
      </c>
    </row>
    <row r="104" spans="1:1" x14ac:dyDescent="0.25">
      <c r="A104" s="105">
        <v>2284</v>
      </c>
    </row>
    <row r="105" spans="1:1" x14ac:dyDescent="0.25">
      <c r="A105" s="105">
        <v>2291</v>
      </c>
    </row>
    <row r="106" spans="1:1" x14ac:dyDescent="0.25">
      <c r="A106" s="28" t="s">
        <v>653</v>
      </c>
    </row>
    <row r="107" spans="1:1" x14ac:dyDescent="0.25">
      <c r="A107" s="105">
        <v>578</v>
      </c>
    </row>
    <row r="108" spans="1:1" x14ac:dyDescent="0.25">
      <c r="A108" s="105">
        <v>579</v>
      </c>
    </row>
    <row r="109" spans="1:1" x14ac:dyDescent="0.25">
      <c r="A109" s="28" t="s">
        <v>193</v>
      </c>
    </row>
    <row r="110" spans="1:1" x14ac:dyDescent="0.25">
      <c r="A110" s="105">
        <v>177</v>
      </c>
    </row>
    <row r="111" spans="1:1" x14ac:dyDescent="0.25">
      <c r="A111" s="105">
        <v>1745</v>
      </c>
    </row>
    <row r="112" spans="1:1" x14ac:dyDescent="0.25">
      <c r="A112" s="105">
        <v>1748</v>
      </c>
    </row>
    <row r="113" spans="1:1" x14ac:dyDescent="0.25">
      <c r="A113" s="105">
        <v>2076</v>
      </c>
    </row>
    <row r="114" spans="1:1" x14ac:dyDescent="0.25">
      <c r="A114" s="105">
        <v>2077</v>
      </c>
    </row>
    <row r="115" spans="1:1" x14ac:dyDescent="0.25">
      <c r="A115" s="105">
        <v>2172</v>
      </c>
    </row>
    <row r="116" spans="1:1" x14ac:dyDescent="0.25">
      <c r="A116" s="105">
        <v>2174</v>
      </c>
    </row>
    <row r="117" spans="1:1" x14ac:dyDescent="0.25">
      <c r="A117" s="105">
        <v>2185</v>
      </c>
    </row>
    <row r="118" spans="1:1" x14ac:dyDescent="0.25">
      <c r="A118" s="105">
        <v>2198</v>
      </c>
    </row>
    <row r="119" spans="1:1" x14ac:dyDescent="0.25">
      <c r="A119" s="105">
        <v>2207</v>
      </c>
    </row>
    <row r="120" spans="1:1" x14ac:dyDescent="0.25">
      <c r="A120" s="105">
        <v>2259</v>
      </c>
    </row>
    <row r="121" spans="1:1" x14ac:dyDescent="0.25">
      <c r="A121" s="28" t="s">
        <v>770</v>
      </c>
    </row>
    <row r="122" spans="1:1" x14ac:dyDescent="0.25">
      <c r="A122" s="105">
        <v>685</v>
      </c>
    </row>
    <row r="123" spans="1:1" x14ac:dyDescent="0.25">
      <c r="A123" s="105">
        <v>691</v>
      </c>
    </row>
    <row r="124" spans="1:1" x14ac:dyDescent="0.25">
      <c r="A124" s="105">
        <v>810</v>
      </c>
    </row>
    <row r="125" spans="1:1" x14ac:dyDescent="0.25">
      <c r="A125" s="105">
        <v>845</v>
      </c>
    </row>
    <row r="126" spans="1:1" x14ac:dyDescent="0.25">
      <c r="A126" s="105">
        <v>846</v>
      </c>
    </row>
    <row r="127" spans="1:1" x14ac:dyDescent="0.25">
      <c r="A127" s="105">
        <v>847</v>
      </c>
    </row>
    <row r="128" spans="1:1" x14ac:dyDescent="0.25">
      <c r="A128" s="105">
        <v>848</v>
      </c>
    </row>
    <row r="129" spans="1:1" x14ac:dyDescent="0.25">
      <c r="A129" s="105">
        <v>849</v>
      </c>
    </row>
    <row r="130" spans="1:1" x14ac:dyDescent="0.25">
      <c r="A130" s="105">
        <v>850</v>
      </c>
    </row>
    <row r="131" spans="1:1" x14ac:dyDescent="0.25">
      <c r="A131" s="105">
        <v>987</v>
      </c>
    </row>
    <row r="132" spans="1:1" x14ac:dyDescent="0.25">
      <c r="A132" s="105">
        <v>998</v>
      </c>
    </row>
    <row r="133" spans="1:1" x14ac:dyDescent="0.25">
      <c r="A133" s="105">
        <v>1002</v>
      </c>
    </row>
    <row r="134" spans="1:1" x14ac:dyDescent="0.25">
      <c r="A134" s="105">
        <v>1024</v>
      </c>
    </row>
    <row r="135" spans="1:1" x14ac:dyDescent="0.25">
      <c r="A135" s="105">
        <v>1026</v>
      </c>
    </row>
    <row r="136" spans="1:1" x14ac:dyDescent="0.25">
      <c r="A136" s="105">
        <v>1032</v>
      </c>
    </row>
    <row r="137" spans="1:1" x14ac:dyDescent="0.25">
      <c r="A137" s="105">
        <v>1055</v>
      </c>
    </row>
    <row r="138" spans="1:1" x14ac:dyDescent="0.25">
      <c r="A138" s="105">
        <v>1056</v>
      </c>
    </row>
    <row r="139" spans="1:1" x14ac:dyDescent="0.25">
      <c r="A139" s="28" t="s">
        <v>226</v>
      </c>
    </row>
    <row r="140" spans="1:1" x14ac:dyDescent="0.25">
      <c r="A140" s="105">
        <v>194</v>
      </c>
    </row>
    <row r="141" spans="1:1" x14ac:dyDescent="0.25">
      <c r="A141" s="105">
        <v>195</v>
      </c>
    </row>
    <row r="142" spans="1:1" x14ac:dyDescent="0.25">
      <c r="A142" s="28" t="s">
        <v>1613</v>
      </c>
    </row>
    <row r="143" spans="1:1" x14ac:dyDescent="0.25">
      <c r="A143" s="105">
        <v>1932</v>
      </c>
    </row>
    <row r="144" spans="1:1" x14ac:dyDescent="0.25">
      <c r="A144" s="28" t="s">
        <v>410</v>
      </c>
    </row>
    <row r="145" spans="1:1" x14ac:dyDescent="0.25">
      <c r="A145" s="105">
        <v>326</v>
      </c>
    </row>
    <row r="146" spans="1:1" x14ac:dyDescent="0.25">
      <c r="A146" s="28" t="s">
        <v>1575</v>
      </c>
    </row>
    <row r="147" spans="1:1" x14ac:dyDescent="0.25">
      <c r="A147" s="105">
        <v>1869</v>
      </c>
    </row>
    <row r="148" spans="1:1" x14ac:dyDescent="0.25">
      <c r="A148" s="105">
        <v>1874</v>
      </c>
    </row>
    <row r="149" spans="1:1" x14ac:dyDescent="0.25">
      <c r="A149" s="105">
        <v>1924</v>
      </c>
    </row>
    <row r="150" spans="1:1" x14ac:dyDescent="0.25">
      <c r="A150" s="105">
        <v>1925</v>
      </c>
    </row>
    <row r="151" spans="1:1" x14ac:dyDescent="0.25">
      <c r="A151" s="105">
        <v>1926</v>
      </c>
    </row>
    <row r="152" spans="1:1" x14ac:dyDescent="0.25">
      <c r="A152" s="105">
        <v>1929</v>
      </c>
    </row>
    <row r="153" spans="1:1" x14ac:dyDescent="0.25">
      <c r="A153" s="105">
        <v>2122</v>
      </c>
    </row>
    <row r="154" spans="1:1" x14ac:dyDescent="0.25">
      <c r="A154" s="28" t="s">
        <v>1667</v>
      </c>
    </row>
    <row r="155" spans="1:1" x14ac:dyDescent="0.25">
      <c r="A155" s="105">
        <v>2015</v>
      </c>
    </row>
    <row r="156" spans="1:1" x14ac:dyDescent="0.25">
      <c r="A156" s="105">
        <v>2156</v>
      </c>
    </row>
    <row r="157" spans="1:1" x14ac:dyDescent="0.25">
      <c r="A157" s="28" t="s">
        <v>289</v>
      </c>
    </row>
    <row r="158" spans="1:1" x14ac:dyDescent="0.25">
      <c r="A158" s="105">
        <v>237</v>
      </c>
    </row>
    <row r="159" spans="1:1" x14ac:dyDescent="0.25">
      <c r="A159" s="105">
        <v>238</v>
      </c>
    </row>
    <row r="160" spans="1:1" x14ac:dyDescent="0.25">
      <c r="A160" s="105">
        <v>239</v>
      </c>
    </row>
    <row r="161" spans="1:1" x14ac:dyDescent="0.25">
      <c r="A161" s="105">
        <v>656</v>
      </c>
    </row>
    <row r="162" spans="1:1" x14ac:dyDescent="0.25">
      <c r="A162" s="105">
        <v>657</v>
      </c>
    </row>
    <row r="163" spans="1:1" x14ac:dyDescent="0.25">
      <c r="A163" s="105">
        <v>869</v>
      </c>
    </row>
    <row r="164" spans="1:1" x14ac:dyDescent="0.25">
      <c r="A164" s="105">
        <v>1671</v>
      </c>
    </row>
    <row r="165" spans="1:1" x14ac:dyDescent="0.25">
      <c r="A165" s="105">
        <v>2104</v>
      </c>
    </row>
    <row r="166" spans="1:1" x14ac:dyDescent="0.25">
      <c r="A166" s="105">
        <v>2139</v>
      </c>
    </row>
    <row r="167" spans="1:1" x14ac:dyDescent="0.25">
      <c r="A167" s="28" t="s">
        <v>26</v>
      </c>
    </row>
    <row r="168" spans="1:1" x14ac:dyDescent="0.25">
      <c r="A168" s="105">
        <v>8</v>
      </c>
    </row>
    <row r="169" spans="1:1" x14ac:dyDescent="0.25">
      <c r="A169" s="105">
        <v>9</v>
      </c>
    </row>
    <row r="170" spans="1:1" x14ac:dyDescent="0.25">
      <c r="A170" s="105">
        <v>10</v>
      </c>
    </row>
    <row r="171" spans="1:1" x14ac:dyDescent="0.25">
      <c r="A171" s="105">
        <v>11</v>
      </c>
    </row>
    <row r="172" spans="1:1" x14ac:dyDescent="0.25">
      <c r="A172" s="105">
        <v>12</v>
      </c>
    </row>
    <row r="173" spans="1:1" x14ac:dyDescent="0.25">
      <c r="A173" s="105">
        <v>50</v>
      </c>
    </row>
    <row r="174" spans="1:1" x14ac:dyDescent="0.25">
      <c r="A174" s="105">
        <v>51</v>
      </c>
    </row>
    <row r="175" spans="1:1" x14ac:dyDescent="0.25">
      <c r="A175" s="105">
        <v>69</v>
      </c>
    </row>
    <row r="176" spans="1:1" x14ac:dyDescent="0.25">
      <c r="A176" s="105">
        <v>174</v>
      </c>
    </row>
    <row r="177" spans="1:1" x14ac:dyDescent="0.25">
      <c r="A177" s="105">
        <v>175</v>
      </c>
    </row>
    <row r="178" spans="1:1" x14ac:dyDescent="0.25">
      <c r="A178" s="105">
        <v>176</v>
      </c>
    </row>
    <row r="179" spans="1:1" x14ac:dyDescent="0.25">
      <c r="A179" s="105">
        <v>188</v>
      </c>
    </row>
    <row r="180" spans="1:1" x14ac:dyDescent="0.25">
      <c r="A180" s="105">
        <v>200</v>
      </c>
    </row>
    <row r="181" spans="1:1" x14ac:dyDescent="0.25">
      <c r="A181" s="105">
        <v>201</v>
      </c>
    </row>
    <row r="182" spans="1:1" x14ac:dyDescent="0.25">
      <c r="A182" s="105">
        <v>202</v>
      </c>
    </row>
    <row r="183" spans="1:1" x14ac:dyDescent="0.25">
      <c r="A183" s="105">
        <v>203</v>
      </c>
    </row>
    <row r="184" spans="1:1" x14ac:dyDescent="0.25">
      <c r="A184" s="105">
        <v>204</v>
      </c>
    </row>
    <row r="185" spans="1:1" x14ac:dyDescent="0.25">
      <c r="A185" s="105">
        <v>216</v>
      </c>
    </row>
    <row r="186" spans="1:1" x14ac:dyDescent="0.25">
      <c r="A186" s="105">
        <v>227</v>
      </c>
    </row>
    <row r="187" spans="1:1" x14ac:dyDescent="0.25">
      <c r="A187" s="105">
        <v>232</v>
      </c>
    </row>
    <row r="188" spans="1:1" x14ac:dyDescent="0.25">
      <c r="A188" s="105">
        <v>233</v>
      </c>
    </row>
    <row r="189" spans="1:1" x14ac:dyDescent="0.25">
      <c r="A189" s="105">
        <v>234</v>
      </c>
    </row>
    <row r="190" spans="1:1" x14ac:dyDescent="0.25">
      <c r="A190" s="105">
        <v>240</v>
      </c>
    </row>
    <row r="191" spans="1:1" x14ac:dyDescent="0.25">
      <c r="A191" s="105">
        <v>241</v>
      </c>
    </row>
    <row r="192" spans="1:1" x14ac:dyDescent="0.25">
      <c r="A192" s="105">
        <v>242</v>
      </c>
    </row>
    <row r="193" spans="1:1" x14ac:dyDescent="0.25">
      <c r="A193" s="105">
        <v>286</v>
      </c>
    </row>
    <row r="194" spans="1:1" x14ac:dyDescent="0.25">
      <c r="A194" s="105">
        <v>348</v>
      </c>
    </row>
    <row r="195" spans="1:1" x14ac:dyDescent="0.25">
      <c r="A195" s="105">
        <v>349</v>
      </c>
    </row>
    <row r="196" spans="1:1" x14ac:dyDescent="0.25">
      <c r="A196" s="105">
        <v>350</v>
      </c>
    </row>
    <row r="197" spans="1:1" x14ac:dyDescent="0.25">
      <c r="A197" s="105">
        <v>351</v>
      </c>
    </row>
    <row r="198" spans="1:1" x14ac:dyDescent="0.25">
      <c r="A198" s="105">
        <v>352</v>
      </c>
    </row>
    <row r="199" spans="1:1" x14ac:dyDescent="0.25">
      <c r="A199" s="105">
        <v>353</v>
      </c>
    </row>
    <row r="200" spans="1:1" x14ac:dyDescent="0.25">
      <c r="A200" s="105">
        <v>362</v>
      </c>
    </row>
    <row r="201" spans="1:1" x14ac:dyDescent="0.25">
      <c r="A201" s="105">
        <v>363</v>
      </c>
    </row>
    <row r="202" spans="1:1" x14ac:dyDescent="0.25">
      <c r="A202" s="105">
        <v>364</v>
      </c>
    </row>
    <row r="203" spans="1:1" x14ac:dyDescent="0.25">
      <c r="A203" s="105">
        <v>372</v>
      </c>
    </row>
    <row r="204" spans="1:1" x14ac:dyDescent="0.25">
      <c r="A204" s="105">
        <v>377</v>
      </c>
    </row>
    <row r="205" spans="1:1" x14ac:dyDescent="0.25">
      <c r="A205" s="105">
        <v>378</v>
      </c>
    </row>
    <row r="206" spans="1:1" x14ac:dyDescent="0.25">
      <c r="A206" s="105">
        <v>379</v>
      </c>
    </row>
    <row r="207" spans="1:1" x14ac:dyDescent="0.25">
      <c r="A207" s="105">
        <v>380</v>
      </c>
    </row>
    <row r="208" spans="1:1" x14ac:dyDescent="0.25">
      <c r="A208" s="105">
        <v>381</v>
      </c>
    </row>
    <row r="209" spans="1:1" x14ac:dyDescent="0.25">
      <c r="A209" s="105">
        <v>382</v>
      </c>
    </row>
    <row r="210" spans="1:1" x14ac:dyDescent="0.25">
      <c r="A210" s="105">
        <v>383</v>
      </c>
    </row>
    <row r="211" spans="1:1" x14ac:dyDescent="0.25">
      <c r="A211" s="105">
        <v>384</v>
      </c>
    </row>
    <row r="212" spans="1:1" x14ac:dyDescent="0.25">
      <c r="A212" s="105">
        <v>385</v>
      </c>
    </row>
    <row r="213" spans="1:1" x14ac:dyDescent="0.25">
      <c r="A213" s="105">
        <v>386</v>
      </c>
    </row>
    <row r="214" spans="1:1" x14ac:dyDescent="0.25">
      <c r="A214" s="105">
        <v>387</v>
      </c>
    </row>
    <row r="215" spans="1:1" x14ac:dyDescent="0.25">
      <c r="A215" s="105">
        <v>388</v>
      </c>
    </row>
    <row r="216" spans="1:1" x14ac:dyDescent="0.25">
      <c r="A216" s="105">
        <v>389</v>
      </c>
    </row>
    <row r="217" spans="1:1" x14ac:dyDescent="0.25">
      <c r="A217" s="105">
        <v>390</v>
      </c>
    </row>
    <row r="218" spans="1:1" x14ac:dyDescent="0.25">
      <c r="A218" s="105">
        <v>391</v>
      </c>
    </row>
    <row r="219" spans="1:1" x14ac:dyDescent="0.25">
      <c r="A219" s="105">
        <v>442</v>
      </c>
    </row>
    <row r="220" spans="1:1" x14ac:dyDescent="0.25">
      <c r="A220" s="105">
        <v>443</v>
      </c>
    </row>
    <row r="221" spans="1:1" x14ac:dyDescent="0.25">
      <c r="A221" s="105">
        <v>444</v>
      </c>
    </row>
    <row r="222" spans="1:1" x14ac:dyDescent="0.25">
      <c r="A222" s="105">
        <v>445</v>
      </c>
    </row>
    <row r="223" spans="1:1" x14ac:dyDescent="0.25">
      <c r="A223" s="105">
        <v>570</v>
      </c>
    </row>
    <row r="224" spans="1:1" x14ac:dyDescent="0.25">
      <c r="A224" s="105">
        <v>571</v>
      </c>
    </row>
    <row r="225" spans="1:1" x14ac:dyDescent="0.25">
      <c r="A225" s="105">
        <v>572</v>
      </c>
    </row>
    <row r="226" spans="1:1" x14ac:dyDescent="0.25">
      <c r="A226" s="105">
        <v>573</v>
      </c>
    </row>
    <row r="227" spans="1:1" x14ac:dyDescent="0.25">
      <c r="A227" s="105">
        <v>574</v>
      </c>
    </row>
    <row r="228" spans="1:1" x14ac:dyDescent="0.25">
      <c r="A228" s="105">
        <v>575</v>
      </c>
    </row>
    <row r="229" spans="1:1" x14ac:dyDescent="0.25">
      <c r="A229" s="105">
        <v>580</v>
      </c>
    </row>
    <row r="230" spans="1:1" x14ac:dyDescent="0.25">
      <c r="A230" s="105">
        <v>581</v>
      </c>
    </row>
    <row r="231" spans="1:1" x14ac:dyDescent="0.25">
      <c r="A231" s="105">
        <v>582</v>
      </c>
    </row>
    <row r="232" spans="1:1" x14ac:dyDescent="0.25">
      <c r="A232" s="105">
        <v>583</v>
      </c>
    </row>
    <row r="233" spans="1:1" x14ac:dyDescent="0.25">
      <c r="A233" s="105">
        <v>584</v>
      </c>
    </row>
    <row r="234" spans="1:1" x14ac:dyDescent="0.25">
      <c r="A234" s="105">
        <v>585</v>
      </c>
    </row>
    <row r="235" spans="1:1" x14ac:dyDescent="0.25">
      <c r="A235" s="105">
        <v>595</v>
      </c>
    </row>
    <row r="236" spans="1:1" x14ac:dyDescent="0.25">
      <c r="A236" s="105">
        <v>596</v>
      </c>
    </row>
    <row r="237" spans="1:1" x14ac:dyDescent="0.25">
      <c r="A237" s="105">
        <v>597</v>
      </c>
    </row>
    <row r="238" spans="1:1" x14ac:dyDescent="0.25">
      <c r="A238" s="105">
        <v>598</v>
      </c>
    </row>
    <row r="239" spans="1:1" x14ac:dyDescent="0.25">
      <c r="A239" s="105">
        <v>599</v>
      </c>
    </row>
    <row r="240" spans="1:1" x14ac:dyDescent="0.25">
      <c r="A240" s="105">
        <v>600</v>
      </c>
    </row>
    <row r="241" spans="1:1" x14ac:dyDescent="0.25">
      <c r="A241" s="105">
        <v>601</v>
      </c>
    </row>
    <row r="242" spans="1:1" x14ac:dyDescent="0.25">
      <c r="A242" s="105">
        <v>602</v>
      </c>
    </row>
    <row r="243" spans="1:1" x14ac:dyDescent="0.25">
      <c r="A243" s="105">
        <v>603</v>
      </c>
    </row>
    <row r="244" spans="1:1" x14ac:dyDescent="0.25">
      <c r="A244" s="105">
        <v>604</v>
      </c>
    </row>
    <row r="245" spans="1:1" x14ac:dyDescent="0.25">
      <c r="A245" s="105">
        <v>605</v>
      </c>
    </row>
    <row r="246" spans="1:1" x14ac:dyDescent="0.25">
      <c r="A246" s="105">
        <v>606</v>
      </c>
    </row>
    <row r="247" spans="1:1" x14ac:dyDescent="0.25">
      <c r="A247" s="105">
        <v>607</v>
      </c>
    </row>
    <row r="248" spans="1:1" x14ac:dyDescent="0.25">
      <c r="A248" s="105">
        <v>608</v>
      </c>
    </row>
    <row r="249" spans="1:1" x14ac:dyDescent="0.25">
      <c r="A249" s="105">
        <v>609</v>
      </c>
    </row>
    <row r="250" spans="1:1" x14ac:dyDescent="0.25">
      <c r="A250" s="105">
        <v>610</v>
      </c>
    </row>
    <row r="251" spans="1:1" x14ac:dyDescent="0.25">
      <c r="A251" s="105">
        <v>611</v>
      </c>
    </row>
    <row r="252" spans="1:1" x14ac:dyDescent="0.25">
      <c r="A252" s="105">
        <v>612</v>
      </c>
    </row>
    <row r="253" spans="1:1" x14ac:dyDescent="0.25">
      <c r="A253" s="105">
        <v>613</v>
      </c>
    </row>
    <row r="254" spans="1:1" x14ac:dyDescent="0.25">
      <c r="A254" s="105">
        <v>614</v>
      </c>
    </row>
    <row r="255" spans="1:1" x14ac:dyDescent="0.25">
      <c r="A255" s="105">
        <v>615</v>
      </c>
    </row>
    <row r="256" spans="1:1" x14ac:dyDescent="0.25">
      <c r="A256" s="105">
        <v>616</v>
      </c>
    </row>
    <row r="257" spans="1:1" x14ac:dyDescent="0.25">
      <c r="A257" s="105">
        <v>617</v>
      </c>
    </row>
    <row r="258" spans="1:1" x14ac:dyDescent="0.25">
      <c r="A258" s="105">
        <v>618</v>
      </c>
    </row>
    <row r="259" spans="1:1" x14ac:dyDescent="0.25">
      <c r="A259" s="105">
        <v>619</v>
      </c>
    </row>
    <row r="260" spans="1:1" x14ac:dyDescent="0.25">
      <c r="A260" s="105">
        <v>620</v>
      </c>
    </row>
    <row r="261" spans="1:1" x14ac:dyDescent="0.25">
      <c r="A261" s="105">
        <v>621</v>
      </c>
    </row>
    <row r="262" spans="1:1" x14ac:dyDescent="0.25">
      <c r="A262" s="105">
        <v>622</v>
      </c>
    </row>
    <row r="263" spans="1:1" x14ac:dyDescent="0.25">
      <c r="A263" s="105">
        <v>623</v>
      </c>
    </row>
    <row r="264" spans="1:1" x14ac:dyDescent="0.25">
      <c r="A264" s="105">
        <v>624</v>
      </c>
    </row>
    <row r="265" spans="1:1" x14ac:dyDescent="0.25">
      <c r="A265" s="105">
        <v>625</v>
      </c>
    </row>
    <row r="266" spans="1:1" x14ac:dyDescent="0.25">
      <c r="A266" s="105">
        <v>626</v>
      </c>
    </row>
    <row r="267" spans="1:1" x14ac:dyDescent="0.25">
      <c r="A267" s="105">
        <v>627</v>
      </c>
    </row>
    <row r="268" spans="1:1" x14ac:dyDescent="0.25">
      <c r="A268" s="105">
        <v>628</v>
      </c>
    </row>
    <row r="269" spans="1:1" x14ac:dyDescent="0.25">
      <c r="A269" s="105">
        <v>629</v>
      </c>
    </row>
    <row r="270" spans="1:1" x14ac:dyDescent="0.25">
      <c r="A270" s="105">
        <v>659</v>
      </c>
    </row>
    <row r="271" spans="1:1" x14ac:dyDescent="0.25">
      <c r="A271" s="105">
        <v>665</v>
      </c>
    </row>
    <row r="272" spans="1:1" x14ac:dyDescent="0.25">
      <c r="A272" s="105">
        <v>666</v>
      </c>
    </row>
    <row r="273" spans="1:1" x14ac:dyDescent="0.25">
      <c r="A273" s="105">
        <v>667</v>
      </c>
    </row>
    <row r="274" spans="1:1" x14ac:dyDescent="0.25">
      <c r="A274" s="105">
        <v>668</v>
      </c>
    </row>
    <row r="275" spans="1:1" x14ac:dyDescent="0.25">
      <c r="A275" s="105">
        <v>669</v>
      </c>
    </row>
    <row r="276" spans="1:1" x14ac:dyDescent="0.25">
      <c r="A276" s="105">
        <v>676</v>
      </c>
    </row>
    <row r="277" spans="1:1" x14ac:dyDescent="0.25">
      <c r="A277" s="105">
        <v>677</v>
      </c>
    </row>
    <row r="278" spans="1:1" x14ac:dyDescent="0.25">
      <c r="A278" s="105">
        <v>678</v>
      </c>
    </row>
    <row r="279" spans="1:1" x14ac:dyDescent="0.25">
      <c r="A279" s="105">
        <v>679</v>
      </c>
    </row>
    <row r="280" spans="1:1" x14ac:dyDescent="0.25">
      <c r="A280" s="105">
        <v>680</v>
      </c>
    </row>
    <row r="281" spans="1:1" x14ac:dyDescent="0.25">
      <c r="A281" s="105">
        <v>681</v>
      </c>
    </row>
    <row r="282" spans="1:1" x14ac:dyDescent="0.25">
      <c r="A282" s="105">
        <v>682</v>
      </c>
    </row>
    <row r="283" spans="1:1" x14ac:dyDescent="0.25">
      <c r="A283" s="105">
        <v>684</v>
      </c>
    </row>
    <row r="284" spans="1:1" x14ac:dyDescent="0.25">
      <c r="A284" s="105">
        <v>690</v>
      </c>
    </row>
    <row r="285" spans="1:1" x14ac:dyDescent="0.25">
      <c r="A285" s="105">
        <v>809</v>
      </c>
    </row>
    <row r="286" spans="1:1" x14ac:dyDescent="0.25">
      <c r="A286" s="105">
        <v>811</v>
      </c>
    </row>
    <row r="287" spans="1:1" x14ac:dyDescent="0.25">
      <c r="A287" s="105">
        <v>812</v>
      </c>
    </row>
    <row r="288" spans="1:1" x14ac:dyDescent="0.25">
      <c r="A288" s="105">
        <v>813</v>
      </c>
    </row>
    <row r="289" spans="1:1" x14ac:dyDescent="0.25">
      <c r="A289" s="105">
        <v>814</v>
      </c>
    </row>
    <row r="290" spans="1:1" x14ac:dyDescent="0.25">
      <c r="A290" s="105">
        <v>815</v>
      </c>
    </row>
    <row r="291" spans="1:1" x14ac:dyDescent="0.25">
      <c r="A291" s="105">
        <v>816</v>
      </c>
    </row>
    <row r="292" spans="1:1" x14ac:dyDescent="0.25">
      <c r="A292" s="105">
        <v>817</v>
      </c>
    </row>
    <row r="293" spans="1:1" x14ac:dyDescent="0.25">
      <c r="A293" s="105">
        <v>818</v>
      </c>
    </row>
    <row r="294" spans="1:1" x14ac:dyDescent="0.25">
      <c r="A294" s="105">
        <v>819</v>
      </c>
    </row>
    <row r="295" spans="1:1" x14ac:dyDescent="0.25">
      <c r="A295" s="105">
        <v>820</v>
      </c>
    </row>
    <row r="296" spans="1:1" x14ac:dyDescent="0.25">
      <c r="A296" s="105">
        <v>821</v>
      </c>
    </row>
    <row r="297" spans="1:1" x14ac:dyDescent="0.25">
      <c r="A297" s="105">
        <v>822</v>
      </c>
    </row>
    <row r="298" spans="1:1" x14ac:dyDescent="0.25">
      <c r="A298" s="105">
        <v>823</v>
      </c>
    </row>
    <row r="299" spans="1:1" x14ac:dyDescent="0.25">
      <c r="A299" s="105">
        <v>824</v>
      </c>
    </row>
    <row r="300" spans="1:1" x14ac:dyDescent="0.25">
      <c r="A300" s="105">
        <v>825</v>
      </c>
    </row>
    <row r="301" spans="1:1" x14ac:dyDescent="0.25">
      <c r="A301" s="105">
        <v>826</v>
      </c>
    </row>
    <row r="302" spans="1:1" x14ac:dyDescent="0.25">
      <c r="A302" s="105">
        <v>827</v>
      </c>
    </row>
    <row r="303" spans="1:1" x14ac:dyDescent="0.25">
      <c r="A303" s="105">
        <v>828</v>
      </c>
    </row>
    <row r="304" spans="1:1" x14ac:dyDescent="0.25">
      <c r="A304" s="105">
        <v>829</v>
      </c>
    </row>
    <row r="305" spans="1:1" x14ac:dyDescent="0.25">
      <c r="A305" s="105">
        <v>830</v>
      </c>
    </row>
    <row r="306" spans="1:1" x14ac:dyDescent="0.25">
      <c r="A306" s="105">
        <v>831</v>
      </c>
    </row>
    <row r="307" spans="1:1" x14ac:dyDescent="0.25">
      <c r="A307" s="105">
        <v>832</v>
      </c>
    </row>
    <row r="308" spans="1:1" x14ac:dyDescent="0.25">
      <c r="A308" s="105">
        <v>833</v>
      </c>
    </row>
    <row r="309" spans="1:1" x14ac:dyDescent="0.25">
      <c r="A309" s="105">
        <v>834</v>
      </c>
    </row>
    <row r="310" spans="1:1" x14ac:dyDescent="0.25">
      <c r="A310" s="105">
        <v>835</v>
      </c>
    </row>
    <row r="311" spans="1:1" x14ac:dyDescent="0.25">
      <c r="A311" s="105">
        <v>836</v>
      </c>
    </row>
    <row r="312" spans="1:1" x14ac:dyDescent="0.25">
      <c r="A312" s="105">
        <v>837</v>
      </c>
    </row>
    <row r="313" spans="1:1" x14ac:dyDescent="0.25">
      <c r="A313" s="105">
        <v>838</v>
      </c>
    </row>
    <row r="314" spans="1:1" x14ac:dyDescent="0.25">
      <c r="A314" s="105">
        <v>839</v>
      </c>
    </row>
    <row r="315" spans="1:1" x14ac:dyDescent="0.25">
      <c r="A315" s="105">
        <v>840</v>
      </c>
    </row>
    <row r="316" spans="1:1" x14ac:dyDescent="0.25">
      <c r="A316" s="105">
        <v>841</v>
      </c>
    </row>
    <row r="317" spans="1:1" x14ac:dyDescent="0.25">
      <c r="A317" s="105">
        <v>851</v>
      </c>
    </row>
    <row r="318" spans="1:1" x14ac:dyDescent="0.25">
      <c r="A318" s="105">
        <v>852</v>
      </c>
    </row>
    <row r="319" spans="1:1" x14ac:dyDescent="0.25">
      <c r="A319" s="105">
        <v>853</v>
      </c>
    </row>
    <row r="320" spans="1:1" x14ac:dyDescent="0.25">
      <c r="A320" s="105">
        <v>854</v>
      </c>
    </row>
    <row r="321" spans="1:1" x14ac:dyDescent="0.25">
      <c r="A321" s="105">
        <v>855</v>
      </c>
    </row>
    <row r="322" spans="1:1" x14ac:dyDescent="0.25">
      <c r="A322" s="105">
        <v>856</v>
      </c>
    </row>
    <row r="323" spans="1:1" x14ac:dyDescent="0.25">
      <c r="A323" s="105">
        <v>857</v>
      </c>
    </row>
    <row r="324" spans="1:1" x14ac:dyDescent="0.25">
      <c r="A324" s="105">
        <v>858</v>
      </c>
    </row>
    <row r="325" spans="1:1" x14ac:dyDescent="0.25">
      <c r="A325" s="105">
        <v>859</v>
      </c>
    </row>
    <row r="326" spans="1:1" x14ac:dyDescent="0.25">
      <c r="A326" s="105">
        <v>916</v>
      </c>
    </row>
    <row r="327" spans="1:1" x14ac:dyDescent="0.25">
      <c r="A327" s="105">
        <v>917</v>
      </c>
    </row>
    <row r="328" spans="1:1" x14ac:dyDescent="0.25">
      <c r="A328" s="105">
        <v>942</v>
      </c>
    </row>
    <row r="329" spans="1:1" x14ac:dyDescent="0.25">
      <c r="A329" s="105">
        <v>948</v>
      </c>
    </row>
    <row r="330" spans="1:1" x14ac:dyDescent="0.25">
      <c r="A330" s="105">
        <v>949</v>
      </c>
    </row>
    <row r="331" spans="1:1" x14ac:dyDescent="0.25">
      <c r="A331" s="105">
        <v>951</v>
      </c>
    </row>
    <row r="332" spans="1:1" x14ac:dyDescent="0.25">
      <c r="A332" s="105">
        <v>954</v>
      </c>
    </row>
    <row r="333" spans="1:1" x14ac:dyDescent="0.25">
      <c r="A333" s="105">
        <v>1068</v>
      </c>
    </row>
    <row r="334" spans="1:1" x14ac:dyDescent="0.25">
      <c r="A334" s="105">
        <v>1069</v>
      </c>
    </row>
    <row r="335" spans="1:1" x14ac:dyDescent="0.25">
      <c r="A335" s="105">
        <v>1070</v>
      </c>
    </row>
    <row r="336" spans="1:1" x14ac:dyDescent="0.25">
      <c r="A336" s="105">
        <v>1071</v>
      </c>
    </row>
    <row r="337" spans="1:1" x14ac:dyDescent="0.25">
      <c r="A337" s="105">
        <v>1072</v>
      </c>
    </row>
    <row r="338" spans="1:1" x14ac:dyDescent="0.25">
      <c r="A338" s="105">
        <v>1073</v>
      </c>
    </row>
    <row r="339" spans="1:1" x14ac:dyDescent="0.25">
      <c r="A339" s="105">
        <v>1074</v>
      </c>
    </row>
    <row r="340" spans="1:1" x14ac:dyDescent="0.25">
      <c r="A340" s="105">
        <v>1075</v>
      </c>
    </row>
    <row r="341" spans="1:1" x14ac:dyDescent="0.25">
      <c r="A341" s="105">
        <v>1076</v>
      </c>
    </row>
    <row r="342" spans="1:1" x14ac:dyDescent="0.25">
      <c r="A342" s="105">
        <v>1077</v>
      </c>
    </row>
    <row r="343" spans="1:1" x14ac:dyDescent="0.25">
      <c r="A343" s="105">
        <v>1078</v>
      </c>
    </row>
    <row r="344" spans="1:1" x14ac:dyDescent="0.25">
      <c r="A344" s="105">
        <v>1079</v>
      </c>
    </row>
    <row r="345" spans="1:1" x14ac:dyDescent="0.25">
      <c r="A345" s="105">
        <v>1080</v>
      </c>
    </row>
    <row r="346" spans="1:1" x14ac:dyDescent="0.25">
      <c r="A346" s="105">
        <v>1081</v>
      </c>
    </row>
    <row r="347" spans="1:1" x14ac:dyDescent="0.25">
      <c r="A347" s="105">
        <v>1082</v>
      </c>
    </row>
    <row r="348" spans="1:1" x14ac:dyDescent="0.25">
      <c r="A348" s="105">
        <v>1083</v>
      </c>
    </row>
    <row r="349" spans="1:1" x14ac:dyDescent="0.25">
      <c r="A349" s="105">
        <v>1084</v>
      </c>
    </row>
    <row r="350" spans="1:1" x14ac:dyDescent="0.25">
      <c r="A350" s="105">
        <v>1085</v>
      </c>
    </row>
    <row r="351" spans="1:1" x14ac:dyDescent="0.25">
      <c r="A351" s="105">
        <v>1086</v>
      </c>
    </row>
    <row r="352" spans="1:1" x14ac:dyDescent="0.25">
      <c r="A352" s="105">
        <v>1087</v>
      </c>
    </row>
    <row r="353" spans="1:1" x14ac:dyDescent="0.25">
      <c r="A353" s="105">
        <v>1088</v>
      </c>
    </row>
    <row r="354" spans="1:1" x14ac:dyDescent="0.25">
      <c r="A354" s="105">
        <v>1089</v>
      </c>
    </row>
    <row r="355" spans="1:1" x14ac:dyDescent="0.25">
      <c r="A355" s="105">
        <v>1090</v>
      </c>
    </row>
    <row r="356" spans="1:1" x14ac:dyDescent="0.25">
      <c r="A356" s="105">
        <v>1091</v>
      </c>
    </row>
    <row r="357" spans="1:1" x14ac:dyDescent="0.25">
      <c r="A357" s="105">
        <v>1094</v>
      </c>
    </row>
    <row r="358" spans="1:1" x14ac:dyDescent="0.25">
      <c r="A358" s="105">
        <v>1149</v>
      </c>
    </row>
    <row r="359" spans="1:1" x14ac:dyDescent="0.25">
      <c r="A359" s="105">
        <v>1150</v>
      </c>
    </row>
    <row r="360" spans="1:1" x14ac:dyDescent="0.25">
      <c r="A360" s="105">
        <v>1151</v>
      </c>
    </row>
    <row r="361" spans="1:1" x14ac:dyDescent="0.25">
      <c r="A361" s="105">
        <v>1152</v>
      </c>
    </row>
    <row r="362" spans="1:1" x14ac:dyDescent="0.25">
      <c r="A362" s="105">
        <v>1153</v>
      </c>
    </row>
    <row r="363" spans="1:1" x14ac:dyDescent="0.25">
      <c r="A363" s="105">
        <v>1154</v>
      </c>
    </row>
    <row r="364" spans="1:1" x14ac:dyDescent="0.25">
      <c r="A364" s="105">
        <v>1155</v>
      </c>
    </row>
    <row r="365" spans="1:1" x14ac:dyDescent="0.25">
      <c r="A365" s="105">
        <v>1156</v>
      </c>
    </row>
    <row r="366" spans="1:1" x14ac:dyDescent="0.25">
      <c r="A366" s="105">
        <v>1157</v>
      </c>
    </row>
    <row r="367" spans="1:1" x14ac:dyDescent="0.25">
      <c r="A367" s="105">
        <v>1664</v>
      </c>
    </row>
    <row r="368" spans="1:1" x14ac:dyDescent="0.25">
      <c r="A368" s="105">
        <v>1665</v>
      </c>
    </row>
    <row r="369" spans="1:1" x14ac:dyDescent="0.25">
      <c r="A369" s="105">
        <v>1666</v>
      </c>
    </row>
    <row r="370" spans="1:1" x14ac:dyDescent="0.25">
      <c r="A370" s="105">
        <v>1667</v>
      </c>
    </row>
    <row r="371" spans="1:1" x14ac:dyDescent="0.25">
      <c r="A371" s="105">
        <v>1668</v>
      </c>
    </row>
    <row r="372" spans="1:1" x14ac:dyDescent="0.25">
      <c r="A372" s="105">
        <v>1669</v>
      </c>
    </row>
    <row r="373" spans="1:1" x14ac:dyDescent="0.25">
      <c r="A373" s="105">
        <v>1670</v>
      </c>
    </row>
    <row r="374" spans="1:1" x14ac:dyDescent="0.25">
      <c r="A374" s="105">
        <v>1672</v>
      </c>
    </row>
    <row r="375" spans="1:1" x14ac:dyDescent="0.25">
      <c r="A375" s="105">
        <v>1673</v>
      </c>
    </row>
    <row r="376" spans="1:1" x14ac:dyDescent="0.25">
      <c r="A376" s="105">
        <v>1674</v>
      </c>
    </row>
    <row r="377" spans="1:1" x14ac:dyDescent="0.25">
      <c r="A377" s="105">
        <v>1675</v>
      </c>
    </row>
    <row r="378" spans="1:1" x14ac:dyDescent="0.25">
      <c r="A378" s="105">
        <v>1676</v>
      </c>
    </row>
    <row r="379" spans="1:1" x14ac:dyDescent="0.25">
      <c r="A379" s="105">
        <v>1677</v>
      </c>
    </row>
    <row r="380" spans="1:1" x14ac:dyDescent="0.25">
      <c r="A380" s="105">
        <v>1678</v>
      </c>
    </row>
    <row r="381" spans="1:1" x14ac:dyDescent="0.25">
      <c r="A381" s="105">
        <v>1679</v>
      </c>
    </row>
    <row r="382" spans="1:1" x14ac:dyDescent="0.25">
      <c r="A382" s="105">
        <v>1680</v>
      </c>
    </row>
    <row r="383" spans="1:1" x14ac:dyDescent="0.25">
      <c r="A383" s="105">
        <v>1681</v>
      </c>
    </row>
    <row r="384" spans="1:1" x14ac:dyDescent="0.25">
      <c r="A384" s="105">
        <v>1682</v>
      </c>
    </row>
    <row r="385" spans="1:1" x14ac:dyDescent="0.25">
      <c r="A385" s="105">
        <v>1683</v>
      </c>
    </row>
    <row r="386" spans="1:1" x14ac:dyDescent="0.25">
      <c r="A386" s="105">
        <v>1741</v>
      </c>
    </row>
    <row r="387" spans="1:1" x14ac:dyDescent="0.25">
      <c r="A387" s="105">
        <v>1742</v>
      </c>
    </row>
    <row r="388" spans="1:1" x14ac:dyDescent="0.25">
      <c r="A388" s="105">
        <v>1743</v>
      </c>
    </row>
    <row r="389" spans="1:1" x14ac:dyDescent="0.25">
      <c r="A389" s="105">
        <v>1744</v>
      </c>
    </row>
    <row r="390" spans="1:1" x14ac:dyDescent="0.25">
      <c r="A390" s="105">
        <v>1746</v>
      </c>
    </row>
    <row r="391" spans="1:1" x14ac:dyDescent="0.25">
      <c r="A391" s="105">
        <v>1747</v>
      </c>
    </row>
    <row r="392" spans="1:1" x14ac:dyDescent="0.25">
      <c r="A392" s="28" t="s">
        <v>788</v>
      </c>
    </row>
    <row r="393" spans="1:1" x14ac:dyDescent="0.25">
      <c r="A393" s="105">
        <v>705</v>
      </c>
    </row>
    <row r="394" spans="1:1" x14ac:dyDescent="0.25">
      <c r="A394" s="105">
        <v>706</v>
      </c>
    </row>
    <row r="395" spans="1:1" x14ac:dyDescent="0.25">
      <c r="A395" s="105">
        <v>707</v>
      </c>
    </row>
    <row r="396" spans="1:1" x14ac:dyDescent="0.25">
      <c r="A396" s="28" t="s">
        <v>1070</v>
      </c>
    </row>
    <row r="397" spans="1:1" x14ac:dyDescent="0.25">
      <c r="A397" s="105">
        <v>1092</v>
      </c>
    </row>
    <row r="398" spans="1:1" x14ac:dyDescent="0.25">
      <c r="A398" s="105">
        <v>1093</v>
      </c>
    </row>
    <row r="399" spans="1:1" x14ac:dyDescent="0.25">
      <c r="A399" s="105">
        <v>1095</v>
      </c>
    </row>
    <row r="400" spans="1:1" x14ac:dyDescent="0.25">
      <c r="A400" s="105">
        <v>1096</v>
      </c>
    </row>
    <row r="401" spans="1:1" x14ac:dyDescent="0.25">
      <c r="A401" s="105">
        <v>1097</v>
      </c>
    </row>
    <row r="402" spans="1:1" x14ac:dyDescent="0.25">
      <c r="A402" s="105">
        <v>1098</v>
      </c>
    </row>
    <row r="403" spans="1:1" x14ac:dyDescent="0.25">
      <c r="A403" s="105">
        <v>1099</v>
      </c>
    </row>
    <row r="404" spans="1:1" x14ac:dyDescent="0.25">
      <c r="A404" s="105">
        <v>1100</v>
      </c>
    </row>
    <row r="405" spans="1:1" x14ac:dyDescent="0.25">
      <c r="A405" s="105">
        <v>1101</v>
      </c>
    </row>
    <row r="406" spans="1:1" x14ac:dyDescent="0.25">
      <c r="A406" s="105">
        <v>1102</v>
      </c>
    </row>
    <row r="407" spans="1:1" x14ac:dyDescent="0.25">
      <c r="A407" s="105">
        <v>1103</v>
      </c>
    </row>
    <row r="408" spans="1:1" x14ac:dyDescent="0.25">
      <c r="A408" s="105">
        <v>1104</v>
      </c>
    </row>
    <row r="409" spans="1:1" x14ac:dyDescent="0.25">
      <c r="A409" s="105">
        <v>1105</v>
      </c>
    </row>
    <row r="410" spans="1:1" x14ac:dyDescent="0.25">
      <c r="A410" s="105">
        <v>1106</v>
      </c>
    </row>
    <row r="411" spans="1:1" x14ac:dyDescent="0.25">
      <c r="A411" s="105">
        <v>1107</v>
      </c>
    </row>
    <row r="412" spans="1:1" x14ac:dyDescent="0.25">
      <c r="A412" s="105">
        <v>1108</v>
      </c>
    </row>
    <row r="413" spans="1:1" x14ac:dyDescent="0.25">
      <c r="A413" s="105">
        <v>1109</v>
      </c>
    </row>
    <row r="414" spans="1:1" x14ac:dyDescent="0.25">
      <c r="A414" s="105">
        <v>1110</v>
      </c>
    </row>
    <row r="415" spans="1:1" x14ac:dyDescent="0.25">
      <c r="A415" s="105">
        <v>1111</v>
      </c>
    </row>
    <row r="416" spans="1:1" x14ac:dyDescent="0.25">
      <c r="A416" s="105">
        <v>1112</v>
      </c>
    </row>
    <row r="417" spans="1:1" x14ac:dyDescent="0.25">
      <c r="A417" s="105">
        <v>1113</v>
      </c>
    </row>
    <row r="418" spans="1:1" x14ac:dyDescent="0.25">
      <c r="A418" s="105">
        <v>1114</v>
      </c>
    </row>
    <row r="419" spans="1:1" x14ac:dyDescent="0.25">
      <c r="A419" s="105">
        <v>1115</v>
      </c>
    </row>
    <row r="420" spans="1:1" x14ac:dyDescent="0.25">
      <c r="A420" s="105">
        <v>1116</v>
      </c>
    </row>
    <row r="421" spans="1:1" x14ac:dyDescent="0.25">
      <c r="A421" s="105">
        <v>1117</v>
      </c>
    </row>
    <row r="422" spans="1:1" x14ac:dyDescent="0.25">
      <c r="A422" s="105">
        <v>1118</v>
      </c>
    </row>
    <row r="423" spans="1:1" x14ac:dyDescent="0.25">
      <c r="A423" s="105">
        <v>1119</v>
      </c>
    </row>
    <row r="424" spans="1:1" x14ac:dyDescent="0.25">
      <c r="A424" s="105">
        <v>1120</v>
      </c>
    </row>
    <row r="425" spans="1:1" x14ac:dyDescent="0.25">
      <c r="A425" s="105">
        <v>1121</v>
      </c>
    </row>
    <row r="426" spans="1:1" x14ac:dyDescent="0.25">
      <c r="A426" s="105">
        <v>1122</v>
      </c>
    </row>
    <row r="427" spans="1:1" x14ac:dyDescent="0.25">
      <c r="A427" s="105">
        <v>1123</v>
      </c>
    </row>
    <row r="428" spans="1:1" x14ac:dyDescent="0.25">
      <c r="A428" s="105">
        <v>1124</v>
      </c>
    </row>
    <row r="429" spans="1:1" x14ac:dyDescent="0.25">
      <c r="A429" s="105">
        <v>1125</v>
      </c>
    </row>
    <row r="430" spans="1:1" x14ac:dyDescent="0.25">
      <c r="A430" s="105">
        <v>1127</v>
      </c>
    </row>
    <row r="431" spans="1:1" x14ac:dyDescent="0.25">
      <c r="A431" s="105">
        <v>1128</v>
      </c>
    </row>
    <row r="432" spans="1:1" x14ac:dyDescent="0.25">
      <c r="A432" s="105">
        <v>1129</v>
      </c>
    </row>
    <row r="433" spans="1:1" x14ac:dyDescent="0.25">
      <c r="A433" s="105">
        <v>1130</v>
      </c>
    </row>
    <row r="434" spans="1:1" x14ac:dyDescent="0.25">
      <c r="A434" s="105">
        <v>1131</v>
      </c>
    </row>
    <row r="435" spans="1:1" x14ac:dyDescent="0.25">
      <c r="A435" s="105">
        <v>1132</v>
      </c>
    </row>
    <row r="436" spans="1:1" x14ac:dyDescent="0.25">
      <c r="A436" s="105">
        <v>1133</v>
      </c>
    </row>
    <row r="437" spans="1:1" x14ac:dyDescent="0.25">
      <c r="A437" s="105">
        <v>1134</v>
      </c>
    </row>
    <row r="438" spans="1:1" x14ac:dyDescent="0.25">
      <c r="A438" s="105">
        <v>1135</v>
      </c>
    </row>
    <row r="439" spans="1:1" x14ac:dyDescent="0.25">
      <c r="A439" s="105">
        <v>1136</v>
      </c>
    </row>
    <row r="440" spans="1:1" x14ac:dyDescent="0.25">
      <c r="A440" s="105">
        <v>1137</v>
      </c>
    </row>
    <row r="441" spans="1:1" x14ac:dyDescent="0.25">
      <c r="A441" s="105">
        <v>1138</v>
      </c>
    </row>
    <row r="442" spans="1:1" x14ac:dyDescent="0.25">
      <c r="A442" s="105">
        <v>1139</v>
      </c>
    </row>
    <row r="443" spans="1:1" x14ac:dyDescent="0.25">
      <c r="A443" s="105">
        <v>1140</v>
      </c>
    </row>
    <row r="444" spans="1:1" x14ac:dyDescent="0.25">
      <c r="A444" s="105">
        <v>1141</v>
      </c>
    </row>
    <row r="445" spans="1:1" x14ac:dyDescent="0.25">
      <c r="A445" s="105">
        <v>1142</v>
      </c>
    </row>
    <row r="446" spans="1:1" x14ac:dyDescent="0.25">
      <c r="A446" s="105">
        <v>1143</v>
      </c>
    </row>
    <row r="447" spans="1:1" x14ac:dyDescent="0.25">
      <c r="A447" s="105">
        <v>1144</v>
      </c>
    </row>
    <row r="448" spans="1:1" x14ac:dyDescent="0.25">
      <c r="A448" s="105">
        <v>1145</v>
      </c>
    </row>
    <row r="449" spans="1:1" x14ac:dyDescent="0.25">
      <c r="A449" s="105">
        <v>1146</v>
      </c>
    </row>
    <row r="450" spans="1:1" x14ac:dyDescent="0.25">
      <c r="A450" s="105">
        <v>1158</v>
      </c>
    </row>
    <row r="451" spans="1:1" x14ac:dyDescent="0.25">
      <c r="A451" s="105">
        <v>1159</v>
      </c>
    </row>
    <row r="452" spans="1:1" x14ac:dyDescent="0.25">
      <c r="A452" s="105">
        <v>1160</v>
      </c>
    </row>
    <row r="453" spans="1:1" x14ac:dyDescent="0.25">
      <c r="A453" s="105">
        <v>1161</v>
      </c>
    </row>
    <row r="454" spans="1:1" x14ac:dyDescent="0.25">
      <c r="A454" s="105">
        <v>1162</v>
      </c>
    </row>
    <row r="455" spans="1:1" x14ac:dyDescent="0.25">
      <c r="A455" s="105">
        <v>1163</v>
      </c>
    </row>
    <row r="456" spans="1:1" x14ac:dyDescent="0.25">
      <c r="A456" s="105">
        <v>1164</v>
      </c>
    </row>
    <row r="457" spans="1:1" x14ac:dyDescent="0.25">
      <c r="A457" s="105">
        <v>1165</v>
      </c>
    </row>
    <row r="458" spans="1:1" x14ac:dyDescent="0.25">
      <c r="A458" s="105">
        <v>1166</v>
      </c>
    </row>
    <row r="459" spans="1:1" x14ac:dyDescent="0.25">
      <c r="A459" s="105">
        <v>1167</v>
      </c>
    </row>
    <row r="460" spans="1:1" x14ac:dyDescent="0.25">
      <c r="A460" s="105">
        <v>1168</v>
      </c>
    </row>
    <row r="461" spans="1:1" x14ac:dyDescent="0.25">
      <c r="A461" s="105">
        <v>1169</v>
      </c>
    </row>
    <row r="462" spans="1:1" x14ac:dyDescent="0.25">
      <c r="A462" s="105">
        <v>1170</v>
      </c>
    </row>
    <row r="463" spans="1:1" x14ac:dyDescent="0.25">
      <c r="A463" s="105">
        <v>1171</v>
      </c>
    </row>
    <row r="464" spans="1:1" x14ac:dyDescent="0.25">
      <c r="A464" s="105">
        <v>1172</v>
      </c>
    </row>
    <row r="465" spans="1:1" x14ac:dyDescent="0.25">
      <c r="A465" s="105">
        <v>1173</v>
      </c>
    </row>
    <row r="466" spans="1:1" x14ac:dyDescent="0.25">
      <c r="A466" s="105">
        <v>1174</v>
      </c>
    </row>
    <row r="467" spans="1:1" x14ac:dyDescent="0.25">
      <c r="A467" s="105">
        <v>1175</v>
      </c>
    </row>
    <row r="468" spans="1:1" x14ac:dyDescent="0.25">
      <c r="A468" s="105">
        <v>1176</v>
      </c>
    </row>
    <row r="469" spans="1:1" x14ac:dyDescent="0.25">
      <c r="A469" s="105">
        <v>1177</v>
      </c>
    </row>
    <row r="470" spans="1:1" x14ac:dyDescent="0.25">
      <c r="A470" s="105">
        <v>1178</v>
      </c>
    </row>
    <row r="471" spans="1:1" x14ac:dyDescent="0.25">
      <c r="A471" s="105">
        <v>1179</v>
      </c>
    </row>
    <row r="472" spans="1:1" x14ac:dyDescent="0.25">
      <c r="A472" s="105">
        <v>1180</v>
      </c>
    </row>
    <row r="473" spans="1:1" x14ac:dyDescent="0.25">
      <c r="A473" s="105">
        <v>1181</v>
      </c>
    </row>
    <row r="474" spans="1:1" x14ac:dyDescent="0.25">
      <c r="A474" s="105">
        <v>1182</v>
      </c>
    </row>
    <row r="475" spans="1:1" x14ac:dyDescent="0.25">
      <c r="A475" s="105">
        <v>1183</v>
      </c>
    </row>
    <row r="476" spans="1:1" x14ac:dyDescent="0.25">
      <c r="A476" s="105">
        <v>1184</v>
      </c>
    </row>
    <row r="477" spans="1:1" x14ac:dyDescent="0.25">
      <c r="A477" s="105">
        <v>1185</v>
      </c>
    </row>
    <row r="478" spans="1:1" x14ac:dyDescent="0.25">
      <c r="A478" s="105">
        <v>1186</v>
      </c>
    </row>
    <row r="479" spans="1:1" x14ac:dyDescent="0.25">
      <c r="A479" s="105">
        <v>1189</v>
      </c>
    </row>
    <row r="480" spans="1:1" x14ac:dyDescent="0.25">
      <c r="A480" s="105">
        <v>1192</v>
      </c>
    </row>
    <row r="481" spans="1:1" x14ac:dyDescent="0.25">
      <c r="A481" s="105">
        <v>1197</v>
      </c>
    </row>
    <row r="482" spans="1:1" x14ac:dyDescent="0.25">
      <c r="A482" s="105">
        <v>1198</v>
      </c>
    </row>
    <row r="483" spans="1:1" x14ac:dyDescent="0.25">
      <c r="A483" s="105">
        <v>1204</v>
      </c>
    </row>
    <row r="484" spans="1:1" x14ac:dyDescent="0.25">
      <c r="A484" s="105">
        <v>1205</v>
      </c>
    </row>
    <row r="485" spans="1:1" x14ac:dyDescent="0.25">
      <c r="A485" s="105">
        <v>1206</v>
      </c>
    </row>
    <row r="486" spans="1:1" x14ac:dyDescent="0.25">
      <c r="A486" s="105">
        <v>1207</v>
      </c>
    </row>
    <row r="487" spans="1:1" x14ac:dyDescent="0.25">
      <c r="A487" s="105">
        <v>1208</v>
      </c>
    </row>
    <row r="488" spans="1:1" x14ac:dyDescent="0.25">
      <c r="A488" s="105">
        <v>1209</v>
      </c>
    </row>
    <row r="489" spans="1:1" x14ac:dyDescent="0.25">
      <c r="A489" s="105">
        <v>1210</v>
      </c>
    </row>
    <row r="490" spans="1:1" x14ac:dyDescent="0.25">
      <c r="A490" s="105">
        <v>1211</v>
      </c>
    </row>
    <row r="491" spans="1:1" x14ac:dyDescent="0.25">
      <c r="A491" s="105">
        <v>1212</v>
      </c>
    </row>
    <row r="492" spans="1:1" x14ac:dyDescent="0.25">
      <c r="A492" s="105">
        <v>1213</v>
      </c>
    </row>
    <row r="493" spans="1:1" x14ac:dyDescent="0.25">
      <c r="A493" s="105">
        <v>1214</v>
      </c>
    </row>
    <row r="494" spans="1:1" x14ac:dyDescent="0.25">
      <c r="A494" s="105">
        <v>1215</v>
      </c>
    </row>
    <row r="495" spans="1:1" x14ac:dyDescent="0.25">
      <c r="A495" s="105">
        <v>1216</v>
      </c>
    </row>
    <row r="496" spans="1:1" x14ac:dyDescent="0.25">
      <c r="A496" s="105">
        <v>1217</v>
      </c>
    </row>
    <row r="497" spans="1:1" x14ac:dyDescent="0.25">
      <c r="A497" s="105">
        <v>1218</v>
      </c>
    </row>
    <row r="498" spans="1:1" x14ac:dyDescent="0.25">
      <c r="A498" s="105">
        <v>1219</v>
      </c>
    </row>
    <row r="499" spans="1:1" x14ac:dyDescent="0.25">
      <c r="A499" s="105">
        <v>1220</v>
      </c>
    </row>
    <row r="500" spans="1:1" x14ac:dyDescent="0.25">
      <c r="A500" s="105">
        <v>1221</v>
      </c>
    </row>
    <row r="501" spans="1:1" x14ac:dyDescent="0.25">
      <c r="A501" s="105">
        <v>1222</v>
      </c>
    </row>
    <row r="502" spans="1:1" x14ac:dyDescent="0.25">
      <c r="A502" s="105">
        <v>1223</v>
      </c>
    </row>
    <row r="503" spans="1:1" x14ac:dyDescent="0.25">
      <c r="A503" s="105">
        <v>1224</v>
      </c>
    </row>
    <row r="504" spans="1:1" x14ac:dyDescent="0.25">
      <c r="A504" s="105">
        <v>1237</v>
      </c>
    </row>
    <row r="505" spans="1:1" x14ac:dyDescent="0.25">
      <c r="A505" s="105">
        <v>1238</v>
      </c>
    </row>
    <row r="506" spans="1:1" x14ac:dyDescent="0.25">
      <c r="A506" s="105">
        <v>1239</v>
      </c>
    </row>
    <row r="507" spans="1:1" x14ac:dyDescent="0.25">
      <c r="A507" s="105">
        <v>1242</v>
      </c>
    </row>
    <row r="508" spans="1:1" x14ac:dyDescent="0.25">
      <c r="A508" s="105">
        <v>1243</v>
      </c>
    </row>
    <row r="509" spans="1:1" x14ac:dyDescent="0.25">
      <c r="A509" s="105">
        <v>1245</v>
      </c>
    </row>
    <row r="510" spans="1:1" x14ac:dyDescent="0.25">
      <c r="A510" s="105">
        <v>1247</v>
      </c>
    </row>
    <row r="511" spans="1:1" x14ac:dyDescent="0.25">
      <c r="A511" s="105">
        <v>1248</v>
      </c>
    </row>
    <row r="512" spans="1:1" x14ac:dyDescent="0.25">
      <c r="A512" s="105">
        <v>1250</v>
      </c>
    </row>
    <row r="513" spans="1:1" x14ac:dyDescent="0.25">
      <c r="A513" s="105">
        <v>1251</v>
      </c>
    </row>
    <row r="514" spans="1:1" x14ac:dyDescent="0.25">
      <c r="A514" s="105">
        <v>1252</v>
      </c>
    </row>
    <row r="515" spans="1:1" x14ac:dyDescent="0.25">
      <c r="A515" s="105">
        <v>1253</v>
      </c>
    </row>
    <row r="516" spans="1:1" x14ac:dyDescent="0.25">
      <c r="A516" s="105">
        <v>1254</v>
      </c>
    </row>
    <row r="517" spans="1:1" x14ac:dyDescent="0.25">
      <c r="A517" s="105">
        <v>1255</v>
      </c>
    </row>
    <row r="518" spans="1:1" x14ac:dyDescent="0.25">
      <c r="A518" s="105">
        <v>1257</v>
      </c>
    </row>
    <row r="519" spans="1:1" x14ac:dyDescent="0.25">
      <c r="A519" s="105">
        <v>1258</v>
      </c>
    </row>
    <row r="520" spans="1:1" x14ac:dyDescent="0.25">
      <c r="A520" s="105">
        <v>1259</v>
      </c>
    </row>
    <row r="521" spans="1:1" x14ac:dyDescent="0.25">
      <c r="A521" s="105">
        <v>1260</v>
      </c>
    </row>
    <row r="522" spans="1:1" x14ac:dyDescent="0.25">
      <c r="A522" s="105">
        <v>1262</v>
      </c>
    </row>
    <row r="523" spans="1:1" x14ac:dyDescent="0.25">
      <c r="A523" s="105">
        <v>1263</v>
      </c>
    </row>
    <row r="524" spans="1:1" x14ac:dyDescent="0.25">
      <c r="A524" s="105">
        <v>1264</v>
      </c>
    </row>
    <row r="525" spans="1:1" x14ac:dyDescent="0.25">
      <c r="A525" s="105">
        <v>1265</v>
      </c>
    </row>
    <row r="526" spans="1:1" x14ac:dyDescent="0.25">
      <c r="A526" s="105">
        <v>1266</v>
      </c>
    </row>
    <row r="527" spans="1:1" x14ac:dyDescent="0.25">
      <c r="A527" s="105">
        <v>1267</v>
      </c>
    </row>
    <row r="528" spans="1:1" x14ac:dyDescent="0.25">
      <c r="A528" s="105">
        <v>1268</v>
      </c>
    </row>
    <row r="529" spans="1:1" x14ac:dyDescent="0.25">
      <c r="A529" s="105">
        <v>1269</v>
      </c>
    </row>
    <row r="530" spans="1:1" x14ac:dyDescent="0.25">
      <c r="A530" s="105">
        <v>1270</v>
      </c>
    </row>
    <row r="531" spans="1:1" x14ac:dyDescent="0.25">
      <c r="A531" s="105">
        <v>1271</v>
      </c>
    </row>
    <row r="532" spans="1:1" x14ac:dyDescent="0.25">
      <c r="A532" s="105">
        <v>1272</v>
      </c>
    </row>
    <row r="533" spans="1:1" x14ac:dyDescent="0.25">
      <c r="A533" s="105">
        <v>1273</v>
      </c>
    </row>
    <row r="534" spans="1:1" x14ac:dyDescent="0.25">
      <c r="A534" s="105">
        <v>1274</v>
      </c>
    </row>
    <row r="535" spans="1:1" x14ac:dyDescent="0.25">
      <c r="A535" s="105">
        <v>1275</v>
      </c>
    </row>
    <row r="536" spans="1:1" x14ac:dyDescent="0.25">
      <c r="A536" s="105">
        <v>1276</v>
      </c>
    </row>
    <row r="537" spans="1:1" x14ac:dyDescent="0.25">
      <c r="A537" s="105">
        <v>1277</v>
      </c>
    </row>
    <row r="538" spans="1:1" x14ac:dyDescent="0.25">
      <c r="A538" s="105">
        <v>1278</v>
      </c>
    </row>
    <row r="539" spans="1:1" x14ac:dyDescent="0.25">
      <c r="A539" s="105">
        <v>1279</v>
      </c>
    </row>
    <row r="540" spans="1:1" x14ac:dyDescent="0.25">
      <c r="A540" s="105">
        <v>1280</v>
      </c>
    </row>
    <row r="541" spans="1:1" x14ac:dyDescent="0.25">
      <c r="A541" s="105">
        <v>1281</v>
      </c>
    </row>
    <row r="542" spans="1:1" x14ac:dyDescent="0.25">
      <c r="A542" s="105">
        <v>1282</v>
      </c>
    </row>
    <row r="543" spans="1:1" x14ac:dyDescent="0.25">
      <c r="A543" s="105">
        <v>1284</v>
      </c>
    </row>
    <row r="544" spans="1:1" x14ac:dyDescent="0.25">
      <c r="A544" s="105">
        <v>1285</v>
      </c>
    </row>
    <row r="545" spans="1:1" x14ac:dyDescent="0.25">
      <c r="A545" s="105">
        <v>1286</v>
      </c>
    </row>
    <row r="546" spans="1:1" x14ac:dyDescent="0.25">
      <c r="A546" s="105">
        <v>1287</v>
      </c>
    </row>
    <row r="547" spans="1:1" x14ac:dyDescent="0.25">
      <c r="A547" s="105">
        <v>1288</v>
      </c>
    </row>
    <row r="548" spans="1:1" x14ac:dyDescent="0.25">
      <c r="A548" s="105">
        <v>1289</v>
      </c>
    </row>
    <row r="549" spans="1:1" x14ac:dyDescent="0.25">
      <c r="A549" s="105">
        <v>1290</v>
      </c>
    </row>
    <row r="550" spans="1:1" x14ac:dyDescent="0.25">
      <c r="A550" s="105">
        <v>1291</v>
      </c>
    </row>
    <row r="551" spans="1:1" x14ac:dyDescent="0.25">
      <c r="A551" s="105">
        <v>1292</v>
      </c>
    </row>
    <row r="552" spans="1:1" x14ac:dyDescent="0.25">
      <c r="A552" s="105">
        <v>1293</v>
      </c>
    </row>
    <row r="553" spans="1:1" x14ac:dyDescent="0.25">
      <c r="A553" s="105">
        <v>1294</v>
      </c>
    </row>
    <row r="554" spans="1:1" x14ac:dyDescent="0.25">
      <c r="A554" s="105">
        <v>1295</v>
      </c>
    </row>
    <row r="555" spans="1:1" x14ac:dyDescent="0.25">
      <c r="A555" s="105">
        <v>1296</v>
      </c>
    </row>
    <row r="556" spans="1:1" x14ac:dyDescent="0.25">
      <c r="A556" s="105">
        <v>1297</v>
      </c>
    </row>
    <row r="557" spans="1:1" x14ac:dyDescent="0.25">
      <c r="A557" s="105">
        <v>1298</v>
      </c>
    </row>
    <row r="558" spans="1:1" x14ac:dyDescent="0.25">
      <c r="A558" s="105">
        <v>1299</v>
      </c>
    </row>
    <row r="559" spans="1:1" x14ac:dyDescent="0.25">
      <c r="A559" s="105">
        <v>1301</v>
      </c>
    </row>
    <row r="560" spans="1:1" x14ac:dyDescent="0.25">
      <c r="A560" s="105">
        <v>1304</v>
      </c>
    </row>
    <row r="561" spans="1:1" x14ac:dyDescent="0.25">
      <c r="A561" s="105">
        <v>1306</v>
      </c>
    </row>
    <row r="562" spans="1:1" x14ac:dyDescent="0.25">
      <c r="A562" s="105">
        <v>1307</v>
      </c>
    </row>
    <row r="563" spans="1:1" x14ac:dyDescent="0.25">
      <c r="A563" s="105">
        <v>1308</v>
      </c>
    </row>
    <row r="564" spans="1:1" x14ac:dyDescent="0.25">
      <c r="A564" s="105">
        <v>1309</v>
      </c>
    </row>
    <row r="565" spans="1:1" x14ac:dyDescent="0.25">
      <c r="A565" s="105">
        <v>1310</v>
      </c>
    </row>
    <row r="566" spans="1:1" x14ac:dyDescent="0.25">
      <c r="A566" s="105">
        <v>1311</v>
      </c>
    </row>
    <row r="567" spans="1:1" x14ac:dyDescent="0.25">
      <c r="A567" s="105">
        <v>1313</v>
      </c>
    </row>
    <row r="568" spans="1:1" x14ac:dyDescent="0.25">
      <c r="A568" s="105">
        <v>1314</v>
      </c>
    </row>
    <row r="569" spans="1:1" x14ac:dyDescent="0.25">
      <c r="A569" s="105">
        <v>1315</v>
      </c>
    </row>
    <row r="570" spans="1:1" x14ac:dyDescent="0.25">
      <c r="A570" s="105">
        <v>1316</v>
      </c>
    </row>
    <row r="571" spans="1:1" x14ac:dyDescent="0.25">
      <c r="A571" s="105">
        <v>1317</v>
      </c>
    </row>
    <row r="572" spans="1:1" x14ac:dyDescent="0.25">
      <c r="A572" s="105">
        <v>1318</v>
      </c>
    </row>
    <row r="573" spans="1:1" x14ac:dyDescent="0.25">
      <c r="A573" s="105">
        <v>1321</v>
      </c>
    </row>
    <row r="574" spans="1:1" x14ac:dyDescent="0.25">
      <c r="A574" s="105">
        <v>1322</v>
      </c>
    </row>
    <row r="575" spans="1:1" x14ac:dyDescent="0.25">
      <c r="A575" s="105">
        <v>1323</v>
      </c>
    </row>
    <row r="576" spans="1:1" x14ac:dyDescent="0.25">
      <c r="A576" s="105">
        <v>1324</v>
      </c>
    </row>
    <row r="577" spans="1:1" x14ac:dyDescent="0.25">
      <c r="A577" s="105">
        <v>1325</v>
      </c>
    </row>
    <row r="578" spans="1:1" x14ac:dyDescent="0.25">
      <c r="A578" s="105">
        <v>1326</v>
      </c>
    </row>
    <row r="579" spans="1:1" x14ac:dyDescent="0.25">
      <c r="A579" s="105">
        <v>1327</v>
      </c>
    </row>
    <row r="580" spans="1:1" x14ac:dyDescent="0.25">
      <c r="A580" s="105">
        <v>1328</v>
      </c>
    </row>
    <row r="581" spans="1:1" x14ac:dyDescent="0.25">
      <c r="A581" s="105">
        <v>1349</v>
      </c>
    </row>
    <row r="582" spans="1:1" x14ac:dyDescent="0.25">
      <c r="A582" s="105">
        <v>1352</v>
      </c>
    </row>
    <row r="583" spans="1:1" x14ac:dyDescent="0.25">
      <c r="A583" s="105">
        <v>1353</v>
      </c>
    </row>
    <row r="584" spans="1:1" x14ac:dyDescent="0.25">
      <c r="A584" s="105">
        <v>1354</v>
      </c>
    </row>
    <row r="585" spans="1:1" x14ac:dyDescent="0.25">
      <c r="A585" s="105">
        <v>1355</v>
      </c>
    </row>
    <row r="586" spans="1:1" x14ac:dyDescent="0.25">
      <c r="A586" s="105">
        <v>1356</v>
      </c>
    </row>
    <row r="587" spans="1:1" x14ac:dyDescent="0.25">
      <c r="A587" s="105">
        <v>1357</v>
      </c>
    </row>
    <row r="588" spans="1:1" x14ac:dyDescent="0.25">
      <c r="A588" s="105">
        <v>1360</v>
      </c>
    </row>
    <row r="589" spans="1:1" x14ac:dyDescent="0.25">
      <c r="A589" s="105">
        <v>1361</v>
      </c>
    </row>
    <row r="590" spans="1:1" x14ac:dyDescent="0.25">
      <c r="A590" s="105">
        <v>1364</v>
      </c>
    </row>
    <row r="591" spans="1:1" x14ac:dyDescent="0.25">
      <c r="A591" s="105">
        <v>1365</v>
      </c>
    </row>
    <row r="592" spans="1:1" x14ac:dyDescent="0.25">
      <c r="A592" s="105">
        <v>1366</v>
      </c>
    </row>
    <row r="593" spans="1:1" x14ac:dyDescent="0.25">
      <c r="A593" s="105">
        <v>1379</v>
      </c>
    </row>
    <row r="594" spans="1:1" x14ac:dyDescent="0.25">
      <c r="A594" s="105">
        <v>1380</v>
      </c>
    </row>
    <row r="595" spans="1:1" x14ac:dyDescent="0.25">
      <c r="A595" s="105">
        <v>1381</v>
      </c>
    </row>
    <row r="596" spans="1:1" x14ac:dyDescent="0.25">
      <c r="A596" s="105">
        <v>1386</v>
      </c>
    </row>
    <row r="597" spans="1:1" x14ac:dyDescent="0.25">
      <c r="A597" s="105">
        <v>1387</v>
      </c>
    </row>
    <row r="598" spans="1:1" x14ac:dyDescent="0.25">
      <c r="A598" s="105">
        <v>1388</v>
      </c>
    </row>
    <row r="599" spans="1:1" x14ac:dyDescent="0.25">
      <c r="A599" s="105">
        <v>1389</v>
      </c>
    </row>
    <row r="600" spans="1:1" x14ac:dyDescent="0.25">
      <c r="A600" s="105">
        <v>1390</v>
      </c>
    </row>
    <row r="601" spans="1:1" x14ac:dyDescent="0.25">
      <c r="A601" s="105">
        <v>1394</v>
      </c>
    </row>
    <row r="602" spans="1:1" x14ac:dyDescent="0.25">
      <c r="A602" s="105">
        <v>1405</v>
      </c>
    </row>
    <row r="603" spans="1:1" x14ac:dyDescent="0.25">
      <c r="A603" s="105">
        <v>1406</v>
      </c>
    </row>
    <row r="604" spans="1:1" x14ac:dyDescent="0.25">
      <c r="A604" s="105">
        <v>1407</v>
      </c>
    </row>
    <row r="605" spans="1:1" x14ac:dyDescent="0.25">
      <c r="A605" s="105">
        <v>1408</v>
      </c>
    </row>
    <row r="606" spans="1:1" x14ac:dyDescent="0.25">
      <c r="A606" s="105">
        <v>1413</v>
      </c>
    </row>
    <row r="607" spans="1:1" x14ac:dyDescent="0.25">
      <c r="A607" s="105">
        <v>1420</v>
      </c>
    </row>
    <row r="608" spans="1:1" x14ac:dyDescent="0.25">
      <c r="A608" s="105">
        <v>1421</v>
      </c>
    </row>
    <row r="609" spans="1:1" x14ac:dyDescent="0.25">
      <c r="A609" s="105">
        <v>1422</v>
      </c>
    </row>
    <row r="610" spans="1:1" x14ac:dyDescent="0.25">
      <c r="A610" s="105">
        <v>1423</v>
      </c>
    </row>
    <row r="611" spans="1:1" x14ac:dyDescent="0.25">
      <c r="A611" s="105">
        <v>1424</v>
      </c>
    </row>
    <row r="612" spans="1:1" x14ac:dyDescent="0.25">
      <c r="A612" s="105">
        <v>1427</v>
      </c>
    </row>
    <row r="613" spans="1:1" x14ac:dyDescent="0.25">
      <c r="A613" s="105">
        <v>1428</v>
      </c>
    </row>
    <row r="614" spans="1:1" x14ac:dyDescent="0.25">
      <c r="A614" s="105">
        <v>1429</v>
      </c>
    </row>
    <row r="615" spans="1:1" x14ac:dyDescent="0.25">
      <c r="A615" s="105">
        <v>1432</v>
      </c>
    </row>
    <row r="616" spans="1:1" x14ac:dyDescent="0.25">
      <c r="A616" s="105">
        <v>1433</v>
      </c>
    </row>
    <row r="617" spans="1:1" x14ac:dyDescent="0.25">
      <c r="A617" s="105">
        <v>1434</v>
      </c>
    </row>
    <row r="618" spans="1:1" x14ac:dyDescent="0.25">
      <c r="A618" s="105">
        <v>1439</v>
      </c>
    </row>
    <row r="619" spans="1:1" x14ac:dyDescent="0.25">
      <c r="A619" s="105">
        <v>1440</v>
      </c>
    </row>
    <row r="620" spans="1:1" x14ac:dyDescent="0.25">
      <c r="A620" s="105">
        <v>1444</v>
      </c>
    </row>
    <row r="621" spans="1:1" x14ac:dyDescent="0.25">
      <c r="A621" s="105">
        <v>1447</v>
      </c>
    </row>
    <row r="622" spans="1:1" x14ac:dyDescent="0.25">
      <c r="A622" s="105">
        <v>1454</v>
      </c>
    </row>
    <row r="623" spans="1:1" x14ac:dyDescent="0.25">
      <c r="A623" s="105">
        <v>1477</v>
      </c>
    </row>
    <row r="624" spans="1:1" x14ac:dyDescent="0.25">
      <c r="A624" s="105">
        <v>1480</v>
      </c>
    </row>
    <row r="625" spans="1:1" x14ac:dyDescent="0.25">
      <c r="A625" s="105">
        <v>1481</v>
      </c>
    </row>
    <row r="626" spans="1:1" x14ac:dyDescent="0.25">
      <c r="A626" s="105">
        <v>1484</v>
      </c>
    </row>
    <row r="627" spans="1:1" x14ac:dyDescent="0.25">
      <c r="A627" s="105">
        <v>1485</v>
      </c>
    </row>
    <row r="628" spans="1:1" x14ac:dyDescent="0.25">
      <c r="A628" s="105">
        <v>1486</v>
      </c>
    </row>
    <row r="629" spans="1:1" x14ac:dyDescent="0.25">
      <c r="A629" s="105">
        <v>1491</v>
      </c>
    </row>
    <row r="630" spans="1:1" x14ac:dyDescent="0.25">
      <c r="A630" s="105">
        <v>1494</v>
      </c>
    </row>
    <row r="631" spans="1:1" x14ac:dyDescent="0.25">
      <c r="A631" s="105">
        <v>1495</v>
      </c>
    </row>
    <row r="632" spans="1:1" x14ac:dyDescent="0.25">
      <c r="A632" s="105">
        <v>1496</v>
      </c>
    </row>
    <row r="633" spans="1:1" x14ac:dyDescent="0.25">
      <c r="A633" s="105">
        <v>1514</v>
      </c>
    </row>
    <row r="634" spans="1:1" x14ac:dyDescent="0.25">
      <c r="A634" s="105">
        <v>1515</v>
      </c>
    </row>
    <row r="635" spans="1:1" x14ac:dyDescent="0.25">
      <c r="A635" s="105">
        <v>1516</v>
      </c>
    </row>
    <row r="636" spans="1:1" x14ac:dyDescent="0.25">
      <c r="A636" s="105">
        <v>1517</v>
      </c>
    </row>
    <row r="637" spans="1:1" x14ac:dyDescent="0.25">
      <c r="A637" s="105">
        <v>1518</v>
      </c>
    </row>
    <row r="638" spans="1:1" x14ac:dyDescent="0.25">
      <c r="A638" s="105">
        <v>1519</v>
      </c>
    </row>
    <row r="639" spans="1:1" x14ac:dyDescent="0.25">
      <c r="A639" s="105">
        <v>1520</v>
      </c>
    </row>
    <row r="640" spans="1:1" x14ac:dyDescent="0.25">
      <c r="A640" s="105">
        <v>1521</v>
      </c>
    </row>
    <row r="641" spans="1:1" x14ac:dyDescent="0.25">
      <c r="A641" s="105">
        <v>1522</v>
      </c>
    </row>
    <row r="642" spans="1:1" x14ac:dyDescent="0.25">
      <c r="A642" s="105">
        <v>1523</v>
      </c>
    </row>
    <row r="643" spans="1:1" x14ac:dyDescent="0.25">
      <c r="A643" s="105">
        <v>1524</v>
      </c>
    </row>
    <row r="644" spans="1:1" x14ac:dyDescent="0.25">
      <c r="A644" s="105">
        <v>1525</v>
      </c>
    </row>
    <row r="645" spans="1:1" x14ac:dyDescent="0.25">
      <c r="A645" s="105">
        <v>1526</v>
      </c>
    </row>
    <row r="646" spans="1:1" x14ac:dyDescent="0.25">
      <c r="A646" s="105">
        <v>1527</v>
      </c>
    </row>
    <row r="647" spans="1:1" x14ac:dyDescent="0.25">
      <c r="A647" s="105">
        <v>1528</v>
      </c>
    </row>
    <row r="648" spans="1:1" x14ac:dyDescent="0.25">
      <c r="A648" s="105">
        <v>1529</v>
      </c>
    </row>
    <row r="649" spans="1:1" x14ac:dyDescent="0.25">
      <c r="A649" s="105">
        <v>1530</v>
      </c>
    </row>
    <row r="650" spans="1:1" x14ac:dyDescent="0.25">
      <c r="A650" s="105">
        <v>1531</v>
      </c>
    </row>
    <row r="651" spans="1:1" x14ac:dyDescent="0.25">
      <c r="A651" s="105">
        <v>1532</v>
      </c>
    </row>
    <row r="652" spans="1:1" x14ac:dyDescent="0.25">
      <c r="A652" s="105">
        <v>1533</v>
      </c>
    </row>
    <row r="653" spans="1:1" x14ac:dyDescent="0.25">
      <c r="A653" s="105">
        <v>1534</v>
      </c>
    </row>
    <row r="654" spans="1:1" x14ac:dyDescent="0.25">
      <c r="A654" s="105">
        <v>1535</v>
      </c>
    </row>
    <row r="655" spans="1:1" x14ac:dyDescent="0.25">
      <c r="A655" s="105">
        <v>1536</v>
      </c>
    </row>
    <row r="656" spans="1:1" x14ac:dyDescent="0.25">
      <c r="A656" s="105">
        <v>1537</v>
      </c>
    </row>
    <row r="657" spans="1:1" x14ac:dyDescent="0.25">
      <c r="A657" s="105">
        <v>1538</v>
      </c>
    </row>
    <row r="658" spans="1:1" x14ac:dyDescent="0.25">
      <c r="A658" s="105">
        <v>1539</v>
      </c>
    </row>
    <row r="659" spans="1:1" x14ac:dyDescent="0.25">
      <c r="A659" s="105">
        <v>1540</v>
      </c>
    </row>
    <row r="660" spans="1:1" x14ac:dyDescent="0.25">
      <c r="A660" s="105">
        <v>1541</v>
      </c>
    </row>
    <row r="661" spans="1:1" x14ac:dyDescent="0.25">
      <c r="A661" s="105">
        <v>1542</v>
      </c>
    </row>
    <row r="662" spans="1:1" x14ac:dyDescent="0.25">
      <c r="A662" s="105">
        <v>1543</v>
      </c>
    </row>
    <row r="663" spans="1:1" x14ac:dyDescent="0.25">
      <c r="A663" s="105">
        <v>1544</v>
      </c>
    </row>
    <row r="664" spans="1:1" x14ac:dyDescent="0.25">
      <c r="A664" s="105">
        <v>1545</v>
      </c>
    </row>
    <row r="665" spans="1:1" x14ac:dyDescent="0.25">
      <c r="A665" s="105">
        <v>1546</v>
      </c>
    </row>
    <row r="666" spans="1:1" x14ac:dyDescent="0.25">
      <c r="A666" s="105">
        <v>1548</v>
      </c>
    </row>
    <row r="667" spans="1:1" x14ac:dyDescent="0.25">
      <c r="A667" s="105">
        <v>1549</v>
      </c>
    </row>
    <row r="668" spans="1:1" x14ac:dyDescent="0.25">
      <c r="A668" s="105">
        <v>1550</v>
      </c>
    </row>
    <row r="669" spans="1:1" x14ac:dyDescent="0.25">
      <c r="A669" s="105">
        <v>1551</v>
      </c>
    </row>
    <row r="670" spans="1:1" x14ac:dyDescent="0.25">
      <c r="A670" s="105">
        <v>1552</v>
      </c>
    </row>
    <row r="671" spans="1:1" x14ac:dyDescent="0.25">
      <c r="A671" s="105">
        <v>1553</v>
      </c>
    </row>
    <row r="672" spans="1:1" x14ac:dyDescent="0.25">
      <c r="A672" s="105">
        <v>1554</v>
      </c>
    </row>
    <row r="673" spans="1:1" x14ac:dyDescent="0.25">
      <c r="A673" s="105">
        <v>1556</v>
      </c>
    </row>
    <row r="674" spans="1:1" x14ac:dyDescent="0.25">
      <c r="A674" s="105">
        <v>1557</v>
      </c>
    </row>
    <row r="675" spans="1:1" x14ac:dyDescent="0.25">
      <c r="A675" s="105">
        <v>1558</v>
      </c>
    </row>
    <row r="676" spans="1:1" x14ac:dyDescent="0.25">
      <c r="A676" s="105">
        <v>1559</v>
      </c>
    </row>
    <row r="677" spans="1:1" x14ac:dyDescent="0.25">
      <c r="A677" s="105">
        <v>1560</v>
      </c>
    </row>
    <row r="678" spans="1:1" x14ac:dyDescent="0.25">
      <c r="A678" s="105">
        <v>1561</v>
      </c>
    </row>
    <row r="679" spans="1:1" x14ac:dyDescent="0.25">
      <c r="A679" s="105">
        <v>1562</v>
      </c>
    </row>
    <row r="680" spans="1:1" x14ac:dyDescent="0.25">
      <c r="A680" s="105">
        <v>1563</v>
      </c>
    </row>
    <row r="681" spans="1:1" x14ac:dyDescent="0.25">
      <c r="A681" s="105">
        <v>1569</v>
      </c>
    </row>
    <row r="682" spans="1:1" x14ac:dyDescent="0.25">
      <c r="A682" s="105">
        <v>1570</v>
      </c>
    </row>
    <row r="683" spans="1:1" x14ac:dyDescent="0.25">
      <c r="A683" s="105">
        <v>1572</v>
      </c>
    </row>
    <row r="684" spans="1:1" x14ac:dyDescent="0.25">
      <c r="A684" s="105">
        <v>1573</v>
      </c>
    </row>
    <row r="685" spans="1:1" x14ac:dyDescent="0.25">
      <c r="A685" s="105">
        <v>1578</v>
      </c>
    </row>
    <row r="686" spans="1:1" x14ac:dyDescent="0.25">
      <c r="A686" s="105">
        <v>1579</v>
      </c>
    </row>
    <row r="687" spans="1:1" x14ac:dyDescent="0.25">
      <c r="A687" s="105">
        <v>1580</v>
      </c>
    </row>
    <row r="688" spans="1:1" x14ac:dyDescent="0.25">
      <c r="A688" s="105">
        <v>1581</v>
      </c>
    </row>
    <row r="689" spans="1:1" x14ac:dyDescent="0.25">
      <c r="A689" s="105">
        <v>1582</v>
      </c>
    </row>
    <row r="690" spans="1:1" x14ac:dyDescent="0.25">
      <c r="A690" s="105">
        <v>1583</v>
      </c>
    </row>
    <row r="691" spans="1:1" x14ac:dyDescent="0.25">
      <c r="A691" s="105">
        <v>1584</v>
      </c>
    </row>
    <row r="692" spans="1:1" x14ac:dyDescent="0.25">
      <c r="A692" s="105">
        <v>1585</v>
      </c>
    </row>
    <row r="693" spans="1:1" x14ac:dyDescent="0.25">
      <c r="A693" s="105">
        <v>1586</v>
      </c>
    </row>
    <row r="694" spans="1:1" x14ac:dyDescent="0.25">
      <c r="A694" s="105">
        <v>1587</v>
      </c>
    </row>
    <row r="695" spans="1:1" x14ac:dyDescent="0.25">
      <c r="A695" s="105">
        <v>1589</v>
      </c>
    </row>
    <row r="696" spans="1:1" x14ac:dyDescent="0.25">
      <c r="A696" s="105">
        <v>1590</v>
      </c>
    </row>
    <row r="697" spans="1:1" x14ac:dyDescent="0.25">
      <c r="A697" s="105">
        <v>1596</v>
      </c>
    </row>
    <row r="698" spans="1:1" x14ac:dyDescent="0.25">
      <c r="A698" s="105">
        <v>1597</v>
      </c>
    </row>
    <row r="699" spans="1:1" x14ac:dyDescent="0.25">
      <c r="A699" s="105">
        <v>1598</v>
      </c>
    </row>
    <row r="700" spans="1:1" x14ac:dyDescent="0.25">
      <c r="A700" s="105">
        <v>1600</v>
      </c>
    </row>
    <row r="701" spans="1:1" x14ac:dyDescent="0.25">
      <c r="A701" s="105">
        <v>1602</v>
      </c>
    </row>
    <row r="702" spans="1:1" x14ac:dyDescent="0.25">
      <c r="A702" s="105">
        <v>1603</v>
      </c>
    </row>
    <row r="703" spans="1:1" x14ac:dyDescent="0.25">
      <c r="A703" s="105">
        <v>1613</v>
      </c>
    </row>
    <row r="704" spans="1:1" x14ac:dyDescent="0.25">
      <c r="A704" s="105">
        <v>1614</v>
      </c>
    </row>
    <row r="705" spans="1:1" x14ac:dyDescent="0.25">
      <c r="A705" s="105">
        <v>1615</v>
      </c>
    </row>
    <row r="706" spans="1:1" x14ac:dyDescent="0.25">
      <c r="A706" s="105">
        <v>1616</v>
      </c>
    </row>
    <row r="707" spans="1:1" x14ac:dyDescent="0.25">
      <c r="A707" s="105">
        <v>1617</v>
      </c>
    </row>
    <row r="708" spans="1:1" x14ac:dyDescent="0.25">
      <c r="A708" s="105">
        <v>1618</v>
      </c>
    </row>
    <row r="709" spans="1:1" x14ac:dyDescent="0.25">
      <c r="A709" s="105">
        <v>1619</v>
      </c>
    </row>
    <row r="710" spans="1:1" x14ac:dyDescent="0.25">
      <c r="A710" s="105">
        <v>1620</v>
      </c>
    </row>
    <row r="711" spans="1:1" x14ac:dyDescent="0.25">
      <c r="A711" s="105">
        <v>1621</v>
      </c>
    </row>
    <row r="712" spans="1:1" x14ac:dyDescent="0.25">
      <c r="A712" s="105">
        <v>1622</v>
      </c>
    </row>
    <row r="713" spans="1:1" x14ac:dyDescent="0.25">
      <c r="A713" s="105">
        <v>1623</v>
      </c>
    </row>
    <row r="714" spans="1:1" x14ac:dyDescent="0.25">
      <c r="A714" s="105">
        <v>1624</v>
      </c>
    </row>
    <row r="715" spans="1:1" x14ac:dyDescent="0.25">
      <c r="A715" s="105">
        <v>1625</v>
      </c>
    </row>
    <row r="716" spans="1:1" x14ac:dyDescent="0.25">
      <c r="A716" s="105">
        <v>1626</v>
      </c>
    </row>
    <row r="717" spans="1:1" x14ac:dyDescent="0.25">
      <c r="A717" s="105">
        <v>1627</v>
      </c>
    </row>
    <row r="718" spans="1:1" x14ac:dyDescent="0.25">
      <c r="A718" s="105">
        <v>1628</v>
      </c>
    </row>
    <row r="719" spans="1:1" x14ac:dyDescent="0.25">
      <c r="A719" s="105">
        <v>1629</v>
      </c>
    </row>
    <row r="720" spans="1:1" x14ac:dyDescent="0.25">
      <c r="A720" s="105">
        <v>1631</v>
      </c>
    </row>
    <row r="721" spans="1:1" x14ac:dyDescent="0.25">
      <c r="A721" s="105">
        <v>1632</v>
      </c>
    </row>
    <row r="722" spans="1:1" x14ac:dyDescent="0.25">
      <c r="A722" s="105">
        <v>1636</v>
      </c>
    </row>
    <row r="723" spans="1:1" x14ac:dyDescent="0.25">
      <c r="A723" s="105">
        <v>1643</v>
      </c>
    </row>
    <row r="724" spans="1:1" x14ac:dyDescent="0.25">
      <c r="A724" s="105">
        <v>1644</v>
      </c>
    </row>
    <row r="725" spans="1:1" x14ac:dyDescent="0.25">
      <c r="A725" s="105">
        <v>1645</v>
      </c>
    </row>
    <row r="726" spans="1:1" x14ac:dyDescent="0.25">
      <c r="A726" s="105">
        <v>1646</v>
      </c>
    </row>
    <row r="727" spans="1:1" x14ac:dyDescent="0.25">
      <c r="A727" s="105">
        <v>1647</v>
      </c>
    </row>
    <row r="728" spans="1:1" x14ac:dyDescent="0.25">
      <c r="A728" s="105">
        <v>1648</v>
      </c>
    </row>
    <row r="729" spans="1:1" x14ac:dyDescent="0.25">
      <c r="A729" s="105">
        <v>1649</v>
      </c>
    </row>
    <row r="730" spans="1:1" x14ac:dyDescent="0.25">
      <c r="A730" s="105">
        <v>1650</v>
      </c>
    </row>
    <row r="731" spans="1:1" x14ac:dyDescent="0.25">
      <c r="A731" s="105">
        <v>1651</v>
      </c>
    </row>
    <row r="732" spans="1:1" x14ac:dyDescent="0.25">
      <c r="A732" s="105">
        <v>1684</v>
      </c>
    </row>
    <row r="733" spans="1:1" x14ac:dyDescent="0.25">
      <c r="A733" s="105">
        <v>1685</v>
      </c>
    </row>
    <row r="734" spans="1:1" x14ac:dyDescent="0.25">
      <c r="A734" s="105">
        <v>1686</v>
      </c>
    </row>
    <row r="735" spans="1:1" x14ac:dyDescent="0.25">
      <c r="A735" s="105">
        <v>1690</v>
      </c>
    </row>
    <row r="736" spans="1:1" x14ac:dyDescent="0.25">
      <c r="A736" s="105">
        <v>1691</v>
      </c>
    </row>
    <row r="737" spans="1:1" x14ac:dyDescent="0.25">
      <c r="A737" s="105">
        <v>1692</v>
      </c>
    </row>
    <row r="738" spans="1:1" x14ac:dyDescent="0.25">
      <c r="A738" s="105">
        <v>1693</v>
      </c>
    </row>
    <row r="739" spans="1:1" x14ac:dyDescent="0.25">
      <c r="A739" s="105">
        <v>1694</v>
      </c>
    </row>
    <row r="740" spans="1:1" x14ac:dyDescent="0.25">
      <c r="A740" s="105">
        <v>1695</v>
      </c>
    </row>
    <row r="741" spans="1:1" x14ac:dyDescent="0.25">
      <c r="A741" s="105">
        <v>1696</v>
      </c>
    </row>
    <row r="742" spans="1:1" x14ac:dyDescent="0.25">
      <c r="A742" s="105">
        <v>1697</v>
      </c>
    </row>
    <row r="743" spans="1:1" x14ac:dyDescent="0.25">
      <c r="A743" s="105">
        <v>1698</v>
      </c>
    </row>
    <row r="744" spans="1:1" x14ac:dyDescent="0.25">
      <c r="A744" s="105">
        <v>1699</v>
      </c>
    </row>
    <row r="745" spans="1:1" x14ac:dyDescent="0.25">
      <c r="A745" s="105">
        <v>1700</v>
      </c>
    </row>
    <row r="746" spans="1:1" x14ac:dyDescent="0.25">
      <c r="A746" s="105">
        <v>1701</v>
      </c>
    </row>
    <row r="747" spans="1:1" x14ac:dyDescent="0.25">
      <c r="A747" s="105">
        <v>1702</v>
      </c>
    </row>
    <row r="748" spans="1:1" x14ac:dyDescent="0.25">
      <c r="A748" s="105">
        <v>1703</v>
      </c>
    </row>
    <row r="749" spans="1:1" x14ac:dyDescent="0.25">
      <c r="A749" s="105">
        <v>1704</v>
      </c>
    </row>
    <row r="750" spans="1:1" x14ac:dyDescent="0.25">
      <c r="A750" s="105">
        <v>1705</v>
      </c>
    </row>
    <row r="751" spans="1:1" x14ac:dyDescent="0.25">
      <c r="A751" s="105">
        <v>1706</v>
      </c>
    </row>
    <row r="752" spans="1:1" x14ac:dyDescent="0.25">
      <c r="A752" s="105">
        <v>1707</v>
      </c>
    </row>
    <row r="753" spans="1:1" x14ac:dyDescent="0.25">
      <c r="A753" s="105">
        <v>1708</v>
      </c>
    </row>
    <row r="754" spans="1:1" x14ac:dyDescent="0.25">
      <c r="A754" s="105">
        <v>1709</v>
      </c>
    </row>
    <row r="755" spans="1:1" x14ac:dyDescent="0.25">
      <c r="A755" s="105">
        <v>1710</v>
      </c>
    </row>
    <row r="756" spans="1:1" x14ac:dyDescent="0.25">
      <c r="A756" s="105">
        <v>1711</v>
      </c>
    </row>
    <row r="757" spans="1:1" x14ac:dyDescent="0.25">
      <c r="A757" s="105">
        <v>1712</v>
      </c>
    </row>
    <row r="758" spans="1:1" x14ac:dyDescent="0.25">
      <c r="A758" s="105">
        <v>1713</v>
      </c>
    </row>
    <row r="759" spans="1:1" x14ac:dyDescent="0.25">
      <c r="A759" s="105">
        <v>1714</v>
      </c>
    </row>
    <row r="760" spans="1:1" x14ac:dyDescent="0.25">
      <c r="A760" s="105">
        <v>1715</v>
      </c>
    </row>
    <row r="761" spans="1:1" x14ac:dyDescent="0.25">
      <c r="A761" s="105">
        <v>1716</v>
      </c>
    </row>
    <row r="762" spans="1:1" x14ac:dyDescent="0.25">
      <c r="A762" s="105">
        <v>1717</v>
      </c>
    </row>
    <row r="763" spans="1:1" x14ac:dyDescent="0.25">
      <c r="A763" s="105">
        <v>1718</v>
      </c>
    </row>
    <row r="764" spans="1:1" x14ac:dyDescent="0.25">
      <c r="A764" s="105">
        <v>1719</v>
      </c>
    </row>
    <row r="765" spans="1:1" x14ac:dyDescent="0.25">
      <c r="A765" s="105">
        <v>1720</v>
      </c>
    </row>
    <row r="766" spans="1:1" x14ac:dyDescent="0.25">
      <c r="A766" s="105">
        <v>1721</v>
      </c>
    </row>
    <row r="767" spans="1:1" x14ac:dyDescent="0.25">
      <c r="A767" s="105">
        <v>1722</v>
      </c>
    </row>
    <row r="768" spans="1:1" x14ac:dyDescent="0.25">
      <c r="A768" s="105">
        <v>1737</v>
      </c>
    </row>
    <row r="769" spans="1:1" x14ac:dyDescent="0.25">
      <c r="A769" s="105">
        <v>1738</v>
      </c>
    </row>
    <row r="770" spans="1:1" x14ac:dyDescent="0.25">
      <c r="A770" s="105">
        <v>1739</v>
      </c>
    </row>
    <row r="771" spans="1:1" x14ac:dyDescent="0.25">
      <c r="A771" s="105">
        <v>1740</v>
      </c>
    </row>
    <row r="772" spans="1:1" x14ac:dyDescent="0.25">
      <c r="A772" s="105">
        <v>1749</v>
      </c>
    </row>
    <row r="773" spans="1:1" x14ac:dyDescent="0.25">
      <c r="A773" s="105">
        <v>1750</v>
      </c>
    </row>
    <row r="774" spans="1:1" x14ac:dyDescent="0.25">
      <c r="A774" s="105">
        <v>1751</v>
      </c>
    </row>
    <row r="775" spans="1:1" x14ac:dyDescent="0.25">
      <c r="A775" s="105">
        <v>1752</v>
      </c>
    </row>
    <row r="776" spans="1:1" x14ac:dyDescent="0.25">
      <c r="A776" s="105">
        <v>1754</v>
      </c>
    </row>
    <row r="777" spans="1:1" x14ac:dyDescent="0.25">
      <c r="A777" s="105">
        <v>1755</v>
      </c>
    </row>
    <row r="778" spans="1:1" x14ac:dyDescent="0.25">
      <c r="A778" s="105">
        <v>1756</v>
      </c>
    </row>
    <row r="779" spans="1:1" x14ac:dyDescent="0.25">
      <c r="A779" s="105">
        <v>1757</v>
      </c>
    </row>
    <row r="780" spans="1:1" x14ac:dyDescent="0.25">
      <c r="A780" s="105">
        <v>1759</v>
      </c>
    </row>
    <row r="781" spans="1:1" x14ac:dyDescent="0.25">
      <c r="A781" s="105">
        <v>1760</v>
      </c>
    </row>
    <row r="782" spans="1:1" x14ac:dyDescent="0.25">
      <c r="A782" s="105">
        <v>1761</v>
      </c>
    </row>
    <row r="783" spans="1:1" x14ac:dyDescent="0.25">
      <c r="A783" s="105">
        <v>1762</v>
      </c>
    </row>
    <row r="784" spans="1:1" x14ac:dyDescent="0.25">
      <c r="A784" s="105">
        <v>1763</v>
      </c>
    </row>
    <row r="785" spans="1:1" x14ac:dyDescent="0.25">
      <c r="A785" s="105">
        <v>1764</v>
      </c>
    </row>
    <row r="786" spans="1:1" x14ac:dyDescent="0.25">
      <c r="A786" s="105">
        <v>1765</v>
      </c>
    </row>
    <row r="787" spans="1:1" x14ac:dyDescent="0.25">
      <c r="A787" s="105">
        <v>1766</v>
      </c>
    </row>
    <row r="788" spans="1:1" x14ac:dyDescent="0.25">
      <c r="A788" s="105">
        <v>1767</v>
      </c>
    </row>
    <row r="789" spans="1:1" x14ac:dyDescent="0.25">
      <c r="A789" s="105">
        <v>1768</v>
      </c>
    </row>
    <row r="790" spans="1:1" x14ac:dyDescent="0.25">
      <c r="A790" s="105">
        <v>1769</v>
      </c>
    </row>
    <row r="791" spans="1:1" x14ac:dyDescent="0.25">
      <c r="A791" s="105">
        <v>1826</v>
      </c>
    </row>
    <row r="792" spans="1:1" x14ac:dyDescent="0.25">
      <c r="A792" s="105">
        <v>1827</v>
      </c>
    </row>
    <row r="793" spans="1:1" x14ac:dyDescent="0.25">
      <c r="A793" s="105">
        <v>1828</v>
      </c>
    </row>
    <row r="794" spans="1:1" x14ac:dyDescent="0.25">
      <c r="A794" s="105">
        <v>1831</v>
      </c>
    </row>
    <row r="795" spans="1:1" x14ac:dyDescent="0.25">
      <c r="A795" s="105">
        <v>1833</v>
      </c>
    </row>
    <row r="796" spans="1:1" x14ac:dyDescent="0.25">
      <c r="A796" s="105">
        <v>1834</v>
      </c>
    </row>
    <row r="797" spans="1:1" x14ac:dyDescent="0.25">
      <c r="A797" s="105">
        <v>1835</v>
      </c>
    </row>
    <row r="798" spans="1:1" x14ac:dyDescent="0.25">
      <c r="A798" s="105">
        <v>1836</v>
      </c>
    </row>
    <row r="799" spans="1:1" x14ac:dyDescent="0.25">
      <c r="A799" s="105">
        <v>1837</v>
      </c>
    </row>
    <row r="800" spans="1:1" x14ac:dyDescent="0.25">
      <c r="A800" s="105">
        <v>1838</v>
      </c>
    </row>
    <row r="801" spans="1:1" x14ac:dyDescent="0.25">
      <c r="A801" s="105">
        <v>1839</v>
      </c>
    </row>
    <row r="802" spans="1:1" x14ac:dyDescent="0.25">
      <c r="A802" s="105">
        <v>1840</v>
      </c>
    </row>
    <row r="803" spans="1:1" x14ac:dyDescent="0.25">
      <c r="A803" s="105">
        <v>1841</v>
      </c>
    </row>
    <row r="804" spans="1:1" x14ac:dyDescent="0.25">
      <c r="A804" s="105">
        <v>1842</v>
      </c>
    </row>
    <row r="805" spans="1:1" x14ac:dyDescent="0.25">
      <c r="A805" s="105">
        <v>1844</v>
      </c>
    </row>
    <row r="806" spans="1:1" x14ac:dyDescent="0.25">
      <c r="A806" s="105">
        <v>1847</v>
      </c>
    </row>
    <row r="807" spans="1:1" x14ac:dyDescent="0.25">
      <c r="A807" s="105">
        <v>1848</v>
      </c>
    </row>
    <row r="808" spans="1:1" x14ac:dyDescent="0.25">
      <c r="A808" s="105">
        <v>1849</v>
      </c>
    </row>
    <row r="809" spans="1:1" x14ac:dyDescent="0.25">
      <c r="A809" s="105">
        <v>1853</v>
      </c>
    </row>
    <row r="810" spans="1:1" x14ac:dyDescent="0.25">
      <c r="A810" s="105">
        <v>1854</v>
      </c>
    </row>
    <row r="811" spans="1:1" x14ac:dyDescent="0.25">
      <c r="A811" s="105">
        <v>1855</v>
      </c>
    </row>
    <row r="812" spans="1:1" x14ac:dyDescent="0.25">
      <c r="A812" s="105">
        <v>1856</v>
      </c>
    </row>
    <row r="813" spans="1:1" x14ac:dyDescent="0.25">
      <c r="A813" s="105">
        <v>1857</v>
      </c>
    </row>
    <row r="814" spans="1:1" x14ac:dyDescent="0.25">
      <c r="A814" s="105">
        <v>1858</v>
      </c>
    </row>
    <row r="815" spans="1:1" x14ac:dyDescent="0.25">
      <c r="A815" s="105">
        <v>1859</v>
      </c>
    </row>
    <row r="816" spans="1:1" x14ac:dyDescent="0.25">
      <c r="A816" s="105">
        <v>1864</v>
      </c>
    </row>
    <row r="817" spans="1:1" x14ac:dyDescent="0.25">
      <c r="A817" s="105">
        <v>1866</v>
      </c>
    </row>
    <row r="818" spans="1:1" x14ac:dyDescent="0.25">
      <c r="A818" s="105">
        <v>1867</v>
      </c>
    </row>
    <row r="819" spans="1:1" x14ac:dyDescent="0.25">
      <c r="A819" s="105">
        <v>1875</v>
      </c>
    </row>
    <row r="820" spans="1:1" x14ac:dyDescent="0.25">
      <c r="A820" s="105">
        <v>1876</v>
      </c>
    </row>
    <row r="821" spans="1:1" x14ac:dyDescent="0.25">
      <c r="A821" s="105">
        <v>1877</v>
      </c>
    </row>
    <row r="822" spans="1:1" x14ac:dyDescent="0.25">
      <c r="A822" s="105">
        <v>1878</v>
      </c>
    </row>
    <row r="823" spans="1:1" x14ac:dyDescent="0.25">
      <c r="A823" s="105">
        <v>1881</v>
      </c>
    </row>
    <row r="824" spans="1:1" x14ac:dyDescent="0.25">
      <c r="A824" s="105">
        <v>1886</v>
      </c>
    </row>
    <row r="825" spans="1:1" x14ac:dyDescent="0.25">
      <c r="A825" s="105">
        <v>1887</v>
      </c>
    </row>
    <row r="826" spans="1:1" x14ac:dyDescent="0.25">
      <c r="A826" s="105">
        <v>1888</v>
      </c>
    </row>
    <row r="827" spans="1:1" x14ac:dyDescent="0.25">
      <c r="A827" s="105">
        <v>1889</v>
      </c>
    </row>
    <row r="828" spans="1:1" x14ac:dyDescent="0.25">
      <c r="A828" s="105">
        <v>1890</v>
      </c>
    </row>
    <row r="829" spans="1:1" x14ac:dyDescent="0.25">
      <c r="A829" s="105">
        <v>1891</v>
      </c>
    </row>
    <row r="830" spans="1:1" x14ac:dyDescent="0.25">
      <c r="A830" s="105">
        <v>1892</v>
      </c>
    </row>
    <row r="831" spans="1:1" x14ac:dyDescent="0.25">
      <c r="A831" s="105">
        <v>1893</v>
      </c>
    </row>
    <row r="832" spans="1:1" x14ac:dyDescent="0.25">
      <c r="A832" s="105">
        <v>1894</v>
      </c>
    </row>
    <row r="833" spans="1:1" x14ac:dyDescent="0.25">
      <c r="A833" s="105">
        <v>1895</v>
      </c>
    </row>
    <row r="834" spans="1:1" x14ac:dyDescent="0.25">
      <c r="A834" s="105">
        <v>1896</v>
      </c>
    </row>
    <row r="835" spans="1:1" x14ac:dyDescent="0.25">
      <c r="A835" s="105">
        <v>1897</v>
      </c>
    </row>
    <row r="836" spans="1:1" x14ac:dyDescent="0.25">
      <c r="A836" s="105">
        <v>1908</v>
      </c>
    </row>
    <row r="837" spans="1:1" x14ac:dyDescent="0.25">
      <c r="A837" s="105">
        <v>1911</v>
      </c>
    </row>
    <row r="838" spans="1:1" x14ac:dyDescent="0.25">
      <c r="A838" s="105">
        <v>1912</v>
      </c>
    </row>
    <row r="839" spans="1:1" x14ac:dyDescent="0.25">
      <c r="A839" s="105">
        <v>1913</v>
      </c>
    </row>
    <row r="840" spans="1:1" x14ac:dyDescent="0.25">
      <c r="A840" s="105">
        <v>1914</v>
      </c>
    </row>
    <row r="841" spans="1:1" x14ac:dyDescent="0.25">
      <c r="A841" s="105">
        <v>1915</v>
      </c>
    </row>
    <row r="842" spans="1:1" x14ac:dyDescent="0.25">
      <c r="A842" s="105">
        <v>1916</v>
      </c>
    </row>
    <row r="843" spans="1:1" x14ac:dyDescent="0.25">
      <c r="A843" s="105">
        <v>1917</v>
      </c>
    </row>
    <row r="844" spans="1:1" x14ac:dyDescent="0.25">
      <c r="A844" s="105">
        <v>1918</v>
      </c>
    </row>
    <row r="845" spans="1:1" x14ac:dyDescent="0.25">
      <c r="A845" s="105">
        <v>1919</v>
      </c>
    </row>
    <row r="846" spans="1:1" x14ac:dyDescent="0.25">
      <c r="A846" s="105">
        <v>1920</v>
      </c>
    </row>
    <row r="847" spans="1:1" x14ac:dyDescent="0.25">
      <c r="A847" s="105">
        <v>1921</v>
      </c>
    </row>
    <row r="848" spans="1:1" x14ac:dyDescent="0.25">
      <c r="A848" s="105">
        <v>1922</v>
      </c>
    </row>
    <row r="849" spans="1:1" x14ac:dyDescent="0.25">
      <c r="A849" s="105">
        <v>1927</v>
      </c>
    </row>
    <row r="850" spans="1:1" x14ac:dyDescent="0.25">
      <c r="A850" s="105">
        <v>1928</v>
      </c>
    </row>
    <row r="851" spans="1:1" x14ac:dyDescent="0.25">
      <c r="A851" s="105">
        <v>1934</v>
      </c>
    </row>
    <row r="852" spans="1:1" x14ac:dyDescent="0.25">
      <c r="A852" s="105">
        <v>1935</v>
      </c>
    </row>
    <row r="853" spans="1:1" x14ac:dyDescent="0.25">
      <c r="A853" s="105">
        <v>1936</v>
      </c>
    </row>
    <row r="854" spans="1:1" x14ac:dyDescent="0.25">
      <c r="A854" s="105">
        <v>1937</v>
      </c>
    </row>
    <row r="855" spans="1:1" x14ac:dyDescent="0.25">
      <c r="A855" s="105">
        <v>1942</v>
      </c>
    </row>
    <row r="856" spans="1:1" x14ac:dyDescent="0.25">
      <c r="A856" s="105">
        <v>1943</v>
      </c>
    </row>
    <row r="857" spans="1:1" x14ac:dyDescent="0.25">
      <c r="A857" s="105">
        <v>1944</v>
      </c>
    </row>
    <row r="858" spans="1:1" x14ac:dyDescent="0.25">
      <c r="A858" s="105">
        <v>1945</v>
      </c>
    </row>
    <row r="859" spans="1:1" x14ac:dyDescent="0.25">
      <c r="A859" s="105">
        <v>1946</v>
      </c>
    </row>
    <row r="860" spans="1:1" x14ac:dyDescent="0.25">
      <c r="A860" s="105">
        <v>1948</v>
      </c>
    </row>
    <row r="861" spans="1:1" x14ac:dyDescent="0.25">
      <c r="A861" s="105">
        <v>1949</v>
      </c>
    </row>
    <row r="862" spans="1:1" x14ac:dyDescent="0.25">
      <c r="A862" s="105">
        <v>1950</v>
      </c>
    </row>
    <row r="863" spans="1:1" x14ac:dyDescent="0.25">
      <c r="A863" s="105">
        <v>1955</v>
      </c>
    </row>
    <row r="864" spans="1:1" x14ac:dyDescent="0.25">
      <c r="A864" s="105">
        <v>1956</v>
      </c>
    </row>
    <row r="865" spans="1:1" x14ac:dyDescent="0.25">
      <c r="A865" s="105">
        <v>1957</v>
      </c>
    </row>
    <row r="866" spans="1:1" x14ac:dyDescent="0.25">
      <c r="A866" s="105">
        <v>1958</v>
      </c>
    </row>
    <row r="867" spans="1:1" x14ac:dyDescent="0.25">
      <c r="A867" s="105">
        <v>1959</v>
      </c>
    </row>
    <row r="868" spans="1:1" x14ac:dyDescent="0.25">
      <c r="A868" s="105">
        <v>1960</v>
      </c>
    </row>
    <row r="869" spans="1:1" x14ac:dyDescent="0.25">
      <c r="A869" s="105">
        <v>1961</v>
      </c>
    </row>
    <row r="870" spans="1:1" x14ac:dyDescent="0.25">
      <c r="A870" s="105">
        <v>1962</v>
      </c>
    </row>
    <row r="871" spans="1:1" x14ac:dyDescent="0.25">
      <c r="A871" s="105">
        <v>1963</v>
      </c>
    </row>
    <row r="872" spans="1:1" x14ac:dyDescent="0.25">
      <c r="A872" s="105">
        <v>1964</v>
      </c>
    </row>
    <row r="873" spans="1:1" x14ac:dyDescent="0.25">
      <c r="A873" s="105">
        <v>1965</v>
      </c>
    </row>
    <row r="874" spans="1:1" x14ac:dyDescent="0.25">
      <c r="A874" s="105">
        <v>1966</v>
      </c>
    </row>
    <row r="875" spans="1:1" x14ac:dyDescent="0.25">
      <c r="A875" s="105">
        <v>1967</v>
      </c>
    </row>
    <row r="876" spans="1:1" x14ac:dyDescent="0.25">
      <c r="A876" s="105">
        <v>1968</v>
      </c>
    </row>
    <row r="877" spans="1:1" x14ac:dyDescent="0.25">
      <c r="A877" s="105">
        <v>1969</v>
      </c>
    </row>
    <row r="878" spans="1:1" x14ac:dyDescent="0.25">
      <c r="A878" s="105">
        <v>1970</v>
      </c>
    </row>
    <row r="879" spans="1:1" x14ac:dyDescent="0.25">
      <c r="A879" s="105">
        <v>1975</v>
      </c>
    </row>
    <row r="880" spans="1:1" x14ac:dyDescent="0.25">
      <c r="A880" s="105">
        <v>1986</v>
      </c>
    </row>
    <row r="881" spans="1:1" x14ac:dyDescent="0.25">
      <c r="A881" s="105">
        <v>2000</v>
      </c>
    </row>
    <row r="882" spans="1:1" x14ac:dyDescent="0.25">
      <c r="A882" s="105">
        <v>2006</v>
      </c>
    </row>
    <row r="883" spans="1:1" x14ac:dyDescent="0.25">
      <c r="A883" s="105">
        <v>2009</v>
      </c>
    </row>
    <row r="884" spans="1:1" x14ac:dyDescent="0.25">
      <c r="A884" s="105">
        <v>2011</v>
      </c>
    </row>
    <row r="885" spans="1:1" x14ac:dyDescent="0.25">
      <c r="A885" s="105">
        <v>2013</v>
      </c>
    </row>
    <row r="886" spans="1:1" x14ac:dyDescent="0.25">
      <c r="A886" s="105">
        <v>2014</v>
      </c>
    </row>
    <row r="887" spans="1:1" x14ac:dyDescent="0.25">
      <c r="A887" s="105">
        <v>2034</v>
      </c>
    </row>
    <row r="888" spans="1:1" x14ac:dyDescent="0.25">
      <c r="A888" s="105">
        <v>2036</v>
      </c>
    </row>
    <row r="889" spans="1:1" x14ac:dyDescent="0.25">
      <c r="A889" s="105">
        <v>2037</v>
      </c>
    </row>
    <row r="890" spans="1:1" x14ac:dyDescent="0.25">
      <c r="A890" s="105">
        <v>2047</v>
      </c>
    </row>
    <row r="891" spans="1:1" x14ac:dyDescent="0.25">
      <c r="A891" s="105">
        <v>2048</v>
      </c>
    </row>
    <row r="892" spans="1:1" x14ac:dyDescent="0.25">
      <c r="A892" s="105">
        <v>2061</v>
      </c>
    </row>
    <row r="893" spans="1:1" x14ac:dyDescent="0.25">
      <c r="A893" s="105">
        <v>2063</v>
      </c>
    </row>
    <row r="894" spans="1:1" x14ac:dyDescent="0.25">
      <c r="A894" s="105">
        <v>2067</v>
      </c>
    </row>
    <row r="895" spans="1:1" x14ac:dyDescent="0.25">
      <c r="A895" s="105">
        <v>2068</v>
      </c>
    </row>
    <row r="896" spans="1:1" x14ac:dyDescent="0.25">
      <c r="A896" s="105">
        <v>2070</v>
      </c>
    </row>
    <row r="897" spans="1:1" x14ac:dyDescent="0.25">
      <c r="A897" s="105">
        <v>2078</v>
      </c>
    </row>
    <row r="898" spans="1:1" x14ac:dyDescent="0.25">
      <c r="A898" s="105">
        <v>2081</v>
      </c>
    </row>
    <row r="899" spans="1:1" x14ac:dyDescent="0.25">
      <c r="A899" s="105">
        <v>2082</v>
      </c>
    </row>
    <row r="900" spans="1:1" x14ac:dyDescent="0.25">
      <c r="A900" s="105">
        <v>2092</v>
      </c>
    </row>
    <row r="901" spans="1:1" x14ac:dyDescent="0.25">
      <c r="A901" s="105">
        <v>2095</v>
      </c>
    </row>
    <row r="902" spans="1:1" x14ac:dyDescent="0.25">
      <c r="A902" s="105">
        <v>2097</v>
      </c>
    </row>
    <row r="903" spans="1:1" x14ac:dyDescent="0.25">
      <c r="A903" s="105">
        <v>2099</v>
      </c>
    </row>
    <row r="904" spans="1:1" x14ac:dyDescent="0.25">
      <c r="A904" s="105">
        <v>2103</v>
      </c>
    </row>
    <row r="905" spans="1:1" x14ac:dyDescent="0.25">
      <c r="A905" s="105">
        <v>2149</v>
      </c>
    </row>
    <row r="906" spans="1:1" x14ac:dyDescent="0.25">
      <c r="A906" s="105">
        <v>2150</v>
      </c>
    </row>
    <row r="907" spans="1:1" x14ac:dyDescent="0.25">
      <c r="A907" s="105">
        <v>2160</v>
      </c>
    </row>
    <row r="908" spans="1:1" x14ac:dyDescent="0.25">
      <c r="A908" s="105">
        <v>2167</v>
      </c>
    </row>
    <row r="909" spans="1:1" x14ac:dyDescent="0.25">
      <c r="A909" s="105">
        <v>2171</v>
      </c>
    </row>
    <row r="910" spans="1:1" x14ac:dyDescent="0.25">
      <c r="A910" s="105">
        <v>2173</v>
      </c>
    </row>
    <row r="911" spans="1:1" x14ac:dyDescent="0.25">
      <c r="A911" s="105">
        <v>2180</v>
      </c>
    </row>
    <row r="912" spans="1:1" x14ac:dyDescent="0.25">
      <c r="A912" s="105">
        <v>2184</v>
      </c>
    </row>
    <row r="913" spans="1:1" x14ac:dyDescent="0.25">
      <c r="A913" s="105">
        <v>2189</v>
      </c>
    </row>
    <row r="914" spans="1:1" x14ac:dyDescent="0.25">
      <c r="A914" s="105">
        <v>2190</v>
      </c>
    </row>
    <row r="915" spans="1:1" x14ac:dyDescent="0.25">
      <c r="A915" s="105">
        <v>2197</v>
      </c>
    </row>
    <row r="916" spans="1:1" x14ac:dyDescent="0.25">
      <c r="A916" s="105">
        <v>2199</v>
      </c>
    </row>
    <row r="917" spans="1:1" x14ac:dyDescent="0.25">
      <c r="A917" s="105">
        <v>2200</v>
      </c>
    </row>
    <row r="918" spans="1:1" x14ac:dyDescent="0.25">
      <c r="A918" s="105">
        <v>2204</v>
      </c>
    </row>
    <row r="919" spans="1:1" x14ac:dyDescent="0.25">
      <c r="A919" s="105">
        <v>2205</v>
      </c>
    </row>
    <row r="920" spans="1:1" x14ac:dyDescent="0.25">
      <c r="A920" s="105">
        <v>2211</v>
      </c>
    </row>
    <row r="921" spans="1:1" x14ac:dyDescent="0.25">
      <c r="A921" s="105">
        <v>2212</v>
      </c>
    </row>
    <row r="922" spans="1:1" x14ac:dyDescent="0.25">
      <c r="A922" s="105">
        <v>2213</v>
      </c>
    </row>
    <row r="923" spans="1:1" x14ac:dyDescent="0.25">
      <c r="A923" s="105">
        <v>2214</v>
      </c>
    </row>
    <row r="924" spans="1:1" x14ac:dyDescent="0.25">
      <c r="A924" s="105">
        <v>2215</v>
      </c>
    </row>
    <row r="925" spans="1:1" x14ac:dyDescent="0.25">
      <c r="A925" s="105">
        <v>2216</v>
      </c>
    </row>
    <row r="926" spans="1:1" x14ac:dyDescent="0.25">
      <c r="A926" s="105">
        <v>2217</v>
      </c>
    </row>
    <row r="927" spans="1:1" x14ac:dyDescent="0.25">
      <c r="A927" s="105">
        <v>2218</v>
      </c>
    </row>
    <row r="928" spans="1:1" x14ac:dyDescent="0.25">
      <c r="A928" s="105">
        <v>2219</v>
      </c>
    </row>
    <row r="929" spans="1:1" x14ac:dyDescent="0.25">
      <c r="A929" s="105">
        <v>2220</v>
      </c>
    </row>
    <row r="930" spans="1:1" x14ac:dyDescent="0.25">
      <c r="A930" s="105">
        <v>2221</v>
      </c>
    </row>
    <row r="931" spans="1:1" x14ac:dyDescent="0.25">
      <c r="A931" s="105">
        <v>2222</v>
      </c>
    </row>
    <row r="932" spans="1:1" x14ac:dyDescent="0.25">
      <c r="A932" s="105">
        <v>2223</v>
      </c>
    </row>
    <row r="933" spans="1:1" x14ac:dyDescent="0.25">
      <c r="A933" s="105">
        <v>2224</v>
      </c>
    </row>
    <row r="934" spans="1:1" x14ac:dyDescent="0.25">
      <c r="A934" s="105">
        <v>2225</v>
      </c>
    </row>
    <row r="935" spans="1:1" x14ac:dyDescent="0.25">
      <c r="A935" s="105">
        <v>2226</v>
      </c>
    </row>
    <row r="936" spans="1:1" x14ac:dyDescent="0.25">
      <c r="A936" s="105">
        <v>2227</v>
      </c>
    </row>
    <row r="937" spans="1:1" x14ac:dyDescent="0.25">
      <c r="A937" s="105">
        <v>2228</v>
      </c>
    </row>
    <row r="938" spans="1:1" x14ac:dyDescent="0.25">
      <c r="A938" s="105">
        <v>2229</v>
      </c>
    </row>
    <row r="939" spans="1:1" x14ac:dyDescent="0.25">
      <c r="A939" s="105">
        <v>2230</v>
      </c>
    </row>
    <row r="940" spans="1:1" x14ac:dyDescent="0.25">
      <c r="A940" s="105">
        <v>2231</v>
      </c>
    </row>
    <row r="941" spans="1:1" x14ac:dyDescent="0.25">
      <c r="A941" s="105">
        <v>2232</v>
      </c>
    </row>
    <row r="942" spans="1:1" x14ac:dyDescent="0.25">
      <c r="A942" s="105">
        <v>2233</v>
      </c>
    </row>
    <row r="943" spans="1:1" x14ac:dyDescent="0.25">
      <c r="A943" s="105">
        <v>2234</v>
      </c>
    </row>
    <row r="944" spans="1:1" x14ac:dyDescent="0.25">
      <c r="A944" s="105">
        <v>2235</v>
      </c>
    </row>
    <row r="945" spans="1:1" x14ac:dyDescent="0.25">
      <c r="A945" s="105">
        <v>2236</v>
      </c>
    </row>
    <row r="946" spans="1:1" x14ac:dyDescent="0.25">
      <c r="A946" s="105">
        <v>2237</v>
      </c>
    </row>
    <row r="947" spans="1:1" x14ac:dyDescent="0.25">
      <c r="A947" s="105">
        <v>2238</v>
      </c>
    </row>
    <row r="948" spans="1:1" x14ac:dyDescent="0.25">
      <c r="A948" s="105">
        <v>2239</v>
      </c>
    </row>
    <row r="949" spans="1:1" x14ac:dyDescent="0.25">
      <c r="A949" s="105">
        <v>2251</v>
      </c>
    </row>
    <row r="950" spans="1:1" x14ac:dyDescent="0.25">
      <c r="A950" s="105">
        <v>2260</v>
      </c>
    </row>
    <row r="951" spans="1:1" x14ac:dyDescent="0.25">
      <c r="A951" s="105">
        <v>2262</v>
      </c>
    </row>
    <row r="952" spans="1:1" x14ac:dyDescent="0.25">
      <c r="A952" s="105">
        <v>2274</v>
      </c>
    </row>
    <row r="953" spans="1:1" x14ac:dyDescent="0.25">
      <c r="A953" s="105">
        <v>2275</v>
      </c>
    </row>
    <row r="954" spans="1:1" x14ac:dyDescent="0.25">
      <c r="A954" s="105">
        <v>2277</v>
      </c>
    </row>
    <row r="955" spans="1:1" x14ac:dyDescent="0.25">
      <c r="A955" s="105">
        <v>2285</v>
      </c>
    </row>
    <row r="956" spans="1:1" x14ac:dyDescent="0.25">
      <c r="A956" s="105">
        <v>2286</v>
      </c>
    </row>
    <row r="957" spans="1:1" x14ac:dyDescent="0.25">
      <c r="A957" s="105">
        <v>2287</v>
      </c>
    </row>
    <row r="958" spans="1:1" x14ac:dyDescent="0.25">
      <c r="A958" s="105">
        <v>2288</v>
      </c>
    </row>
    <row r="959" spans="1:1" x14ac:dyDescent="0.25">
      <c r="A959" s="105">
        <v>2289</v>
      </c>
    </row>
    <row r="960" spans="1:1" x14ac:dyDescent="0.25">
      <c r="A960" s="105">
        <v>2290</v>
      </c>
    </row>
    <row r="961" spans="1:1" x14ac:dyDescent="0.25">
      <c r="A961" s="105">
        <v>2293</v>
      </c>
    </row>
    <row r="962" spans="1:1" x14ac:dyDescent="0.25">
      <c r="A962" s="105">
        <v>2294</v>
      </c>
    </row>
    <row r="963" spans="1:1" x14ac:dyDescent="0.25">
      <c r="A963" s="28" t="s">
        <v>15</v>
      </c>
    </row>
    <row r="964" spans="1:1" x14ac:dyDescent="0.25">
      <c r="A964" s="105">
        <v>2</v>
      </c>
    </row>
    <row r="965" spans="1:1" x14ac:dyDescent="0.25">
      <c r="A965" s="105">
        <v>3</v>
      </c>
    </row>
    <row r="966" spans="1:1" x14ac:dyDescent="0.25">
      <c r="A966" s="105">
        <v>4</v>
      </c>
    </row>
    <row r="967" spans="1:1" x14ac:dyDescent="0.25">
      <c r="A967" s="105">
        <v>5</v>
      </c>
    </row>
    <row r="968" spans="1:1" x14ac:dyDescent="0.25">
      <c r="A968" s="105">
        <v>6</v>
      </c>
    </row>
    <row r="969" spans="1:1" x14ac:dyDescent="0.25">
      <c r="A969" s="105">
        <v>13</v>
      </c>
    </row>
    <row r="970" spans="1:1" x14ac:dyDescent="0.25">
      <c r="A970" s="105">
        <v>14</v>
      </c>
    </row>
    <row r="971" spans="1:1" x14ac:dyDescent="0.25">
      <c r="A971" s="105">
        <v>19</v>
      </c>
    </row>
    <row r="972" spans="1:1" x14ac:dyDescent="0.25">
      <c r="A972" s="105">
        <v>20</v>
      </c>
    </row>
    <row r="973" spans="1:1" x14ac:dyDescent="0.25">
      <c r="A973" s="105">
        <v>21</v>
      </c>
    </row>
    <row r="974" spans="1:1" x14ac:dyDescent="0.25">
      <c r="A974" s="105">
        <v>22</v>
      </c>
    </row>
    <row r="975" spans="1:1" x14ac:dyDescent="0.25">
      <c r="A975" s="105">
        <v>23</v>
      </c>
    </row>
    <row r="976" spans="1:1" x14ac:dyDescent="0.25">
      <c r="A976" s="105">
        <v>24</v>
      </c>
    </row>
    <row r="977" spans="1:1" x14ac:dyDescent="0.25">
      <c r="A977" s="105">
        <v>25</v>
      </c>
    </row>
    <row r="978" spans="1:1" x14ac:dyDescent="0.25">
      <c r="A978" s="105">
        <v>27</v>
      </c>
    </row>
    <row r="979" spans="1:1" x14ac:dyDescent="0.25">
      <c r="A979" s="105">
        <v>28</v>
      </c>
    </row>
    <row r="980" spans="1:1" x14ac:dyDescent="0.25">
      <c r="A980" s="105">
        <v>29</v>
      </c>
    </row>
    <row r="981" spans="1:1" x14ac:dyDescent="0.25">
      <c r="A981" s="105">
        <v>30</v>
      </c>
    </row>
    <row r="982" spans="1:1" x14ac:dyDescent="0.25">
      <c r="A982" s="105">
        <v>39</v>
      </c>
    </row>
    <row r="983" spans="1:1" x14ac:dyDescent="0.25">
      <c r="A983" s="105">
        <v>40</v>
      </c>
    </row>
    <row r="984" spans="1:1" x14ac:dyDescent="0.25">
      <c r="A984" s="105">
        <v>41</v>
      </c>
    </row>
    <row r="985" spans="1:1" x14ac:dyDescent="0.25">
      <c r="A985" s="105">
        <v>42</v>
      </c>
    </row>
    <row r="986" spans="1:1" x14ac:dyDescent="0.25">
      <c r="A986" s="105">
        <v>43</v>
      </c>
    </row>
    <row r="987" spans="1:1" x14ac:dyDescent="0.25">
      <c r="A987" s="105">
        <v>44</v>
      </c>
    </row>
    <row r="988" spans="1:1" x14ac:dyDescent="0.25">
      <c r="A988" s="105">
        <v>45</v>
      </c>
    </row>
    <row r="989" spans="1:1" x14ac:dyDescent="0.25">
      <c r="A989" s="105">
        <v>46</v>
      </c>
    </row>
    <row r="990" spans="1:1" x14ac:dyDescent="0.25">
      <c r="A990" s="105">
        <v>47</v>
      </c>
    </row>
    <row r="991" spans="1:1" x14ac:dyDescent="0.25">
      <c r="A991" s="105">
        <v>48</v>
      </c>
    </row>
    <row r="992" spans="1:1" x14ac:dyDescent="0.25">
      <c r="A992" s="105">
        <v>49</v>
      </c>
    </row>
    <row r="993" spans="1:1" x14ac:dyDescent="0.25">
      <c r="A993" s="105">
        <v>54</v>
      </c>
    </row>
    <row r="994" spans="1:1" x14ac:dyDescent="0.25">
      <c r="A994" s="105">
        <v>55</v>
      </c>
    </row>
    <row r="995" spans="1:1" x14ac:dyDescent="0.25">
      <c r="A995" s="105">
        <v>56</v>
      </c>
    </row>
    <row r="996" spans="1:1" x14ac:dyDescent="0.25">
      <c r="A996" s="105">
        <v>57</v>
      </c>
    </row>
    <row r="997" spans="1:1" x14ac:dyDescent="0.25">
      <c r="A997" s="105">
        <v>58</v>
      </c>
    </row>
    <row r="998" spans="1:1" x14ac:dyDescent="0.25">
      <c r="A998" s="105">
        <v>59</v>
      </c>
    </row>
    <row r="999" spans="1:1" x14ac:dyDescent="0.25">
      <c r="A999" s="105">
        <v>60</v>
      </c>
    </row>
    <row r="1000" spans="1:1" x14ac:dyDescent="0.25">
      <c r="A1000" s="105">
        <v>61</v>
      </c>
    </row>
    <row r="1001" spans="1:1" x14ac:dyDescent="0.25">
      <c r="A1001" s="105">
        <v>62</v>
      </c>
    </row>
    <row r="1002" spans="1:1" x14ac:dyDescent="0.25">
      <c r="A1002" s="105">
        <v>63</v>
      </c>
    </row>
    <row r="1003" spans="1:1" x14ac:dyDescent="0.25">
      <c r="A1003" s="105">
        <v>64</v>
      </c>
    </row>
    <row r="1004" spans="1:1" x14ac:dyDescent="0.25">
      <c r="A1004" s="105">
        <v>65</v>
      </c>
    </row>
    <row r="1005" spans="1:1" x14ac:dyDescent="0.25">
      <c r="A1005" s="105">
        <v>66</v>
      </c>
    </row>
    <row r="1006" spans="1:1" x14ac:dyDescent="0.25">
      <c r="A1006" s="105">
        <v>67</v>
      </c>
    </row>
    <row r="1007" spans="1:1" x14ac:dyDescent="0.25">
      <c r="A1007" s="105">
        <v>68</v>
      </c>
    </row>
    <row r="1008" spans="1:1" x14ac:dyDescent="0.25">
      <c r="A1008" s="105">
        <v>70</v>
      </c>
    </row>
    <row r="1009" spans="1:1" x14ac:dyDescent="0.25">
      <c r="A1009" s="105">
        <v>71</v>
      </c>
    </row>
    <row r="1010" spans="1:1" x14ac:dyDescent="0.25">
      <c r="A1010" s="105">
        <v>72</v>
      </c>
    </row>
    <row r="1011" spans="1:1" x14ac:dyDescent="0.25">
      <c r="A1011" s="105">
        <v>73</v>
      </c>
    </row>
    <row r="1012" spans="1:1" x14ac:dyDescent="0.25">
      <c r="A1012" s="105">
        <v>74</v>
      </c>
    </row>
    <row r="1013" spans="1:1" x14ac:dyDescent="0.25">
      <c r="A1013" s="105">
        <v>75</v>
      </c>
    </row>
    <row r="1014" spans="1:1" x14ac:dyDescent="0.25">
      <c r="A1014" s="105">
        <v>76</v>
      </c>
    </row>
    <row r="1015" spans="1:1" x14ac:dyDescent="0.25">
      <c r="A1015" s="105">
        <v>77</v>
      </c>
    </row>
    <row r="1016" spans="1:1" x14ac:dyDescent="0.25">
      <c r="A1016" s="105">
        <v>78</v>
      </c>
    </row>
    <row r="1017" spans="1:1" x14ac:dyDescent="0.25">
      <c r="A1017" s="105">
        <v>79</v>
      </c>
    </row>
    <row r="1018" spans="1:1" x14ac:dyDescent="0.25">
      <c r="A1018" s="105">
        <v>80</v>
      </c>
    </row>
    <row r="1019" spans="1:1" x14ac:dyDescent="0.25">
      <c r="A1019" s="105">
        <v>81</v>
      </c>
    </row>
    <row r="1020" spans="1:1" x14ac:dyDescent="0.25">
      <c r="A1020" s="105">
        <v>82</v>
      </c>
    </row>
    <row r="1021" spans="1:1" x14ac:dyDescent="0.25">
      <c r="A1021" s="105">
        <v>83</v>
      </c>
    </row>
    <row r="1022" spans="1:1" x14ac:dyDescent="0.25">
      <c r="A1022" s="105">
        <v>84</v>
      </c>
    </row>
    <row r="1023" spans="1:1" x14ac:dyDescent="0.25">
      <c r="A1023" s="105">
        <v>85</v>
      </c>
    </row>
    <row r="1024" spans="1:1" x14ac:dyDescent="0.25">
      <c r="A1024" s="105">
        <v>86</v>
      </c>
    </row>
    <row r="1025" spans="1:1" x14ac:dyDescent="0.25">
      <c r="A1025" s="105">
        <v>87</v>
      </c>
    </row>
    <row r="1026" spans="1:1" x14ac:dyDescent="0.25">
      <c r="A1026" s="105">
        <v>88</v>
      </c>
    </row>
    <row r="1027" spans="1:1" x14ac:dyDescent="0.25">
      <c r="A1027" s="105">
        <v>89</v>
      </c>
    </row>
    <row r="1028" spans="1:1" x14ac:dyDescent="0.25">
      <c r="A1028" s="105">
        <v>90</v>
      </c>
    </row>
    <row r="1029" spans="1:1" x14ac:dyDescent="0.25">
      <c r="A1029" s="105">
        <v>91</v>
      </c>
    </row>
    <row r="1030" spans="1:1" x14ac:dyDescent="0.25">
      <c r="A1030" s="105">
        <v>92</v>
      </c>
    </row>
    <row r="1031" spans="1:1" x14ac:dyDescent="0.25">
      <c r="A1031" s="105">
        <v>93</v>
      </c>
    </row>
    <row r="1032" spans="1:1" x14ac:dyDescent="0.25">
      <c r="A1032" s="105">
        <v>94</v>
      </c>
    </row>
    <row r="1033" spans="1:1" x14ac:dyDescent="0.25">
      <c r="A1033" s="105">
        <v>95</v>
      </c>
    </row>
    <row r="1034" spans="1:1" x14ac:dyDescent="0.25">
      <c r="A1034" s="105">
        <v>96</v>
      </c>
    </row>
    <row r="1035" spans="1:1" x14ac:dyDescent="0.25">
      <c r="A1035" s="105">
        <v>97</v>
      </c>
    </row>
    <row r="1036" spans="1:1" x14ac:dyDescent="0.25">
      <c r="A1036" s="105">
        <v>98</v>
      </c>
    </row>
    <row r="1037" spans="1:1" x14ac:dyDescent="0.25">
      <c r="A1037" s="105">
        <v>99</v>
      </c>
    </row>
    <row r="1038" spans="1:1" x14ac:dyDescent="0.25">
      <c r="A1038" s="105">
        <v>100</v>
      </c>
    </row>
    <row r="1039" spans="1:1" x14ac:dyDescent="0.25">
      <c r="A1039" s="105">
        <v>101</v>
      </c>
    </row>
    <row r="1040" spans="1:1" x14ac:dyDescent="0.25">
      <c r="A1040" s="105">
        <v>102</v>
      </c>
    </row>
    <row r="1041" spans="1:1" x14ac:dyDescent="0.25">
      <c r="A1041" s="105">
        <v>103</v>
      </c>
    </row>
    <row r="1042" spans="1:1" x14ac:dyDescent="0.25">
      <c r="A1042" s="105">
        <v>104</v>
      </c>
    </row>
    <row r="1043" spans="1:1" x14ac:dyDescent="0.25">
      <c r="A1043" s="105">
        <v>105</v>
      </c>
    </row>
    <row r="1044" spans="1:1" x14ac:dyDescent="0.25">
      <c r="A1044" s="105">
        <v>106</v>
      </c>
    </row>
    <row r="1045" spans="1:1" x14ac:dyDescent="0.25">
      <c r="A1045" s="105">
        <v>107</v>
      </c>
    </row>
    <row r="1046" spans="1:1" x14ac:dyDescent="0.25">
      <c r="A1046" s="105">
        <v>108</v>
      </c>
    </row>
    <row r="1047" spans="1:1" x14ac:dyDescent="0.25">
      <c r="A1047" s="105">
        <v>109</v>
      </c>
    </row>
    <row r="1048" spans="1:1" x14ac:dyDescent="0.25">
      <c r="A1048" s="105">
        <v>110</v>
      </c>
    </row>
    <row r="1049" spans="1:1" x14ac:dyDescent="0.25">
      <c r="A1049" s="105">
        <v>111</v>
      </c>
    </row>
    <row r="1050" spans="1:1" x14ac:dyDescent="0.25">
      <c r="A1050" s="105">
        <v>112</v>
      </c>
    </row>
    <row r="1051" spans="1:1" x14ac:dyDescent="0.25">
      <c r="A1051" s="105">
        <v>113</v>
      </c>
    </row>
    <row r="1052" spans="1:1" x14ac:dyDescent="0.25">
      <c r="A1052" s="105">
        <v>114</v>
      </c>
    </row>
    <row r="1053" spans="1:1" x14ac:dyDescent="0.25">
      <c r="A1053" s="105">
        <v>115</v>
      </c>
    </row>
    <row r="1054" spans="1:1" x14ac:dyDescent="0.25">
      <c r="A1054" s="105">
        <v>116</v>
      </c>
    </row>
    <row r="1055" spans="1:1" x14ac:dyDescent="0.25">
      <c r="A1055" s="105">
        <v>117</v>
      </c>
    </row>
    <row r="1056" spans="1:1" x14ac:dyDescent="0.25">
      <c r="A1056" s="105">
        <v>118</v>
      </c>
    </row>
    <row r="1057" spans="1:1" x14ac:dyDescent="0.25">
      <c r="A1057" s="105">
        <v>119</v>
      </c>
    </row>
    <row r="1058" spans="1:1" x14ac:dyDescent="0.25">
      <c r="A1058" s="105">
        <v>120</v>
      </c>
    </row>
    <row r="1059" spans="1:1" x14ac:dyDescent="0.25">
      <c r="A1059" s="105">
        <v>121</v>
      </c>
    </row>
    <row r="1060" spans="1:1" x14ac:dyDescent="0.25">
      <c r="A1060" s="105">
        <v>122</v>
      </c>
    </row>
    <row r="1061" spans="1:1" x14ac:dyDescent="0.25">
      <c r="A1061" s="105">
        <v>123</v>
      </c>
    </row>
    <row r="1062" spans="1:1" x14ac:dyDescent="0.25">
      <c r="A1062" s="105">
        <v>124</v>
      </c>
    </row>
    <row r="1063" spans="1:1" x14ac:dyDescent="0.25">
      <c r="A1063" s="105">
        <v>127</v>
      </c>
    </row>
    <row r="1064" spans="1:1" x14ac:dyDescent="0.25">
      <c r="A1064" s="105">
        <v>128</v>
      </c>
    </row>
    <row r="1065" spans="1:1" x14ac:dyDescent="0.25">
      <c r="A1065" s="105">
        <v>134</v>
      </c>
    </row>
    <row r="1066" spans="1:1" x14ac:dyDescent="0.25">
      <c r="A1066" s="105">
        <v>135</v>
      </c>
    </row>
    <row r="1067" spans="1:1" x14ac:dyDescent="0.25">
      <c r="A1067" s="105">
        <v>136</v>
      </c>
    </row>
    <row r="1068" spans="1:1" x14ac:dyDescent="0.25">
      <c r="A1068" s="105">
        <v>137</v>
      </c>
    </row>
    <row r="1069" spans="1:1" x14ac:dyDescent="0.25">
      <c r="A1069" s="105">
        <v>139</v>
      </c>
    </row>
    <row r="1070" spans="1:1" x14ac:dyDescent="0.25">
      <c r="A1070" s="105">
        <v>140</v>
      </c>
    </row>
    <row r="1071" spans="1:1" x14ac:dyDescent="0.25">
      <c r="A1071" s="105">
        <v>141</v>
      </c>
    </row>
    <row r="1072" spans="1:1" x14ac:dyDescent="0.25">
      <c r="A1072" s="105">
        <v>142</v>
      </c>
    </row>
    <row r="1073" spans="1:1" x14ac:dyDescent="0.25">
      <c r="A1073" s="105">
        <v>143</v>
      </c>
    </row>
    <row r="1074" spans="1:1" x14ac:dyDescent="0.25">
      <c r="A1074" s="105">
        <v>144</v>
      </c>
    </row>
    <row r="1075" spans="1:1" x14ac:dyDescent="0.25">
      <c r="A1075" s="105">
        <v>145</v>
      </c>
    </row>
    <row r="1076" spans="1:1" x14ac:dyDescent="0.25">
      <c r="A1076" s="105">
        <v>146</v>
      </c>
    </row>
    <row r="1077" spans="1:1" x14ac:dyDescent="0.25">
      <c r="A1077" s="105">
        <v>147</v>
      </c>
    </row>
    <row r="1078" spans="1:1" x14ac:dyDescent="0.25">
      <c r="A1078" s="105">
        <v>148</v>
      </c>
    </row>
    <row r="1079" spans="1:1" x14ac:dyDescent="0.25">
      <c r="A1079" s="105">
        <v>149</v>
      </c>
    </row>
    <row r="1080" spans="1:1" x14ac:dyDescent="0.25">
      <c r="A1080" s="105">
        <v>150</v>
      </c>
    </row>
    <row r="1081" spans="1:1" x14ac:dyDescent="0.25">
      <c r="A1081" s="105">
        <v>151</v>
      </c>
    </row>
    <row r="1082" spans="1:1" x14ac:dyDescent="0.25">
      <c r="A1082" s="105">
        <v>152</v>
      </c>
    </row>
    <row r="1083" spans="1:1" x14ac:dyDescent="0.25">
      <c r="A1083" s="105">
        <v>153</v>
      </c>
    </row>
    <row r="1084" spans="1:1" x14ac:dyDescent="0.25">
      <c r="A1084" s="105">
        <v>154</v>
      </c>
    </row>
    <row r="1085" spans="1:1" x14ac:dyDescent="0.25">
      <c r="A1085" s="105">
        <v>159</v>
      </c>
    </row>
    <row r="1086" spans="1:1" x14ac:dyDescent="0.25">
      <c r="A1086" s="105">
        <v>167</v>
      </c>
    </row>
    <row r="1087" spans="1:1" x14ac:dyDescent="0.25">
      <c r="A1087" s="105">
        <v>168</v>
      </c>
    </row>
    <row r="1088" spans="1:1" x14ac:dyDescent="0.25">
      <c r="A1088" s="105">
        <v>169</v>
      </c>
    </row>
    <row r="1089" spans="1:1" x14ac:dyDescent="0.25">
      <c r="A1089" s="105">
        <v>178</v>
      </c>
    </row>
    <row r="1090" spans="1:1" x14ac:dyDescent="0.25">
      <c r="A1090" s="105">
        <v>179</v>
      </c>
    </row>
    <row r="1091" spans="1:1" x14ac:dyDescent="0.25">
      <c r="A1091" s="105">
        <v>180</v>
      </c>
    </row>
    <row r="1092" spans="1:1" x14ac:dyDescent="0.25">
      <c r="A1092" s="105">
        <v>181</v>
      </c>
    </row>
    <row r="1093" spans="1:1" x14ac:dyDescent="0.25">
      <c r="A1093" s="105">
        <v>182</v>
      </c>
    </row>
    <row r="1094" spans="1:1" x14ac:dyDescent="0.25">
      <c r="A1094" s="105">
        <v>183</v>
      </c>
    </row>
    <row r="1095" spans="1:1" x14ac:dyDescent="0.25">
      <c r="A1095" s="105">
        <v>184</v>
      </c>
    </row>
    <row r="1096" spans="1:1" x14ac:dyDescent="0.25">
      <c r="A1096" s="105">
        <v>198</v>
      </c>
    </row>
    <row r="1097" spans="1:1" x14ac:dyDescent="0.25">
      <c r="A1097" s="105">
        <v>199</v>
      </c>
    </row>
    <row r="1098" spans="1:1" x14ac:dyDescent="0.25">
      <c r="A1098" s="105">
        <v>207</v>
      </c>
    </row>
    <row r="1099" spans="1:1" x14ac:dyDescent="0.25">
      <c r="A1099" s="105">
        <v>217</v>
      </c>
    </row>
    <row r="1100" spans="1:1" x14ac:dyDescent="0.25">
      <c r="A1100" s="105">
        <v>218</v>
      </c>
    </row>
    <row r="1101" spans="1:1" x14ac:dyDescent="0.25">
      <c r="A1101" s="105">
        <v>219</v>
      </c>
    </row>
    <row r="1102" spans="1:1" x14ac:dyDescent="0.25">
      <c r="A1102" s="105">
        <v>221</v>
      </c>
    </row>
    <row r="1103" spans="1:1" x14ac:dyDescent="0.25">
      <c r="A1103" s="105">
        <v>222</v>
      </c>
    </row>
    <row r="1104" spans="1:1" x14ac:dyDescent="0.25">
      <c r="A1104" s="105">
        <v>229</v>
      </c>
    </row>
    <row r="1105" spans="1:1" x14ac:dyDescent="0.25">
      <c r="A1105" s="105">
        <v>230</v>
      </c>
    </row>
    <row r="1106" spans="1:1" x14ac:dyDescent="0.25">
      <c r="A1106" s="105">
        <v>231</v>
      </c>
    </row>
    <row r="1107" spans="1:1" x14ac:dyDescent="0.25">
      <c r="A1107" s="105">
        <v>235</v>
      </c>
    </row>
    <row r="1108" spans="1:1" x14ac:dyDescent="0.25">
      <c r="A1108" s="105">
        <v>236</v>
      </c>
    </row>
    <row r="1109" spans="1:1" x14ac:dyDescent="0.25">
      <c r="A1109" s="105">
        <v>243</v>
      </c>
    </row>
    <row r="1110" spans="1:1" x14ac:dyDescent="0.25">
      <c r="A1110" s="105">
        <v>244</v>
      </c>
    </row>
    <row r="1111" spans="1:1" x14ac:dyDescent="0.25">
      <c r="A1111" s="105">
        <v>245</v>
      </c>
    </row>
    <row r="1112" spans="1:1" x14ac:dyDescent="0.25">
      <c r="A1112" s="105">
        <v>251</v>
      </c>
    </row>
    <row r="1113" spans="1:1" x14ac:dyDescent="0.25">
      <c r="A1113" s="105">
        <v>252</v>
      </c>
    </row>
    <row r="1114" spans="1:1" x14ac:dyDescent="0.25">
      <c r="A1114" s="105">
        <v>253</v>
      </c>
    </row>
    <row r="1115" spans="1:1" x14ac:dyDescent="0.25">
      <c r="A1115" s="105">
        <v>254</v>
      </c>
    </row>
    <row r="1116" spans="1:1" x14ac:dyDescent="0.25">
      <c r="A1116" s="105">
        <v>255</v>
      </c>
    </row>
    <row r="1117" spans="1:1" x14ac:dyDescent="0.25">
      <c r="A1117" s="105">
        <v>256</v>
      </c>
    </row>
    <row r="1118" spans="1:1" x14ac:dyDescent="0.25">
      <c r="A1118" s="105">
        <v>257</v>
      </c>
    </row>
    <row r="1119" spans="1:1" x14ac:dyDescent="0.25">
      <c r="A1119" s="105">
        <v>258</v>
      </c>
    </row>
    <row r="1120" spans="1:1" x14ac:dyDescent="0.25">
      <c r="A1120" s="105">
        <v>259</v>
      </c>
    </row>
    <row r="1121" spans="1:1" x14ac:dyDescent="0.25">
      <c r="A1121" s="105">
        <v>260</v>
      </c>
    </row>
    <row r="1122" spans="1:1" x14ac:dyDescent="0.25">
      <c r="A1122" s="105">
        <v>261</v>
      </c>
    </row>
    <row r="1123" spans="1:1" x14ac:dyDescent="0.25">
      <c r="A1123" s="105">
        <v>262</v>
      </c>
    </row>
    <row r="1124" spans="1:1" x14ac:dyDescent="0.25">
      <c r="A1124" s="105">
        <v>263</v>
      </c>
    </row>
    <row r="1125" spans="1:1" x14ac:dyDescent="0.25">
      <c r="A1125" s="105">
        <v>264</v>
      </c>
    </row>
    <row r="1126" spans="1:1" x14ac:dyDescent="0.25">
      <c r="A1126" s="105">
        <v>265</v>
      </c>
    </row>
    <row r="1127" spans="1:1" x14ac:dyDescent="0.25">
      <c r="A1127" s="105">
        <v>266</v>
      </c>
    </row>
    <row r="1128" spans="1:1" x14ac:dyDescent="0.25">
      <c r="A1128" s="105">
        <v>267</v>
      </c>
    </row>
    <row r="1129" spans="1:1" x14ac:dyDescent="0.25">
      <c r="A1129" s="105">
        <v>268</v>
      </c>
    </row>
    <row r="1130" spans="1:1" x14ac:dyDescent="0.25">
      <c r="A1130" s="105">
        <v>269</v>
      </c>
    </row>
    <row r="1131" spans="1:1" x14ac:dyDescent="0.25">
      <c r="A1131" s="105">
        <v>270</v>
      </c>
    </row>
    <row r="1132" spans="1:1" x14ac:dyDescent="0.25">
      <c r="A1132" s="105">
        <v>271</v>
      </c>
    </row>
    <row r="1133" spans="1:1" x14ac:dyDescent="0.25">
      <c r="A1133" s="105">
        <v>272</v>
      </c>
    </row>
    <row r="1134" spans="1:1" x14ac:dyDescent="0.25">
      <c r="A1134" s="105">
        <v>273</v>
      </c>
    </row>
    <row r="1135" spans="1:1" x14ac:dyDescent="0.25">
      <c r="A1135" s="105">
        <v>274</v>
      </c>
    </row>
    <row r="1136" spans="1:1" x14ac:dyDescent="0.25">
      <c r="A1136" s="105">
        <v>275</v>
      </c>
    </row>
    <row r="1137" spans="1:1" x14ac:dyDescent="0.25">
      <c r="A1137" s="105">
        <v>278</v>
      </c>
    </row>
    <row r="1138" spans="1:1" x14ac:dyDescent="0.25">
      <c r="A1138" s="105">
        <v>279</v>
      </c>
    </row>
    <row r="1139" spans="1:1" x14ac:dyDescent="0.25">
      <c r="A1139" s="105">
        <v>280</v>
      </c>
    </row>
    <row r="1140" spans="1:1" x14ac:dyDescent="0.25">
      <c r="A1140" s="105">
        <v>281</v>
      </c>
    </row>
    <row r="1141" spans="1:1" x14ac:dyDescent="0.25">
      <c r="A1141" s="105">
        <v>282</v>
      </c>
    </row>
    <row r="1142" spans="1:1" x14ac:dyDescent="0.25">
      <c r="A1142" s="105">
        <v>283</v>
      </c>
    </row>
    <row r="1143" spans="1:1" x14ac:dyDescent="0.25">
      <c r="A1143" s="105">
        <v>291</v>
      </c>
    </row>
    <row r="1144" spans="1:1" x14ac:dyDescent="0.25">
      <c r="A1144" s="105">
        <v>292</v>
      </c>
    </row>
    <row r="1145" spans="1:1" x14ac:dyDescent="0.25">
      <c r="A1145" s="105">
        <v>293</v>
      </c>
    </row>
    <row r="1146" spans="1:1" x14ac:dyDescent="0.25">
      <c r="A1146" s="105">
        <v>294</v>
      </c>
    </row>
    <row r="1147" spans="1:1" x14ac:dyDescent="0.25">
      <c r="A1147" s="105">
        <v>295</v>
      </c>
    </row>
    <row r="1148" spans="1:1" x14ac:dyDescent="0.25">
      <c r="A1148" s="105">
        <v>296</v>
      </c>
    </row>
    <row r="1149" spans="1:1" x14ac:dyDescent="0.25">
      <c r="A1149" s="105">
        <v>297</v>
      </c>
    </row>
    <row r="1150" spans="1:1" x14ac:dyDescent="0.25">
      <c r="A1150" s="105">
        <v>298</v>
      </c>
    </row>
    <row r="1151" spans="1:1" x14ac:dyDescent="0.25">
      <c r="A1151" s="105">
        <v>299</v>
      </c>
    </row>
    <row r="1152" spans="1:1" x14ac:dyDescent="0.25">
      <c r="A1152" s="105">
        <v>318</v>
      </c>
    </row>
    <row r="1153" spans="1:1" x14ac:dyDescent="0.25">
      <c r="A1153" s="105">
        <v>319</v>
      </c>
    </row>
    <row r="1154" spans="1:1" x14ac:dyDescent="0.25">
      <c r="A1154" s="105">
        <v>320</v>
      </c>
    </row>
    <row r="1155" spans="1:1" x14ac:dyDescent="0.25">
      <c r="A1155" s="105">
        <v>321</v>
      </c>
    </row>
    <row r="1156" spans="1:1" x14ac:dyDescent="0.25">
      <c r="A1156" s="105">
        <v>322</v>
      </c>
    </row>
    <row r="1157" spans="1:1" x14ac:dyDescent="0.25">
      <c r="A1157" s="105">
        <v>323</v>
      </c>
    </row>
    <row r="1158" spans="1:1" x14ac:dyDescent="0.25">
      <c r="A1158" s="105">
        <v>324</v>
      </c>
    </row>
    <row r="1159" spans="1:1" x14ac:dyDescent="0.25">
      <c r="A1159" s="105">
        <v>325</v>
      </c>
    </row>
    <row r="1160" spans="1:1" x14ac:dyDescent="0.25">
      <c r="A1160" s="105">
        <v>327</v>
      </c>
    </row>
    <row r="1161" spans="1:1" x14ac:dyDescent="0.25">
      <c r="A1161" s="105">
        <v>328</v>
      </c>
    </row>
    <row r="1162" spans="1:1" x14ac:dyDescent="0.25">
      <c r="A1162" s="105">
        <v>329</v>
      </c>
    </row>
    <row r="1163" spans="1:1" x14ac:dyDescent="0.25">
      <c r="A1163" s="105">
        <v>330</v>
      </c>
    </row>
    <row r="1164" spans="1:1" x14ac:dyDescent="0.25">
      <c r="A1164" s="105">
        <v>331</v>
      </c>
    </row>
    <row r="1165" spans="1:1" x14ac:dyDescent="0.25">
      <c r="A1165" s="105">
        <v>332</v>
      </c>
    </row>
    <row r="1166" spans="1:1" x14ac:dyDescent="0.25">
      <c r="A1166" s="105">
        <v>347</v>
      </c>
    </row>
    <row r="1167" spans="1:1" x14ac:dyDescent="0.25">
      <c r="A1167" s="105">
        <v>354</v>
      </c>
    </row>
    <row r="1168" spans="1:1" x14ac:dyDescent="0.25">
      <c r="A1168" s="105">
        <v>355</v>
      </c>
    </row>
    <row r="1169" spans="1:1" x14ac:dyDescent="0.25">
      <c r="A1169" s="105">
        <v>356</v>
      </c>
    </row>
    <row r="1170" spans="1:1" x14ac:dyDescent="0.25">
      <c r="A1170" s="105">
        <v>357</v>
      </c>
    </row>
    <row r="1171" spans="1:1" x14ac:dyDescent="0.25">
      <c r="A1171" s="105">
        <v>358</v>
      </c>
    </row>
    <row r="1172" spans="1:1" x14ac:dyDescent="0.25">
      <c r="A1172" s="105">
        <v>359</v>
      </c>
    </row>
    <row r="1173" spans="1:1" x14ac:dyDescent="0.25">
      <c r="A1173" s="105">
        <v>360</v>
      </c>
    </row>
    <row r="1174" spans="1:1" x14ac:dyDescent="0.25">
      <c r="A1174" s="105">
        <v>368</v>
      </c>
    </row>
    <row r="1175" spans="1:1" x14ac:dyDescent="0.25">
      <c r="A1175" s="105">
        <v>369</v>
      </c>
    </row>
    <row r="1176" spans="1:1" x14ac:dyDescent="0.25">
      <c r="A1176" s="105">
        <v>370</v>
      </c>
    </row>
    <row r="1177" spans="1:1" x14ac:dyDescent="0.25">
      <c r="A1177" s="105">
        <v>371</v>
      </c>
    </row>
    <row r="1178" spans="1:1" x14ac:dyDescent="0.25">
      <c r="A1178" s="105">
        <v>401</v>
      </c>
    </row>
    <row r="1179" spans="1:1" x14ac:dyDescent="0.25">
      <c r="A1179" s="105">
        <v>402</v>
      </c>
    </row>
    <row r="1180" spans="1:1" x14ac:dyDescent="0.25">
      <c r="A1180" s="105">
        <v>403</v>
      </c>
    </row>
    <row r="1181" spans="1:1" x14ac:dyDescent="0.25">
      <c r="A1181" s="105">
        <v>404</v>
      </c>
    </row>
    <row r="1182" spans="1:1" x14ac:dyDescent="0.25">
      <c r="A1182" s="105">
        <v>405</v>
      </c>
    </row>
    <row r="1183" spans="1:1" x14ac:dyDescent="0.25">
      <c r="A1183" s="105">
        <v>406</v>
      </c>
    </row>
    <row r="1184" spans="1:1" x14ac:dyDescent="0.25">
      <c r="A1184" s="105">
        <v>407</v>
      </c>
    </row>
    <row r="1185" spans="1:1" x14ac:dyDescent="0.25">
      <c r="A1185" s="105">
        <v>408</v>
      </c>
    </row>
    <row r="1186" spans="1:1" x14ac:dyDescent="0.25">
      <c r="A1186" s="105">
        <v>409</v>
      </c>
    </row>
    <row r="1187" spans="1:1" x14ac:dyDescent="0.25">
      <c r="A1187" s="105">
        <v>410</v>
      </c>
    </row>
    <row r="1188" spans="1:1" x14ac:dyDescent="0.25">
      <c r="A1188" s="105">
        <v>411</v>
      </c>
    </row>
    <row r="1189" spans="1:1" x14ac:dyDescent="0.25">
      <c r="A1189" s="105">
        <v>412</v>
      </c>
    </row>
    <row r="1190" spans="1:1" x14ac:dyDescent="0.25">
      <c r="A1190" s="105">
        <v>413</v>
      </c>
    </row>
    <row r="1191" spans="1:1" x14ac:dyDescent="0.25">
      <c r="A1191" s="105">
        <v>414</v>
      </c>
    </row>
    <row r="1192" spans="1:1" x14ac:dyDescent="0.25">
      <c r="A1192" s="105">
        <v>415</v>
      </c>
    </row>
    <row r="1193" spans="1:1" x14ac:dyDescent="0.25">
      <c r="A1193" s="105">
        <v>416</v>
      </c>
    </row>
    <row r="1194" spans="1:1" x14ac:dyDescent="0.25">
      <c r="A1194" s="105">
        <v>417</v>
      </c>
    </row>
    <row r="1195" spans="1:1" x14ac:dyDescent="0.25">
      <c r="A1195" s="105">
        <v>418</v>
      </c>
    </row>
    <row r="1196" spans="1:1" x14ac:dyDescent="0.25">
      <c r="A1196" s="105">
        <v>419</v>
      </c>
    </row>
    <row r="1197" spans="1:1" x14ac:dyDescent="0.25">
      <c r="A1197" s="105">
        <v>420</v>
      </c>
    </row>
    <row r="1198" spans="1:1" x14ac:dyDescent="0.25">
      <c r="A1198" s="105">
        <v>421</v>
      </c>
    </row>
    <row r="1199" spans="1:1" x14ac:dyDescent="0.25">
      <c r="A1199" s="105">
        <v>422</v>
      </c>
    </row>
    <row r="1200" spans="1:1" x14ac:dyDescent="0.25">
      <c r="A1200" s="105">
        <v>424</v>
      </c>
    </row>
    <row r="1201" spans="1:1" x14ac:dyDescent="0.25">
      <c r="A1201" s="105">
        <v>425</v>
      </c>
    </row>
    <row r="1202" spans="1:1" x14ac:dyDescent="0.25">
      <c r="A1202" s="105">
        <v>426</v>
      </c>
    </row>
    <row r="1203" spans="1:1" x14ac:dyDescent="0.25">
      <c r="A1203" s="105">
        <v>430</v>
      </c>
    </row>
    <row r="1204" spans="1:1" x14ac:dyDescent="0.25">
      <c r="A1204" s="105">
        <v>431</v>
      </c>
    </row>
    <row r="1205" spans="1:1" x14ac:dyDescent="0.25">
      <c r="A1205" s="105">
        <v>432</v>
      </c>
    </row>
    <row r="1206" spans="1:1" x14ac:dyDescent="0.25">
      <c r="A1206" s="105">
        <v>446</v>
      </c>
    </row>
    <row r="1207" spans="1:1" x14ac:dyDescent="0.25">
      <c r="A1207" s="105">
        <v>447</v>
      </c>
    </row>
    <row r="1208" spans="1:1" x14ac:dyDescent="0.25">
      <c r="A1208" s="105">
        <v>448</v>
      </c>
    </row>
    <row r="1209" spans="1:1" x14ac:dyDescent="0.25">
      <c r="A1209" s="105">
        <v>449</v>
      </c>
    </row>
    <row r="1210" spans="1:1" x14ac:dyDescent="0.25">
      <c r="A1210" s="105">
        <v>450</v>
      </c>
    </row>
    <row r="1211" spans="1:1" x14ac:dyDescent="0.25">
      <c r="A1211" s="105">
        <v>451</v>
      </c>
    </row>
    <row r="1212" spans="1:1" x14ac:dyDescent="0.25">
      <c r="A1212" s="105">
        <v>452</v>
      </c>
    </row>
    <row r="1213" spans="1:1" x14ac:dyDescent="0.25">
      <c r="A1213" s="105">
        <v>453</v>
      </c>
    </row>
    <row r="1214" spans="1:1" x14ac:dyDescent="0.25">
      <c r="A1214" s="105">
        <v>454</v>
      </c>
    </row>
    <row r="1215" spans="1:1" x14ac:dyDescent="0.25">
      <c r="A1215" s="105">
        <v>455</v>
      </c>
    </row>
    <row r="1216" spans="1:1" x14ac:dyDescent="0.25">
      <c r="A1216" s="105">
        <v>456</v>
      </c>
    </row>
    <row r="1217" spans="1:1" x14ac:dyDescent="0.25">
      <c r="A1217" s="105">
        <v>457</v>
      </c>
    </row>
    <row r="1218" spans="1:1" x14ac:dyDescent="0.25">
      <c r="A1218" s="105">
        <v>458</v>
      </c>
    </row>
    <row r="1219" spans="1:1" x14ac:dyDescent="0.25">
      <c r="A1219" s="105">
        <v>459</v>
      </c>
    </row>
    <row r="1220" spans="1:1" x14ac:dyDescent="0.25">
      <c r="A1220" s="105">
        <v>460</v>
      </c>
    </row>
    <row r="1221" spans="1:1" x14ac:dyDescent="0.25">
      <c r="A1221" s="105">
        <v>461</v>
      </c>
    </row>
    <row r="1222" spans="1:1" x14ac:dyDescent="0.25">
      <c r="A1222" s="105">
        <v>462</v>
      </c>
    </row>
    <row r="1223" spans="1:1" x14ac:dyDescent="0.25">
      <c r="A1223" s="105">
        <v>463</v>
      </c>
    </row>
    <row r="1224" spans="1:1" x14ac:dyDescent="0.25">
      <c r="A1224" s="105">
        <v>464</v>
      </c>
    </row>
    <row r="1225" spans="1:1" x14ac:dyDescent="0.25">
      <c r="A1225" s="105">
        <v>465</v>
      </c>
    </row>
    <row r="1226" spans="1:1" x14ac:dyDescent="0.25">
      <c r="A1226" s="105">
        <v>466</v>
      </c>
    </row>
    <row r="1227" spans="1:1" x14ac:dyDescent="0.25">
      <c r="A1227" s="105">
        <v>467</v>
      </c>
    </row>
    <row r="1228" spans="1:1" x14ac:dyDescent="0.25">
      <c r="A1228" s="105">
        <v>468</v>
      </c>
    </row>
    <row r="1229" spans="1:1" x14ac:dyDescent="0.25">
      <c r="A1229" s="105">
        <v>469</v>
      </c>
    </row>
    <row r="1230" spans="1:1" x14ac:dyDescent="0.25">
      <c r="A1230" s="105">
        <v>470</v>
      </c>
    </row>
    <row r="1231" spans="1:1" x14ac:dyDescent="0.25">
      <c r="A1231" s="105">
        <v>471</v>
      </c>
    </row>
    <row r="1232" spans="1:1" x14ac:dyDescent="0.25">
      <c r="A1232" s="105">
        <v>472</v>
      </c>
    </row>
    <row r="1233" spans="1:1" x14ac:dyDescent="0.25">
      <c r="A1233" s="105">
        <v>473</v>
      </c>
    </row>
    <row r="1234" spans="1:1" x14ac:dyDescent="0.25">
      <c r="A1234" s="105">
        <v>474</v>
      </c>
    </row>
    <row r="1235" spans="1:1" x14ac:dyDescent="0.25">
      <c r="A1235" s="105">
        <v>475</v>
      </c>
    </row>
    <row r="1236" spans="1:1" x14ac:dyDescent="0.25">
      <c r="A1236" s="105">
        <v>476</v>
      </c>
    </row>
    <row r="1237" spans="1:1" x14ac:dyDescent="0.25">
      <c r="A1237" s="105">
        <v>477</v>
      </c>
    </row>
    <row r="1238" spans="1:1" x14ac:dyDescent="0.25">
      <c r="A1238" s="105">
        <v>478</v>
      </c>
    </row>
    <row r="1239" spans="1:1" x14ac:dyDescent="0.25">
      <c r="A1239" s="105">
        <v>479</v>
      </c>
    </row>
    <row r="1240" spans="1:1" x14ac:dyDescent="0.25">
      <c r="A1240" s="105">
        <v>480</v>
      </c>
    </row>
    <row r="1241" spans="1:1" x14ac:dyDescent="0.25">
      <c r="A1241" s="105">
        <v>481</v>
      </c>
    </row>
    <row r="1242" spans="1:1" x14ac:dyDescent="0.25">
      <c r="A1242" s="105">
        <v>482</v>
      </c>
    </row>
    <row r="1243" spans="1:1" x14ac:dyDescent="0.25">
      <c r="A1243" s="105">
        <v>483</v>
      </c>
    </row>
    <row r="1244" spans="1:1" x14ac:dyDescent="0.25">
      <c r="A1244" s="105">
        <v>484</v>
      </c>
    </row>
    <row r="1245" spans="1:1" x14ac:dyDescent="0.25">
      <c r="A1245" s="105">
        <v>485</v>
      </c>
    </row>
    <row r="1246" spans="1:1" x14ac:dyDescent="0.25">
      <c r="A1246" s="105">
        <v>486</v>
      </c>
    </row>
    <row r="1247" spans="1:1" x14ac:dyDescent="0.25">
      <c r="A1247" s="105">
        <v>487</v>
      </c>
    </row>
    <row r="1248" spans="1:1" x14ac:dyDescent="0.25">
      <c r="A1248" s="105">
        <v>488</v>
      </c>
    </row>
    <row r="1249" spans="1:1" x14ac:dyDescent="0.25">
      <c r="A1249" s="105">
        <v>489</v>
      </c>
    </row>
    <row r="1250" spans="1:1" x14ac:dyDescent="0.25">
      <c r="A1250" s="105">
        <v>490</v>
      </c>
    </row>
    <row r="1251" spans="1:1" x14ac:dyDescent="0.25">
      <c r="A1251" s="105">
        <v>491</v>
      </c>
    </row>
    <row r="1252" spans="1:1" x14ac:dyDescent="0.25">
      <c r="A1252" s="105">
        <v>492</v>
      </c>
    </row>
    <row r="1253" spans="1:1" x14ac:dyDescent="0.25">
      <c r="A1253" s="105">
        <v>493</v>
      </c>
    </row>
    <row r="1254" spans="1:1" x14ac:dyDescent="0.25">
      <c r="A1254" s="105">
        <v>494</v>
      </c>
    </row>
    <row r="1255" spans="1:1" x14ac:dyDescent="0.25">
      <c r="A1255" s="105">
        <v>495</v>
      </c>
    </row>
    <row r="1256" spans="1:1" x14ac:dyDescent="0.25">
      <c r="A1256" s="105">
        <v>496</v>
      </c>
    </row>
    <row r="1257" spans="1:1" x14ac:dyDescent="0.25">
      <c r="A1257" s="105">
        <v>497</v>
      </c>
    </row>
    <row r="1258" spans="1:1" x14ac:dyDescent="0.25">
      <c r="A1258" s="105">
        <v>498</v>
      </c>
    </row>
    <row r="1259" spans="1:1" x14ac:dyDescent="0.25">
      <c r="A1259" s="105">
        <v>499</v>
      </c>
    </row>
    <row r="1260" spans="1:1" x14ac:dyDescent="0.25">
      <c r="A1260" s="105">
        <v>500</v>
      </c>
    </row>
    <row r="1261" spans="1:1" x14ac:dyDescent="0.25">
      <c r="A1261" s="105">
        <v>501</v>
      </c>
    </row>
    <row r="1262" spans="1:1" x14ac:dyDescent="0.25">
      <c r="A1262" s="105">
        <v>502</v>
      </c>
    </row>
    <row r="1263" spans="1:1" x14ac:dyDescent="0.25">
      <c r="A1263" s="105">
        <v>503</v>
      </c>
    </row>
    <row r="1264" spans="1:1" x14ac:dyDescent="0.25">
      <c r="A1264" s="105">
        <v>504</v>
      </c>
    </row>
    <row r="1265" spans="1:1" x14ac:dyDescent="0.25">
      <c r="A1265" s="105">
        <v>505</v>
      </c>
    </row>
    <row r="1266" spans="1:1" x14ac:dyDescent="0.25">
      <c r="A1266" s="105">
        <v>506</v>
      </c>
    </row>
    <row r="1267" spans="1:1" x14ac:dyDescent="0.25">
      <c r="A1267" s="105">
        <v>507</v>
      </c>
    </row>
    <row r="1268" spans="1:1" x14ac:dyDescent="0.25">
      <c r="A1268" s="105">
        <v>508</v>
      </c>
    </row>
    <row r="1269" spans="1:1" x14ac:dyDescent="0.25">
      <c r="A1269" s="105">
        <v>509</v>
      </c>
    </row>
    <row r="1270" spans="1:1" x14ac:dyDescent="0.25">
      <c r="A1270" s="105">
        <v>510</v>
      </c>
    </row>
    <row r="1271" spans="1:1" x14ac:dyDescent="0.25">
      <c r="A1271" s="105">
        <v>511</v>
      </c>
    </row>
    <row r="1272" spans="1:1" x14ac:dyDescent="0.25">
      <c r="A1272" s="105">
        <v>512</v>
      </c>
    </row>
    <row r="1273" spans="1:1" x14ac:dyDescent="0.25">
      <c r="A1273" s="105">
        <v>513</v>
      </c>
    </row>
    <row r="1274" spans="1:1" x14ac:dyDescent="0.25">
      <c r="A1274" s="105">
        <v>514</v>
      </c>
    </row>
    <row r="1275" spans="1:1" x14ac:dyDescent="0.25">
      <c r="A1275" s="105">
        <v>515</v>
      </c>
    </row>
    <row r="1276" spans="1:1" x14ac:dyDescent="0.25">
      <c r="A1276" s="105">
        <v>516</v>
      </c>
    </row>
    <row r="1277" spans="1:1" x14ac:dyDescent="0.25">
      <c r="A1277" s="105">
        <v>517</v>
      </c>
    </row>
    <row r="1278" spans="1:1" x14ac:dyDescent="0.25">
      <c r="A1278" s="105">
        <v>523</v>
      </c>
    </row>
    <row r="1279" spans="1:1" x14ac:dyDescent="0.25">
      <c r="A1279" s="105">
        <v>524</v>
      </c>
    </row>
    <row r="1280" spans="1:1" x14ac:dyDescent="0.25">
      <c r="A1280" s="105">
        <v>525</v>
      </c>
    </row>
    <row r="1281" spans="1:1" x14ac:dyDescent="0.25">
      <c r="A1281" s="105">
        <v>526</v>
      </c>
    </row>
    <row r="1282" spans="1:1" x14ac:dyDescent="0.25">
      <c r="A1282" s="105">
        <v>527</v>
      </c>
    </row>
    <row r="1283" spans="1:1" x14ac:dyDescent="0.25">
      <c r="A1283" s="105">
        <v>528</v>
      </c>
    </row>
    <row r="1284" spans="1:1" x14ac:dyDescent="0.25">
      <c r="A1284" s="105">
        <v>529</v>
      </c>
    </row>
    <row r="1285" spans="1:1" x14ac:dyDescent="0.25">
      <c r="A1285" s="105">
        <v>530</v>
      </c>
    </row>
    <row r="1286" spans="1:1" x14ac:dyDescent="0.25">
      <c r="A1286" s="105">
        <v>531</v>
      </c>
    </row>
    <row r="1287" spans="1:1" x14ac:dyDescent="0.25">
      <c r="A1287" s="105">
        <v>532</v>
      </c>
    </row>
    <row r="1288" spans="1:1" x14ac:dyDescent="0.25">
      <c r="A1288" s="105">
        <v>533</v>
      </c>
    </row>
    <row r="1289" spans="1:1" x14ac:dyDescent="0.25">
      <c r="A1289" s="105">
        <v>534</v>
      </c>
    </row>
    <row r="1290" spans="1:1" x14ac:dyDescent="0.25">
      <c r="A1290" s="105">
        <v>535</v>
      </c>
    </row>
    <row r="1291" spans="1:1" x14ac:dyDescent="0.25">
      <c r="A1291" s="105">
        <v>536</v>
      </c>
    </row>
    <row r="1292" spans="1:1" x14ac:dyDescent="0.25">
      <c r="A1292" s="105">
        <v>537</v>
      </c>
    </row>
    <row r="1293" spans="1:1" x14ac:dyDescent="0.25">
      <c r="A1293" s="105">
        <v>538</v>
      </c>
    </row>
    <row r="1294" spans="1:1" x14ac:dyDescent="0.25">
      <c r="A1294" s="105">
        <v>539</v>
      </c>
    </row>
    <row r="1295" spans="1:1" x14ac:dyDescent="0.25">
      <c r="A1295" s="105">
        <v>540</v>
      </c>
    </row>
    <row r="1296" spans="1:1" x14ac:dyDescent="0.25">
      <c r="A1296" s="105">
        <v>541</v>
      </c>
    </row>
    <row r="1297" spans="1:1" x14ac:dyDescent="0.25">
      <c r="A1297" s="105">
        <v>542</v>
      </c>
    </row>
    <row r="1298" spans="1:1" x14ac:dyDescent="0.25">
      <c r="A1298" s="105">
        <v>543</v>
      </c>
    </row>
    <row r="1299" spans="1:1" x14ac:dyDescent="0.25">
      <c r="A1299" s="105">
        <v>544</v>
      </c>
    </row>
    <row r="1300" spans="1:1" x14ac:dyDescent="0.25">
      <c r="A1300" s="105">
        <v>545</v>
      </c>
    </row>
    <row r="1301" spans="1:1" x14ac:dyDescent="0.25">
      <c r="A1301" s="105">
        <v>546</v>
      </c>
    </row>
    <row r="1302" spans="1:1" x14ac:dyDescent="0.25">
      <c r="A1302" s="105">
        <v>547</v>
      </c>
    </row>
    <row r="1303" spans="1:1" x14ac:dyDescent="0.25">
      <c r="A1303" s="105">
        <v>548</v>
      </c>
    </row>
    <row r="1304" spans="1:1" x14ac:dyDescent="0.25">
      <c r="A1304" s="105">
        <v>549</v>
      </c>
    </row>
    <row r="1305" spans="1:1" x14ac:dyDescent="0.25">
      <c r="A1305" s="105">
        <v>550</v>
      </c>
    </row>
    <row r="1306" spans="1:1" x14ac:dyDescent="0.25">
      <c r="A1306" s="105">
        <v>551</v>
      </c>
    </row>
    <row r="1307" spans="1:1" x14ac:dyDescent="0.25">
      <c r="A1307" s="105">
        <v>552</v>
      </c>
    </row>
    <row r="1308" spans="1:1" x14ac:dyDescent="0.25">
      <c r="A1308" s="105">
        <v>553</v>
      </c>
    </row>
    <row r="1309" spans="1:1" x14ac:dyDescent="0.25">
      <c r="A1309" s="105">
        <v>554</v>
      </c>
    </row>
    <row r="1310" spans="1:1" x14ac:dyDescent="0.25">
      <c r="A1310" s="105">
        <v>555</v>
      </c>
    </row>
    <row r="1311" spans="1:1" x14ac:dyDescent="0.25">
      <c r="A1311" s="105">
        <v>556</v>
      </c>
    </row>
    <row r="1312" spans="1:1" x14ac:dyDescent="0.25">
      <c r="A1312" s="105">
        <v>557</v>
      </c>
    </row>
    <row r="1313" spans="1:1" x14ac:dyDescent="0.25">
      <c r="A1313" s="105">
        <v>558</v>
      </c>
    </row>
    <row r="1314" spans="1:1" x14ac:dyDescent="0.25">
      <c r="A1314" s="105">
        <v>559</v>
      </c>
    </row>
    <row r="1315" spans="1:1" x14ac:dyDescent="0.25">
      <c r="A1315" s="105">
        <v>560</v>
      </c>
    </row>
    <row r="1316" spans="1:1" x14ac:dyDescent="0.25">
      <c r="A1316" s="105">
        <v>561</v>
      </c>
    </row>
    <row r="1317" spans="1:1" x14ac:dyDescent="0.25">
      <c r="A1317" s="105">
        <v>562</v>
      </c>
    </row>
    <row r="1318" spans="1:1" x14ac:dyDescent="0.25">
      <c r="A1318" s="105">
        <v>563</v>
      </c>
    </row>
    <row r="1319" spans="1:1" x14ac:dyDescent="0.25">
      <c r="A1319" s="105">
        <v>564</v>
      </c>
    </row>
    <row r="1320" spans="1:1" x14ac:dyDescent="0.25">
      <c r="A1320" s="105">
        <v>565</v>
      </c>
    </row>
    <row r="1321" spans="1:1" x14ac:dyDescent="0.25">
      <c r="A1321" s="105">
        <v>566</v>
      </c>
    </row>
    <row r="1322" spans="1:1" x14ac:dyDescent="0.25">
      <c r="A1322" s="105">
        <v>567</v>
      </c>
    </row>
    <row r="1323" spans="1:1" x14ac:dyDescent="0.25">
      <c r="A1323" s="105">
        <v>568</v>
      </c>
    </row>
    <row r="1324" spans="1:1" x14ac:dyDescent="0.25">
      <c r="A1324" s="105">
        <v>569</v>
      </c>
    </row>
    <row r="1325" spans="1:1" x14ac:dyDescent="0.25">
      <c r="A1325" s="105">
        <v>576</v>
      </c>
    </row>
    <row r="1326" spans="1:1" x14ac:dyDescent="0.25">
      <c r="A1326" s="105">
        <v>577</v>
      </c>
    </row>
    <row r="1327" spans="1:1" x14ac:dyDescent="0.25">
      <c r="A1327" s="105">
        <v>586</v>
      </c>
    </row>
    <row r="1328" spans="1:1" x14ac:dyDescent="0.25">
      <c r="A1328" s="105">
        <v>587</v>
      </c>
    </row>
    <row r="1329" spans="1:1" x14ac:dyDescent="0.25">
      <c r="A1329" s="105">
        <v>630</v>
      </c>
    </row>
    <row r="1330" spans="1:1" x14ac:dyDescent="0.25">
      <c r="A1330" s="105">
        <v>631</v>
      </c>
    </row>
    <row r="1331" spans="1:1" x14ac:dyDescent="0.25">
      <c r="A1331" s="105">
        <v>632</v>
      </c>
    </row>
    <row r="1332" spans="1:1" x14ac:dyDescent="0.25">
      <c r="A1332" s="105">
        <v>633</v>
      </c>
    </row>
    <row r="1333" spans="1:1" x14ac:dyDescent="0.25">
      <c r="A1333" s="105">
        <v>634</v>
      </c>
    </row>
    <row r="1334" spans="1:1" x14ac:dyDescent="0.25">
      <c r="A1334" s="105">
        <v>635</v>
      </c>
    </row>
    <row r="1335" spans="1:1" x14ac:dyDescent="0.25">
      <c r="A1335" s="105">
        <v>636</v>
      </c>
    </row>
    <row r="1336" spans="1:1" x14ac:dyDescent="0.25">
      <c r="A1336" s="105">
        <v>637</v>
      </c>
    </row>
    <row r="1337" spans="1:1" x14ac:dyDescent="0.25">
      <c r="A1337" s="105">
        <v>638</v>
      </c>
    </row>
    <row r="1338" spans="1:1" x14ac:dyDescent="0.25">
      <c r="A1338" s="105">
        <v>639</v>
      </c>
    </row>
    <row r="1339" spans="1:1" x14ac:dyDescent="0.25">
      <c r="A1339" s="105">
        <v>640</v>
      </c>
    </row>
    <row r="1340" spans="1:1" x14ac:dyDescent="0.25">
      <c r="A1340" s="105">
        <v>641</v>
      </c>
    </row>
    <row r="1341" spans="1:1" x14ac:dyDescent="0.25">
      <c r="A1341" s="105">
        <v>642</v>
      </c>
    </row>
    <row r="1342" spans="1:1" x14ac:dyDescent="0.25">
      <c r="A1342" s="105">
        <v>643</v>
      </c>
    </row>
    <row r="1343" spans="1:1" x14ac:dyDescent="0.25">
      <c r="A1343" s="105">
        <v>644</v>
      </c>
    </row>
    <row r="1344" spans="1:1" x14ac:dyDescent="0.25">
      <c r="A1344" s="105">
        <v>645</v>
      </c>
    </row>
    <row r="1345" spans="1:1" x14ac:dyDescent="0.25">
      <c r="A1345" s="105">
        <v>646</v>
      </c>
    </row>
    <row r="1346" spans="1:1" x14ac:dyDescent="0.25">
      <c r="A1346" s="105">
        <v>647</v>
      </c>
    </row>
    <row r="1347" spans="1:1" x14ac:dyDescent="0.25">
      <c r="A1347" s="105">
        <v>648</v>
      </c>
    </row>
    <row r="1348" spans="1:1" x14ac:dyDescent="0.25">
      <c r="A1348" s="105">
        <v>649</v>
      </c>
    </row>
    <row r="1349" spans="1:1" x14ac:dyDescent="0.25">
      <c r="A1349" s="105">
        <v>650</v>
      </c>
    </row>
    <row r="1350" spans="1:1" x14ac:dyDescent="0.25">
      <c r="A1350" s="105">
        <v>651</v>
      </c>
    </row>
    <row r="1351" spans="1:1" x14ac:dyDescent="0.25">
      <c r="A1351" s="105">
        <v>652</v>
      </c>
    </row>
    <row r="1352" spans="1:1" x14ac:dyDescent="0.25">
      <c r="A1352" s="105">
        <v>653</v>
      </c>
    </row>
    <row r="1353" spans="1:1" x14ac:dyDescent="0.25">
      <c r="A1353" s="105">
        <v>654</v>
      </c>
    </row>
    <row r="1354" spans="1:1" x14ac:dyDescent="0.25">
      <c r="A1354" s="105">
        <v>655</v>
      </c>
    </row>
    <row r="1355" spans="1:1" x14ac:dyDescent="0.25">
      <c r="A1355" s="105">
        <v>660</v>
      </c>
    </row>
    <row r="1356" spans="1:1" x14ac:dyDescent="0.25">
      <c r="A1356" s="105">
        <v>661</v>
      </c>
    </row>
    <row r="1357" spans="1:1" x14ac:dyDescent="0.25">
      <c r="A1357" s="105">
        <v>662</v>
      </c>
    </row>
    <row r="1358" spans="1:1" x14ac:dyDescent="0.25">
      <c r="A1358" s="105">
        <v>663</v>
      </c>
    </row>
    <row r="1359" spans="1:1" x14ac:dyDescent="0.25">
      <c r="A1359" s="105">
        <v>664</v>
      </c>
    </row>
    <row r="1360" spans="1:1" x14ac:dyDescent="0.25">
      <c r="A1360" s="105">
        <v>670</v>
      </c>
    </row>
    <row r="1361" spans="1:1" x14ac:dyDescent="0.25">
      <c r="A1361" s="105">
        <v>671</v>
      </c>
    </row>
    <row r="1362" spans="1:1" x14ac:dyDescent="0.25">
      <c r="A1362" s="105">
        <v>672</v>
      </c>
    </row>
    <row r="1363" spans="1:1" x14ac:dyDescent="0.25">
      <c r="A1363" s="105">
        <v>673</v>
      </c>
    </row>
    <row r="1364" spans="1:1" x14ac:dyDescent="0.25">
      <c r="A1364" s="105">
        <v>674</v>
      </c>
    </row>
    <row r="1365" spans="1:1" x14ac:dyDescent="0.25">
      <c r="A1365" s="105">
        <v>675</v>
      </c>
    </row>
    <row r="1366" spans="1:1" x14ac:dyDescent="0.25">
      <c r="A1366" s="105">
        <v>683</v>
      </c>
    </row>
    <row r="1367" spans="1:1" x14ac:dyDescent="0.25">
      <c r="A1367" s="105">
        <v>688</v>
      </c>
    </row>
    <row r="1368" spans="1:1" x14ac:dyDescent="0.25">
      <c r="A1368" s="105">
        <v>689</v>
      </c>
    </row>
    <row r="1369" spans="1:1" x14ac:dyDescent="0.25">
      <c r="A1369" s="105">
        <v>710</v>
      </c>
    </row>
    <row r="1370" spans="1:1" x14ac:dyDescent="0.25">
      <c r="A1370" s="105">
        <v>748</v>
      </c>
    </row>
    <row r="1371" spans="1:1" x14ac:dyDescent="0.25">
      <c r="A1371" s="105">
        <v>751</v>
      </c>
    </row>
    <row r="1372" spans="1:1" x14ac:dyDescent="0.25">
      <c r="A1372" s="105">
        <v>752</v>
      </c>
    </row>
    <row r="1373" spans="1:1" x14ac:dyDescent="0.25">
      <c r="A1373" s="105">
        <v>753</v>
      </c>
    </row>
    <row r="1374" spans="1:1" x14ac:dyDescent="0.25">
      <c r="A1374" s="105">
        <v>754</v>
      </c>
    </row>
    <row r="1375" spans="1:1" x14ac:dyDescent="0.25">
      <c r="A1375" s="105">
        <v>755</v>
      </c>
    </row>
    <row r="1376" spans="1:1" x14ac:dyDescent="0.25">
      <c r="A1376" s="105">
        <v>756</v>
      </c>
    </row>
    <row r="1377" spans="1:1" x14ac:dyDescent="0.25">
      <c r="A1377" s="105">
        <v>757</v>
      </c>
    </row>
    <row r="1378" spans="1:1" x14ac:dyDescent="0.25">
      <c r="A1378" s="105">
        <v>758</v>
      </c>
    </row>
    <row r="1379" spans="1:1" x14ac:dyDescent="0.25">
      <c r="A1379" s="105">
        <v>759</v>
      </c>
    </row>
    <row r="1380" spans="1:1" x14ac:dyDescent="0.25">
      <c r="A1380" s="105">
        <v>760</v>
      </c>
    </row>
    <row r="1381" spans="1:1" x14ac:dyDescent="0.25">
      <c r="A1381" s="105">
        <v>761</v>
      </c>
    </row>
    <row r="1382" spans="1:1" x14ac:dyDescent="0.25">
      <c r="A1382" s="105">
        <v>762</v>
      </c>
    </row>
    <row r="1383" spans="1:1" x14ac:dyDescent="0.25">
      <c r="A1383" s="105">
        <v>763</v>
      </c>
    </row>
    <row r="1384" spans="1:1" x14ac:dyDescent="0.25">
      <c r="A1384" s="105">
        <v>764</v>
      </c>
    </row>
    <row r="1385" spans="1:1" x14ac:dyDescent="0.25">
      <c r="A1385" s="105">
        <v>765</v>
      </c>
    </row>
    <row r="1386" spans="1:1" x14ac:dyDescent="0.25">
      <c r="A1386" s="105">
        <v>766</v>
      </c>
    </row>
    <row r="1387" spans="1:1" x14ac:dyDescent="0.25">
      <c r="A1387" s="105">
        <v>767</v>
      </c>
    </row>
    <row r="1388" spans="1:1" x14ac:dyDescent="0.25">
      <c r="A1388" s="105">
        <v>768</v>
      </c>
    </row>
    <row r="1389" spans="1:1" x14ac:dyDescent="0.25">
      <c r="A1389" s="105">
        <v>769</v>
      </c>
    </row>
    <row r="1390" spans="1:1" x14ac:dyDescent="0.25">
      <c r="A1390" s="105">
        <v>770</v>
      </c>
    </row>
    <row r="1391" spans="1:1" x14ac:dyDescent="0.25">
      <c r="A1391" s="105">
        <v>771</v>
      </c>
    </row>
    <row r="1392" spans="1:1" x14ac:dyDescent="0.25">
      <c r="A1392" s="105">
        <v>772</v>
      </c>
    </row>
    <row r="1393" spans="1:1" x14ac:dyDescent="0.25">
      <c r="A1393" s="105">
        <v>773</v>
      </c>
    </row>
    <row r="1394" spans="1:1" x14ac:dyDescent="0.25">
      <c r="A1394" s="105">
        <v>774</v>
      </c>
    </row>
    <row r="1395" spans="1:1" x14ac:dyDescent="0.25">
      <c r="A1395" s="105">
        <v>775</v>
      </c>
    </row>
    <row r="1396" spans="1:1" x14ac:dyDescent="0.25">
      <c r="A1396" s="105">
        <v>776</v>
      </c>
    </row>
    <row r="1397" spans="1:1" x14ac:dyDescent="0.25">
      <c r="A1397" s="105">
        <v>777</v>
      </c>
    </row>
    <row r="1398" spans="1:1" x14ac:dyDescent="0.25">
      <c r="A1398" s="105">
        <v>778</v>
      </c>
    </row>
    <row r="1399" spans="1:1" x14ac:dyDescent="0.25">
      <c r="A1399" s="105">
        <v>779</v>
      </c>
    </row>
    <row r="1400" spans="1:1" x14ac:dyDescent="0.25">
      <c r="A1400" s="105">
        <v>780</v>
      </c>
    </row>
    <row r="1401" spans="1:1" x14ac:dyDescent="0.25">
      <c r="A1401" s="105">
        <v>781</v>
      </c>
    </row>
    <row r="1402" spans="1:1" x14ac:dyDescent="0.25">
      <c r="A1402" s="105">
        <v>782</v>
      </c>
    </row>
    <row r="1403" spans="1:1" x14ac:dyDescent="0.25">
      <c r="A1403" s="105">
        <v>783</v>
      </c>
    </row>
    <row r="1404" spans="1:1" x14ac:dyDescent="0.25">
      <c r="A1404" s="105">
        <v>784</v>
      </c>
    </row>
    <row r="1405" spans="1:1" x14ac:dyDescent="0.25">
      <c r="A1405" s="105">
        <v>785</v>
      </c>
    </row>
    <row r="1406" spans="1:1" x14ac:dyDescent="0.25">
      <c r="A1406" s="105">
        <v>786</v>
      </c>
    </row>
    <row r="1407" spans="1:1" x14ac:dyDescent="0.25">
      <c r="A1407" s="105">
        <v>787</v>
      </c>
    </row>
    <row r="1408" spans="1:1" x14ac:dyDescent="0.25">
      <c r="A1408" s="105">
        <v>788</v>
      </c>
    </row>
    <row r="1409" spans="1:1" x14ac:dyDescent="0.25">
      <c r="A1409" s="105">
        <v>789</v>
      </c>
    </row>
    <row r="1410" spans="1:1" x14ac:dyDescent="0.25">
      <c r="A1410" s="105">
        <v>790</v>
      </c>
    </row>
    <row r="1411" spans="1:1" x14ac:dyDescent="0.25">
      <c r="A1411" s="105">
        <v>791</v>
      </c>
    </row>
    <row r="1412" spans="1:1" x14ac:dyDescent="0.25">
      <c r="A1412" s="105">
        <v>792</v>
      </c>
    </row>
    <row r="1413" spans="1:1" x14ac:dyDescent="0.25">
      <c r="A1413" s="105">
        <v>793</v>
      </c>
    </row>
    <row r="1414" spans="1:1" x14ac:dyDescent="0.25">
      <c r="A1414" s="105">
        <v>842</v>
      </c>
    </row>
    <row r="1415" spans="1:1" x14ac:dyDescent="0.25">
      <c r="A1415" s="105">
        <v>843</v>
      </c>
    </row>
    <row r="1416" spans="1:1" x14ac:dyDescent="0.25">
      <c r="A1416" s="105">
        <v>844</v>
      </c>
    </row>
    <row r="1417" spans="1:1" x14ac:dyDescent="0.25">
      <c r="A1417" s="105">
        <v>860</v>
      </c>
    </row>
    <row r="1418" spans="1:1" x14ac:dyDescent="0.25">
      <c r="A1418" s="105">
        <v>861</v>
      </c>
    </row>
    <row r="1419" spans="1:1" x14ac:dyDescent="0.25">
      <c r="A1419" s="105">
        <v>862</v>
      </c>
    </row>
    <row r="1420" spans="1:1" x14ac:dyDescent="0.25">
      <c r="A1420" s="105">
        <v>863</v>
      </c>
    </row>
    <row r="1421" spans="1:1" x14ac:dyDescent="0.25">
      <c r="A1421" s="105">
        <v>864</v>
      </c>
    </row>
    <row r="1422" spans="1:1" x14ac:dyDescent="0.25">
      <c r="A1422" s="105">
        <v>865</v>
      </c>
    </row>
    <row r="1423" spans="1:1" x14ac:dyDescent="0.25">
      <c r="A1423" s="105">
        <v>866</v>
      </c>
    </row>
    <row r="1424" spans="1:1" x14ac:dyDescent="0.25">
      <c r="A1424" s="105">
        <v>867</v>
      </c>
    </row>
    <row r="1425" spans="1:1" x14ac:dyDescent="0.25">
      <c r="A1425" s="105">
        <v>868</v>
      </c>
    </row>
    <row r="1426" spans="1:1" x14ac:dyDescent="0.25">
      <c r="A1426" s="105">
        <v>879</v>
      </c>
    </row>
    <row r="1427" spans="1:1" x14ac:dyDescent="0.25">
      <c r="A1427" s="105">
        <v>881</v>
      </c>
    </row>
    <row r="1428" spans="1:1" x14ac:dyDescent="0.25">
      <c r="A1428" s="105">
        <v>882</v>
      </c>
    </row>
    <row r="1429" spans="1:1" x14ac:dyDescent="0.25">
      <c r="A1429" s="105">
        <v>886</v>
      </c>
    </row>
    <row r="1430" spans="1:1" x14ac:dyDescent="0.25">
      <c r="A1430" s="105">
        <v>887</v>
      </c>
    </row>
    <row r="1431" spans="1:1" x14ac:dyDescent="0.25">
      <c r="A1431" s="105">
        <v>888</v>
      </c>
    </row>
    <row r="1432" spans="1:1" x14ac:dyDescent="0.25">
      <c r="A1432" s="105">
        <v>889</v>
      </c>
    </row>
    <row r="1433" spans="1:1" x14ac:dyDescent="0.25">
      <c r="A1433" s="105">
        <v>890</v>
      </c>
    </row>
    <row r="1434" spans="1:1" x14ac:dyDescent="0.25">
      <c r="A1434" s="105">
        <v>891</v>
      </c>
    </row>
    <row r="1435" spans="1:1" x14ac:dyDescent="0.25">
      <c r="A1435" s="105">
        <v>892</v>
      </c>
    </row>
    <row r="1436" spans="1:1" x14ac:dyDescent="0.25">
      <c r="A1436" s="105">
        <v>894</v>
      </c>
    </row>
    <row r="1437" spans="1:1" x14ac:dyDescent="0.25">
      <c r="A1437" s="105">
        <v>895</v>
      </c>
    </row>
    <row r="1438" spans="1:1" x14ac:dyDescent="0.25">
      <c r="A1438" s="105">
        <v>896</v>
      </c>
    </row>
    <row r="1439" spans="1:1" x14ac:dyDescent="0.25">
      <c r="A1439" s="105">
        <v>898</v>
      </c>
    </row>
    <row r="1440" spans="1:1" x14ac:dyDescent="0.25">
      <c r="A1440" s="105">
        <v>899</v>
      </c>
    </row>
    <row r="1441" spans="1:1" x14ac:dyDescent="0.25">
      <c r="A1441" s="105">
        <v>900</v>
      </c>
    </row>
    <row r="1442" spans="1:1" x14ac:dyDescent="0.25">
      <c r="A1442" s="105">
        <v>902</v>
      </c>
    </row>
    <row r="1443" spans="1:1" x14ac:dyDescent="0.25">
      <c r="A1443" s="105">
        <v>903</v>
      </c>
    </row>
    <row r="1444" spans="1:1" x14ac:dyDescent="0.25">
      <c r="A1444" s="105">
        <v>904</v>
      </c>
    </row>
    <row r="1445" spans="1:1" x14ac:dyDescent="0.25">
      <c r="A1445" s="105">
        <v>905</v>
      </c>
    </row>
    <row r="1446" spans="1:1" x14ac:dyDescent="0.25">
      <c r="A1446" s="105">
        <v>912</v>
      </c>
    </row>
    <row r="1447" spans="1:1" x14ac:dyDescent="0.25">
      <c r="A1447" s="105">
        <v>924</v>
      </c>
    </row>
    <row r="1448" spans="1:1" x14ac:dyDescent="0.25">
      <c r="A1448" s="105">
        <v>925</v>
      </c>
    </row>
    <row r="1449" spans="1:1" x14ac:dyDescent="0.25">
      <c r="A1449" s="105">
        <v>926</v>
      </c>
    </row>
    <row r="1450" spans="1:1" x14ac:dyDescent="0.25">
      <c r="A1450" s="105">
        <v>927</v>
      </c>
    </row>
    <row r="1451" spans="1:1" x14ac:dyDescent="0.25">
      <c r="A1451" s="105">
        <v>928</v>
      </c>
    </row>
    <row r="1452" spans="1:1" x14ac:dyDescent="0.25">
      <c r="A1452" s="105">
        <v>929</v>
      </c>
    </row>
    <row r="1453" spans="1:1" x14ac:dyDescent="0.25">
      <c r="A1453" s="105">
        <v>930</v>
      </c>
    </row>
    <row r="1454" spans="1:1" x14ac:dyDescent="0.25">
      <c r="A1454" s="105">
        <v>931</v>
      </c>
    </row>
    <row r="1455" spans="1:1" x14ac:dyDescent="0.25">
      <c r="A1455" s="105">
        <v>932</v>
      </c>
    </row>
    <row r="1456" spans="1:1" x14ac:dyDescent="0.25">
      <c r="A1456" s="105">
        <v>933</v>
      </c>
    </row>
    <row r="1457" spans="1:1" x14ac:dyDescent="0.25">
      <c r="A1457" s="105">
        <v>934</v>
      </c>
    </row>
    <row r="1458" spans="1:1" x14ac:dyDescent="0.25">
      <c r="A1458" s="105">
        <v>935</v>
      </c>
    </row>
    <row r="1459" spans="1:1" x14ac:dyDescent="0.25">
      <c r="A1459" s="105">
        <v>936</v>
      </c>
    </row>
    <row r="1460" spans="1:1" x14ac:dyDescent="0.25">
      <c r="A1460" s="105">
        <v>937</v>
      </c>
    </row>
    <row r="1461" spans="1:1" x14ac:dyDescent="0.25">
      <c r="A1461" s="105">
        <v>938</v>
      </c>
    </row>
    <row r="1462" spans="1:1" x14ac:dyDescent="0.25">
      <c r="A1462" s="105">
        <v>939</v>
      </c>
    </row>
    <row r="1463" spans="1:1" x14ac:dyDescent="0.25">
      <c r="A1463" s="105">
        <v>940</v>
      </c>
    </row>
    <row r="1464" spans="1:1" x14ac:dyDescent="0.25">
      <c r="A1464" s="105">
        <v>950</v>
      </c>
    </row>
    <row r="1465" spans="1:1" x14ac:dyDescent="0.25">
      <c r="A1465" s="105">
        <v>952</v>
      </c>
    </row>
    <row r="1466" spans="1:1" x14ac:dyDescent="0.25">
      <c r="A1466" s="105">
        <v>955</v>
      </c>
    </row>
    <row r="1467" spans="1:1" x14ac:dyDescent="0.25">
      <c r="A1467" s="105">
        <v>960</v>
      </c>
    </row>
    <row r="1468" spans="1:1" x14ac:dyDescent="0.25">
      <c r="A1468" s="105">
        <v>961</v>
      </c>
    </row>
    <row r="1469" spans="1:1" x14ac:dyDescent="0.25">
      <c r="A1469" s="105">
        <v>974</v>
      </c>
    </row>
    <row r="1470" spans="1:1" x14ac:dyDescent="0.25">
      <c r="A1470" s="105">
        <v>1007</v>
      </c>
    </row>
    <row r="1471" spans="1:1" x14ac:dyDescent="0.25">
      <c r="A1471" s="105">
        <v>1008</v>
      </c>
    </row>
    <row r="1472" spans="1:1" x14ac:dyDescent="0.25">
      <c r="A1472" s="105">
        <v>1009</v>
      </c>
    </row>
    <row r="1473" spans="1:1" x14ac:dyDescent="0.25">
      <c r="A1473" s="105">
        <v>1010</v>
      </c>
    </row>
    <row r="1474" spans="1:1" x14ac:dyDescent="0.25">
      <c r="A1474" s="105">
        <v>1025</v>
      </c>
    </row>
    <row r="1475" spans="1:1" x14ac:dyDescent="0.25">
      <c r="A1475" s="105">
        <v>1062</v>
      </c>
    </row>
    <row r="1476" spans="1:1" x14ac:dyDescent="0.25">
      <c r="A1476" s="105">
        <v>1064</v>
      </c>
    </row>
    <row r="1477" spans="1:1" x14ac:dyDescent="0.25">
      <c r="A1477" s="105">
        <v>1066</v>
      </c>
    </row>
    <row r="1478" spans="1:1" x14ac:dyDescent="0.25">
      <c r="A1478" s="105">
        <v>1067</v>
      </c>
    </row>
    <row r="1479" spans="1:1" x14ac:dyDescent="0.25">
      <c r="A1479" s="105">
        <v>1374</v>
      </c>
    </row>
    <row r="1480" spans="1:1" x14ac:dyDescent="0.25">
      <c r="A1480" s="105">
        <v>1391</v>
      </c>
    </row>
    <row r="1481" spans="1:1" x14ac:dyDescent="0.25">
      <c r="A1481" s="28" t="s">
        <v>726</v>
      </c>
    </row>
    <row r="1482" spans="1:1" x14ac:dyDescent="0.25">
      <c r="A1482" s="105">
        <v>658</v>
      </c>
    </row>
    <row r="1483" spans="1:1" x14ac:dyDescent="0.25">
      <c r="A1483" s="105">
        <v>713</v>
      </c>
    </row>
    <row r="1484" spans="1:1" x14ac:dyDescent="0.25">
      <c r="A1484" s="105">
        <v>714</v>
      </c>
    </row>
    <row r="1485" spans="1:1" x14ac:dyDescent="0.25">
      <c r="A1485" s="105">
        <v>715</v>
      </c>
    </row>
    <row r="1486" spans="1:1" x14ac:dyDescent="0.25">
      <c r="A1486" s="105">
        <v>716</v>
      </c>
    </row>
    <row r="1487" spans="1:1" x14ac:dyDescent="0.25">
      <c r="A1487" s="105">
        <v>717</v>
      </c>
    </row>
    <row r="1488" spans="1:1" x14ac:dyDescent="0.25">
      <c r="A1488" s="105">
        <v>718</v>
      </c>
    </row>
    <row r="1489" spans="1:1" x14ac:dyDescent="0.25">
      <c r="A1489" s="105">
        <v>719</v>
      </c>
    </row>
    <row r="1490" spans="1:1" x14ac:dyDescent="0.25">
      <c r="A1490" s="105">
        <v>720</v>
      </c>
    </row>
    <row r="1491" spans="1:1" x14ac:dyDescent="0.25">
      <c r="A1491" s="105">
        <v>721</v>
      </c>
    </row>
    <row r="1492" spans="1:1" x14ac:dyDescent="0.25">
      <c r="A1492" s="105">
        <v>722</v>
      </c>
    </row>
    <row r="1493" spans="1:1" x14ac:dyDescent="0.25">
      <c r="A1493" s="105">
        <v>723</v>
      </c>
    </row>
    <row r="1494" spans="1:1" x14ac:dyDescent="0.25">
      <c r="A1494" s="105">
        <v>724</v>
      </c>
    </row>
    <row r="1495" spans="1:1" x14ac:dyDescent="0.25">
      <c r="A1495" s="105">
        <v>725</v>
      </c>
    </row>
    <row r="1496" spans="1:1" x14ac:dyDescent="0.25">
      <c r="A1496" s="105">
        <v>726</v>
      </c>
    </row>
    <row r="1497" spans="1:1" x14ac:dyDescent="0.25">
      <c r="A1497" s="105">
        <v>727</v>
      </c>
    </row>
    <row r="1498" spans="1:1" x14ac:dyDescent="0.25">
      <c r="A1498" s="105">
        <v>728</v>
      </c>
    </row>
    <row r="1499" spans="1:1" x14ac:dyDescent="0.25">
      <c r="A1499" s="105">
        <v>729</v>
      </c>
    </row>
    <row r="1500" spans="1:1" x14ac:dyDescent="0.25">
      <c r="A1500" s="105">
        <v>730</v>
      </c>
    </row>
    <row r="1501" spans="1:1" x14ac:dyDescent="0.25">
      <c r="A1501" s="105">
        <v>731</v>
      </c>
    </row>
    <row r="1502" spans="1:1" x14ac:dyDescent="0.25">
      <c r="A1502" s="105">
        <v>732</v>
      </c>
    </row>
    <row r="1503" spans="1:1" x14ac:dyDescent="0.25">
      <c r="A1503" s="105">
        <v>733</v>
      </c>
    </row>
    <row r="1504" spans="1:1" x14ac:dyDescent="0.25">
      <c r="A1504" s="105">
        <v>734</v>
      </c>
    </row>
    <row r="1505" spans="1:1" x14ac:dyDescent="0.25">
      <c r="A1505" s="105">
        <v>735</v>
      </c>
    </row>
    <row r="1506" spans="1:1" x14ac:dyDescent="0.25">
      <c r="A1506" s="105">
        <v>736</v>
      </c>
    </row>
    <row r="1507" spans="1:1" x14ac:dyDescent="0.25">
      <c r="A1507" s="105">
        <v>737</v>
      </c>
    </row>
    <row r="1508" spans="1:1" x14ac:dyDescent="0.25">
      <c r="A1508" s="105">
        <v>738</v>
      </c>
    </row>
    <row r="1509" spans="1:1" x14ac:dyDescent="0.25">
      <c r="A1509" s="105">
        <v>739</v>
      </c>
    </row>
    <row r="1510" spans="1:1" x14ac:dyDescent="0.25">
      <c r="A1510" s="105">
        <v>740</v>
      </c>
    </row>
    <row r="1511" spans="1:1" x14ac:dyDescent="0.25">
      <c r="A1511" s="105">
        <v>741</v>
      </c>
    </row>
    <row r="1512" spans="1:1" x14ac:dyDescent="0.25">
      <c r="A1512" s="105">
        <v>742</v>
      </c>
    </row>
    <row r="1513" spans="1:1" x14ac:dyDescent="0.25">
      <c r="A1513" s="105">
        <v>743</v>
      </c>
    </row>
    <row r="1514" spans="1:1" x14ac:dyDescent="0.25">
      <c r="A1514" s="105">
        <v>744</v>
      </c>
    </row>
    <row r="1515" spans="1:1" x14ac:dyDescent="0.25">
      <c r="A1515" s="105">
        <v>745</v>
      </c>
    </row>
    <row r="1516" spans="1:1" x14ac:dyDescent="0.25">
      <c r="A1516" s="105">
        <v>746</v>
      </c>
    </row>
    <row r="1517" spans="1:1" x14ac:dyDescent="0.25">
      <c r="A1517" s="105">
        <v>747</v>
      </c>
    </row>
    <row r="1518" spans="1:1" x14ac:dyDescent="0.25">
      <c r="A1518" s="28" t="s">
        <v>459</v>
      </c>
    </row>
    <row r="1519" spans="1:1" x14ac:dyDescent="0.25">
      <c r="A1519" s="105">
        <v>373</v>
      </c>
    </row>
    <row r="1520" spans="1:1" x14ac:dyDescent="0.25">
      <c r="A1520" s="105">
        <v>374</v>
      </c>
    </row>
    <row r="1521" spans="1:1" x14ac:dyDescent="0.25">
      <c r="A1521" s="105">
        <v>375</v>
      </c>
    </row>
    <row r="1522" spans="1:1" x14ac:dyDescent="0.25">
      <c r="A1522" s="105">
        <v>376</v>
      </c>
    </row>
    <row r="1523" spans="1:1" x14ac:dyDescent="0.25">
      <c r="A1523" s="105">
        <v>1448</v>
      </c>
    </row>
    <row r="1524" spans="1:1" x14ac:dyDescent="0.25">
      <c r="A1524" s="105">
        <v>2116</v>
      </c>
    </row>
    <row r="1525" spans="1:1" x14ac:dyDescent="0.25">
      <c r="A1525" s="105">
        <v>2187</v>
      </c>
    </row>
    <row r="1526" spans="1:1" x14ac:dyDescent="0.25">
      <c r="A1526" s="28" t="s">
        <v>1087</v>
      </c>
    </row>
    <row r="1527" spans="1:1" x14ac:dyDescent="0.25">
      <c r="A1527" s="105">
        <v>1126</v>
      </c>
    </row>
    <row r="1528" spans="1:1" x14ac:dyDescent="0.25">
      <c r="A1528" s="105">
        <v>1203</v>
      </c>
    </row>
    <row r="1529" spans="1:1" x14ac:dyDescent="0.25">
      <c r="A1529" s="105">
        <v>1283</v>
      </c>
    </row>
    <row r="1530" spans="1:1" x14ac:dyDescent="0.25">
      <c r="A1530" s="105">
        <v>1305</v>
      </c>
    </row>
    <row r="1531" spans="1:1" x14ac:dyDescent="0.25">
      <c r="A1531" s="105">
        <v>1312</v>
      </c>
    </row>
    <row r="1532" spans="1:1" x14ac:dyDescent="0.25">
      <c r="A1532" s="105">
        <v>1320</v>
      </c>
    </row>
    <row r="1533" spans="1:1" x14ac:dyDescent="0.25">
      <c r="A1533" s="105">
        <v>1329</v>
      </c>
    </row>
    <row r="1534" spans="1:1" x14ac:dyDescent="0.25">
      <c r="A1534" s="105">
        <v>1330</v>
      </c>
    </row>
    <row r="1535" spans="1:1" x14ac:dyDescent="0.25">
      <c r="A1535" s="105">
        <v>1331</v>
      </c>
    </row>
    <row r="1536" spans="1:1" x14ac:dyDescent="0.25">
      <c r="A1536" s="105">
        <v>1332</v>
      </c>
    </row>
    <row r="1537" spans="1:1" x14ac:dyDescent="0.25">
      <c r="A1537" s="105">
        <v>1333</v>
      </c>
    </row>
    <row r="1538" spans="1:1" x14ac:dyDescent="0.25">
      <c r="A1538" s="105">
        <v>1334</v>
      </c>
    </row>
    <row r="1539" spans="1:1" x14ac:dyDescent="0.25">
      <c r="A1539" s="105">
        <v>1335</v>
      </c>
    </row>
    <row r="1540" spans="1:1" x14ac:dyDescent="0.25">
      <c r="A1540" s="105">
        <v>1336</v>
      </c>
    </row>
    <row r="1541" spans="1:1" x14ac:dyDescent="0.25">
      <c r="A1541" s="105">
        <v>1337</v>
      </c>
    </row>
    <row r="1542" spans="1:1" x14ac:dyDescent="0.25">
      <c r="A1542" s="105">
        <v>1342</v>
      </c>
    </row>
    <row r="1543" spans="1:1" x14ac:dyDescent="0.25">
      <c r="A1543" s="105">
        <v>1343</v>
      </c>
    </row>
    <row r="1544" spans="1:1" x14ac:dyDescent="0.25">
      <c r="A1544" s="105">
        <v>1344</v>
      </c>
    </row>
    <row r="1545" spans="1:1" x14ac:dyDescent="0.25">
      <c r="A1545" s="105">
        <v>1372</v>
      </c>
    </row>
    <row r="1546" spans="1:1" x14ac:dyDescent="0.25">
      <c r="A1546" s="105">
        <v>1373</v>
      </c>
    </row>
    <row r="1547" spans="1:1" x14ac:dyDescent="0.25">
      <c r="A1547" s="105">
        <v>1383</v>
      </c>
    </row>
    <row r="1548" spans="1:1" x14ac:dyDescent="0.25">
      <c r="A1548" s="105">
        <v>1385</v>
      </c>
    </row>
    <row r="1549" spans="1:1" x14ac:dyDescent="0.25">
      <c r="A1549" s="105">
        <v>1396</v>
      </c>
    </row>
    <row r="1550" spans="1:1" x14ac:dyDescent="0.25">
      <c r="A1550" s="105">
        <v>1398</v>
      </c>
    </row>
    <row r="1551" spans="1:1" x14ac:dyDescent="0.25">
      <c r="A1551" s="105">
        <v>1399</v>
      </c>
    </row>
    <row r="1552" spans="1:1" x14ac:dyDescent="0.25">
      <c r="A1552" s="105">
        <v>1400</v>
      </c>
    </row>
    <row r="1553" spans="1:1" x14ac:dyDescent="0.25">
      <c r="A1553" s="105">
        <v>1401</v>
      </c>
    </row>
    <row r="1554" spans="1:1" x14ac:dyDescent="0.25">
      <c r="A1554" s="105">
        <v>1402</v>
      </c>
    </row>
    <row r="1555" spans="1:1" x14ac:dyDescent="0.25">
      <c r="A1555" s="105">
        <v>1414</v>
      </c>
    </row>
    <row r="1556" spans="1:1" x14ac:dyDescent="0.25">
      <c r="A1556" s="105">
        <v>1416</v>
      </c>
    </row>
    <row r="1557" spans="1:1" x14ac:dyDescent="0.25">
      <c r="A1557" s="105">
        <v>1417</v>
      </c>
    </row>
    <row r="1558" spans="1:1" x14ac:dyDescent="0.25">
      <c r="A1558" s="105">
        <v>1418</v>
      </c>
    </row>
    <row r="1559" spans="1:1" x14ac:dyDescent="0.25">
      <c r="A1559" s="105">
        <v>1419</v>
      </c>
    </row>
    <row r="1560" spans="1:1" x14ac:dyDescent="0.25">
      <c r="A1560" s="105">
        <v>1425</v>
      </c>
    </row>
    <row r="1561" spans="1:1" x14ac:dyDescent="0.25">
      <c r="A1561" s="105">
        <v>1426</v>
      </c>
    </row>
    <row r="1562" spans="1:1" x14ac:dyDescent="0.25">
      <c r="A1562" s="105">
        <v>1437</v>
      </c>
    </row>
    <row r="1563" spans="1:1" x14ac:dyDescent="0.25">
      <c r="A1563" s="105">
        <v>1449</v>
      </c>
    </row>
    <row r="1564" spans="1:1" x14ac:dyDescent="0.25">
      <c r="A1564" s="105">
        <v>1450</v>
      </c>
    </row>
    <row r="1565" spans="1:1" x14ac:dyDescent="0.25">
      <c r="A1565" s="105">
        <v>1456</v>
      </c>
    </row>
    <row r="1566" spans="1:1" x14ac:dyDescent="0.25">
      <c r="A1566" s="105">
        <v>1458</v>
      </c>
    </row>
    <row r="1567" spans="1:1" x14ac:dyDescent="0.25">
      <c r="A1567" s="105">
        <v>1459</v>
      </c>
    </row>
    <row r="1568" spans="1:1" x14ac:dyDescent="0.25">
      <c r="A1568" s="105">
        <v>1460</v>
      </c>
    </row>
    <row r="1569" spans="1:1" x14ac:dyDescent="0.25">
      <c r="A1569" s="105">
        <v>1471</v>
      </c>
    </row>
    <row r="1570" spans="1:1" x14ac:dyDescent="0.25">
      <c r="A1570" s="105">
        <v>1473</v>
      </c>
    </row>
    <row r="1571" spans="1:1" x14ac:dyDescent="0.25">
      <c r="A1571" s="105">
        <v>1474</v>
      </c>
    </row>
    <row r="1572" spans="1:1" x14ac:dyDescent="0.25">
      <c r="A1572" s="105">
        <v>1479</v>
      </c>
    </row>
    <row r="1573" spans="1:1" x14ac:dyDescent="0.25">
      <c r="A1573" s="105">
        <v>1905</v>
      </c>
    </row>
    <row r="1574" spans="1:1" x14ac:dyDescent="0.25">
      <c r="A1574" s="105">
        <v>1971</v>
      </c>
    </row>
    <row r="1575" spans="1:1" x14ac:dyDescent="0.25">
      <c r="A1575" s="105">
        <v>1979</v>
      </c>
    </row>
    <row r="1576" spans="1:1" x14ac:dyDescent="0.25">
      <c r="A1576" s="105">
        <v>1987</v>
      </c>
    </row>
    <row r="1577" spans="1:1" x14ac:dyDescent="0.25">
      <c r="A1577" s="105">
        <v>1996</v>
      </c>
    </row>
    <row r="1578" spans="1:1" x14ac:dyDescent="0.25">
      <c r="A1578" s="105">
        <v>1997</v>
      </c>
    </row>
    <row r="1579" spans="1:1" x14ac:dyDescent="0.25">
      <c r="A1579" s="105">
        <v>1998</v>
      </c>
    </row>
    <row r="1580" spans="1:1" x14ac:dyDescent="0.25">
      <c r="A1580" s="105">
        <v>1999</v>
      </c>
    </row>
    <row r="1581" spans="1:1" x14ac:dyDescent="0.25">
      <c r="A1581" s="105">
        <v>2001</v>
      </c>
    </row>
    <row r="1582" spans="1:1" x14ac:dyDescent="0.25">
      <c r="A1582" s="105">
        <v>2002</v>
      </c>
    </row>
    <row r="1583" spans="1:1" x14ac:dyDescent="0.25">
      <c r="A1583" s="105">
        <v>2003</v>
      </c>
    </row>
    <row r="1584" spans="1:1" x14ac:dyDescent="0.25">
      <c r="A1584" s="105">
        <v>2004</v>
      </c>
    </row>
    <row r="1585" spans="1:1" x14ac:dyDescent="0.25">
      <c r="A1585" s="105">
        <v>2005</v>
      </c>
    </row>
    <row r="1586" spans="1:1" x14ac:dyDescent="0.25">
      <c r="A1586" s="105">
        <v>2007</v>
      </c>
    </row>
    <row r="1587" spans="1:1" x14ac:dyDescent="0.25">
      <c r="A1587" s="105">
        <v>2008</v>
      </c>
    </row>
    <row r="1588" spans="1:1" x14ac:dyDescent="0.25">
      <c r="A1588" s="105">
        <v>2010</v>
      </c>
    </row>
    <row r="1589" spans="1:1" x14ac:dyDescent="0.25">
      <c r="A1589" s="105">
        <v>2012</v>
      </c>
    </row>
    <row r="1590" spans="1:1" x14ac:dyDescent="0.25">
      <c r="A1590" s="105">
        <v>2018</v>
      </c>
    </row>
    <row r="1591" spans="1:1" x14ac:dyDescent="0.25">
      <c r="A1591" s="105">
        <v>2019</v>
      </c>
    </row>
    <row r="1592" spans="1:1" x14ac:dyDescent="0.25">
      <c r="A1592" s="105">
        <v>2020</v>
      </c>
    </row>
    <row r="1593" spans="1:1" x14ac:dyDescent="0.25">
      <c r="A1593" s="105">
        <v>2021</v>
      </c>
    </row>
    <row r="1594" spans="1:1" x14ac:dyDescent="0.25">
      <c r="A1594" s="105">
        <v>2022</v>
      </c>
    </row>
    <row r="1595" spans="1:1" x14ac:dyDescent="0.25">
      <c r="A1595" s="105">
        <v>2023</v>
      </c>
    </row>
    <row r="1596" spans="1:1" x14ac:dyDescent="0.25">
      <c r="A1596" s="105">
        <v>2024</v>
      </c>
    </row>
    <row r="1597" spans="1:1" x14ac:dyDescent="0.25">
      <c r="A1597" s="105">
        <v>2025</v>
      </c>
    </row>
    <row r="1598" spans="1:1" x14ac:dyDescent="0.25">
      <c r="A1598" s="105">
        <v>2026</v>
      </c>
    </row>
    <row r="1599" spans="1:1" x14ac:dyDescent="0.25">
      <c r="A1599" s="105">
        <v>2027</v>
      </c>
    </row>
    <row r="1600" spans="1:1" x14ac:dyDescent="0.25">
      <c r="A1600" s="105">
        <v>2028</v>
      </c>
    </row>
    <row r="1601" spans="1:1" x14ac:dyDescent="0.25">
      <c r="A1601" s="105">
        <v>2029</v>
      </c>
    </row>
    <row r="1602" spans="1:1" x14ac:dyDescent="0.25">
      <c r="A1602" s="105">
        <v>2030</v>
      </c>
    </row>
    <row r="1603" spans="1:1" x14ac:dyDescent="0.25">
      <c r="A1603" s="105">
        <v>2031</v>
      </c>
    </row>
    <row r="1604" spans="1:1" x14ac:dyDescent="0.25">
      <c r="A1604" s="105">
        <v>2038</v>
      </c>
    </row>
    <row r="1605" spans="1:1" x14ac:dyDescent="0.25">
      <c r="A1605" s="105">
        <v>2039</v>
      </c>
    </row>
    <row r="1606" spans="1:1" x14ac:dyDescent="0.25">
      <c r="A1606" s="105">
        <v>2040</v>
      </c>
    </row>
    <row r="1607" spans="1:1" x14ac:dyDescent="0.25">
      <c r="A1607" s="105">
        <v>2041</v>
      </c>
    </row>
    <row r="1608" spans="1:1" x14ac:dyDescent="0.25">
      <c r="A1608" s="105">
        <v>2042</v>
      </c>
    </row>
    <row r="1609" spans="1:1" x14ac:dyDescent="0.25">
      <c r="A1609" s="105">
        <v>2043</v>
      </c>
    </row>
    <row r="1610" spans="1:1" x14ac:dyDescent="0.25">
      <c r="A1610" s="105">
        <v>2044</v>
      </c>
    </row>
    <row r="1611" spans="1:1" x14ac:dyDescent="0.25">
      <c r="A1611" s="105">
        <v>2045</v>
      </c>
    </row>
    <row r="1612" spans="1:1" x14ac:dyDescent="0.25">
      <c r="A1612" s="105">
        <v>2046</v>
      </c>
    </row>
    <row r="1613" spans="1:1" x14ac:dyDescent="0.25">
      <c r="A1613" s="105">
        <v>2051</v>
      </c>
    </row>
    <row r="1614" spans="1:1" x14ac:dyDescent="0.25">
      <c r="A1614" s="105">
        <v>2052</v>
      </c>
    </row>
    <row r="1615" spans="1:1" x14ac:dyDescent="0.25">
      <c r="A1615" s="105">
        <v>2053</v>
      </c>
    </row>
    <row r="1616" spans="1:1" x14ac:dyDescent="0.25">
      <c r="A1616" s="105">
        <v>2054</v>
      </c>
    </row>
    <row r="1617" spans="1:1" x14ac:dyDescent="0.25">
      <c r="A1617" s="105">
        <v>2055</v>
      </c>
    </row>
    <row r="1618" spans="1:1" x14ac:dyDescent="0.25">
      <c r="A1618" s="105">
        <v>2056</v>
      </c>
    </row>
    <row r="1619" spans="1:1" x14ac:dyDescent="0.25">
      <c r="A1619" s="105">
        <v>2057</v>
      </c>
    </row>
    <row r="1620" spans="1:1" x14ac:dyDescent="0.25">
      <c r="A1620" s="105">
        <v>2062</v>
      </c>
    </row>
    <row r="1621" spans="1:1" x14ac:dyDescent="0.25">
      <c r="A1621" s="105">
        <v>2064</v>
      </c>
    </row>
    <row r="1622" spans="1:1" x14ac:dyDescent="0.25">
      <c r="A1622" s="105">
        <v>2065</v>
      </c>
    </row>
    <row r="1623" spans="1:1" x14ac:dyDescent="0.25">
      <c r="A1623" s="105">
        <v>2069</v>
      </c>
    </row>
    <row r="1624" spans="1:1" x14ac:dyDescent="0.25">
      <c r="A1624" s="105">
        <v>2071</v>
      </c>
    </row>
    <row r="1625" spans="1:1" x14ac:dyDescent="0.25">
      <c r="A1625" s="105">
        <v>2072</v>
      </c>
    </row>
    <row r="1626" spans="1:1" x14ac:dyDescent="0.25">
      <c r="A1626" s="105">
        <v>2073</v>
      </c>
    </row>
    <row r="1627" spans="1:1" x14ac:dyDescent="0.25">
      <c r="A1627" s="105">
        <v>2074</v>
      </c>
    </row>
    <row r="1628" spans="1:1" x14ac:dyDescent="0.25">
      <c r="A1628" s="105">
        <v>2075</v>
      </c>
    </row>
    <row r="1629" spans="1:1" x14ac:dyDescent="0.25">
      <c r="A1629" s="105">
        <v>2079</v>
      </c>
    </row>
    <row r="1630" spans="1:1" x14ac:dyDescent="0.25">
      <c r="A1630" s="105">
        <v>2080</v>
      </c>
    </row>
    <row r="1631" spans="1:1" x14ac:dyDescent="0.25">
      <c r="A1631" s="105">
        <v>2083</v>
      </c>
    </row>
    <row r="1632" spans="1:1" x14ac:dyDescent="0.25">
      <c r="A1632" s="105">
        <v>2086</v>
      </c>
    </row>
    <row r="1633" spans="1:1" x14ac:dyDescent="0.25">
      <c r="A1633" s="105">
        <v>2087</v>
      </c>
    </row>
    <row r="1634" spans="1:1" x14ac:dyDescent="0.25">
      <c r="A1634" s="105">
        <v>2088</v>
      </c>
    </row>
    <row r="1635" spans="1:1" x14ac:dyDescent="0.25">
      <c r="A1635" s="105">
        <v>2089</v>
      </c>
    </row>
    <row r="1636" spans="1:1" x14ac:dyDescent="0.25">
      <c r="A1636" s="105">
        <v>2090</v>
      </c>
    </row>
    <row r="1637" spans="1:1" x14ac:dyDescent="0.25">
      <c r="A1637" s="105">
        <v>2091</v>
      </c>
    </row>
    <row r="1638" spans="1:1" x14ac:dyDescent="0.25">
      <c r="A1638" s="105">
        <v>2093</v>
      </c>
    </row>
    <row r="1639" spans="1:1" x14ac:dyDescent="0.25">
      <c r="A1639" s="105">
        <v>2094</v>
      </c>
    </row>
    <row r="1640" spans="1:1" x14ac:dyDescent="0.25">
      <c r="A1640" s="105">
        <v>2131</v>
      </c>
    </row>
    <row r="1641" spans="1:1" x14ac:dyDescent="0.25">
      <c r="A1641" s="105">
        <v>2132</v>
      </c>
    </row>
    <row r="1642" spans="1:1" x14ac:dyDescent="0.25">
      <c r="A1642" s="105">
        <v>2133</v>
      </c>
    </row>
    <row r="1643" spans="1:1" x14ac:dyDescent="0.25">
      <c r="A1643" s="105">
        <v>2134</v>
      </c>
    </row>
    <row r="1644" spans="1:1" x14ac:dyDescent="0.25">
      <c r="A1644" s="105">
        <v>2135</v>
      </c>
    </row>
    <row r="1645" spans="1:1" x14ac:dyDescent="0.25">
      <c r="A1645" s="105">
        <v>2136</v>
      </c>
    </row>
    <row r="1646" spans="1:1" x14ac:dyDescent="0.25">
      <c r="A1646" s="105">
        <v>2137</v>
      </c>
    </row>
    <row r="1647" spans="1:1" x14ac:dyDescent="0.25">
      <c r="A1647" s="105">
        <v>2138</v>
      </c>
    </row>
    <row r="1648" spans="1:1" x14ac:dyDescent="0.25">
      <c r="A1648" s="105">
        <v>2157</v>
      </c>
    </row>
    <row r="1649" spans="1:1" x14ac:dyDescent="0.25">
      <c r="A1649" s="105">
        <v>2159</v>
      </c>
    </row>
    <row r="1650" spans="1:1" x14ac:dyDescent="0.25">
      <c r="A1650" s="105">
        <v>2161</v>
      </c>
    </row>
    <row r="1651" spans="1:1" x14ac:dyDescent="0.25">
      <c r="A1651" s="105">
        <v>2177</v>
      </c>
    </row>
    <row r="1652" spans="1:1" x14ac:dyDescent="0.25">
      <c r="A1652" s="105">
        <v>2178</v>
      </c>
    </row>
    <row r="1653" spans="1:1" x14ac:dyDescent="0.25">
      <c r="A1653" s="105">
        <v>2179</v>
      </c>
    </row>
    <row r="1654" spans="1:1" x14ac:dyDescent="0.25">
      <c r="A1654" s="105">
        <v>2182</v>
      </c>
    </row>
    <row r="1655" spans="1:1" x14ac:dyDescent="0.25">
      <c r="A1655" s="105">
        <v>2193</v>
      </c>
    </row>
    <row r="1656" spans="1:1" x14ac:dyDescent="0.25">
      <c r="A1656" s="105">
        <v>2194</v>
      </c>
    </row>
    <row r="1657" spans="1:1" x14ac:dyDescent="0.25">
      <c r="A1657" s="105">
        <v>2195</v>
      </c>
    </row>
    <row r="1658" spans="1:1" x14ac:dyDescent="0.25">
      <c r="A1658" s="105">
        <v>2201</v>
      </c>
    </row>
    <row r="1659" spans="1:1" x14ac:dyDescent="0.25">
      <c r="A1659" s="105">
        <v>2202</v>
      </c>
    </row>
    <row r="1660" spans="1:1" x14ac:dyDescent="0.25">
      <c r="A1660" s="105">
        <v>2203</v>
      </c>
    </row>
    <row r="1661" spans="1:1" x14ac:dyDescent="0.25">
      <c r="A1661" s="105">
        <v>2208</v>
      </c>
    </row>
    <row r="1662" spans="1:1" x14ac:dyDescent="0.25">
      <c r="A1662" s="105">
        <v>2209</v>
      </c>
    </row>
    <row r="1663" spans="1:1" x14ac:dyDescent="0.25">
      <c r="A1663" s="105">
        <v>2210</v>
      </c>
    </row>
    <row r="1664" spans="1:1" x14ac:dyDescent="0.25">
      <c r="A1664" s="105">
        <v>2276</v>
      </c>
    </row>
    <row r="1665" spans="1:1" x14ac:dyDescent="0.25">
      <c r="A1665" s="105">
        <v>2278</v>
      </c>
    </row>
    <row r="1666" spans="1:1" x14ac:dyDescent="0.25">
      <c r="A1666" s="28" t="s">
        <v>781</v>
      </c>
    </row>
    <row r="1667" spans="1:1" x14ac:dyDescent="0.25">
      <c r="A1667" s="105">
        <v>692</v>
      </c>
    </row>
    <row r="1668" spans="1:1" x14ac:dyDescent="0.25">
      <c r="A1668" s="105">
        <v>693</v>
      </c>
    </row>
    <row r="1669" spans="1:1" x14ac:dyDescent="0.25">
      <c r="A1669" s="105">
        <v>694</v>
      </c>
    </row>
    <row r="1670" spans="1:1" x14ac:dyDescent="0.25">
      <c r="A1670" s="105">
        <v>695</v>
      </c>
    </row>
    <row r="1671" spans="1:1" x14ac:dyDescent="0.25">
      <c r="A1671" s="105">
        <v>696</v>
      </c>
    </row>
    <row r="1672" spans="1:1" x14ac:dyDescent="0.25">
      <c r="A1672" s="105">
        <v>697</v>
      </c>
    </row>
    <row r="1673" spans="1:1" x14ac:dyDescent="0.25">
      <c r="A1673" s="105">
        <v>698</v>
      </c>
    </row>
    <row r="1674" spans="1:1" x14ac:dyDescent="0.25">
      <c r="A1674" s="105">
        <v>699</v>
      </c>
    </row>
    <row r="1675" spans="1:1" x14ac:dyDescent="0.25">
      <c r="A1675" s="105">
        <v>700</v>
      </c>
    </row>
    <row r="1676" spans="1:1" x14ac:dyDescent="0.25">
      <c r="A1676" s="105">
        <v>701</v>
      </c>
    </row>
    <row r="1677" spans="1:1" x14ac:dyDescent="0.25">
      <c r="A1677" s="105">
        <v>703</v>
      </c>
    </row>
    <row r="1678" spans="1:1" x14ac:dyDescent="0.25">
      <c r="A1678" s="105">
        <v>704</v>
      </c>
    </row>
    <row r="1679" spans="1:1" x14ac:dyDescent="0.25">
      <c r="A1679" s="105">
        <v>712</v>
      </c>
    </row>
    <row r="1680" spans="1:1" x14ac:dyDescent="0.25">
      <c r="A1680" s="105">
        <v>750</v>
      </c>
    </row>
    <row r="1681" spans="1:1" x14ac:dyDescent="0.25">
      <c r="A1681" s="105">
        <v>1367</v>
      </c>
    </row>
    <row r="1682" spans="1:1" x14ac:dyDescent="0.25">
      <c r="A1682" s="105">
        <v>1368</v>
      </c>
    </row>
    <row r="1683" spans="1:1" x14ac:dyDescent="0.25">
      <c r="A1683" s="105">
        <v>1369</v>
      </c>
    </row>
    <row r="1684" spans="1:1" x14ac:dyDescent="0.25">
      <c r="A1684" s="105">
        <v>1370</v>
      </c>
    </row>
    <row r="1685" spans="1:1" x14ac:dyDescent="0.25">
      <c r="A1685" s="105">
        <v>1371</v>
      </c>
    </row>
    <row r="1686" spans="1:1" x14ac:dyDescent="0.25">
      <c r="A1686" s="105">
        <v>1382</v>
      </c>
    </row>
    <row r="1687" spans="1:1" x14ac:dyDescent="0.25">
      <c r="A1687" s="105">
        <v>1392</v>
      </c>
    </row>
    <row r="1688" spans="1:1" x14ac:dyDescent="0.25">
      <c r="A1688" s="105">
        <v>1393</v>
      </c>
    </row>
    <row r="1689" spans="1:1" x14ac:dyDescent="0.25">
      <c r="A1689" s="105">
        <v>1445</v>
      </c>
    </row>
    <row r="1690" spans="1:1" x14ac:dyDescent="0.25">
      <c r="A1690" s="105">
        <v>1446</v>
      </c>
    </row>
    <row r="1691" spans="1:1" x14ac:dyDescent="0.25">
      <c r="A1691" s="105">
        <v>1461</v>
      </c>
    </row>
    <row r="1692" spans="1:1" x14ac:dyDescent="0.25">
      <c r="A1692" s="105">
        <v>1465</v>
      </c>
    </row>
    <row r="1693" spans="1:1" x14ac:dyDescent="0.25">
      <c r="A1693" s="105">
        <v>1468</v>
      </c>
    </row>
    <row r="1694" spans="1:1" x14ac:dyDescent="0.25">
      <c r="A1694" s="105">
        <v>1469</v>
      </c>
    </row>
    <row r="1695" spans="1:1" x14ac:dyDescent="0.25">
      <c r="A1695" s="105">
        <v>1470</v>
      </c>
    </row>
    <row r="1696" spans="1:1" x14ac:dyDescent="0.25">
      <c r="A1696" s="105">
        <v>1547</v>
      </c>
    </row>
    <row r="1697" spans="1:1" x14ac:dyDescent="0.25">
      <c r="A1697" s="105">
        <v>1574</v>
      </c>
    </row>
    <row r="1698" spans="1:1" x14ac:dyDescent="0.25">
      <c r="A1698" s="105">
        <v>1575</v>
      </c>
    </row>
    <row r="1699" spans="1:1" x14ac:dyDescent="0.25">
      <c r="A1699" s="105">
        <v>1576</v>
      </c>
    </row>
    <row r="1700" spans="1:1" x14ac:dyDescent="0.25">
      <c r="A1700" s="105">
        <v>1588</v>
      </c>
    </row>
    <row r="1701" spans="1:1" x14ac:dyDescent="0.25">
      <c r="A1701" s="105">
        <v>1630</v>
      </c>
    </row>
    <row r="1702" spans="1:1" x14ac:dyDescent="0.25">
      <c r="A1702" s="105">
        <v>2016</v>
      </c>
    </row>
    <row r="1703" spans="1:1" x14ac:dyDescent="0.25">
      <c r="A1703" s="105">
        <v>2114</v>
      </c>
    </row>
    <row r="1704" spans="1:1" x14ac:dyDescent="0.25">
      <c r="A1704" s="105">
        <v>2115</v>
      </c>
    </row>
    <row r="1705" spans="1:1" x14ac:dyDescent="0.25">
      <c r="A1705" s="105">
        <v>2155</v>
      </c>
    </row>
    <row r="1706" spans="1:1" x14ac:dyDescent="0.25">
      <c r="A1706" s="105">
        <v>2168</v>
      </c>
    </row>
    <row r="1707" spans="1:1" x14ac:dyDescent="0.25">
      <c r="A1707" s="105">
        <v>2181</v>
      </c>
    </row>
    <row r="1708" spans="1:1" x14ac:dyDescent="0.25">
      <c r="A1708" s="105">
        <v>2183</v>
      </c>
    </row>
    <row r="1709" spans="1:1" x14ac:dyDescent="0.25">
      <c r="A1709" s="28" t="s">
        <v>515</v>
      </c>
    </row>
    <row r="1710" spans="1:1" x14ac:dyDescent="0.25">
      <c r="A1710" s="105">
        <v>433</v>
      </c>
    </row>
    <row r="1711" spans="1:1" x14ac:dyDescent="0.25">
      <c r="A1711" s="105">
        <v>434</v>
      </c>
    </row>
    <row r="1712" spans="1:1" x14ac:dyDescent="0.25">
      <c r="A1712" s="105">
        <v>435</v>
      </c>
    </row>
    <row r="1713" spans="1:1" x14ac:dyDescent="0.25">
      <c r="A1713" s="105">
        <v>436</v>
      </c>
    </row>
    <row r="1714" spans="1:1" x14ac:dyDescent="0.25">
      <c r="A1714" s="105">
        <v>437</v>
      </c>
    </row>
    <row r="1715" spans="1:1" x14ac:dyDescent="0.25">
      <c r="A1715" s="105">
        <v>438</v>
      </c>
    </row>
    <row r="1716" spans="1:1" x14ac:dyDescent="0.25">
      <c r="A1716" s="105">
        <v>439</v>
      </c>
    </row>
    <row r="1717" spans="1:1" x14ac:dyDescent="0.25">
      <c r="A1717" s="105">
        <v>440</v>
      </c>
    </row>
    <row r="1718" spans="1:1" x14ac:dyDescent="0.25">
      <c r="A1718" s="105">
        <v>441</v>
      </c>
    </row>
    <row r="1719" spans="1:1" x14ac:dyDescent="0.25">
      <c r="A1719" s="28" t="s">
        <v>64</v>
      </c>
    </row>
    <row r="1720" spans="1:1" x14ac:dyDescent="0.25">
      <c r="A1720" s="105">
        <v>35</v>
      </c>
    </row>
    <row r="1721" spans="1:1" x14ac:dyDescent="0.25">
      <c r="A1721" s="105">
        <v>36</v>
      </c>
    </row>
    <row r="1722" spans="1:1" x14ac:dyDescent="0.25">
      <c r="A1722" s="105">
        <v>37</v>
      </c>
    </row>
    <row r="1723" spans="1:1" x14ac:dyDescent="0.25">
      <c r="A1723" s="105">
        <v>38</v>
      </c>
    </row>
    <row r="1724" spans="1:1" x14ac:dyDescent="0.25">
      <c r="A1724" s="105">
        <v>155</v>
      </c>
    </row>
    <row r="1725" spans="1:1" x14ac:dyDescent="0.25">
      <c r="A1725" s="105">
        <v>163</v>
      </c>
    </row>
    <row r="1726" spans="1:1" x14ac:dyDescent="0.25">
      <c r="A1726" s="105">
        <v>165</v>
      </c>
    </row>
    <row r="1727" spans="1:1" x14ac:dyDescent="0.25">
      <c r="A1727" s="105">
        <v>208</v>
      </c>
    </row>
    <row r="1728" spans="1:1" x14ac:dyDescent="0.25">
      <c r="A1728" s="105">
        <v>209</v>
      </c>
    </row>
    <row r="1729" spans="1:1" x14ac:dyDescent="0.25">
      <c r="A1729" s="105">
        <v>210</v>
      </c>
    </row>
    <row r="1730" spans="1:1" x14ac:dyDescent="0.25">
      <c r="A1730" s="105">
        <v>211</v>
      </c>
    </row>
    <row r="1731" spans="1:1" x14ac:dyDescent="0.25">
      <c r="A1731" s="105">
        <v>212</v>
      </c>
    </row>
    <row r="1732" spans="1:1" x14ac:dyDescent="0.25">
      <c r="A1732" s="105">
        <v>213</v>
      </c>
    </row>
    <row r="1733" spans="1:1" x14ac:dyDescent="0.25">
      <c r="A1733" s="105">
        <v>214</v>
      </c>
    </row>
    <row r="1734" spans="1:1" x14ac:dyDescent="0.25">
      <c r="A1734" s="105">
        <v>215</v>
      </c>
    </row>
    <row r="1735" spans="1:1" x14ac:dyDescent="0.25">
      <c r="A1735" s="105">
        <v>301</v>
      </c>
    </row>
    <row r="1736" spans="1:1" x14ac:dyDescent="0.25">
      <c r="A1736" s="105">
        <v>302</v>
      </c>
    </row>
    <row r="1737" spans="1:1" x14ac:dyDescent="0.25">
      <c r="A1737" s="105">
        <v>303</v>
      </c>
    </row>
    <row r="1738" spans="1:1" x14ac:dyDescent="0.25">
      <c r="A1738" s="105">
        <v>304</v>
      </c>
    </row>
    <row r="1739" spans="1:1" x14ac:dyDescent="0.25">
      <c r="A1739" s="105">
        <v>305</v>
      </c>
    </row>
    <row r="1740" spans="1:1" x14ac:dyDescent="0.25">
      <c r="A1740" s="105">
        <v>306</v>
      </c>
    </row>
    <row r="1741" spans="1:1" x14ac:dyDescent="0.25">
      <c r="A1741" s="105">
        <v>307</v>
      </c>
    </row>
    <row r="1742" spans="1:1" x14ac:dyDescent="0.25">
      <c r="A1742" s="105">
        <v>308</v>
      </c>
    </row>
    <row r="1743" spans="1:1" x14ac:dyDescent="0.25">
      <c r="A1743" s="105">
        <v>309</v>
      </c>
    </row>
    <row r="1744" spans="1:1" x14ac:dyDescent="0.25">
      <c r="A1744" s="105">
        <v>310</v>
      </c>
    </row>
    <row r="1745" spans="1:1" x14ac:dyDescent="0.25">
      <c r="A1745" s="105">
        <v>311</v>
      </c>
    </row>
    <row r="1746" spans="1:1" x14ac:dyDescent="0.25">
      <c r="A1746" s="105">
        <v>312</v>
      </c>
    </row>
    <row r="1747" spans="1:1" x14ac:dyDescent="0.25">
      <c r="A1747" s="105">
        <v>313</v>
      </c>
    </row>
    <row r="1748" spans="1:1" x14ac:dyDescent="0.25">
      <c r="A1748" s="105">
        <v>314</v>
      </c>
    </row>
    <row r="1749" spans="1:1" x14ac:dyDescent="0.25">
      <c r="A1749" s="105">
        <v>315</v>
      </c>
    </row>
    <row r="1750" spans="1:1" x14ac:dyDescent="0.25">
      <c r="A1750" s="105">
        <v>316</v>
      </c>
    </row>
    <row r="1751" spans="1:1" x14ac:dyDescent="0.25">
      <c r="A1751" s="105">
        <v>317</v>
      </c>
    </row>
    <row r="1752" spans="1:1" x14ac:dyDescent="0.25">
      <c r="A1752" s="28" t="s">
        <v>1747</v>
      </c>
    </row>
    <row r="1753" spans="1:1" x14ac:dyDescent="0.25">
      <c r="A1753" s="105">
        <v>2169</v>
      </c>
    </row>
    <row r="1754" spans="1:1" x14ac:dyDescent="0.25">
      <c r="A1754" s="28" t="s">
        <v>1573</v>
      </c>
    </row>
    <row r="1755" spans="1:1" x14ac:dyDescent="0.25">
      <c r="A1755" s="105">
        <v>1868</v>
      </c>
    </row>
    <row r="1756" spans="1:1" x14ac:dyDescent="0.25">
      <c r="A1756" s="28" t="s">
        <v>308</v>
      </c>
    </row>
    <row r="1757" spans="1:1" x14ac:dyDescent="0.25">
      <c r="A1757" s="105">
        <v>246</v>
      </c>
    </row>
    <row r="1758" spans="1:1" x14ac:dyDescent="0.25">
      <c r="A1758" s="105">
        <v>247</v>
      </c>
    </row>
    <row r="1759" spans="1:1" x14ac:dyDescent="0.25">
      <c r="A1759" s="105">
        <v>248</v>
      </c>
    </row>
    <row r="1760" spans="1:1" x14ac:dyDescent="0.25">
      <c r="A1760" s="105">
        <v>249</v>
      </c>
    </row>
    <row r="1761" spans="1:1" x14ac:dyDescent="0.25">
      <c r="A1761" s="105">
        <v>588</v>
      </c>
    </row>
    <row r="1762" spans="1:1" x14ac:dyDescent="0.25">
      <c r="A1762" s="105">
        <v>589</v>
      </c>
    </row>
    <row r="1763" spans="1:1" x14ac:dyDescent="0.25">
      <c r="A1763" s="105">
        <v>590</v>
      </c>
    </row>
    <row r="1764" spans="1:1" x14ac:dyDescent="0.25">
      <c r="A1764" s="105">
        <v>591</v>
      </c>
    </row>
    <row r="1765" spans="1:1" x14ac:dyDescent="0.25">
      <c r="A1765" s="105">
        <v>592</v>
      </c>
    </row>
    <row r="1766" spans="1:1" x14ac:dyDescent="0.25">
      <c r="A1766" s="105">
        <v>708</v>
      </c>
    </row>
    <row r="1767" spans="1:1" x14ac:dyDescent="0.25">
      <c r="A1767" s="105">
        <v>709</v>
      </c>
    </row>
    <row r="1768" spans="1:1" x14ac:dyDescent="0.25">
      <c r="A1768" s="105">
        <v>870</v>
      </c>
    </row>
    <row r="1769" spans="1:1" x14ac:dyDescent="0.25">
      <c r="A1769" s="105">
        <v>1441</v>
      </c>
    </row>
    <row r="1770" spans="1:1" x14ac:dyDescent="0.25">
      <c r="A1770" s="105">
        <v>1442</v>
      </c>
    </row>
    <row r="1771" spans="1:1" x14ac:dyDescent="0.25">
      <c r="A1771" s="105">
        <v>1443</v>
      </c>
    </row>
    <row r="1772" spans="1:1" x14ac:dyDescent="0.25">
      <c r="A1772" s="105">
        <v>1976</v>
      </c>
    </row>
    <row r="1773" spans="1:1" x14ac:dyDescent="0.25">
      <c r="A1773" s="105">
        <v>1980</v>
      </c>
    </row>
    <row r="1774" spans="1:1" x14ac:dyDescent="0.25">
      <c r="A1774" s="105">
        <v>1981</v>
      </c>
    </row>
    <row r="1775" spans="1:1" x14ac:dyDescent="0.25">
      <c r="A1775" s="105">
        <v>1982</v>
      </c>
    </row>
    <row r="1776" spans="1:1" x14ac:dyDescent="0.25">
      <c r="A1776" s="105">
        <v>1983</v>
      </c>
    </row>
    <row r="1777" spans="1:1" x14ac:dyDescent="0.25">
      <c r="A1777" s="105">
        <v>1984</v>
      </c>
    </row>
    <row r="1778" spans="1:1" x14ac:dyDescent="0.25">
      <c r="A1778" s="105">
        <v>2098</v>
      </c>
    </row>
    <row r="1779" spans="1:1" x14ac:dyDescent="0.25">
      <c r="A1779" s="105">
        <v>2109</v>
      </c>
    </row>
    <row r="1780" spans="1:1" x14ac:dyDescent="0.25">
      <c r="A1780" s="105">
        <v>2110</v>
      </c>
    </row>
    <row r="1781" spans="1:1" x14ac:dyDescent="0.25">
      <c r="A1781" s="105">
        <v>2130</v>
      </c>
    </row>
    <row r="1782" spans="1:1" x14ac:dyDescent="0.25">
      <c r="A1782" s="105">
        <v>2147</v>
      </c>
    </row>
    <row r="1783" spans="1:1" x14ac:dyDescent="0.25">
      <c r="A1783" s="105">
        <v>2148</v>
      </c>
    </row>
    <row r="1784" spans="1:1" x14ac:dyDescent="0.25">
      <c r="A1784" s="105">
        <v>2188</v>
      </c>
    </row>
    <row r="1785" spans="1:1" x14ac:dyDescent="0.25">
      <c r="A1785" s="28" t="s">
        <v>1265</v>
      </c>
    </row>
    <row r="1786" spans="1:1" x14ac:dyDescent="0.25">
      <c r="A1786" s="105">
        <v>1375</v>
      </c>
    </row>
    <row r="1787" spans="1:1" x14ac:dyDescent="0.25">
      <c r="A1787" s="105">
        <v>1478</v>
      </c>
    </row>
    <row r="1788" spans="1:1" x14ac:dyDescent="0.25">
      <c r="A1788" s="28" t="s">
        <v>49</v>
      </c>
    </row>
    <row r="1789" spans="1:1" x14ac:dyDescent="0.25">
      <c r="A1789" s="105">
        <v>26</v>
      </c>
    </row>
    <row r="1790" spans="1:1" x14ac:dyDescent="0.25">
      <c r="A1790" s="105">
        <v>52</v>
      </c>
    </row>
    <row r="1791" spans="1:1" x14ac:dyDescent="0.25">
      <c r="A1791" s="105">
        <v>129</v>
      </c>
    </row>
    <row r="1792" spans="1:1" x14ac:dyDescent="0.25">
      <c r="A1792" s="105">
        <v>130</v>
      </c>
    </row>
    <row r="1793" spans="1:1" x14ac:dyDescent="0.25">
      <c r="A1793" s="105">
        <v>131</v>
      </c>
    </row>
    <row r="1794" spans="1:1" x14ac:dyDescent="0.25">
      <c r="A1794" s="105">
        <v>132</v>
      </c>
    </row>
    <row r="1795" spans="1:1" x14ac:dyDescent="0.25">
      <c r="A1795" s="105">
        <v>185</v>
      </c>
    </row>
    <row r="1796" spans="1:1" x14ac:dyDescent="0.25">
      <c r="A1796" s="105">
        <v>186</v>
      </c>
    </row>
    <row r="1797" spans="1:1" x14ac:dyDescent="0.25">
      <c r="A1797" s="105">
        <v>187</v>
      </c>
    </row>
    <row r="1798" spans="1:1" x14ac:dyDescent="0.25">
      <c r="A1798" s="105">
        <v>193</v>
      </c>
    </row>
    <row r="1799" spans="1:1" x14ac:dyDescent="0.25">
      <c r="A1799" s="105">
        <v>196</v>
      </c>
    </row>
    <row r="1800" spans="1:1" x14ac:dyDescent="0.25">
      <c r="A1800" s="105">
        <v>197</v>
      </c>
    </row>
    <row r="1801" spans="1:1" x14ac:dyDescent="0.25">
      <c r="A1801" s="105">
        <v>284</v>
      </c>
    </row>
    <row r="1802" spans="1:1" x14ac:dyDescent="0.25">
      <c r="A1802" s="105">
        <v>285</v>
      </c>
    </row>
    <row r="1803" spans="1:1" x14ac:dyDescent="0.25">
      <c r="A1803" s="105">
        <v>361</v>
      </c>
    </row>
    <row r="1804" spans="1:1" x14ac:dyDescent="0.25">
      <c r="A1804" s="105">
        <v>365</v>
      </c>
    </row>
    <row r="1805" spans="1:1" x14ac:dyDescent="0.25">
      <c r="A1805" s="105">
        <v>366</v>
      </c>
    </row>
    <row r="1806" spans="1:1" x14ac:dyDescent="0.25">
      <c r="A1806" s="105">
        <v>367</v>
      </c>
    </row>
    <row r="1807" spans="1:1" x14ac:dyDescent="0.25">
      <c r="A1807" s="105">
        <v>521</v>
      </c>
    </row>
    <row r="1808" spans="1:1" x14ac:dyDescent="0.25">
      <c r="A1808" s="105">
        <v>522</v>
      </c>
    </row>
    <row r="1809" spans="1:1" x14ac:dyDescent="0.25">
      <c r="A1809" s="105">
        <v>593</v>
      </c>
    </row>
    <row r="1810" spans="1:1" x14ac:dyDescent="0.25">
      <c r="A1810" s="105">
        <v>711</v>
      </c>
    </row>
    <row r="1811" spans="1:1" x14ac:dyDescent="0.25">
      <c r="A1811" s="105">
        <v>805</v>
      </c>
    </row>
    <row r="1812" spans="1:1" x14ac:dyDescent="0.25">
      <c r="A1812" s="105">
        <v>880</v>
      </c>
    </row>
    <row r="1813" spans="1:1" x14ac:dyDescent="0.25">
      <c r="A1813" s="105">
        <v>893</v>
      </c>
    </row>
    <row r="1814" spans="1:1" x14ac:dyDescent="0.25">
      <c r="A1814" s="105">
        <v>1845</v>
      </c>
    </row>
    <row r="1815" spans="1:1" x14ac:dyDescent="0.25">
      <c r="A1815" s="105">
        <v>1846</v>
      </c>
    </row>
    <row r="1816" spans="1:1" x14ac:dyDescent="0.25">
      <c r="A1816" s="105">
        <v>1873</v>
      </c>
    </row>
    <row r="1817" spans="1:1" x14ac:dyDescent="0.25">
      <c r="A1817" s="28" t="s">
        <v>1158</v>
      </c>
    </row>
    <row r="1818" spans="1:1" x14ac:dyDescent="0.25">
      <c r="A1818" s="105">
        <v>1244</v>
      </c>
    </row>
    <row r="1819" spans="1:1" x14ac:dyDescent="0.25">
      <c r="A1819" s="105">
        <v>1246</v>
      </c>
    </row>
    <row r="1820" spans="1:1" x14ac:dyDescent="0.25">
      <c r="A1820" s="105">
        <v>1249</v>
      </c>
    </row>
    <row r="1821" spans="1:1" x14ac:dyDescent="0.25">
      <c r="A1821" s="105">
        <v>1256</v>
      </c>
    </row>
    <row r="1822" spans="1:1" x14ac:dyDescent="0.25">
      <c r="A1822" s="105">
        <v>1261</v>
      </c>
    </row>
    <row r="1823" spans="1:1" x14ac:dyDescent="0.25">
      <c r="A1823" s="105">
        <v>1300</v>
      </c>
    </row>
    <row r="1824" spans="1:1" x14ac:dyDescent="0.25">
      <c r="A1824" s="105">
        <v>1319</v>
      </c>
    </row>
    <row r="1825" spans="1:1" x14ac:dyDescent="0.25">
      <c r="A1825" s="105">
        <v>1770</v>
      </c>
    </row>
    <row r="1826" spans="1:1" x14ac:dyDescent="0.25">
      <c r="A1826" s="105">
        <v>1771</v>
      </c>
    </row>
    <row r="1827" spans="1:1" x14ac:dyDescent="0.25">
      <c r="A1827" s="105">
        <v>1772</v>
      </c>
    </row>
    <row r="1828" spans="1:1" x14ac:dyDescent="0.25">
      <c r="A1828" s="105">
        <v>1773</v>
      </c>
    </row>
    <row r="1829" spans="1:1" x14ac:dyDescent="0.25">
      <c r="A1829" s="105">
        <v>1774</v>
      </c>
    </row>
    <row r="1830" spans="1:1" x14ac:dyDescent="0.25">
      <c r="A1830" s="105">
        <v>1775</v>
      </c>
    </row>
    <row r="1831" spans="1:1" x14ac:dyDescent="0.25">
      <c r="A1831" s="105">
        <v>1776</v>
      </c>
    </row>
    <row r="1832" spans="1:1" x14ac:dyDescent="0.25">
      <c r="A1832" s="105">
        <v>1777</v>
      </c>
    </row>
    <row r="1833" spans="1:1" x14ac:dyDescent="0.25">
      <c r="A1833" s="105">
        <v>1778</v>
      </c>
    </row>
    <row r="1834" spans="1:1" x14ac:dyDescent="0.25">
      <c r="A1834" s="105">
        <v>1779</v>
      </c>
    </row>
    <row r="1835" spans="1:1" x14ac:dyDescent="0.25">
      <c r="A1835" s="105">
        <v>1780</v>
      </c>
    </row>
    <row r="1836" spans="1:1" x14ac:dyDescent="0.25">
      <c r="A1836" s="105">
        <v>1781</v>
      </c>
    </row>
    <row r="1837" spans="1:1" x14ac:dyDescent="0.25">
      <c r="A1837" s="105">
        <v>1782</v>
      </c>
    </row>
    <row r="1838" spans="1:1" x14ac:dyDescent="0.25">
      <c r="A1838" s="105">
        <v>1783</v>
      </c>
    </row>
    <row r="1839" spans="1:1" x14ac:dyDescent="0.25">
      <c r="A1839" s="105">
        <v>1784</v>
      </c>
    </row>
    <row r="1840" spans="1:1" x14ac:dyDescent="0.25">
      <c r="A1840" s="105">
        <v>1785</v>
      </c>
    </row>
    <row r="1841" spans="1:1" x14ac:dyDescent="0.25">
      <c r="A1841" s="105">
        <v>1786</v>
      </c>
    </row>
    <row r="1842" spans="1:1" x14ac:dyDescent="0.25">
      <c r="A1842" s="105">
        <v>1787</v>
      </c>
    </row>
    <row r="1843" spans="1:1" x14ac:dyDescent="0.25">
      <c r="A1843" s="105">
        <v>1788</v>
      </c>
    </row>
    <row r="1844" spans="1:1" x14ac:dyDescent="0.25">
      <c r="A1844" s="105">
        <v>1789</v>
      </c>
    </row>
    <row r="1845" spans="1:1" x14ac:dyDescent="0.25">
      <c r="A1845" s="105">
        <v>1790</v>
      </c>
    </row>
    <row r="1846" spans="1:1" x14ac:dyDescent="0.25">
      <c r="A1846" s="105">
        <v>1791</v>
      </c>
    </row>
    <row r="1847" spans="1:1" x14ac:dyDescent="0.25">
      <c r="A1847" s="105">
        <v>1792</v>
      </c>
    </row>
    <row r="1848" spans="1:1" x14ac:dyDescent="0.25">
      <c r="A1848" s="105">
        <v>1793</v>
      </c>
    </row>
    <row r="1849" spans="1:1" x14ac:dyDescent="0.25">
      <c r="A1849" s="105">
        <v>1794</v>
      </c>
    </row>
    <row r="1850" spans="1:1" x14ac:dyDescent="0.25">
      <c r="A1850" s="105">
        <v>1795</v>
      </c>
    </row>
    <row r="1851" spans="1:1" x14ac:dyDescent="0.25">
      <c r="A1851" s="105">
        <v>1796</v>
      </c>
    </row>
    <row r="1852" spans="1:1" x14ac:dyDescent="0.25">
      <c r="A1852" s="105">
        <v>1797</v>
      </c>
    </row>
    <row r="1853" spans="1:1" x14ac:dyDescent="0.25">
      <c r="A1853" s="105">
        <v>1798</v>
      </c>
    </row>
    <row r="1854" spans="1:1" x14ac:dyDescent="0.25">
      <c r="A1854" s="105">
        <v>1799</v>
      </c>
    </row>
    <row r="1855" spans="1:1" x14ac:dyDescent="0.25">
      <c r="A1855" s="105">
        <v>1800</v>
      </c>
    </row>
    <row r="1856" spans="1:1" x14ac:dyDescent="0.25">
      <c r="A1856" s="105">
        <v>1801</v>
      </c>
    </row>
    <row r="1857" spans="1:1" x14ac:dyDescent="0.25">
      <c r="A1857" s="105">
        <v>1802</v>
      </c>
    </row>
    <row r="1858" spans="1:1" x14ac:dyDescent="0.25">
      <c r="A1858" s="105">
        <v>1803</v>
      </c>
    </row>
    <row r="1859" spans="1:1" x14ac:dyDescent="0.25">
      <c r="A1859" s="105">
        <v>1804</v>
      </c>
    </row>
    <row r="1860" spans="1:1" x14ac:dyDescent="0.25">
      <c r="A1860" s="105">
        <v>1805</v>
      </c>
    </row>
    <row r="1861" spans="1:1" x14ac:dyDescent="0.25">
      <c r="A1861" s="105">
        <v>1806</v>
      </c>
    </row>
    <row r="1862" spans="1:1" x14ac:dyDescent="0.25">
      <c r="A1862" s="105">
        <v>1807</v>
      </c>
    </row>
    <row r="1863" spans="1:1" x14ac:dyDescent="0.25">
      <c r="A1863" s="105">
        <v>1808</v>
      </c>
    </row>
    <row r="1864" spans="1:1" x14ac:dyDescent="0.25">
      <c r="A1864" s="105">
        <v>1809</v>
      </c>
    </row>
    <row r="1865" spans="1:1" x14ac:dyDescent="0.25">
      <c r="A1865" s="105">
        <v>1810</v>
      </c>
    </row>
    <row r="1866" spans="1:1" x14ac:dyDescent="0.25">
      <c r="A1866" s="105">
        <v>1811</v>
      </c>
    </row>
    <row r="1867" spans="1:1" x14ac:dyDescent="0.25">
      <c r="A1867" s="105">
        <v>1812</v>
      </c>
    </row>
    <row r="1868" spans="1:1" x14ac:dyDescent="0.25">
      <c r="A1868" s="105">
        <v>1813</v>
      </c>
    </row>
    <row r="1869" spans="1:1" x14ac:dyDescent="0.25">
      <c r="A1869" s="105">
        <v>1814</v>
      </c>
    </row>
    <row r="1870" spans="1:1" x14ac:dyDescent="0.25">
      <c r="A1870" s="105">
        <v>1815</v>
      </c>
    </row>
    <row r="1871" spans="1:1" x14ac:dyDescent="0.25">
      <c r="A1871" s="105">
        <v>1816</v>
      </c>
    </row>
    <row r="1872" spans="1:1" x14ac:dyDescent="0.25">
      <c r="A1872" s="105">
        <v>1817</v>
      </c>
    </row>
    <row r="1873" spans="1:1" x14ac:dyDescent="0.25">
      <c r="A1873" s="105">
        <v>1818</v>
      </c>
    </row>
    <row r="1874" spans="1:1" x14ac:dyDescent="0.25">
      <c r="A1874" s="105">
        <v>1819</v>
      </c>
    </row>
    <row r="1875" spans="1:1" x14ac:dyDescent="0.25">
      <c r="A1875" s="105">
        <v>1820</v>
      </c>
    </row>
    <row r="1876" spans="1:1" x14ac:dyDescent="0.25">
      <c r="A1876" s="105">
        <v>1821</v>
      </c>
    </row>
    <row r="1877" spans="1:1" x14ac:dyDescent="0.25">
      <c r="A1877" s="105">
        <v>1822</v>
      </c>
    </row>
    <row r="1878" spans="1:1" x14ac:dyDescent="0.25">
      <c r="A1878" s="105">
        <v>1825</v>
      </c>
    </row>
    <row r="1879" spans="1:1" x14ac:dyDescent="0.25">
      <c r="A1879" s="105">
        <v>1829</v>
      </c>
    </row>
    <row r="1880" spans="1:1" x14ac:dyDescent="0.25">
      <c r="A1880" s="105">
        <v>1830</v>
      </c>
    </row>
    <row r="1881" spans="1:1" x14ac:dyDescent="0.25">
      <c r="A1881" s="105">
        <v>1832</v>
      </c>
    </row>
    <row r="1882" spans="1:1" x14ac:dyDescent="0.25">
      <c r="A1882" s="105">
        <v>1843</v>
      </c>
    </row>
    <row r="1883" spans="1:1" x14ac:dyDescent="0.25">
      <c r="A1883" s="105">
        <v>1850</v>
      </c>
    </row>
    <row r="1884" spans="1:1" x14ac:dyDescent="0.25">
      <c r="A1884" s="105">
        <v>1851</v>
      </c>
    </row>
    <row r="1885" spans="1:1" x14ac:dyDescent="0.25">
      <c r="A1885" s="105">
        <v>1852</v>
      </c>
    </row>
    <row r="1886" spans="1:1" x14ac:dyDescent="0.25">
      <c r="A1886" s="105">
        <v>1860</v>
      </c>
    </row>
    <row r="1887" spans="1:1" x14ac:dyDescent="0.25">
      <c r="A1887" s="105">
        <v>1865</v>
      </c>
    </row>
    <row r="1888" spans="1:1" x14ac:dyDescent="0.25">
      <c r="A1888" s="105">
        <v>1872</v>
      </c>
    </row>
    <row r="1889" spans="1:1" x14ac:dyDescent="0.25">
      <c r="A1889" s="105">
        <v>1879</v>
      </c>
    </row>
    <row r="1890" spans="1:1" x14ac:dyDescent="0.25">
      <c r="A1890" s="105">
        <v>1880</v>
      </c>
    </row>
    <row r="1891" spans="1:1" x14ac:dyDescent="0.25">
      <c r="A1891" s="105">
        <v>1882</v>
      </c>
    </row>
    <row r="1892" spans="1:1" x14ac:dyDescent="0.25">
      <c r="A1892" s="105">
        <v>1883</v>
      </c>
    </row>
    <row r="1893" spans="1:1" x14ac:dyDescent="0.25">
      <c r="A1893" s="105">
        <v>1884</v>
      </c>
    </row>
    <row r="1894" spans="1:1" x14ac:dyDescent="0.25">
      <c r="A1894" s="105">
        <v>1885</v>
      </c>
    </row>
    <row r="1895" spans="1:1" x14ac:dyDescent="0.25">
      <c r="A1895" s="105">
        <v>1898</v>
      </c>
    </row>
    <row r="1896" spans="1:1" x14ac:dyDescent="0.25">
      <c r="A1896" s="105">
        <v>1899</v>
      </c>
    </row>
    <row r="1897" spans="1:1" x14ac:dyDescent="0.25">
      <c r="A1897" s="105">
        <v>1900</v>
      </c>
    </row>
    <row r="1898" spans="1:1" x14ac:dyDescent="0.25">
      <c r="A1898" s="105">
        <v>1901</v>
      </c>
    </row>
    <row r="1899" spans="1:1" x14ac:dyDescent="0.25">
      <c r="A1899" s="105">
        <v>1902</v>
      </c>
    </row>
    <row r="1900" spans="1:1" x14ac:dyDescent="0.25">
      <c r="A1900" s="105">
        <v>1903</v>
      </c>
    </row>
    <row r="1901" spans="1:1" x14ac:dyDescent="0.25">
      <c r="A1901" s="105">
        <v>1904</v>
      </c>
    </row>
    <row r="1902" spans="1:1" x14ac:dyDescent="0.25">
      <c r="A1902" s="105">
        <v>1906</v>
      </c>
    </row>
    <row r="1903" spans="1:1" x14ac:dyDescent="0.25">
      <c r="A1903" s="105">
        <v>1907</v>
      </c>
    </row>
    <row r="1904" spans="1:1" x14ac:dyDescent="0.25">
      <c r="A1904" s="105">
        <v>1923</v>
      </c>
    </row>
    <row r="1905" spans="1:1" x14ac:dyDescent="0.25">
      <c r="A1905" s="105">
        <v>1930</v>
      </c>
    </row>
    <row r="1906" spans="1:1" x14ac:dyDescent="0.25">
      <c r="A1906" s="105">
        <v>1931</v>
      </c>
    </row>
    <row r="1907" spans="1:1" x14ac:dyDescent="0.25">
      <c r="A1907" s="105">
        <v>1933</v>
      </c>
    </row>
    <row r="1908" spans="1:1" x14ac:dyDescent="0.25">
      <c r="A1908" s="105">
        <v>1939</v>
      </c>
    </row>
    <row r="1909" spans="1:1" x14ac:dyDescent="0.25">
      <c r="A1909" s="105">
        <v>1951</v>
      </c>
    </row>
    <row r="1910" spans="1:1" x14ac:dyDescent="0.25">
      <c r="A1910" s="105">
        <v>1952</v>
      </c>
    </row>
    <row r="1911" spans="1:1" x14ac:dyDescent="0.25">
      <c r="A1911" s="105">
        <v>1953</v>
      </c>
    </row>
    <row r="1912" spans="1:1" x14ac:dyDescent="0.25">
      <c r="A1912" s="105">
        <v>1954</v>
      </c>
    </row>
    <row r="1913" spans="1:1" x14ac:dyDescent="0.25">
      <c r="A1913" s="105">
        <v>2253</v>
      </c>
    </row>
    <row r="1914" spans="1:1" x14ac:dyDescent="0.25">
      <c r="A1914" s="105">
        <v>2254</v>
      </c>
    </row>
    <row r="1915" spans="1:1" x14ac:dyDescent="0.25">
      <c r="A1915" s="28" t="s">
        <v>11</v>
      </c>
    </row>
    <row r="1916" spans="1:1" x14ac:dyDescent="0.25">
      <c r="A1916" s="105">
        <v>1</v>
      </c>
    </row>
    <row r="1917" spans="1:1" x14ac:dyDescent="0.25">
      <c r="A1917" s="28" t="s">
        <v>239</v>
      </c>
    </row>
    <row r="1918" spans="1:1" x14ac:dyDescent="0.25">
      <c r="A1918" s="105">
        <v>205</v>
      </c>
    </row>
    <row r="1919" spans="1:1" x14ac:dyDescent="0.25">
      <c r="A1919" s="105">
        <v>206</v>
      </c>
    </row>
    <row r="1920" spans="1:1" x14ac:dyDescent="0.25">
      <c r="A1920" s="105">
        <v>223</v>
      </c>
    </row>
    <row r="1921" spans="1:1" x14ac:dyDescent="0.25">
      <c r="A1921" s="105">
        <v>224</v>
      </c>
    </row>
    <row r="1922" spans="1:1" x14ac:dyDescent="0.25">
      <c r="A1922" s="105">
        <v>225</v>
      </c>
    </row>
    <row r="1923" spans="1:1" x14ac:dyDescent="0.25">
      <c r="A1923" s="105">
        <v>226</v>
      </c>
    </row>
    <row r="1924" spans="1:1" x14ac:dyDescent="0.25">
      <c r="A1924" s="105">
        <v>277</v>
      </c>
    </row>
    <row r="1925" spans="1:1" x14ac:dyDescent="0.25">
      <c r="A1925" s="105">
        <v>1199</v>
      </c>
    </row>
    <row r="1926" spans="1:1" x14ac:dyDescent="0.25">
      <c r="A1926" s="105">
        <v>1200</v>
      </c>
    </row>
    <row r="1927" spans="1:1" x14ac:dyDescent="0.25">
      <c r="A1927" s="105">
        <v>1201</v>
      </c>
    </row>
    <row r="1928" spans="1:1" x14ac:dyDescent="0.25">
      <c r="A1928" s="105">
        <v>1202</v>
      </c>
    </row>
    <row r="1929" spans="1:1" x14ac:dyDescent="0.25">
      <c r="A1929" s="105">
        <v>1475</v>
      </c>
    </row>
    <row r="1930" spans="1:1" x14ac:dyDescent="0.25">
      <c r="A1930" s="105">
        <v>2058</v>
      </c>
    </row>
    <row r="1931" spans="1:1" x14ac:dyDescent="0.25">
      <c r="A1931" s="105">
        <v>2163</v>
      </c>
    </row>
    <row r="1932" spans="1:1" x14ac:dyDescent="0.25">
      <c r="A1932" s="105">
        <v>2164</v>
      </c>
    </row>
    <row r="1933" spans="1:1" x14ac:dyDescent="0.25">
      <c r="A1933" s="105">
        <v>2191</v>
      </c>
    </row>
    <row r="1934" spans="1:1" x14ac:dyDescent="0.25">
      <c r="A1934" s="105">
        <v>2196</v>
      </c>
    </row>
    <row r="1935" spans="1:1" x14ac:dyDescent="0.25">
      <c r="A1935" s="105">
        <v>2206</v>
      </c>
    </row>
    <row r="1936" spans="1:1" x14ac:dyDescent="0.25">
      <c r="A1936" s="105">
        <v>2279</v>
      </c>
    </row>
    <row r="1937" spans="1:1" x14ac:dyDescent="0.25">
      <c r="A1937" s="28" t="s">
        <v>1453</v>
      </c>
    </row>
    <row r="1938" spans="1:1" x14ac:dyDescent="0.25">
      <c r="A1938" s="105">
        <v>1724</v>
      </c>
    </row>
    <row r="1939" spans="1:1" x14ac:dyDescent="0.25">
      <c r="A1939" s="28" t="s">
        <v>1013</v>
      </c>
    </row>
    <row r="1940" spans="1:1" x14ac:dyDescent="0.25">
      <c r="A1940" s="105">
        <v>943</v>
      </c>
    </row>
    <row r="1941" spans="1:1" x14ac:dyDescent="0.25">
      <c r="A1941" s="105">
        <v>944</v>
      </c>
    </row>
    <row r="1942" spans="1:1" x14ac:dyDescent="0.25">
      <c r="A1942" s="105">
        <v>945</v>
      </c>
    </row>
    <row r="1943" spans="1:1" x14ac:dyDescent="0.25">
      <c r="A1943" s="105">
        <v>946</v>
      </c>
    </row>
    <row r="1944" spans="1:1" x14ac:dyDescent="0.25">
      <c r="A1944" s="105">
        <v>947</v>
      </c>
    </row>
    <row r="1945" spans="1:1" x14ac:dyDescent="0.25">
      <c r="A1945" s="105">
        <v>956</v>
      </c>
    </row>
    <row r="1946" spans="1:1" x14ac:dyDescent="0.25">
      <c r="A1946" s="105">
        <v>957</v>
      </c>
    </row>
    <row r="1947" spans="1:1" x14ac:dyDescent="0.25">
      <c r="A1947" s="105">
        <v>958</v>
      </c>
    </row>
    <row r="1948" spans="1:1" x14ac:dyDescent="0.25">
      <c r="A1948" s="105">
        <v>963</v>
      </c>
    </row>
    <row r="1949" spans="1:1" x14ac:dyDescent="0.25">
      <c r="A1949" s="105">
        <v>964</v>
      </c>
    </row>
    <row r="1950" spans="1:1" x14ac:dyDescent="0.25">
      <c r="A1950" s="105">
        <v>965</v>
      </c>
    </row>
    <row r="1951" spans="1:1" x14ac:dyDescent="0.25">
      <c r="A1951" s="105">
        <v>966</v>
      </c>
    </row>
    <row r="1952" spans="1:1" x14ac:dyDescent="0.25">
      <c r="A1952" s="105">
        <v>967</v>
      </c>
    </row>
    <row r="1953" spans="1:1" x14ac:dyDescent="0.25">
      <c r="A1953" s="105">
        <v>968</v>
      </c>
    </row>
    <row r="1954" spans="1:1" x14ac:dyDescent="0.25">
      <c r="A1954" s="105">
        <v>969</v>
      </c>
    </row>
    <row r="1955" spans="1:1" x14ac:dyDescent="0.25">
      <c r="A1955" s="105">
        <v>970</v>
      </c>
    </row>
    <row r="1956" spans="1:1" x14ac:dyDescent="0.25">
      <c r="A1956" s="105">
        <v>971</v>
      </c>
    </row>
    <row r="1957" spans="1:1" x14ac:dyDescent="0.25">
      <c r="A1957" s="105">
        <v>972</v>
      </c>
    </row>
    <row r="1958" spans="1:1" x14ac:dyDescent="0.25">
      <c r="A1958" s="105">
        <v>973</v>
      </c>
    </row>
    <row r="1959" spans="1:1" x14ac:dyDescent="0.25">
      <c r="A1959" s="105">
        <v>976</v>
      </c>
    </row>
    <row r="1960" spans="1:1" x14ac:dyDescent="0.25">
      <c r="A1960" s="105">
        <v>977</v>
      </c>
    </row>
    <row r="1961" spans="1:1" x14ac:dyDescent="0.25">
      <c r="A1961" s="105">
        <v>978</v>
      </c>
    </row>
    <row r="1962" spans="1:1" x14ac:dyDescent="0.25">
      <c r="A1962" s="105">
        <v>979</v>
      </c>
    </row>
    <row r="1963" spans="1:1" x14ac:dyDescent="0.25">
      <c r="A1963" s="105">
        <v>980</v>
      </c>
    </row>
    <row r="1964" spans="1:1" x14ac:dyDescent="0.25">
      <c r="A1964" s="105">
        <v>981</v>
      </c>
    </row>
    <row r="1965" spans="1:1" x14ac:dyDescent="0.25">
      <c r="A1965" s="105">
        <v>982</v>
      </c>
    </row>
    <row r="1966" spans="1:1" x14ac:dyDescent="0.25">
      <c r="A1966" s="105">
        <v>983</v>
      </c>
    </row>
    <row r="1967" spans="1:1" x14ac:dyDescent="0.25">
      <c r="A1967" s="105">
        <v>984</v>
      </c>
    </row>
    <row r="1968" spans="1:1" x14ac:dyDescent="0.25">
      <c r="A1968" s="105">
        <v>985</v>
      </c>
    </row>
    <row r="1969" spans="1:1" x14ac:dyDescent="0.25">
      <c r="A1969" s="105">
        <v>986</v>
      </c>
    </row>
    <row r="1970" spans="1:1" x14ac:dyDescent="0.25">
      <c r="A1970" s="105">
        <v>988</v>
      </c>
    </row>
    <row r="1971" spans="1:1" x14ac:dyDescent="0.25">
      <c r="A1971" s="105">
        <v>990</v>
      </c>
    </row>
    <row r="1972" spans="1:1" x14ac:dyDescent="0.25">
      <c r="A1972" s="105">
        <v>991</v>
      </c>
    </row>
    <row r="1973" spans="1:1" x14ac:dyDescent="0.25">
      <c r="A1973" s="105">
        <v>992</v>
      </c>
    </row>
    <row r="1974" spans="1:1" x14ac:dyDescent="0.25">
      <c r="A1974" s="105">
        <v>993</v>
      </c>
    </row>
    <row r="1975" spans="1:1" x14ac:dyDescent="0.25">
      <c r="A1975" s="105">
        <v>994</v>
      </c>
    </row>
    <row r="1976" spans="1:1" x14ac:dyDescent="0.25">
      <c r="A1976" s="105">
        <v>995</v>
      </c>
    </row>
    <row r="1977" spans="1:1" x14ac:dyDescent="0.25">
      <c r="A1977" s="105">
        <v>996</v>
      </c>
    </row>
    <row r="1978" spans="1:1" x14ac:dyDescent="0.25">
      <c r="A1978" s="105">
        <v>997</v>
      </c>
    </row>
    <row r="1979" spans="1:1" x14ac:dyDescent="0.25">
      <c r="A1979" s="105">
        <v>1003</v>
      </c>
    </row>
    <row r="1980" spans="1:1" x14ac:dyDescent="0.25">
      <c r="A1980" s="105">
        <v>1004</v>
      </c>
    </row>
    <row r="1981" spans="1:1" x14ac:dyDescent="0.25">
      <c r="A1981" s="105">
        <v>1005</v>
      </c>
    </row>
    <row r="1982" spans="1:1" x14ac:dyDescent="0.25">
      <c r="A1982" s="105">
        <v>1006</v>
      </c>
    </row>
    <row r="1983" spans="1:1" x14ac:dyDescent="0.25">
      <c r="A1983" s="105">
        <v>1011</v>
      </c>
    </row>
    <row r="1984" spans="1:1" x14ac:dyDescent="0.25">
      <c r="A1984" s="105">
        <v>1012</v>
      </c>
    </row>
    <row r="1985" spans="1:1" x14ac:dyDescent="0.25">
      <c r="A1985" s="105">
        <v>1013</v>
      </c>
    </row>
    <row r="1986" spans="1:1" x14ac:dyDescent="0.25">
      <c r="A1986" s="105">
        <v>1014</v>
      </c>
    </row>
    <row r="1987" spans="1:1" x14ac:dyDescent="0.25">
      <c r="A1987" s="105">
        <v>1015</v>
      </c>
    </row>
    <row r="1988" spans="1:1" x14ac:dyDescent="0.25">
      <c r="A1988" s="105">
        <v>1016</v>
      </c>
    </row>
    <row r="1989" spans="1:1" x14ac:dyDescent="0.25">
      <c r="A1989" s="105">
        <v>1017</v>
      </c>
    </row>
    <row r="1990" spans="1:1" x14ac:dyDescent="0.25">
      <c r="A1990" s="105">
        <v>1018</v>
      </c>
    </row>
    <row r="1991" spans="1:1" x14ac:dyDescent="0.25">
      <c r="A1991" s="105">
        <v>1019</v>
      </c>
    </row>
    <row r="1992" spans="1:1" x14ac:dyDescent="0.25">
      <c r="A1992" s="105">
        <v>1020</v>
      </c>
    </row>
    <row r="1993" spans="1:1" x14ac:dyDescent="0.25">
      <c r="A1993" s="105">
        <v>1021</v>
      </c>
    </row>
    <row r="1994" spans="1:1" x14ac:dyDescent="0.25">
      <c r="A1994" s="105">
        <v>1022</v>
      </c>
    </row>
    <row r="1995" spans="1:1" x14ac:dyDescent="0.25">
      <c r="A1995" s="105">
        <v>1023</v>
      </c>
    </row>
    <row r="1996" spans="1:1" x14ac:dyDescent="0.25">
      <c r="A1996" s="105">
        <v>1028</v>
      </c>
    </row>
    <row r="1997" spans="1:1" x14ac:dyDescent="0.25">
      <c r="A1997" s="105">
        <v>1029</v>
      </c>
    </row>
    <row r="1998" spans="1:1" x14ac:dyDescent="0.25">
      <c r="A1998" s="105">
        <v>1030</v>
      </c>
    </row>
    <row r="1999" spans="1:1" x14ac:dyDescent="0.25">
      <c r="A1999" s="105">
        <v>1031</v>
      </c>
    </row>
    <row r="2000" spans="1:1" x14ac:dyDescent="0.25">
      <c r="A2000" s="105">
        <v>1033</v>
      </c>
    </row>
    <row r="2001" spans="1:1" x14ac:dyDescent="0.25">
      <c r="A2001" s="105">
        <v>1034</v>
      </c>
    </row>
    <row r="2002" spans="1:1" x14ac:dyDescent="0.25">
      <c r="A2002" s="105">
        <v>1035</v>
      </c>
    </row>
    <row r="2003" spans="1:1" x14ac:dyDescent="0.25">
      <c r="A2003" s="105">
        <v>1036</v>
      </c>
    </row>
    <row r="2004" spans="1:1" x14ac:dyDescent="0.25">
      <c r="A2004" s="105">
        <v>1037</v>
      </c>
    </row>
    <row r="2005" spans="1:1" x14ac:dyDescent="0.25">
      <c r="A2005" s="105">
        <v>1038</v>
      </c>
    </row>
    <row r="2006" spans="1:1" x14ac:dyDescent="0.25">
      <c r="A2006" s="105">
        <v>1039</v>
      </c>
    </row>
    <row r="2007" spans="1:1" x14ac:dyDescent="0.25">
      <c r="A2007" s="105">
        <v>1040</v>
      </c>
    </row>
    <row r="2008" spans="1:1" x14ac:dyDescent="0.25">
      <c r="A2008" s="105">
        <v>1041</v>
      </c>
    </row>
    <row r="2009" spans="1:1" x14ac:dyDescent="0.25">
      <c r="A2009" s="105">
        <v>1042</v>
      </c>
    </row>
    <row r="2010" spans="1:1" x14ac:dyDescent="0.25">
      <c r="A2010" s="105">
        <v>1043</v>
      </c>
    </row>
    <row r="2011" spans="1:1" x14ac:dyDescent="0.25">
      <c r="A2011" s="105">
        <v>1044</v>
      </c>
    </row>
    <row r="2012" spans="1:1" x14ac:dyDescent="0.25">
      <c r="A2012" s="105">
        <v>1045</v>
      </c>
    </row>
    <row r="2013" spans="1:1" x14ac:dyDescent="0.25">
      <c r="A2013" s="105">
        <v>1046</v>
      </c>
    </row>
    <row r="2014" spans="1:1" x14ac:dyDescent="0.25">
      <c r="A2014" s="105">
        <v>1047</v>
      </c>
    </row>
    <row r="2015" spans="1:1" x14ac:dyDescent="0.25">
      <c r="A2015" s="105">
        <v>1048</v>
      </c>
    </row>
    <row r="2016" spans="1:1" x14ac:dyDescent="0.25">
      <c r="A2016" s="105">
        <v>1049</v>
      </c>
    </row>
    <row r="2017" spans="1:1" x14ac:dyDescent="0.25">
      <c r="A2017" s="105">
        <v>1050</v>
      </c>
    </row>
    <row r="2018" spans="1:1" x14ac:dyDescent="0.25">
      <c r="A2018" s="105">
        <v>1051</v>
      </c>
    </row>
    <row r="2019" spans="1:1" x14ac:dyDescent="0.25">
      <c r="A2019" s="105">
        <v>1052</v>
      </c>
    </row>
    <row r="2020" spans="1:1" x14ac:dyDescent="0.25">
      <c r="A2020" s="105">
        <v>1053</v>
      </c>
    </row>
    <row r="2021" spans="1:1" x14ac:dyDescent="0.25">
      <c r="A2021" s="105">
        <v>1054</v>
      </c>
    </row>
    <row r="2022" spans="1:1" x14ac:dyDescent="0.25">
      <c r="A2022" s="105">
        <v>1057</v>
      </c>
    </row>
    <row r="2023" spans="1:1" x14ac:dyDescent="0.25">
      <c r="A2023" s="105">
        <v>1058</v>
      </c>
    </row>
    <row r="2024" spans="1:1" x14ac:dyDescent="0.25">
      <c r="A2024" s="105">
        <v>1059</v>
      </c>
    </row>
    <row r="2025" spans="1:1" x14ac:dyDescent="0.25">
      <c r="A2025" s="105">
        <v>1060</v>
      </c>
    </row>
    <row r="2026" spans="1:1" x14ac:dyDescent="0.25">
      <c r="A2026" s="105">
        <v>1061</v>
      </c>
    </row>
    <row r="2027" spans="1:1" x14ac:dyDescent="0.25">
      <c r="A2027" s="105">
        <v>1063</v>
      </c>
    </row>
    <row r="2028" spans="1:1" x14ac:dyDescent="0.25">
      <c r="A2028" s="28" t="s">
        <v>1419</v>
      </c>
    </row>
    <row r="2029" spans="1:1" x14ac:dyDescent="0.25">
      <c r="A2029" s="105">
        <v>1823</v>
      </c>
    </row>
    <row r="2030" spans="1:1" x14ac:dyDescent="0.25">
      <c r="A2030" s="105">
        <v>1824</v>
      </c>
    </row>
    <row r="2031" spans="1:1" x14ac:dyDescent="0.25">
      <c r="A2031" s="28" t="s">
        <v>680</v>
      </c>
    </row>
    <row r="2032" spans="1:1" x14ac:dyDescent="0.25">
      <c r="A2032" s="105">
        <v>594</v>
      </c>
    </row>
    <row r="2033" spans="1:1" x14ac:dyDescent="0.25">
      <c r="A2033" s="105">
        <v>913</v>
      </c>
    </row>
    <row r="2034" spans="1:1" x14ac:dyDescent="0.25">
      <c r="A2034" s="105">
        <v>914</v>
      </c>
    </row>
    <row r="2035" spans="1:1" x14ac:dyDescent="0.25">
      <c r="A2035" s="105">
        <v>915</v>
      </c>
    </row>
    <row r="2036" spans="1:1" x14ac:dyDescent="0.25">
      <c r="A2036" s="105">
        <v>941</v>
      </c>
    </row>
    <row r="2037" spans="1:1" x14ac:dyDescent="0.25">
      <c r="A2037" s="105">
        <v>953</v>
      </c>
    </row>
    <row r="2038" spans="1:1" x14ac:dyDescent="0.25">
      <c r="A2038" s="105">
        <v>959</v>
      </c>
    </row>
    <row r="2039" spans="1:1" x14ac:dyDescent="0.25">
      <c r="A2039" s="105">
        <v>962</v>
      </c>
    </row>
    <row r="2040" spans="1:1" x14ac:dyDescent="0.25">
      <c r="A2040" s="105">
        <v>989</v>
      </c>
    </row>
    <row r="2041" spans="1:1" x14ac:dyDescent="0.25">
      <c r="A2041" s="105">
        <v>999</v>
      </c>
    </row>
    <row r="2042" spans="1:1" x14ac:dyDescent="0.25">
      <c r="A2042" s="105">
        <v>1000</v>
      </c>
    </row>
    <row r="2043" spans="1:1" x14ac:dyDescent="0.25">
      <c r="A2043" s="105">
        <v>1001</v>
      </c>
    </row>
    <row r="2044" spans="1:1" x14ac:dyDescent="0.25">
      <c r="A2044" s="105">
        <v>1723</v>
      </c>
    </row>
    <row r="2045" spans="1:1" x14ac:dyDescent="0.25">
      <c r="A2045" s="105">
        <v>1725</v>
      </c>
    </row>
    <row r="2046" spans="1:1" x14ac:dyDescent="0.25">
      <c r="A2046" s="105">
        <v>1726</v>
      </c>
    </row>
    <row r="2047" spans="1:1" x14ac:dyDescent="0.25">
      <c r="A2047" s="105">
        <v>1727</v>
      </c>
    </row>
    <row r="2048" spans="1:1" x14ac:dyDescent="0.25">
      <c r="A2048" s="105">
        <v>1728</v>
      </c>
    </row>
    <row r="2049" spans="1:1" x14ac:dyDescent="0.25">
      <c r="A2049" s="105">
        <v>1729</v>
      </c>
    </row>
    <row r="2050" spans="1:1" x14ac:dyDescent="0.25">
      <c r="A2050" s="28" t="s">
        <v>950</v>
      </c>
    </row>
    <row r="2051" spans="1:1" x14ac:dyDescent="0.25">
      <c r="A2051" s="105">
        <v>871</v>
      </c>
    </row>
    <row r="2052" spans="1:1" x14ac:dyDescent="0.25">
      <c r="A2052" s="105">
        <v>872</v>
      </c>
    </row>
    <row r="2053" spans="1:1" x14ac:dyDescent="0.25">
      <c r="A2053" s="105">
        <v>873</v>
      </c>
    </row>
    <row r="2054" spans="1:1" x14ac:dyDescent="0.25">
      <c r="A2054" s="105">
        <v>874</v>
      </c>
    </row>
    <row r="2055" spans="1:1" x14ac:dyDescent="0.25">
      <c r="A2055" s="105">
        <v>875</v>
      </c>
    </row>
    <row r="2056" spans="1:1" x14ac:dyDescent="0.25">
      <c r="A2056" s="105">
        <v>876</v>
      </c>
    </row>
    <row r="2057" spans="1:1" x14ac:dyDescent="0.25">
      <c r="A2057" s="105">
        <v>877</v>
      </c>
    </row>
    <row r="2058" spans="1:1" x14ac:dyDescent="0.25">
      <c r="A2058" s="105">
        <v>878</v>
      </c>
    </row>
    <row r="2059" spans="1:1" x14ac:dyDescent="0.25">
      <c r="A2059" s="105">
        <v>1870</v>
      </c>
    </row>
    <row r="2060" spans="1:1" x14ac:dyDescent="0.25">
      <c r="A2060" s="105">
        <v>1871</v>
      </c>
    </row>
    <row r="2061" spans="1:1" x14ac:dyDescent="0.25">
      <c r="A2061" s="105">
        <v>2101</v>
      </c>
    </row>
    <row r="2062" spans="1:1" x14ac:dyDescent="0.25">
      <c r="A2062" s="105">
        <v>2102</v>
      </c>
    </row>
    <row r="2063" spans="1:1" x14ac:dyDescent="0.25">
      <c r="A2063" s="105">
        <v>2255</v>
      </c>
    </row>
    <row r="2064" spans="1:1" x14ac:dyDescent="0.25">
      <c r="A2064" s="28" t="s">
        <v>218</v>
      </c>
    </row>
    <row r="2065" spans="1:1" x14ac:dyDescent="0.25">
      <c r="A2065" s="105">
        <v>189</v>
      </c>
    </row>
    <row r="2066" spans="1:1" x14ac:dyDescent="0.25">
      <c r="A2066" s="105">
        <v>190</v>
      </c>
    </row>
    <row r="2067" spans="1:1" x14ac:dyDescent="0.25">
      <c r="A2067" s="105">
        <v>191</v>
      </c>
    </row>
    <row r="2068" spans="1:1" x14ac:dyDescent="0.25">
      <c r="A2068" s="105">
        <v>192</v>
      </c>
    </row>
    <row r="2069" spans="1:1" x14ac:dyDescent="0.25">
      <c r="A2069" s="105">
        <v>897</v>
      </c>
    </row>
    <row r="2070" spans="1:1" x14ac:dyDescent="0.25">
      <c r="A2070" s="28" t="s">
        <v>1233</v>
      </c>
    </row>
    <row r="2071" spans="1:1" x14ac:dyDescent="0.25">
      <c r="A2071" s="105">
        <v>1339</v>
      </c>
    </row>
    <row r="2072" spans="1:1" x14ac:dyDescent="0.25">
      <c r="A2072" s="105">
        <v>1397</v>
      </c>
    </row>
    <row r="2073" spans="1:1" x14ac:dyDescent="0.25">
      <c r="A2073" s="28" t="s">
        <v>173</v>
      </c>
    </row>
    <row r="2074" spans="1:1" x14ac:dyDescent="0.25">
      <c r="A2074" s="105">
        <v>164</v>
      </c>
    </row>
    <row r="2075" spans="1:1" x14ac:dyDescent="0.25">
      <c r="A2075" s="105">
        <v>166</v>
      </c>
    </row>
    <row r="2076" spans="1:1" x14ac:dyDescent="0.25">
      <c r="A2076" s="105">
        <v>518</v>
      </c>
    </row>
    <row r="2077" spans="1:1" x14ac:dyDescent="0.25">
      <c r="A2077" s="105">
        <v>519</v>
      </c>
    </row>
    <row r="2078" spans="1:1" x14ac:dyDescent="0.25">
      <c r="A2078" s="105">
        <v>520</v>
      </c>
    </row>
    <row r="2079" spans="1:1" x14ac:dyDescent="0.25">
      <c r="A2079" s="105">
        <v>794</v>
      </c>
    </row>
    <row r="2080" spans="1:1" x14ac:dyDescent="0.25">
      <c r="A2080" s="105">
        <v>795</v>
      </c>
    </row>
    <row r="2081" spans="1:1" x14ac:dyDescent="0.25">
      <c r="A2081" s="105">
        <v>796</v>
      </c>
    </row>
    <row r="2082" spans="1:1" x14ac:dyDescent="0.25">
      <c r="A2082" s="105">
        <v>797</v>
      </c>
    </row>
    <row r="2083" spans="1:1" x14ac:dyDescent="0.25">
      <c r="A2083" s="105">
        <v>798</v>
      </c>
    </row>
    <row r="2084" spans="1:1" x14ac:dyDescent="0.25">
      <c r="A2084" s="105">
        <v>799</v>
      </c>
    </row>
    <row r="2085" spans="1:1" x14ac:dyDescent="0.25">
      <c r="A2085" s="105">
        <v>800</v>
      </c>
    </row>
    <row r="2086" spans="1:1" x14ac:dyDescent="0.25">
      <c r="A2086" s="105">
        <v>801</v>
      </c>
    </row>
    <row r="2087" spans="1:1" x14ac:dyDescent="0.25">
      <c r="A2087" s="105">
        <v>802</v>
      </c>
    </row>
    <row r="2088" spans="1:1" x14ac:dyDescent="0.25">
      <c r="A2088" s="105">
        <v>803</v>
      </c>
    </row>
    <row r="2089" spans="1:1" x14ac:dyDescent="0.25">
      <c r="A2089" s="105">
        <v>804</v>
      </c>
    </row>
    <row r="2090" spans="1:1" x14ac:dyDescent="0.25">
      <c r="A2090" s="105">
        <v>883</v>
      </c>
    </row>
    <row r="2091" spans="1:1" x14ac:dyDescent="0.25">
      <c r="A2091" s="105">
        <v>884</v>
      </c>
    </row>
    <row r="2092" spans="1:1" x14ac:dyDescent="0.25">
      <c r="A2092" s="105">
        <v>1225</v>
      </c>
    </row>
    <row r="2093" spans="1:1" x14ac:dyDescent="0.25">
      <c r="A2093" s="105">
        <v>1226</v>
      </c>
    </row>
    <row r="2094" spans="1:1" x14ac:dyDescent="0.25">
      <c r="A2094" s="105">
        <v>1227</v>
      </c>
    </row>
    <row r="2095" spans="1:1" x14ac:dyDescent="0.25">
      <c r="A2095" s="105">
        <v>1228</v>
      </c>
    </row>
    <row r="2096" spans="1:1" x14ac:dyDescent="0.25">
      <c r="A2096" s="105">
        <v>1229</v>
      </c>
    </row>
    <row r="2097" spans="1:1" x14ac:dyDescent="0.25">
      <c r="A2097" s="105">
        <v>1230</v>
      </c>
    </row>
    <row r="2098" spans="1:1" x14ac:dyDescent="0.25">
      <c r="A2098" s="105">
        <v>1231</v>
      </c>
    </row>
    <row r="2099" spans="1:1" x14ac:dyDescent="0.25">
      <c r="A2099" s="105">
        <v>1232</v>
      </c>
    </row>
    <row r="2100" spans="1:1" x14ac:dyDescent="0.25">
      <c r="A2100" s="105">
        <v>1233</v>
      </c>
    </row>
    <row r="2101" spans="1:1" x14ac:dyDescent="0.25">
      <c r="A2101" s="105">
        <v>1234</v>
      </c>
    </row>
    <row r="2102" spans="1:1" x14ac:dyDescent="0.25">
      <c r="A2102" s="105">
        <v>1235</v>
      </c>
    </row>
    <row r="2103" spans="1:1" x14ac:dyDescent="0.25">
      <c r="A2103" s="105">
        <v>1236</v>
      </c>
    </row>
    <row r="2104" spans="1:1" x14ac:dyDescent="0.25">
      <c r="A2104" s="105">
        <v>1358</v>
      </c>
    </row>
    <row r="2105" spans="1:1" x14ac:dyDescent="0.25">
      <c r="A2105" s="105">
        <v>1359</v>
      </c>
    </row>
    <row r="2106" spans="1:1" x14ac:dyDescent="0.25">
      <c r="A2106" s="105">
        <v>1378</v>
      </c>
    </row>
    <row r="2107" spans="1:1" x14ac:dyDescent="0.25">
      <c r="A2107" s="105">
        <v>1403</v>
      </c>
    </row>
    <row r="2108" spans="1:1" x14ac:dyDescent="0.25">
      <c r="A2108" s="105">
        <v>1404</v>
      </c>
    </row>
    <row r="2109" spans="1:1" x14ac:dyDescent="0.25">
      <c r="A2109" s="105">
        <v>1436</v>
      </c>
    </row>
    <row r="2110" spans="1:1" x14ac:dyDescent="0.25">
      <c r="A2110" s="105">
        <v>1452</v>
      </c>
    </row>
    <row r="2111" spans="1:1" x14ac:dyDescent="0.25">
      <c r="A2111" s="105">
        <v>1453</v>
      </c>
    </row>
    <row r="2112" spans="1:1" x14ac:dyDescent="0.25">
      <c r="A2112" s="105">
        <v>1462</v>
      </c>
    </row>
    <row r="2113" spans="1:1" x14ac:dyDescent="0.25">
      <c r="A2113" s="105">
        <v>1463</v>
      </c>
    </row>
    <row r="2114" spans="1:1" x14ac:dyDescent="0.25">
      <c r="A2114" s="105">
        <v>1464</v>
      </c>
    </row>
    <row r="2115" spans="1:1" x14ac:dyDescent="0.25">
      <c r="A2115" s="105">
        <v>1472</v>
      </c>
    </row>
    <row r="2116" spans="1:1" x14ac:dyDescent="0.25">
      <c r="A2116" s="105">
        <v>2017</v>
      </c>
    </row>
    <row r="2117" spans="1:1" x14ac:dyDescent="0.25">
      <c r="A2117" s="105">
        <v>2049</v>
      </c>
    </row>
    <row r="2118" spans="1:1" x14ac:dyDescent="0.25">
      <c r="A2118" s="105">
        <v>2050</v>
      </c>
    </row>
    <row r="2119" spans="1:1" x14ac:dyDescent="0.25">
      <c r="A2119" s="105">
        <v>2060</v>
      </c>
    </row>
    <row r="2120" spans="1:1" x14ac:dyDescent="0.25">
      <c r="A2120" s="105">
        <v>2105</v>
      </c>
    </row>
    <row r="2121" spans="1:1" x14ac:dyDescent="0.25">
      <c r="A2121" s="105">
        <v>2106</v>
      </c>
    </row>
    <row r="2122" spans="1:1" x14ac:dyDescent="0.25">
      <c r="A2122" s="105">
        <v>2123</v>
      </c>
    </row>
    <row r="2123" spans="1:1" x14ac:dyDescent="0.25">
      <c r="A2123" s="105">
        <v>2124</v>
      </c>
    </row>
    <row r="2124" spans="1:1" x14ac:dyDescent="0.25">
      <c r="A2124" s="105">
        <v>2140</v>
      </c>
    </row>
    <row r="2125" spans="1:1" x14ac:dyDescent="0.25">
      <c r="A2125" s="105">
        <v>2141</v>
      </c>
    </row>
    <row r="2126" spans="1:1" x14ac:dyDescent="0.25">
      <c r="A2126" s="105">
        <v>2142</v>
      </c>
    </row>
    <row r="2127" spans="1:1" x14ac:dyDescent="0.25">
      <c r="A2127" s="105">
        <v>2143</v>
      </c>
    </row>
    <row r="2128" spans="1:1" x14ac:dyDescent="0.25">
      <c r="A2128" s="105">
        <v>2144</v>
      </c>
    </row>
    <row r="2129" spans="1:1" x14ac:dyDescent="0.25">
      <c r="A2129" s="105">
        <v>2145</v>
      </c>
    </row>
    <row r="2130" spans="1:1" x14ac:dyDescent="0.25">
      <c r="A2130" s="105">
        <v>2146</v>
      </c>
    </row>
    <row r="2131" spans="1:1" x14ac:dyDescent="0.25">
      <c r="A2131" s="105">
        <v>2165</v>
      </c>
    </row>
    <row r="2132" spans="1:1" x14ac:dyDescent="0.25">
      <c r="A2132" s="105">
        <v>2175</v>
      </c>
    </row>
    <row r="2133" spans="1:1" x14ac:dyDescent="0.25">
      <c r="A2133" s="28" t="s">
        <v>1230</v>
      </c>
    </row>
    <row r="2134" spans="1:1" x14ac:dyDescent="0.25">
      <c r="A2134" s="105">
        <v>1338</v>
      </c>
    </row>
    <row r="2135" spans="1:1" x14ac:dyDescent="0.25">
      <c r="A2135" s="105">
        <v>1595</v>
      </c>
    </row>
    <row r="2136" spans="1:1" x14ac:dyDescent="0.25">
      <c r="A2136" s="105">
        <v>1612</v>
      </c>
    </row>
    <row r="2137" spans="1:1" x14ac:dyDescent="0.25">
      <c r="A2137" s="105">
        <v>2059</v>
      </c>
    </row>
    <row r="2138" spans="1:1" x14ac:dyDescent="0.25">
      <c r="A2138" s="28" t="s">
        <v>507</v>
      </c>
    </row>
    <row r="2139" spans="1:1" x14ac:dyDescent="0.25">
      <c r="A2139" s="105">
        <v>429</v>
      </c>
    </row>
    <row r="2140" spans="1:1" x14ac:dyDescent="0.25">
      <c r="A2140" s="105">
        <v>749</v>
      </c>
    </row>
    <row r="2141" spans="1:1" x14ac:dyDescent="0.25">
      <c r="A2141" s="105">
        <v>1376</v>
      </c>
    </row>
    <row r="2142" spans="1:1" x14ac:dyDescent="0.25">
      <c r="A2142" s="105">
        <v>1411</v>
      </c>
    </row>
    <row r="2143" spans="1:1" x14ac:dyDescent="0.25">
      <c r="A2143" s="105">
        <v>1476</v>
      </c>
    </row>
    <row r="2144" spans="1:1" x14ac:dyDescent="0.25">
      <c r="A2144" s="105">
        <v>1571</v>
      </c>
    </row>
    <row r="2145" spans="1:1" x14ac:dyDescent="0.25">
      <c r="A2145" s="105">
        <v>1978</v>
      </c>
    </row>
    <row r="2146" spans="1:1" x14ac:dyDescent="0.25">
      <c r="A2146" s="105">
        <v>1985</v>
      </c>
    </row>
    <row r="2147" spans="1:1" x14ac:dyDescent="0.25">
      <c r="A2147" s="105">
        <v>2107</v>
      </c>
    </row>
    <row r="2148" spans="1:1" x14ac:dyDescent="0.25">
      <c r="A2148" s="105">
        <v>2108</v>
      </c>
    </row>
    <row r="2149" spans="1:1" x14ac:dyDescent="0.25">
      <c r="A2149" s="105">
        <v>2117</v>
      </c>
    </row>
    <row r="2150" spans="1:1" x14ac:dyDescent="0.25">
      <c r="A2150" s="105">
        <v>2118</v>
      </c>
    </row>
    <row r="2151" spans="1:1" x14ac:dyDescent="0.25">
      <c r="A2151" s="105">
        <v>2119</v>
      </c>
    </row>
    <row r="2152" spans="1:1" x14ac:dyDescent="0.25">
      <c r="A2152" s="105">
        <v>2120</v>
      </c>
    </row>
    <row r="2153" spans="1:1" x14ac:dyDescent="0.25">
      <c r="A2153" s="105">
        <v>2121</v>
      </c>
    </row>
    <row r="2154" spans="1:1" x14ac:dyDescent="0.25">
      <c r="A2154" s="105">
        <v>2186</v>
      </c>
    </row>
    <row r="2155" spans="1:1" x14ac:dyDescent="0.25">
      <c r="A2155" s="105">
        <v>2292</v>
      </c>
    </row>
    <row r="2156" spans="1:1" x14ac:dyDescent="0.25">
      <c r="A2156" s="28" t="s">
        <v>1781</v>
      </c>
    </row>
    <row r="2157" spans="1:1" x14ac:dyDescent="0.25">
      <c r="A2157" s="105">
        <v>2240</v>
      </c>
    </row>
    <row r="2158" spans="1:1" x14ac:dyDescent="0.25">
      <c r="A2158" s="105">
        <v>2241</v>
      </c>
    </row>
    <row r="2159" spans="1:1" x14ac:dyDescent="0.25">
      <c r="A2159" s="105">
        <v>2242</v>
      </c>
    </row>
    <row r="2160" spans="1:1" x14ac:dyDescent="0.25">
      <c r="A2160" s="105">
        <v>2243</v>
      </c>
    </row>
    <row r="2161" spans="1:1" x14ac:dyDescent="0.25">
      <c r="A2161" s="105">
        <v>2244</v>
      </c>
    </row>
    <row r="2162" spans="1:1" x14ac:dyDescent="0.25">
      <c r="A2162" s="105">
        <v>2245</v>
      </c>
    </row>
    <row r="2163" spans="1:1" x14ac:dyDescent="0.25">
      <c r="A2163" s="105">
        <v>2246</v>
      </c>
    </row>
    <row r="2164" spans="1:1" x14ac:dyDescent="0.25">
      <c r="A2164" s="105">
        <v>2247</v>
      </c>
    </row>
    <row r="2165" spans="1:1" x14ac:dyDescent="0.25">
      <c r="A2165" s="105">
        <v>2248</v>
      </c>
    </row>
    <row r="2166" spans="1:1" x14ac:dyDescent="0.25">
      <c r="A2166" s="105">
        <v>2249</v>
      </c>
    </row>
    <row r="2167" spans="1:1" x14ac:dyDescent="0.25">
      <c r="A2167" s="105">
        <v>2250</v>
      </c>
    </row>
    <row r="2168" spans="1:1" x14ac:dyDescent="0.25">
      <c r="A2168" s="105">
        <v>2256</v>
      </c>
    </row>
    <row r="2169" spans="1:1" x14ac:dyDescent="0.25">
      <c r="A2169" s="28" t="s">
        <v>1127</v>
      </c>
    </row>
    <row r="2170" spans="1:1" x14ac:dyDescent="0.25">
      <c r="A2170" s="105">
        <v>1191</v>
      </c>
    </row>
    <row r="2171" spans="1:1" x14ac:dyDescent="0.25">
      <c r="A2171" s="105">
        <v>1193</v>
      </c>
    </row>
    <row r="2172" spans="1:1" x14ac:dyDescent="0.25">
      <c r="A2172" s="105">
        <v>1194</v>
      </c>
    </row>
    <row r="2173" spans="1:1" x14ac:dyDescent="0.25">
      <c r="A2173" s="105">
        <v>1195</v>
      </c>
    </row>
    <row r="2174" spans="1:1" x14ac:dyDescent="0.25">
      <c r="A2174" s="105">
        <v>1196</v>
      </c>
    </row>
    <row r="2175" spans="1:1" x14ac:dyDescent="0.25">
      <c r="A2175" s="28" t="s">
        <v>1734</v>
      </c>
    </row>
    <row r="2176" spans="1:1" x14ac:dyDescent="0.25">
      <c r="A2176" s="105">
        <v>2154</v>
      </c>
    </row>
    <row r="2177" spans="1:1" x14ac:dyDescent="0.25">
      <c r="A2177" s="28" t="s">
        <v>1425</v>
      </c>
    </row>
    <row r="2178" spans="1:1" x14ac:dyDescent="0.25">
      <c r="A2178" s="105">
        <v>2257</v>
      </c>
    </row>
    <row r="2179" spans="1:1" x14ac:dyDescent="0.25">
      <c r="A2179" s="105">
        <v>2258</v>
      </c>
    </row>
    <row r="2180" spans="1:1" x14ac:dyDescent="0.25">
      <c r="A2180" s="105">
        <v>2261</v>
      </c>
    </row>
    <row r="2181" spans="1:1" x14ac:dyDescent="0.25">
      <c r="A2181" s="28" t="s">
        <v>1401</v>
      </c>
    </row>
    <row r="2182" spans="1:1" x14ac:dyDescent="0.25">
      <c r="A2182" s="105">
        <v>1634</v>
      </c>
    </row>
    <row r="2183" spans="1:1" x14ac:dyDescent="0.25">
      <c r="A2183" s="105">
        <v>1635</v>
      </c>
    </row>
    <row r="2184" spans="1:1" x14ac:dyDescent="0.25">
      <c r="A2184" s="28" t="s">
        <v>21</v>
      </c>
    </row>
    <row r="2185" spans="1:1" x14ac:dyDescent="0.25">
      <c r="A2185" s="105">
        <v>7</v>
      </c>
    </row>
    <row r="2186" spans="1:1" x14ac:dyDescent="0.25">
      <c r="A2186" s="105">
        <v>15</v>
      </c>
    </row>
    <row r="2187" spans="1:1" x14ac:dyDescent="0.25">
      <c r="A2187" s="105">
        <v>16</v>
      </c>
    </row>
    <row r="2188" spans="1:1" x14ac:dyDescent="0.25">
      <c r="A2188" s="105">
        <v>17</v>
      </c>
    </row>
    <row r="2189" spans="1:1" x14ac:dyDescent="0.25">
      <c r="A2189" s="105">
        <v>18</v>
      </c>
    </row>
    <row r="2190" spans="1:1" x14ac:dyDescent="0.25">
      <c r="A2190" s="105">
        <v>31</v>
      </c>
    </row>
    <row r="2191" spans="1:1" x14ac:dyDescent="0.25">
      <c r="A2191" s="105">
        <v>32</v>
      </c>
    </row>
    <row r="2192" spans="1:1" x14ac:dyDescent="0.25">
      <c r="A2192" s="105">
        <v>33</v>
      </c>
    </row>
    <row r="2193" spans="1:1" x14ac:dyDescent="0.25">
      <c r="A2193" s="105">
        <v>34</v>
      </c>
    </row>
    <row r="2194" spans="1:1" x14ac:dyDescent="0.25">
      <c r="A2194" s="105">
        <v>133</v>
      </c>
    </row>
    <row r="2195" spans="1:1" x14ac:dyDescent="0.25">
      <c r="A2195" s="105">
        <v>138</v>
      </c>
    </row>
    <row r="2196" spans="1:1" x14ac:dyDescent="0.25">
      <c r="A2196" s="105">
        <v>156</v>
      </c>
    </row>
    <row r="2197" spans="1:1" x14ac:dyDescent="0.25">
      <c r="A2197" s="105">
        <v>157</v>
      </c>
    </row>
    <row r="2198" spans="1:1" x14ac:dyDescent="0.25">
      <c r="A2198" s="105">
        <v>158</v>
      </c>
    </row>
    <row r="2199" spans="1:1" x14ac:dyDescent="0.25">
      <c r="A2199" s="105">
        <v>160</v>
      </c>
    </row>
    <row r="2200" spans="1:1" x14ac:dyDescent="0.25">
      <c r="A2200" s="105">
        <v>161</v>
      </c>
    </row>
    <row r="2201" spans="1:1" x14ac:dyDescent="0.25">
      <c r="A2201" s="105">
        <v>162</v>
      </c>
    </row>
    <row r="2202" spans="1:1" x14ac:dyDescent="0.25">
      <c r="A2202" s="105">
        <v>170</v>
      </c>
    </row>
    <row r="2203" spans="1:1" x14ac:dyDescent="0.25">
      <c r="A2203" s="105">
        <v>171</v>
      </c>
    </row>
    <row r="2204" spans="1:1" x14ac:dyDescent="0.25">
      <c r="A2204" s="105">
        <v>172</v>
      </c>
    </row>
    <row r="2205" spans="1:1" x14ac:dyDescent="0.25">
      <c r="A2205" s="105">
        <v>173</v>
      </c>
    </row>
    <row r="2206" spans="1:1" x14ac:dyDescent="0.25">
      <c r="A2206" s="105">
        <v>220</v>
      </c>
    </row>
    <row r="2207" spans="1:1" x14ac:dyDescent="0.25">
      <c r="A2207" s="105">
        <v>250</v>
      </c>
    </row>
    <row r="2208" spans="1:1" x14ac:dyDescent="0.25">
      <c r="A2208" s="105">
        <v>276</v>
      </c>
    </row>
    <row r="2209" spans="1:1" x14ac:dyDescent="0.25">
      <c r="A2209" s="105">
        <v>287</v>
      </c>
    </row>
    <row r="2210" spans="1:1" x14ac:dyDescent="0.25">
      <c r="A2210" s="105">
        <v>288</v>
      </c>
    </row>
    <row r="2211" spans="1:1" x14ac:dyDescent="0.25">
      <c r="A2211" s="105">
        <v>289</v>
      </c>
    </row>
    <row r="2212" spans="1:1" x14ac:dyDescent="0.25">
      <c r="A2212" s="105">
        <v>290</v>
      </c>
    </row>
    <row r="2213" spans="1:1" x14ac:dyDescent="0.25">
      <c r="A2213" s="105">
        <v>300</v>
      </c>
    </row>
    <row r="2214" spans="1:1" x14ac:dyDescent="0.25">
      <c r="A2214" s="105">
        <v>392</v>
      </c>
    </row>
    <row r="2215" spans="1:1" x14ac:dyDescent="0.25">
      <c r="A2215" s="105">
        <v>393</v>
      </c>
    </row>
    <row r="2216" spans="1:1" x14ac:dyDescent="0.25">
      <c r="A2216" s="105">
        <v>394</v>
      </c>
    </row>
    <row r="2217" spans="1:1" x14ac:dyDescent="0.25">
      <c r="A2217" s="105">
        <v>395</v>
      </c>
    </row>
    <row r="2218" spans="1:1" x14ac:dyDescent="0.25">
      <c r="A2218" s="105">
        <v>396</v>
      </c>
    </row>
    <row r="2219" spans="1:1" x14ac:dyDescent="0.25">
      <c r="A2219" s="105">
        <v>397</v>
      </c>
    </row>
    <row r="2220" spans="1:1" x14ac:dyDescent="0.25">
      <c r="A2220" s="105">
        <v>398</v>
      </c>
    </row>
    <row r="2221" spans="1:1" x14ac:dyDescent="0.25">
      <c r="A2221" s="105">
        <v>399</v>
      </c>
    </row>
    <row r="2222" spans="1:1" x14ac:dyDescent="0.25">
      <c r="A2222" s="105">
        <v>400</v>
      </c>
    </row>
    <row r="2223" spans="1:1" x14ac:dyDescent="0.25">
      <c r="A2223" s="105">
        <v>423</v>
      </c>
    </row>
    <row r="2224" spans="1:1" x14ac:dyDescent="0.25">
      <c r="A2224" s="105">
        <v>427</v>
      </c>
    </row>
    <row r="2225" spans="1:1" x14ac:dyDescent="0.25">
      <c r="A2225" s="105">
        <v>428</v>
      </c>
    </row>
    <row r="2226" spans="1:1" x14ac:dyDescent="0.25">
      <c r="A2226" s="105">
        <v>702</v>
      </c>
    </row>
    <row r="2227" spans="1:1" x14ac:dyDescent="0.25">
      <c r="A2227" s="105">
        <v>885</v>
      </c>
    </row>
    <row r="2228" spans="1:1" x14ac:dyDescent="0.25">
      <c r="A2228" s="105">
        <v>901</v>
      </c>
    </row>
    <row r="2229" spans="1:1" x14ac:dyDescent="0.25">
      <c r="A2229" s="105">
        <v>918</v>
      </c>
    </row>
    <row r="2230" spans="1:1" x14ac:dyDescent="0.25">
      <c r="A2230" s="105">
        <v>919</v>
      </c>
    </row>
    <row r="2231" spans="1:1" x14ac:dyDescent="0.25">
      <c r="A2231" s="105">
        <v>920</v>
      </c>
    </row>
    <row r="2232" spans="1:1" x14ac:dyDescent="0.25">
      <c r="A2232" s="105">
        <v>921</v>
      </c>
    </row>
    <row r="2233" spans="1:1" x14ac:dyDescent="0.25">
      <c r="A2233" s="105">
        <v>922</v>
      </c>
    </row>
    <row r="2234" spans="1:1" x14ac:dyDescent="0.25">
      <c r="A2234" s="105">
        <v>923</v>
      </c>
    </row>
    <row r="2235" spans="1:1" x14ac:dyDescent="0.25">
      <c r="A2235" s="105">
        <v>975</v>
      </c>
    </row>
    <row r="2236" spans="1:1" x14ac:dyDescent="0.25">
      <c r="A2236" s="105">
        <v>1027</v>
      </c>
    </row>
    <row r="2237" spans="1:1" x14ac:dyDescent="0.25">
      <c r="A2237" s="28" t="s">
        <v>90</v>
      </c>
    </row>
    <row r="2238" spans="1:1" x14ac:dyDescent="0.25">
      <c r="A2238" s="105">
        <v>53</v>
      </c>
    </row>
    <row r="2239" spans="1:1" x14ac:dyDescent="0.25">
      <c r="A2239" s="28" t="s">
        <v>1153</v>
      </c>
    </row>
    <row r="2240" spans="1:1" x14ac:dyDescent="0.25">
      <c r="A2240" s="105">
        <v>1240</v>
      </c>
    </row>
    <row r="2241" spans="1:1" x14ac:dyDescent="0.25">
      <c r="A2241" s="105">
        <v>1241</v>
      </c>
    </row>
    <row r="2242" spans="1:1" x14ac:dyDescent="0.25">
      <c r="A2242" s="105">
        <v>1340</v>
      </c>
    </row>
    <row r="2243" spans="1:1" x14ac:dyDescent="0.25">
      <c r="A2243" s="105">
        <v>1341</v>
      </c>
    </row>
    <row r="2244" spans="1:1" x14ac:dyDescent="0.25">
      <c r="A2244" s="105">
        <v>1345</v>
      </c>
    </row>
    <row r="2245" spans="1:1" x14ac:dyDescent="0.25">
      <c r="A2245" s="105">
        <v>1346</v>
      </c>
    </row>
    <row r="2246" spans="1:1" x14ac:dyDescent="0.25">
      <c r="A2246" s="105">
        <v>1351</v>
      </c>
    </row>
    <row r="2247" spans="1:1" x14ac:dyDescent="0.25">
      <c r="A2247" s="105">
        <v>1362</v>
      </c>
    </row>
    <row r="2248" spans="1:1" x14ac:dyDescent="0.25">
      <c r="A2248" s="105">
        <v>1363</v>
      </c>
    </row>
    <row r="2249" spans="1:1" x14ac:dyDescent="0.25">
      <c r="A2249" s="105">
        <v>1384</v>
      </c>
    </row>
    <row r="2250" spans="1:1" x14ac:dyDescent="0.25">
      <c r="A2250" s="105">
        <v>1409</v>
      </c>
    </row>
    <row r="2251" spans="1:1" x14ac:dyDescent="0.25">
      <c r="A2251" s="105">
        <v>1410</v>
      </c>
    </row>
    <row r="2252" spans="1:1" x14ac:dyDescent="0.25">
      <c r="A2252" s="105">
        <v>1412</v>
      </c>
    </row>
    <row r="2253" spans="1:1" x14ac:dyDescent="0.25">
      <c r="A2253" s="105">
        <v>1430</v>
      </c>
    </row>
    <row r="2254" spans="1:1" x14ac:dyDescent="0.25">
      <c r="A2254" s="105">
        <v>1431</v>
      </c>
    </row>
    <row r="2255" spans="1:1" x14ac:dyDescent="0.25">
      <c r="A2255" s="105">
        <v>1438</v>
      </c>
    </row>
    <row r="2256" spans="1:1" x14ac:dyDescent="0.25">
      <c r="A2256" s="105">
        <v>1451</v>
      </c>
    </row>
    <row r="2257" spans="1:1" x14ac:dyDescent="0.25">
      <c r="A2257" s="105">
        <v>1455</v>
      </c>
    </row>
    <row r="2258" spans="1:1" x14ac:dyDescent="0.25">
      <c r="A2258" s="105">
        <v>1467</v>
      </c>
    </row>
    <row r="2259" spans="1:1" x14ac:dyDescent="0.25">
      <c r="A2259" s="105">
        <v>1487</v>
      </c>
    </row>
    <row r="2260" spans="1:1" x14ac:dyDescent="0.25">
      <c r="A2260" s="105">
        <v>1488</v>
      </c>
    </row>
    <row r="2261" spans="1:1" x14ac:dyDescent="0.25">
      <c r="A2261" s="105">
        <v>1489</v>
      </c>
    </row>
    <row r="2262" spans="1:1" x14ac:dyDescent="0.25">
      <c r="A2262" s="105">
        <v>1490</v>
      </c>
    </row>
    <row r="2263" spans="1:1" x14ac:dyDescent="0.25">
      <c r="A2263" s="105">
        <v>1492</v>
      </c>
    </row>
    <row r="2264" spans="1:1" x14ac:dyDescent="0.25">
      <c r="A2264" s="105">
        <v>1493</v>
      </c>
    </row>
    <row r="2265" spans="1:1" x14ac:dyDescent="0.25">
      <c r="A2265" s="105">
        <v>1497</v>
      </c>
    </row>
    <row r="2266" spans="1:1" x14ac:dyDescent="0.25">
      <c r="A2266" s="105">
        <v>1498</v>
      </c>
    </row>
    <row r="2267" spans="1:1" x14ac:dyDescent="0.25">
      <c r="A2267" s="105">
        <v>1499</v>
      </c>
    </row>
    <row r="2268" spans="1:1" x14ac:dyDescent="0.25">
      <c r="A2268" s="105">
        <v>1500</v>
      </c>
    </row>
    <row r="2269" spans="1:1" x14ac:dyDescent="0.25">
      <c r="A2269" s="105">
        <v>1501</v>
      </c>
    </row>
    <row r="2270" spans="1:1" x14ac:dyDescent="0.25">
      <c r="A2270" s="105">
        <v>1502</v>
      </c>
    </row>
    <row r="2271" spans="1:1" x14ac:dyDescent="0.25">
      <c r="A2271" s="105">
        <v>1503</v>
      </c>
    </row>
    <row r="2272" spans="1:1" x14ac:dyDescent="0.25">
      <c r="A2272" s="105">
        <v>1504</v>
      </c>
    </row>
    <row r="2273" spans="1:1" x14ac:dyDescent="0.25">
      <c r="A2273" s="105">
        <v>1505</v>
      </c>
    </row>
    <row r="2274" spans="1:1" x14ac:dyDescent="0.25">
      <c r="A2274" s="105">
        <v>1506</v>
      </c>
    </row>
    <row r="2275" spans="1:1" x14ac:dyDescent="0.25">
      <c r="A2275" s="105">
        <v>1507</v>
      </c>
    </row>
    <row r="2276" spans="1:1" x14ac:dyDescent="0.25">
      <c r="A2276" s="105">
        <v>1508</v>
      </c>
    </row>
    <row r="2277" spans="1:1" x14ac:dyDescent="0.25">
      <c r="A2277" s="105">
        <v>1509</v>
      </c>
    </row>
    <row r="2278" spans="1:1" x14ac:dyDescent="0.25">
      <c r="A2278" s="105">
        <v>1510</v>
      </c>
    </row>
    <row r="2279" spans="1:1" x14ac:dyDescent="0.25">
      <c r="A2279" s="105">
        <v>1511</v>
      </c>
    </row>
    <row r="2280" spans="1:1" x14ac:dyDescent="0.25">
      <c r="A2280" s="105">
        <v>1512</v>
      </c>
    </row>
    <row r="2281" spans="1:1" x14ac:dyDescent="0.25">
      <c r="A2281" s="105">
        <v>1513</v>
      </c>
    </row>
    <row r="2282" spans="1:1" x14ac:dyDescent="0.25">
      <c r="A2282" s="105">
        <v>1555</v>
      </c>
    </row>
    <row r="2283" spans="1:1" x14ac:dyDescent="0.25">
      <c r="A2283" s="105">
        <v>1564</v>
      </c>
    </row>
    <row r="2284" spans="1:1" x14ac:dyDescent="0.25">
      <c r="A2284" s="105">
        <v>1565</v>
      </c>
    </row>
    <row r="2285" spans="1:1" x14ac:dyDescent="0.25">
      <c r="A2285" s="105">
        <v>1566</v>
      </c>
    </row>
    <row r="2286" spans="1:1" x14ac:dyDescent="0.25">
      <c r="A2286" s="105">
        <v>1568</v>
      </c>
    </row>
    <row r="2287" spans="1:1" x14ac:dyDescent="0.25">
      <c r="A2287" s="105">
        <v>1599</v>
      </c>
    </row>
    <row r="2288" spans="1:1" x14ac:dyDescent="0.25">
      <c r="A2288" s="105">
        <v>1601</v>
      </c>
    </row>
    <row r="2289" spans="1:1" x14ac:dyDescent="0.25">
      <c r="A2289" s="105">
        <v>1604</v>
      </c>
    </row>
    <row r="2290" spans="1:1" x14ac:dyDescent="0.25">
      <c r="A2290" s="105">
        <v>1605</v>
      </c>
    </row>
    <row r="2291" spans="1:1" x14ac:dyDescent="0.25">
      <c r="A2291" s="105">
        <v>1606</v>
      </c>
    </row>
    <row r="2292" spans="1:1" x14ac:dyDescent="0.25">
      <c r="A2292" s="105">
        <v>1607</v>
      </c>
    </row>
    <row r="2293" spans="1:1" x14ac:dyDescent="0.25">
      <c r="A2293" s="105">
        <v>1608</v>
      </c>
    </row>
    <row r="2294" spans="1:1" x14ac:dyDescent="0.25">
      <c r="A2294" s="105">
        <v>1609</v>
      </c>
    </row>
    <row r="2295" spans="1:1" x14ac:dyDescent="0.25">
      <c r="A2295" s="105">
        <v>1610</v>
      </c>
    </row>
    <row r="2296" spans="1:1" x14ac:dyDescent="0.25">
      <c r="A2296" s="105">
        <v>1611</v>
      </c>
    </row>
    <row r="2297" spans="1:1" x14ac:dyDescent="0.25">
      <c r="A2297" s="105">
        <v>1633</v>
      </c>
    </row>
    <row r="2298" spans="1:1" x14ac:dyDescent="0.25">
      <c r="A2298" s="105">
        <v>1640</v>
      </c>
    </row>
    <row r="2299" spans="1:1" x14ac:dyDescent="0.25">
      <c r="A2299" s="105">
        <v>1641</v>
      </c>
    </row>
    <row r="2300" spans="1:1" x14ac:dyDescent="0.25">
      <c r="A2300" s="105">
        <v>1642</v>
      </c>
    </row>
    <row r="2301" spans="1:1" x14ac:dyDescent="0.25">
      <c r="A2301" s="105">
        <v>1753</v>
      </c>
    </row>
    <row r="2302" spans="1:1" x14ac:dyDescent="0.25">
      <c r="A2302" s="105">
        <v>1758</v>
      </c>
    </row>
    <row r="2303" spans="1:1" x14ac:dyDescent="0.25">
      <c r="A2303" s="105">
        <v>1909</v>
      </c>
    </row>
    <row r="2304" spans="1:1" x14ac:dyDescent="0.25">
      <c r="A2304" s="105">
        <v>1910</v>
      </c>
    </row>
    <row r="2305" spans="1:1" x14ac:dyDescent="0.25">
      <c r="A2305" s="105">
        <v>1972</v>
      </c>
    </row>
    <row r="2306" spans="1:1" x14ac:dyDescent="0.25">
      <c r="A2306" s="105">
        <v>1977</v>
      </c>
    </row>
    <row r="2307" spans="1:1" x14ac:dyDescent="0.25">
      <c r="A2307" s="105">
        <v>1988</v>
      </c>
    </row>
    <row r="2308" spans="1:1" x14ac:dyDescent="0.25">
      <c r="A2308" s="105">
        <v>1989</v>
      </c>
    </row>
    <row r="2309" spans="1:1" x14ac:dyDescent="0.25">
      <c r="A2309" s="105">
        <v>1990</v>
      </c>
    </row>
    <row r="2310" spans="1:1" x14ac:dyDescent="0.25">
      <c r="A2310" s="105">
        <v>1991</v>
      </c>
    </row>
    <row r="2311" spans="1:1" x14ac:dyDescent="0.25">
      <c r="A2311" s="105">
        <v>1992</v>
      </c>
    </row>
    <row r="2312" spans="1:1" x14ac:dyDescent="0.25">
      <c r="A2312" s="105">
        <v>1993</v>
      </c>
    </row>
    <row r="2313" spans="1:1" x14ac:dyDescent="0.25">
      <c r="A2313" s="105">
        <v>1994</v>
      </c>
    </row>
    <row r="2314" spans="1:1" x14ac:dyDescent="0.25">
      <c r="A2314" s="105">
        <v>1995</v>
      </c>
    </row>
    <row r="2315" spans="1:1" x14ac:dyDescent="0.25">
      <c r="A2315" s="105">
        <v>2032</v>
      </c>
    </row>
    <row r="2316" spans="1:1" x14ac:dyDescent="0.25">
      <c r="A2316" s="105">
        <v>2033</v>
      </c>
    </row>
    <row r="2317" spans="1:1" x14ac:dyDescent="0.25">
      <c r="A2317" s="105">
        <v>2066</v>
      </c>
    </row>
    <row r="2318" spans="1:1" x14ac:dyDescent="0.25">
      <c r="A2318" s="105">
        <v>2096</v>
      </c>
    </row>
    <row r="2319" spans="1:1" x14ac:dyDescent="0.25">
      <c r="A2319" s="105">
        <v>2111</v>
      </c>
    </row>
    <row r="2320" spans="1:1" x14ac:dyDescent="0.25">
      <c r="A2320" s="105">
        <v>2112</v>
      </c>
    </row>
    <row r="2321" spans="1:1" x14ac:dyDescent="0.25">
      <c r="A2321" s="105">
        <v>2113</v>
      </c>
    </row>
    <row r="2322" spans="1:1" x14ac:dyDescent="0.25">
      <c r="A2322" s="105">
        <v>2125</v>
      </c>
    </row>
    <row r="2323" spans="1:1" x14ac:dyDescent="0.25">
      <c r="A2323" s="105">
        <v>2126</v>
      </c>
    </row>
    <row r="2324" spans="1:1" x14ac:dyDescent="0.25">
      <c r="A2324" s="105">
        <v>2127</v>
      </c>
    </row>
    <row r="2325" spans="1:1" x14ac:dyDescent="0.25">
      <c r="A2325" s="105">
        <v>2128</v>
      </c>
    </row>
    <row r="2326" spans="1:1" x14ac:dyDescent="0.25">
      <c r="A2326" s="105">
        <v>2129</v>
      </c>
    </row>
    <row r="2327" spans="1:1" x14ac:dyDescent="0.25">
      <c r="A2327" s="105">
        <v>2151</v>
      </c>
    </row>
    <row r="2328" spans="1:1" x14ac:dyDescent="0.25">
      <c r="A2328" s="105">
        <v>2152</v>
      </c>
    </row>
    <row r="2329" spans="1:1" x14ac:dyDescent="0.25">
      <c r="A2329" s="105">
        <v>2153</v>
      </c>
    </row>
    <row r="2330" spans="1:1" x14ac:dyDescent="0.25">
      <c r="A2330" s="105">
        <v>2158</v>
      </c>
    </row>
    <row r="2331" spans="1:1" x14ac:dyDescent="0.25">
      <c r="A2331" s="105">
        <v>2166</v>
      </c>
    </row>
    <row r="2332" spans="1:1" x14ac:dyDescent="0.25">
      <c r="A2332" s="105">
        <v>2170</v>
      </c>
    </row>
    <row r="2333" spans="1:1" x14ac:dyDescent="0.25">
      <c r="A2333" s="105">
        <v>2176</v>
      </c>
    </row>
    <row r="2334" spans="1:1" x14ac:dyDescent="0.25">
      <c r="A2334" s="105">
        <v>2192</v>
      </c>
    </row>
    <row r="2335" spans="1:1" x14ac:dyDescent="0.25">
      <c r="A2335" s="105">
        <v>2252</v>
      </c>
    </row>
    <row r="2336" spans="1:1" x14ac:dyDescent="0.25">
      <c r="A2336" s="105">
        <v>2272</v>
      </c>
    </row>
    <row r="2337" spans="1:1" x14ac:dyDescent="0.25">
      <c r="A2337" s="28" t="s">
        <v>978</v>
      </c>
    </row>
    <row r="2338" spans="1:1" x14ac:dyDescent="0.25">
      <c r="A2338" s="105">
        <v>911</v>
      </c>
    </row>
    <row r="2339" spans="1:1" x14ac:dyDescent="0.25">
      <c r="A2339" s="28" t="s">
        <v>1896</v>
      </c>
    </row>
    <row r="2340" spans="1:1" x14ac:dyDescent="0.25">
      <c r="A2340" s="105">
        <v>1652</v>
      </c>
    </row>
    <row r="2341" spans="1:1" x14ac:dyDescent="0.25">
      <c r="A2341" s="105">
        <v>1653</v>
      </c>
    </row>
    <row r="2342" spans="1:1" x14ac:dyDescent="0.25">
      <c r="A2342" s="105">
        <v>1654</v>
      </c>
    </row>
    <row r="2343" spans="1:1" x14ac:dyDescent="0.25">
      <c r="A2343" s="105">
        <v>1655</v>
      </c>
    </row>
    <row r="2344" spans="1:1" x14ac:dyDescent="0.25">
      <c r="A2344" s="105">
        <v>1656</v>
      </c>
    </row>
    <row r="2345" spans="1:1" x14ac:dyDescent="0.25">
      <c r="A2345" s="105">
        <v>1657</v>
      </c>
    </row>
    <row r="2346" spans="1:1" x14ac:dyDescent="0.25">
      <c r="A2346" s="105">
        <v>1658</v>
      </c>
    </row>
    <row r="2347" spans="1:1" x14ac:dyDescent="0.25">
      <c r="A2347" s="105">
        <v>1659</v>
      </c>
    </row>
    <row r="2348" spans="1:1" x14ac:dyDescent="0.25">
      <c r="A2348" s="105">
        <v>1660</v>
      </c>
    </row>
    <row r="2349" spans="1:1" x14ac:dyDescent="0.25">
      <c r="A2349" s="105">
        <v>1661</v>
      </c>
    </row>
    <row r="2350" spans="1:1" x14ac:dyDescent="0.25">
      <c r="A2350" s="105">
        <v>1662</v>
      </c>
    </row>
    <row r="2351" spans="1:1" x14ac:dyDescent="0.25">
      <c r="A2351" s="105">
        <v>1663</v>
      </c>
    </row>
    <row r="2352" spans="1:1" x14ac:dyDescent="0.25">
      <c r="A2352" s="105">
        <v>2295</v>
      </c>
    </row>
    <row r="2353" spans="1:1" x14ac:dyDescent="0.25">
      <c r="A2353" s="105">
        <v>2296</v>
      </c>
    </row>
    <row r="2354" spans="1:1" x14ac:dyDescent="0.25">
      <c r="A2354" s="105">
        <v>2297</v>
      </c>
    </row>
    <row r="2355" spans="1:1" x14ac:dyDescent="0.25">
      <c r="A2355" s="105">
        <v>2298</v>
      </c>
    </row>
    <row r="2356" spans="1:1" x14ac:dyDescent="0.25">
      <c r="A2356" s="105">
        <v>2299</v>
      </c>
    </row>
    <row r="2357" spans="1:1" x14ac:dyDescent="0.25">
      <c r="A2357" s="28" t="s">
        <v>1897</v>
      </c>
    </row>
  </sheetData>
  <pageMargins left="0.7" right="0.7" top="0.75" bottom="0.75" header="0.3" footer="0.3"/>
  <pageSetup scale="48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2357"/>
  <sheetViews>
    <sheetView topLeftCell="A2341" workbookViewId="0">
      <selection activeCell="A2361" sqref="A2361"/>
    </sheetView>
  </sheetViews>
  <sheetFormatPr defaultRowHeight="15" x14ac:dyDescent="0.25"/>
  <cols>
    <col min="1" max="1" width="186.7109375" bestFit="1" customWidth="1"/>
    <col min="2" max="2" width="110.140625" bestFit="1" customWidth="1"/>
  </cols>
  <sheetData>
    <row r="3" spans="1:1" x14ac:dyDescent="0.25">
      <c r="A3" s="104" t="s">
        <v>1895</v>
      </c>
    </row>
    <row r="4" spans="1:1" x14ac:dyDescent="0.25">
      <c r="A4" s="28" t="s">
        <v>1468</v>
      </c>
    </row>
    <row r="5" spans="1:1" x14ac:dyDescent="0.25">
      <c r="A5" s="105">
        <v>1734</v>
      </c>
    </row>
    <row r="6" spans="1:1" x14ac:dyDescent="0.25">
      <c r="A6" s="28" t="s">
        <v>1242</v>
      </c>
    </row>
    <row r="7" spans="1:1" x14ac:dyDescent="0.25">
      <c r="A7" s="105">
        <v>1347</v>
      </c>
    </row>
    <row r="8" spans="1:1" x14ac:dyDescent="0.25">
      <c r="A8" s="105">
        <v>1348</v>
      </c>
    </row>
    <row r="9" spans="1:1" x14ac:dyDescent="0.25">
      <c r="A9" s="105">
        <v>1350</v>
      </c>
    </row>
    <row r="10" spans="1:1" x14ac:dyDescent="0.25">
      <c r="A10" s="105">
        <v>1377</v>
      </c>
    </row>
    <row r="11" spans="1:1" x14ac:dyDescent="0.25">
      <c r="A11" s="105">
        <v>1415</v>
      </c>
    </row>
    <row r="12" spans="1:1" x14ac:dyDescent="0.25">
      <c r="A12" s="105">
        <v>1435</v>
      </c>
    </row>
    <row r="13" spans="1:1" x14ac:dyDescent="0.25">
      <c r="A13" s="105">
        <v>1457</v>
      </c>
    </row>
    <row r="14" spans="1:1" x14ac:dyDescent="0.25">
      <c r="A14" s="105">
        <v>1466</v>
      </c>
    </row>
    <row r="15" spans="1:1" x14ac:dyDescent="0.25">
      <c r="A15" s="105">
        <v>1591</v>
      </c>
    </row>
    <row r="16" spans="1:1" x14ac:dyDescent="0.25">
      <c r="A16" s="105">
        <v>1592</v>
      </c>
    </row>
    <row r="17" spans="1:1" x14ac:dyDescent="0.25">
      <c r="A17" s="105">
        <v>1593</v>
      </c>
    </row>
    <row r="18" spans="1:1" x14ac:dyDescent="0.25">
      <c r="A18" s="105">
        <v>1594</v>
      </c>
    </row>
    <row r="19" spans="1:1" x14ac:dyDescent="0.25">
      <c r="A19" s="105">
        <v>1973</v>
      </c>
    </row>
    <row r="20" spans="1:1" x14ac:dyDescent="0.25">
      <c r="A20" s="105">
        <v>1974</v>
      </c>
    </row>
    <row r="21" spans="1:1" x14ac:dyDescent="0.25">
      <c r="A21" s="105">
        <v>2100</v>
      </c>
    </row>
    <row r="22" spans="1:1" x14ac:dyDescent="0.25">
      <c r="A22" s="28" t="s">
        <v>1444</v>
      </c>
    </row>
    <row r="23" spans="1:1" x14ac:dyDescent="0.25">
      <c r="A23" s="105">
        <v>1687</v>
      </c>
    </row>
    <row r="24" spans="1:1" x14ac:dyDescent="0.25">
      <c r="A24" s="105">
        <v>1688</v>
      </c>
    </row>
    <row r="25" spans="1:1" x14ac:dyDescent="0.25">
      <c r="A25" s="105">
        <v>1689</v>
      </c>
    </row>
    <row r="26" spans="1:1" x14ac:dyDescent="0.25">
      <c r="A26" s="105">
        <v>1730</v>
      </c>
    </row>
    <row r="27" spans="1:1" x14ac:dyDescent="0.25">
      <c r="A27" s="105">
        <v>1731</v>
      </c>
    </row>
    <row r="28" spans="1:1" x14ac:dyDescent="0.25">
      <c r="A28" s="105">
        <v>1732</v>
      </c>
    </row>
    <row r="29" spans="1:1" x14ac:dyDescent="0.25">
      <c r="A29" s="105">
        <v>1733</v>
      </c>
    </row>
    <row r="30" spans="1:1" x14ac:dyDescent="0.25">
      <c r="A30" s="105">
        <v>1735</v>
      </c>
    </row>
    <row r="31" spans="1:1" x14ac:dyDescent="0.25">
      <c r="A31" s="105">
        <v>1736</v>
      </c>
    </row>
    <row r="32" spans="1:1" x14ac:dyDescent="0.25">
      <c r="A32" s="105">
        <v>1947</v>
      </c>
    </row>
    <row r="33" spans="1:1" x14ac:dyDescent="0.25">
      <c r="A33" s="105">
        <v>2035</v>
      </c>
    </row>
    <row r="34" spans="1:1" x14ac:dyDescent="0.25">
      <c r="A34" s="28" t="s">
        <v>1802</v>
      </c>
    </row>
    <row r="35" spans="1:1" x14ac:dyDescent="0.25">
      <c r="A35" s="105">
        <v>2263</v>
      </c>
    </row>
    <row r="36" spans="1:1" x14ac:dyDescent="0.25">
      <c r="A36" s="105">
        <v>2264</v>
      </c>
    </row>
    <row r="37" spans="1:1" x14ac:dyDescent="0.25">
      <c r="A37" s="105">
        <v>2265</v>
      </c>
    </row>
    <row r="38" spans="1:1" x14ac:dyDescent="0.25">
      <c r="A38" s="105">
        <v>2266</v>
      </c>
    </row>
    <row r="39" spans="1:1" x14ac:dyDescent="0.25">
      <c r="A39" s="105">
        <v>2267</v>
      </c>
    </row>
    <row r="40" spans="1:1" x14ac:dyDescent="0.25">
      <c r="A40" s="105">
        <v>2268</v>
      </c>
    </row>
    <row r="41" spans="1:1" x14ac:dyDescent="0.25">
      <c r="A41" s="105">
        <v>2269</v>
      </c>
    </row>
    <row r="42" spans="1:1" x14ac:dyDescent="0.25">
      <c r="A42" s="105">
        <v>2270</v>
      </c>
    </row>
    <row r="43" spans="1:1" x14ac:dyDescent="0.25">
      <c r="A43" s="105">
        <v>2271</v>
      </c>
    </row>
    <row r="44" spans="1:1" x14ac:dyDescent="0.25">
      <c r="A44" s="28" t="s">
        <v>128</v>
      </c>
    </row>
    <row r="45" spans="1:1" x14ac:dyDescent="0.25">
      <c r="A45" s="105">
        <v>125</v>
      </c>
    </row>
    <row r="46" spans="1:1" x14ac:dyDescent="0.25">
      <c r="A46" s="105">
        <v>126</v>
      </c>
    </row>
    <row r="47" spans="1:1" x14ac:dyDescent="0.25">
      <c r="A47" s="105">
        <v>228</v>
      </c>
    </row>
    <row r="48" spans="1:1" x14ac:dyDescent="0.25">
      <c r="A48" s="105">
        <v>333</v>
      </c>
    </row>
    <row r="49" spans="1:1" x14ac:dyDescent="0.25">
      <c r="A49" s="105">
        <v>334</v>
      </c>
    </row>
    <row r="50" spans="1:1" x14ac:dyDescent="0.25">
      <c r="A50" s="105">
        <v>335</v>
      </c>
    </row>
    <row r="51" spans="1:1" x14ac:dyDescent="0.25">
      <c r="A51" s="105">
        <v>336</v>
      </c>
    </row>
    <row r="52" spans="1:1" x14ac:dyDescent="0.25">
      <c r="A52" s="105">
        <v>337</v>
      </c>
    </row>
    <row r="53" spans="1:1" x14ac:dyDescent="0.25">
      <c r="A53" s="105">
        <v>338</v>
      </c>
    </row>
    <row r="54" spans="1:1" x14ac:dyDescent="0.25">
      <c r="A54" s="105">
        <v>339</v>
      </c>
    </row>
    <row r="55" spans="1:1" x14ac:dyDescent="0.25">
      <c r="A55" s="105">
        <v>340</v>
      </c>
    </row>
    <row r="56" spans="1:1" x14ac:dyDescent="0.25">
      <c r="A56" s="105">
        <v>341</v>
      </c>
    </row>
    <row r="57" spans="1:1" x14ac:dyDescent="0.25">
      <c r="A57" s="105">
        <v>342</v>
      </c>
    </row>
    <row r="58" spans="1:1" x14ac:dyDescent="0.25">
      <c r="A58" s="105">
        <v>343</v>
      </c>
    </row>
    <row r="59" spans="1:1" x14ac:dyDescent="0.25">
      <c r="A59" s="105">
        <v>344</v>
      </c>
    </row>
    <row r="60" spans="1:1" x14ac:dyDescent="0.25">
      <c r="A60" s="105">
        <v>345</v>
      </c>
    </row>
    <row r="61" spans="1:1" x14ac:dyDescent="0.25">
      <c r="A61" s="105">
        <v>346</v>
      </c>
    </row>
    <row r="62" spans="1:1" x14ac:dyDescent="0.25">
      <c r="A62" s="105">
        <v>686</v>
      </c>
    </row>
    <row r="63" spans="1:1" x14ac:dyDescent="0.25">
      <c r="A63" s="105">
        <v>687</v>
      </c>
    </row>
    <row r="64" spans="1:1" x14ac:dyDescent="0.25">
      <c r="A64" s="105">
        <v>806</v>
      </c>
    </row>
    <row r="65" spans="1:1" x14ac:dyDescent="0.25">
      <c r="A65" s="105">
        <v>807</v>
      </c>
    </row>
    <row r="66" spans="1:1" x14ac:dyDescent="0.25">
      <c r="A66" s="105">
        <v>808</v>
      </c>
    </row>
    <row r="67" spans="1:1" x14ac:dyDescent="0.25">
      <c r="A67" s="105">
        <v>906</v>
      </c>
    </row>
    <row r="68" spans="1:1" x14ac:dyDescent="0.25">
      <c r="A68" s="105">
        <v>907</v>
      </c>
    </row>
    <row r="69" spans="1:1" x14ac:dyDescent="0.25">
      <c r="A69" s="105">
        <v>908</v>
      </c>
    </row>
    <row r="70" spans="1:1" x14ac:dyDescent="0.25">
      <c r="A70" s="105">
        <v>909</v>
      </c>
    </row>
    <row r="71" spans="1:1" x14ac:dyDescent="0.25">
      <c r="A71" s="105">
        <v>910</v>
      </c>
    </row>
    <row r="72" spans="1:1" x14ac:dyDescent="0.25">
      <c r="A72" s="105">
        <v>1065</v>
      </c>
    </row>
    <row r="73" spans="1:1" x14ac:dyDescent="0.25">
      <c r="A73" s="28" t="s">
        <v>1278</v>
      </c>
    </row>
    <row r="74" spans="1:1" x14ac:dyDescent="0.25">
      <c r="A74" s="105">
        <v>1395</v>
      </c>
    </row>
    <row r="75" spans="1:1" x14ac:dyDescent="0.25">
      <c r="A75" s="105">
        <v>1637</v>
      </c>
    </row>
    <row r="76" spans="1:1" x14ac:dyDescent="0.25">
      <c r="A76" s="105">
        <v>1638</v>
      </c>
    </row>
    <row r="77" spans="1:1" x14ac:dyDescent="0.25">
      <c r="A77" s="105">
        <v>1639</v>
      </c>
    </row>
    <row r="78" spans="1:1" x14ac:dyDescent="0.25">
      <c r="A78" s="28" t="s">
        <v>1093</v>
      </c>
    </row>
    <row r="79" spans="1:1" x14ac:dyDescent="0.25">
      <c r="A79" s="105">
        <v>1147</v>
      </c>
    </row>
    <row r="80" spans="1:1" x14ac:dyDescent="0.25">
      <c r="A80" s="105">
        <v>1148</v>
      </c>
    </row>
    <row r="81" spans="1:1" x14ac:dyDescent="0.25">
      <c r="A81" s="105">
        <v>1187</v>
      </c>
    </row>
    <row r="82" spans="1:1" x14ac:dyDescent="0.25">
      <c r="A82" s="105">
        <v>1188</v>
      </c>
    </row>
    <row r="83" spans="1:1" x14ac:dyDescent="0.25">
      <c r="A83" s="105">
        <v>1190</v>
      </c>
    </row>
    <row r="84" spans="1:1" x14ac:dyDescent="0.25">
      <c r="A84" s="105">
        <v>1302</v>
      </c>
    </row>
    <row r="85" spans="1:1" x14ac:dyDescent="0.25">
      <c r="A85" s="105">
        <v>1303</v>
      </c>
    </row>
    <row r="86" spans="1:1" x14ac:dyDescent="0.25">
      <c r="A86" s="105">
        <v>1482</v>
      </c>
    </row>
    <row r="87" spans="1:1" x14ac:dyDescent="0.25">
      <c r="A87" s="105">
        <v>1483</v>
      </c>
    </row>
    <row r="88" spans="1:1" x14ac:dyDescent="0.25">
      <c r="A88" s="105">
        <v>1567</v>
      </c>
    </row>
    <row r="89" spans="1:1" x14ac:dyDescent="0.25">
      <c r="A89" s="105">
        <v>1577</v>
      </c>
    </row>
    <row r="90" spans="1:1" x14ac:dyDescent="0.25">
      <c r="A90" s="105">
        <v>1861</v>
      </c>
    </row>
    <row r="91" spans="1:1" x14ac:dyDescent="0.25">
      <c r="A91" s="105">
        <v>1862</v>
      </c>
    </row>
    <row r="92" spans="1:1" x14ac:dyDescent="0.25">
      <c r="A92" s="105">
        <v>1863</v>
      </c>
    </row>
    <row r="93" spans="1:1" x14ac:dyDescent="0.25">
      <c r="A93" s="105">
        <v>1938</v>
      </c>
    </row>
    <row r="94" spans="1:1" x14ac:dyDescent="0.25">
      <c r="A94" s="105">
        <v>1940</v>
      </c>
    </row>
    <row r="95" spans="1:1" x14ac:dyDescent="0.25">
      <c r="A95" s="105">
        <v>1941</v>
      </c>
    </row>
    <row r="96" spans="1:1" x14ac:dyDescent="0.25">
      <c r="A96" s="105">
        <v>2084</v>
      </c>
    </row>
    <row r="97" spans="1:1" x14ac:dyDescent="0.25">
      <c r="A97" s="105">
        <v>2085</v>
      </c>
    </row>
    <row r="98" spans="1:1" x14ac:dyDescent="0.25">
      <c r="A98" s="105">
        <v>2162</v>
      </c>
    </row>
    <row r="99" spans="1:1" x14ac:dyDescent="0.25">
      <c r="A99" s="105">
        <v>2273</v>
      </c>
    </row>
    <row r="100" spans="1:1" x14ac:dyDescent="0.25">
      <c r="A100" s="105">
        <v>2280</v>
      </c>
    </row>
    <row r="101" spans="1:1" x14ac:dyDescent="0.25">
      <c r="A101" s="105">
        <v>2281</v>
      </c>
    </row>
    <row r="102" spans="1:1" x14ac:dyDescent="0.25">
      <c r="A102" s="105">
        <v>2282</v>
      </c>
    </row>
    <row r="103" spans="1:1" x14ac:dyDescent="0.25">
      <c r="A103" s="105">
        <v>2283</v>
      </c>
    </row>
    <row r="104" spans="1:1" x14ac:dyDescent="0.25">
      <c r="A104" s="105">
        <v>2284</v>
      </c>
    </row>
    <row r="105" spans="1:1" x14ac:dyDescent="0.25">
      <c r="A105" s="105">
        <v>2291</v>
      </c>
    </row>
    <row r="106" spans="1:1" x14ac:dyDescent="0.25">
      <c r="A106" s="28" t="s">
        <v>653</v>
      </c>
    </row>
    <row r="107" spans="1:1" x14ac:dyDescent="0.25">
      <c r="A107" s="105">
        <v>578</v>
      </c>
    </row>
    <row r="108" spans="1:1" x14ac:dyDescent="0.25">
      <c r="A108" s="105">
        <v>579</v>
      </c>
    </row>
    <row r="109" spans="1:1" x14ac:dyDescent="0.25">
      <c r="A109" s="28" t="s">
        <v>193</v>
      </c>
    </row>
    <row r="110" spans="1:1" x14ac:dyDescent="0.25">
      <c r="A110" s="105">
        <v>177</v>
      </c>
    </row>
    <row r="111" spans="1:1" x14ac:dyDescent="0.25">
      <c r="A111" s="105">
        <v>1745</v>
      </c>
    </row>
    <row r="112" spans="1:1" x14ac:dyDescent="0.25">
      <c r="A112" s="105">
        <v>1748</v>
      </c>
    </row>
    <row r="113" spans="1:1" x14ac:dyDescent="0.25">
      <c r="A113" s="105">
        <v>2076</v>
      </c>
    </row>
    <row r="114" spans="1:1" x14ac:dyDescent="0.25">
      <c r="A114" s="105">
        <v>2077</v>
      </c>
    </row>
    <row r="115" spans="1:1" x14ac:dyDescent="0.25">
      <c r="A115" s="105">
        <v>2172</v>
      </c>
    </row>
    <row r="116" spans="1:1" x14ac:dyDescent="0.25">
      <c r="A116" s="105">
        <v>2174</v>
      </c>
    </row>
    <row r="117" spans="1:1" x14ac:dyDescent="0.25">
      <c r="A117" s="105">
        <v>2185</v>
      </c>
    </row>
    <row r="118" spans="1:1" x14ac:dyDescent="0.25">
      <c r="A118" s="105">
        <v>2198</v>
      </c>
    </row>
    <row r="119" spans="1:1" x14ac:dyDescent="0.25">
      <c r="A119" s="105">
        <v>2207</v>
      </c>
    </row>
    <row r="120" spans="1:1" x14ac:dyDescent="0.25">
      <c r="A120" s="105">
        <v>2259</v>
      </c>
    </row>
    <row r="121" spans="1:1" x14ac:dyDescent="0.25">
      <c r="A121" s="28" t="s">
        <v>770</v>
      </c>
    </row>
    <row r="122" spans="1:1" x14ac:dyDescent="0.25">
      <c r="A122" s="105">
        <v>685</v>
      </c>
    </row>
    <row r="123" spans="1:1" x14ac:dyDescent="0.25">
      <c r="A123" s="105">
        <v>691</v>
      </c>
    </row>
    <row r="124" spans="1:1" x14ac:dyDescent="0.25">
      <c r="A124" s="105">
        <v>810</v>
      </c>
    </row>
    <row r="125" spans="1:1" x14ac:dyDescent="0.25">
      <c r="A125" s="105">
        <v>845</v>
      </c>
    </row>
    <row r="126" spans="1:1" x14ac:dyDescent="0.25">
      <c r="A126" s="105">
        <v>846</v>
      </c>
    </row>
    <row r="127" spans="1:1" x14ac:dyDescent="0.25">
      <c r="A127" s="105">
        <v>847</v>
      </c>
    </row>
    <row r="128" spans="1:1" x14ac:dyDescent="0.25">
      <c r="A128" s="105">
        <v>848</v>
      </c>
    </row>
    <row r="129" spans="1:1" x14ac:dyDescent="0.25">
      <c r="A129" s="105">
        <v>849</v>
      </c>
    </row>
    <row r="130" spans="1:1" x14ac:dyDescent="0.25">
      <c r="A130" s="105">
        <v>850</v>
      </c>
    </row>
    <row r="131" spans="1:1" x14ac:dyDescent="0.25">
      <c r="A131" s="105">
        <v>987</v>
      </c>
    </row>
    <row r="132" spans="1:1" x14ac:dyDescent="0.25">
      <c r="A132" s="105">
        <v>998</v>
      </c>
    </row>
    <row r="133" spans="1:1" x14ac:dyDescent="0.25">
      <c r="A133" s="105">
        <v>1002</v>
      </c>
    </row>
    <row r="134" spans="1:1" x14ac:dyDescent="0.25">
      <c r="A134" s="105">
        <v>1024</v>
      </c>
    </row>
    <row r="135" spans="1:1" x14ac:dyDescent="0.25">
      <c r="A135" s="105">
        <v>1026</v>
      </c>
    </row>
    <row r="136" spans="1:1" x14ac:dyDescent="0.25">
      <c r="A136" s="105">
        <v>1032</v>
      </c>
    </row>
    <row r="137" spans="1:1" x14ac:dyDescent="0.25">
      <c r="A137" s="105">
        <v>1055</v>
      </c>
    </row>
    <row r="138" spans="1:1" x14ac:dyDescent="0.25">
      <c r="A138" s="105">
        <v>1056</v>
      </c>
    </row>
    <row r="139" spans="1:1" x14ac:dyDescent="0.25">
      <c r="A139" s="28" t="s">
        <v>226</v>
      </c>
    </row>
    <row r="140" spans="1:1" x14ac:dyDescent="0.25">
      <c r="A140" s="105">
        <v>194</v>
      </c>
    </row>
    <row r="141" spans="1:1" x14ac:dyDescent="0.25">
      <c r="A141" s="105">
        <v>195</v>
      </c>
    </row>
    <row r="142" spans="1:1" x14ac:dyDescent="0.25">
      <c r="A142" s="28" t="s">
        <v>1613</v>
      </c>
    </row>
    <row r="143" spans="1:1" x14ac:dyDescent="0.25">
      <c r="A143" s="105">
        <v>1932</v>
      </c>
    </row>
    <row r="144" spans="1:1" x14ac:dyDescent="0.25">
      <c r="A144" s="28" t="s">
        <v>410</v>
      </c>
    </row>
    <row r="145" spans="1:1" x14ac:dyDescent="0.25">
      <c r="A145" s="105">
        <v>326</v>
      </c>
    </row>
    <row r="146" spans="1:1" x14ac:dyDescent="0.25">
      <c r="A146" s="28" t="s">
        <v>1575</v>
      </c>
    </row>
    <row r="147" spans="1:1" x14ac:dyDescent="0.25">
      <c r="A147" s="105">
        <v>1869</v>
      </c>
    </row>
    <row r="148" spans="1:1" x14ac:dyDescent="0.25">
      <c r="A148" s="105">
        <v>1874</v>
      </c>
    </row>
    <row r="149" spans="1:1" x14ac:dyDescent="0.25">
      <c r="A149" s="105">
        <v>1924</v>
      </c>
    </row>
    <row r="150" spans="1:1" x14ac:dyDescent="0.25">
      <c r="A150" s="105">
        <v>1925</v>
      </c>
    </row>
    <row r="151" spans="1:1" x14ac:dyDescent="0.25">
      <c r="A151" s="105">
        <v>1926</v>
      </c>
    </row>
    <row r="152" spans="1:1" x14ac:dyDescent="0.25">
      <c r="A152" s="105">
        <v>1929</v>
      </c>
    </row>
    <row r="153" spans="1:1" x14ac:dyDescent="0.25">
      <c r="A153" s="105">
        <v>2122</v>
      </c>
    </row>
    <row r="154" spans="1:1" x14ac:dyDescent="0.25">
      <c r="A154" s="28" t="s">
        <v>1667</v>
      </c>
    </row>
    <row r="155" spans="1:1" x14ac:dyDescent="0.25">
      <c r="A155" s="105">
        <v>2015</v>
      </c>
    </row>
    <row r="156" spans="1:1" x14ac:dyDescent="0.25">
      <c r="A156" s="105">
        <v>2156</v>
      </c>
    </row>
    <row r="157" spans="1:1" x14ac:dyDescent="0.25">
      <c r="A157" s="28" t="s">
        <v>289</v>
      </c>
    </row>
    <row r="158" spans="1:1" x14ac:dyDescent="0.25">
      <c r="A158" s="105">
        <v>237</v>
      </c>
    </row>
    <row r="159" spans="1:1" x14ac:dyDescent="0.25">
      <c r="A159" s="105">
        <v>238</v>
      </c>
    </row>
    <row r="160" spans="1:1" x14ac:dyDescent="0.25">
      <c r="A160" s="105">
        <v>239</v>
      </c>
    </row>
    <row r="161" spans="1:1" x14ac:dyDescent="0.25">
      <c r="A161" s="105">
        <v>656</v>
      </c>
    </row>
    <row r="162" spans="1:1" x14ac:dyDescent="0.25">
      <c r="A162" s="105">
        <v>657</v>
      </c>
    </row>
    <row r="163" spans="1:1" x14ac:dyDescent="0.25">
      <c r="A163" s="105">
        <v>869</v>
      </c>
    </row>
    <row r="164" spans="1:1" x14ac:dyDescent="0.25">
      <c r="A164" s="105">
        <v>1671</v>
      </c>
    </row>
    <row r="165" spans="1:1" x14ac:dyDescent="0.25">
      <c r="A165" s="105">
        <v>2104</v>
      </c>
    </row>
    <row r="166" spans="1:1" x14ac:dyDescent="0.25">
      <c r="A166" s="105">
        <v>2139</v>
      </c>
    </row>
    <row r="167" spans="1:1" x14ac:dyDescent="0.25">
      <c r="A167" s="28" t="s">
        <v>26</v>
      </c>
    </row>
    <row r="168" spans="1:1" x14ac:dyDescent="0.25">
      <c r="A168" s="105">
        <v>8</v>
      </c>
    </row>
    <row r="169" spans="1:1" x14ac:dyDescent="0.25">
      <c r="A169" s="105">
        <v>9</v>
      </c>
    </row>
    <row r="170" spans="1:1" x14ac:dyDescent="0.25">
      <c r="A170" s="105">
        <v>10</v>
      </c>
    </row>
    <row r="171" spans="1:1" x14ac:dyDescent="0.25">
      <c r="A171" s="105">
        <v>11</v>
      </c>
    </row>
    <row r="172" spans="1:1" x14ac:dyDescent="0.25">
      <c r="A172" s="105">
        <v>12</v>
      </c>
    </row>
    <row r="173" spans="1:1" x14ac:dyDescent="0.25">
      <c r="A173" s="105">
        <v>50</v>
      </c>
    </row>
    <row r="174" spans="1:1" x14ac:dyDescent="0.25">
      <c r="A174" s="105">
        <v>51</v>
      </c>
    </row>
    <row r="175" spans="1:1" x14ac:dyDescent="0.25">
      <c r="A175" s="105">
        <v>69</v>
      </c>
    </row>
    <row r="176" spans="1:1" x14ac:dyDescent="0.25">
      <c r="A176" s="105">
        <v>174</v>
      </c>
    </row>
    <row r="177" spans="1:1" x14ac:dyDescent="0.25">
      <c r="A177" s="105">
        <v>175</v>
      </c>
    </row>
    <row r="178" spans="1:1" x14ac:dyDescent="0.25">
      <c r="A178" s="105">
        <v>176</v>
      </c>
    </row>
    <row r="179" spans="1:1" x14ac:dyDescent="0.25">
      <c r="A179" s="105">
        <v>188</v>
      </c>
    </row>
    <row r="180" spans="1:1" x14ac:dyDescent="0.25">
      <c r="A180" s="105">
        <v>200</v>
      </c>
    </row>
    <row r="181" spans="1:1" x14ac:dyDescent="0.25">
      <c r="A181" s="105">
        <v>201</v>
      </c>
    </row>
    <row r="182" spans="1:1" x14ac:dyDescent="0.25">
      <c r="A182" s="105">
        <v>202</v>
      </c>
    </row>
    <row r="183" spans="1:1" x14ac:dyDescent="0.25">
      <c r="A183" s="105">
        <v>203</v>
      </c>
    </row>
    <row r="184" spans="1:1" x14ac:dyDescent="0.25">
      <c r="A184" s="105">
        <v>204</v>
      </c>
    </row>
    <row r="185" spans="1:1" x14ac:dyDescent="0.25">
      <c r="A185" s="105">
        <v>216</v>
      </c>
    </row>
    <row r="186" spans="1:1" x14ac:dyDescent="0.25">
      <c r="A186" s="105">
        <v>227</v>
      </c>
    </row>
    <row r="187" spans="1:1" x14ac:dyDescent="0.25">
      <c r="A187" s="105">
        <v>232</v>
      </c>
    </row>
    <row r="188" spans="1:1" x14ac:dyDescent="0.25">
      <c r="A188" s="105">
        <v>233</v>
      </c>
    </row>
    <row r="189" spans="1:1" x14ac:dyDescent="0.25">
      <c r="A189" s="105">
        <v>234</v>
      </c>
    </row>
    <row r="190" spans="1:1" x14ac:dyDescent="0.25">
      <c r="A190" s="105">
        <v>240</v>
      </c>
    </row>
    <row r="191" spans="1:1" x14ac:dyDescent="0.25">
      <c r="A191" s="105">
        <v>241</v>
      </c>
    </row>
    <row r="192" spans="1:1" x14ac:dyDescent="0.25">
      <c r="A192" s="105">
        <v>242</v>
      </c>
    </row>
    <row r="193" spans="1:1" x14ac:dyDescent="0.25">
      <c r="A193" s="105">
        <v>286</v>
      </c>
    </row>
    <row r="194" spans="1:1" x14ac:dyDescent="0.25">
      <c r="A194" s="105">
        <v>348</v>
      </c>
    </row>
    <row r="195" spans="1:1" x14ac:dyDescent="0.25">
      <c r="A195" s="105">
        <v>349</v>
      </c>
    </row>
    <row r="196" spans="1:1" x14ac:dyDescent="0.25">
      <c r="A196" s="105">
        <v>350</v>
      </c>
    </row>
    <row r="197" spans="1:1" x14ac:dyDescent="0.25">
      <c r="A197" s="105">
        <v>351</v>
      </c>
    </row>
    <row r="198" spans="1:1" x14ac:dyDescent="0.25">
      <c r="A198" s="105">
        <v>352</v>
      </c>
    </row>
    <row r="199" spans="1:1" x14ac:dyDescent="0.25">
      <c r="A199" s="105">
        <v>353</v>
      </c>
    </row>
    <row r="200" spans="1:1" x14ac:dyDescent="0.25">
      <c r="A200" s="105">
        <v>362</v>
      </c>
    </row>
    <row r="201" spans="1:1" x14ac:dyDescent="0.25">
      <c r="A201" s="105">
        <v>363</v>
      </c>
    </row>
    <row r="202" spans="1:1" x14ac:dyDescent="0.25">
      <c r="A202" s="105">
        <v>364</v>
      </c>
    </row>
    <row r="203" spans="1:1" x14ac:dyDescent="0.25">
      <c r="A203" s="105">
        <v>372</v>
      </c>
    </row>
    <row r="204" spans="1:1" x14ac:dyDescent="0.25">
      <c r="A204" s="105">
        <v>377</v>
      </c>
    </row>
    <row r="205" spans="1:1" x14ac:dyDescent="0.25">
      <c r="A205" s="105">
        <v>378</v>
      </c>
    </row>
    <row r="206" spans="1:1" x14ac:dyDescent="0.25">
      <c r="A206" s="105">
        <v>379</v>
      </c>
    </row>
    <row r="207" spans="1:1" x14ac:dyDescent="0.25">
      <c r="A207" s="105">
        <v>380</v>
      </c>
    </row>
    <row r="208" spans="1:1" x14ac:dyDescent="0.25">
      <c r="A208" s="105">
        <v>381</v>
      </c>
    </row>
    <row r="209" spans="1:1" x14ac:dyDescent="0.25">
      <c r="A209" s="105">
        <v>382</v>
      </c>
    </row>
    <row r="210" spans="1:1" x14ac:dyDescent="0.25">
      <c r="A210" s="105">
        <v>383</v>
      </c>
    </row>
    <row r="211" spans="1:1" x14ac:dyDescent="0.25">
      <c r="A211" s="105">
        <v>384</v>
      </c>
    </row>
    <row r="212" spans="1:1" x14ac:dyDescent="0.25">
      <c r="A212" s="105">
        <v>385</v>
      </c>
    </row>
    <row r="213" spans="1:1" x14ac:dyDescent="0.25">
      <c r="A213" s="105">
        <v>386</v>
      </c>
    </row>
    <row r="214" spans="1:1" x14ac:dyDescent="0.25">
      <c r="A214" s="105">
        <v>387</v>
      </c>
    </row>
    <row r="215" spans="1:1" x14ac:dyDescent="0.25">
      <c r="A215" s="105">
        <v>388</v>
      </c>
    </row>
    <row r="216" spans="1:1" x14ac:dyDescent="0.25">
      <c r="A216" s="105">
        <v>389</v>
      </c>
    </row>
    <row r="217" spans="1:1" x14ac:dyDescent="0.25">
      <c r="A217" s="105">
        <v>390</v>
      </c>
    </row>
    <row r="218" spans="1:1" x14ac:dyDescent="0.25">
      <c r="A218" s="105">
        <v>391</v>
      </c>
    </row>
    <row r="219" spans="1:1" x14ac:dyDescent="0.25">
      <c r="A219" s="105">
        <v>442</v>
      </c>
    </row>
    <row r="220" spans="1:1" x14ac:dyDescent="0.25">
      <c r="A220" s="105">
        <v>443</v>
      </c>
    </row>
    <row r="221" spans="1:1" x14ac:dyDescent="0.25">
      <c r="A221" s="105">
        <v>444</v>
      </c>
    </row>
    <row r="222" spans="1:1" x14ac:dyDescent="0.25">
      <c r="A222" s="105">
        <v>445</v>
      </c>
    </row>
    <row r="223" spans="1:1" x14ac:dyDescent="0.25">
      <c r="A223" s="105">
        <v>570</v>
      </c>
    </row>
    <row r="224" spans="1:1" x14ac:dyDescent="0.25">
      <c r="A224" s="105">
        <v>571</v>
      </c>
    </row>
    <row r="225" spans="1:1" x14ac:dyDescent="0.25">
      <c r="A225" s="105">
        <v>572</v>
      </c>
    </row>
    <row r="226" spans="1:1" x14ac:dyDescent="0.25">
      <c r="A226" s="105">
        <v>573</v>
      </c>
    </row>
    <row r="227" spans="1:1" x14ac:dyDescent="0.25">
      <c r="A227" s="105">
        <v>574</v>
      </c>
    </row>
    <row r="228" spans="1:1" x14ac:dyDescent="0.25">
      <c r="A228" s="105">
        <v>575</v>
      </c>
    </row>
    <row r="229" spans="1:1" x14ac:dyDescent="0.25">
      <c r="A229" s="105">
        <v>580</v>
      </c>
    </row>
    <row r="230" spans="1:1" x14ac:dyDescent="0.25">
      <c r="A230" s="105">
        <v>581</v>
      </c>
    </row>
    <row r="231" spans="1:1" x14ac:dyDescent="0.25">
      <c r="A231" s="105">
        <v>582</v>
      </c>
    </row>
    <row r="232" spans="1:1" x14ac:dyDescent="0.25">
      <c r="A232" s="105">
        <v>583</v>
      </c>
    </row>
    <row r="233" spans="1:1" x14ac:dyDescent="0.25">
      <c r="A233" s="105">
        <v>584</v>
      </c>
    </row>
    <row r="234" spans="1:1" x14ac:dyDescent="0.25">
      <c r="A234" s="105">
        <v>585</v>
      </c>
    </row>
    <row r="235" spans="1:1" x14ac:dyDescent="0.25">
      <c r="A235" s="105">
        <v>595</v>
      </c>
    </row>
    <row r="236" spans="1:1" x14ac:dyDescent="0.25">
      <c r="A236" s="105">
        <v>596</v>
      </c>
    </row>
    <row r="237" spans="1:1" x14ac:dyDescent="0.25">
      <c r="A237" s="105">
        <v>597</v>
      </c>
    </row>
    <row r="238" spans="1:1" x14ac:dyDescent="0.25">
      <c r="A238" s="105">
        <v>598</v>
      </c>
    </row>
    <row r="239" spans="1:1" x14ac:dyDescent="0.25">
      <c r="A239" s="105">
        <v>599</v>
      </c>
    </row>
    <row r="240" spans="1:1" x14ac:dyDescent="0.25">
      <c r="A240" s="105">
        <v>600</v>
      </c>
    </row>
    <row r="241" spans="1:1" x14ac:dyDescent="0.25">
      <c r="A241" s="105">
        <v>601</v>
      </c>
    </row>
    <row r="242" spans="1:1" x14ac:dyDescent="0.25">
      <c r="A242" s="105">
        <v>602</v>
      </c>
    </row>
    <row r="243" spans="1:1" x14ac:dyDescent="0.25">
      <c r="A243" s="105">
        <v>603</v>
      </c>
    </row>
    <row r="244" spans="1:1" x14ac:dyDescent="0.25">
      <c r="A244" s="105">
        <v>604</v>
      </c>
    </row>
    <row r="245" spans="1:1" x14ac:dyDescent="0.25">
      <c r="A245" s="105">
        <v>605</v>
      </c>
    </row>
    <row r="246" spans="1:1" x14ac:dyDescent="0.25">
      <c r="A246" s="105">
        <v>606</v>
      </c>
    </row>
    <row r="247" spans="1:1" x14ac:dyDescent="0.25">
      <c r="A247" s="105">
        <v>607</v>
      </c>
    </row>
    <row r="248" spans="1:1" x14ac:dyDescent="0.25">
      <c r="A248" s="105">
        <v>608</v>
      </c>
    </row>
    <row r="249" spans="1:1" x14ac:dyDescent="0.25">
      <c r="A249" s="105">
        <v>609</v>
      </c>
    </row>
    <row r="250" spans="1:1" x14ac:dyDescent="0.25">
      <c r="A250" s="105">
        <v>610</v>
      </c>
    </row>
    <row r="251" spans="1:1" x14ac:dyDescent="0.25">
      <c r="A251" s="105">
        <v>611</v>
      </c>
    </row>
    <row r="252" spans="1:1" x14ac:dyDescent="0.25">
      <c r="A252" s="105">
        <v>612</v>
      </c>
    </row>
    <row r="253" spans="1:1" x14ac:dyDescent="0.25">
      <c r="A253" s="105">
        <v>613</v>
      </c>
    </row>
    <row r="254" spans="1:1" x14ac:dyDescent="0.25">
      <c r="A254" s="105">
        <v>614</v>
      </c>
    </row>
    <row r="255" spans="1:1" x14ac:dyDescent="0.25">
      <c r="A255" s="105">
        <v>615</v>
      </c>
    </row>
    <row r="256" spans="1:1" x14ac:dyDescent="0.25">
      <c r="A256" s="105">
        <v>616</v>
      </c>
    </row>
    <row r="257" spans="1:1" x14ac:dyDescent="0.25">
      <c r="A257" s="105">
        <v>617</v>
      </c>
    </row>
    <row r="258" spans="1:1" x14ac:dyDescent="0.25">
      <c r="A258" s="105">
        <v>618</v>
      </c>
    </row>
    <row r="259" spans="1:1" x14ac:dyDescent="0.25">
      <c r="A259" s="105">
        <v>619</v>
      </c>
    </row>
    <row r="260" spans="1:1" x14ac:dyDescent="0.25">
      <c r="A260" s="105">
        <v>620</v>
      </c>
    </row>
    <row r="261" spans="1:1" x14ac:dyDescent="0.25">
      <c r="A261" s="105">
        <v>621</v>
      </c>
    </row>
    <row r="262" spans="1:1" x14ac:dyDescent="0.25">
      <c r="A262" s="105">
        <v>622</v>
      </c>
    </row>
    <row r="263" spans="1:1" x14ac:dyDescent="0.25">
      <c r="A263" s="105">
        <v>623</v>
      </c>
    </row>
    <row r="264" spans="1:1" x14ac:dyDescent="0.25">
      <c r="A264" s="105">
        <v>624</v>
      </c>
    </row>
    <row r="265" spans="1:1" x14ac:dyDescent="0.25">
      <c r="A265" s="105">
        <v>625</v>
      </c>
    </row>
    <row r="266" spans="1:1" x14ac:dyDescent="0.25">
      <c r="A266" s="105">
        <v>626</v>
      </c>
    </row>
    <row r="267" spans="1:1" x14ac:dyDescent="0.25">
      <c r="A267" s="105">
        <v>627</v>
      </c>
    </row>
    <row r="268" spans="1:1" x14ac:dyDescent="0.25">
      <c r="A268" s="105">
        <v>628</v>
      </c>
    </row>
    <row r="269" spans="1:1" x14ac:dyDescent="0.25">
      <c r="A269" s="105">
        <v>629</v>
      </c>
    </row>
    <row r="270" spans="1:1" x14ac:dyDescent="0.25">
      <c r="A270" s="105">
        <v>659</v>
      </c>
    </row>
    <row r="271" spans="1:1" x14ac:dyDescent="0.25">
      <c r="A271" s="105">
        <v>665</v>
      </c>
    </row>
    <row r="272" spans="1:1" x14ac:dyDescent="0.25">
      <c r="A272" s="105">
        <v>666</v>
      </c>
    </row>
    <row r="273" spans="1:1" x14ac:dyDescent="0.25">
      <c r="A273" s="105">
        <v>667</v>
      </c>
    </row>
    <row r="274" spans="1:1" x14ac:dyDescent="0.25">
      <c r="A274" s="105">
        <v>668</v>
      </c>
    </row>
    <row r="275" spans="1:1" x14ac:dyDescent="0.25">
      <c r="A275" s="105">
        <v>669</v>
      </c>
    </row>
    <row r="276" spans="1:1" x14ac:dyDescent="0.25">
      <c r="A276" s="105">
        <v>676</v>
      </c>
    </row>
    <row r="277" spans="1:1" x14ac:dyDescent="0.25">
      <c r="A277" s="105">
        <v>677</v>
      </c>
    </row>
    <row r="278" spans="1:1" x14ac:dyDescent="0.25">
      <c r="A278" s="105">
        <v>678</v>
      </c>
    </row>
    <row r="279" spans="1:1" x14ac:dyDescent="0.25">
      <c r="A279" s="105">
        <v>679</v>
      </c>
    </row>
    <row r="280" spans="1:1" x14ac:dyDescent="0.25">
      <c r="A280" s="105">
        <v>680</v>
      </c>
    </row>
    <row r="281" spans="1:1" x14ac:dyDescent="0.25">
      <c r="A281" s="105">
        <v>681</v>
      </c>
    </row>
    <row r="282" spans="1:1" x14ac:dyDescent="0.25">
      <c r="A282" s="105">
        <v>682</v>
      </c>
    </row>
    <row r="283" spans="1:1" x14ac:dyDescent="0.25">
      <c r="A283" s="105">
        <v>684</v>
      </c>
    </row>
    <row r="284" spans="1:1" x14ac:dyDescent="0.25">
      <c r="A284" s="105">
        <v>690</v>
      </c>
    </row>
    <row r="285" spans="1:1" x14ac:dyDescent="0.25">
      <c r="A285" s="105">
        <v>809</v>
      </c>
    </row>
    <row r="286" spans="1:1" x14ac:dyDescent="0.25">
      <c r="A286" s="105">
        <v>811</v>
      </c>
    </row>
    <row r="287" spans="1:1" x14ac:dyDescent="0.25">
      <c r="A287" s="105">
        <v>812</v>
      </c>
    </row>
    <row r="288" spans="1:1" x14ac:dyDescent="0.25">
      <c r="A288" s="105">
        <v>813</v>
      </c>
    </row>
    <row r="289" spans="1:1" x14ac:dyDescent="0.25">
      <c r="A289" s="105">
        <v>814</v>
      </c>
    </row>
    <row r="290" spans="1:1" x14ac:dyDescent="0.25">
      <c r="A290" s="105">
        <v>815</v>
      </c>
    </row>
    <row r="291" spans="1:1" x14ac:dyDescent="0.25">
      <c r="A291" s="105">
        <v>816</v>
      </c>
    </row>
    <row r="292" spans="1:1" x14ac:dyDescent="0.25">
      <c r="A292" s="105">
        <v>817</v>
      </c>
    </row>
    <row r="293" spans="1:1" x14ac:dyDescent="0.25">
      <c r="A293" s="105">
        <v>818</v>
      </c>
    </row>
    <row r="294" spans="1:1" x14ac:dyDescent="0.25">
      <c r="A294" s="105">
        <v>819</v>
      </c>
    </row>
    <row r="295" spans="1:1" x14ac:dyDescent="0.25">
      <c r="A295" s="105">
        <v>820</v>
      </c>
    </row>
    <row r="296" spans="1:1" x14ac:dyDescent="0.25">
      <c r="A296" s="105">
        <v>821</v>
      </c>
    </row>
    <row r="297" spans="1:1" x14ac:dyDescent="0.25">
      <c r="A297" s="105">
        <v>822</v>
      </c>
    </row>
    <row r="298" spans="1:1" x14ac:dyDescent="0.25">
      <c r="A298" s="105">
        <v>823</v>
      </c>
    </row>
    <row r="299" spans="1:1" x14ac:dyDescent="0.25">
      <c r="A299" s="105">
        <v>824</v>
      </c>
    </row>
    <row r="300" spans="1:1" x14ac:dyDescent="0.25">
      <c r="A300" s="105">
        <v>825</v>
      </c>
    </row>
    <row r="301" spans="1:1" x14ac:dyDescent="0.25">
      <c r="A301" s="105">
        <v>826</v>
      </c>
    </row>
    <row r="302" spans="1:1" x14ac:dyDescent="0.25">
      <c r="A302" s="105">
        <v>827</v>
      </c>
    </row>
    <row r="303" spans="1:1" x14ac:dyDescent="0.25">
      <c r="A303" s="105">
        <v>828</v>
      </c>
    </row>
    <row r="304" spans="1:1" x14ac:dyDescent="0.25">
      <c r="A304" s="105">
        <v>829</v>
      </c>
    </row>
    <row r="305" spans="1:1" x14ac:dyDescent="0.25">
      <c r="A305" s="105">
        <v>830</v>
      </c>
    </row>
    <row r="306" spans="1:1" x14ac:dyDescent="0.25">
      <c r="A306" s="105">
        <v>831</v>
      </c>
    </row>
    <row r="307" spans="1:1" x14ac:dyDescent="0.25">
      <c r="A307" s="105">
        <v>832</v>
      </c>
    </row>
    <row r="308" spans="1:1" x14ac:dyDescent="0.25">
      <c r="A308" s="105">
        <v>833</v>
      </c>
    </row>
    <row r="309" spans="1:1" x14ac:dyDescent="0.25">
      <c r="A309" s="105">
        <v>834</v>
      </c>
    </row>
    <row r="310" spans="1:1" x14ac:dyDescent="0.25">
      <c r="A310" s="105">
        <v>835</v>
      </c>
    </row>
    <row r="311" spans="1:1" x14ac:dyDescent="0.25">
      <c r="A311" s="105">
        <v>836</v>
      </c>
    </row>
    <row r="312" spans="1:1" x14ac:dyDescent="0.25">
      <c r="A312" s="105">
        <v>837</v>
      </c>
    </row>
    <row r="313" spans="1:1" x14ac:dyDescent="0.25">
      <c r="A313" s="105">
        <v>838</v>
      </c>
    </row>
    <row r="314" spans="1:1" x14ac:dyDescent="0.25">
      <c r="A314" s="105">
        <v>839</v>
      </c>
    </row>
    <row r="315" spans="1:1" x14ac:dyDescent="0.25">
      <c r="A315" s="105">
        <v>840</v>
      </c>
    </row>
    <row r="316" spans="1:1" x14ac:dyDescent="0.25">
      <c r="A316" s="105">
        <v>841</v>
      </c>
    </row>
    <row r="317" spans="1:1" x14ac:dyDescent="0.25">
      <c r="A317" s="105">
        <v>851</v>
      </c>
    </row>
    <row r="318" spans="1:1" x14ac:dyDescent="0.25">
      <c r="A318" s="105">
        <v>852</v>
      </c>
    </row>
    <row r="319" spans="1:1" x14ac:dyDescent="0.25">
      <c r="A319" s="105">
        <v>853</v>
      </c>
    </row>
    <row r="320" spans="1:1" x14ac:dyDescent="0.25">
      <c r="A320" s="105">
        <v>854</v>
      </c>
    </row>
    <row r="321" spans="1:1" x14ac:dyDescent="0.25">
      <c r="A321" s="105">
        <v>855</v>
      </c>
    </row>
    <row r="322" spans="1:1" x14ac:dyDescent="0.25">
      <c r="A322" s="105">
        <v>856</v>
      </c>
    </row>
    <row r="323" spans="1:1" x14ac:dyDescent="0.25">
      <c r="A323" s="105">
        <v>857</v>
      </c>
    </row>
    <row r="324" spans="1:1" x14ac:dyDescent="0.25">
      <c r="A324" s="105">
        <v>858</v>
      </c>
    </row>
    <row r="325" spans="1:1" x14ac:dyDescent="0.25">
      <c r="A325" s="105">
        <v>859</v>
      </c>
    </row>
    <row r="326" spans="1:1" x14ac:dyDescent="0.25">
      <c r="A326" s="105">
        <v>916</v>
      </c>
    </row>
    <row r="327" spans="1:1" x14ac:dyDescent="0.25">
      <c r="A327" s="105">
        <v>917</v>
      </c>
    </row>
    <row r="328" spans="1:1" x14ac:dyDescent="0.25">
      <c r="A328" s="105">
        <v>942</v>
      </c>
    </row>
    <row r="329" spans="1:1" x14ac:dyDescent="0.25">
      <c r="A329" s="105">
        <v>948</v>
      </c>
    </row>
    <row r="330" spans="1:1" x14ac:dyDescent="0.25">
      <c r="A330" s="105">
        <v>949</v>
      </c>
    </row>
    <row r="331" spans="1:1" x14ac:dyDescent="0.25">
      <c r="A331" s="105">
        <v>951</v>
      </c>
    </row>
    <row r="332" spans="1:1" x14ac:dyDescent="0.25">
      <c r="A332" s="105">
        <v>954</v>
      </c>
    </row>
    <row r="333" spans="1:1" x14ac:dyDescent="0.25">
      <c r="A333" s="105">
        <v>1068</v>
      </c>
    </row>
    <row r="334" spans="1:1" x14ac:dyDescent="0.25">
      <c r="A334" s="105">
        <v>1069</v>
      </c>
    </row>
    <row r="335" spans="1:1" x14ac:dyDescent="0.25">
      <c r="A335" s="105">
        <v>1070</v>
      </c>
    </row>
    <row r="336" spans="1:1" x14ac:dyDescent="0.25">
      <c r="A336" s="105">
        <v>1071</v>
      </c>
    </row>
    <row r="337" spans="1:1" x14ac:dyDescent="0.25">
      <c r="A337" s="105">
        <v>1072</v>
      </c>
    </row>
    <row r="338" spans="1:1" x14ac:dyDescent="0.25">
      <c r="A338" s="105">
        <v>1073</v>
      </c>
    </row>
    <row r="339" spans="1:1" x14ac:dyDescent="0.25">
      <c r="A339" s="105">
        <v>1074</v>
      </c>
    </row>
    <row r="340" spans="1:1" x14ac:dyDescent="0.25">
      <c r="A340" s="105">
        <v>1075</v>
      </c>
    </row>
    <row r="341" spans="1:1" x14ac:dyDescent="0.25">
      <c r="A341" s="105">
        <v>1076</v>
      </c>
    </row>
    <row r="342" spans="1:1" x14ac:dyDescent="0.25">
      <c r="A342" s="105">
        <v>1077</v>
      </c>
    </row>
    <row r="343" spans="1:1" x14ac:dyDescent="0.25">
      <c r="A343" s="105">
        <v>1078</v>
      </c>
    </row>
    <row r="344" spans="1:1" x14ac:dyDescent="0.25">
      <c r="A344" s="105">
        <v>1079</v>
      </c>
    </row>
    <row r="345" spans="1:1" x14ac:dyDescent="0.25">
      <c r="A345" s="105">
        <v>1080</v>
      </c>
    </row>
    <row r="346" spans="1:1" x14ac:dyDescent="0.25">
      <c r="A346" s="105">
        <v>1081</v>
      </c>
    </row>
    <row r="347" spans="1:1" x14ac:dyDescent="0.25">
      <c r="A347" s="105">
        <v>1082</v>
      </c>
    </row>
    <row r="348" spans="1:1" x14ac:dyDescent="0.25">
      <c r="A348" s="105">
        <v>1083</v>
      </c>
    </row>
    <row r="349" spans="1:1" x14ac:dyDescent="0.25">
      <c r="A349" s="105">
        <v>1084</v>
      </c>
    </row>
    <row r="350" spans="1:1" x14ac:dyDescent="0.25">
      <c r="A350" s="105">
        <v>1085</v>
      </c>
    </row>
    <row r="351" spans="1:1" x14ac:dyDescent="0.25">
      <c r="A351" s="105">
        <v>1086</v>
      </c>
    </row>
    <row r="352" spans="1:1" x14ac:dyDescent="0.25">
      <c r="A352" s="105">
        <v>1087</v>
      </c>
    </row>
    <row r="353" spans="1:1" x14ac:dyDescent="0.25">
      <c r="A353" s="105">
        <v>1088</v>
      </c>
    </row>
    <row r="354" spans="1:1" x14ac:dyDescent="0.25">
      <c r="A354" s="105">
        <v>1089</v>
      </c>
    </row>
    <row r="355" spans="1:1" x14ac:dyDescent="0.25">
      <c r="A355" s="105">
        <v>1090</v>
      </c>
    </row>
    <row r="356" spans="1:1" x14ac:dyDescent="0.25">
      <c r="A356" s="105">
        <v>1091</v>
      </c>
    </row>
    <row r="357" spans="1:1" x14ac:dyDescent="0.25">
      <c r="A357" s="105">
        <v>1094</v>
      </c>
    </row>
    <row r="358" spans="1:1" x14ac:dyDescent="0.25">
      <c r="A358" s="105">
        <v>1149</v>
      </c>
    </row>
    <row r="359" spans="1:1" x14ac:dyDescent="0.25">
      <c r="A359" s="105">
        <v>1150</v>
      </c>
    </row>
    <row r="360" spans="1:1" x14ac:dyDescent="0.25">
      <c r="A360" s="105">
        <v>1151</v>
      </c>
    </row>
    <row r="361" spans="1:1" x14ac:dyDescent="0.25">
      <c r="A361" s="105">
        <v>1152</v>
      </c>
    </row>
    <row r="362" spans="1:1" x14ac:dyDescent="0.25">
      <c r="A362" s="105">
        <v>1153</v>
      </c>
    </row>
    <row r="363" spans="1:1" x14ac:dyDescent="0.25">
      <c r="A363" s="105">
        <v>1154</v>
      </c>
    </row>
    <row r="364" spans="1:1" x14ac:dyDescent="0.25">
      <c r="A364" s="105">
        <v>1155</v>
      </c>
    </row>
    <row r="365" spans="1:1" x14ac:dyDescent="0.25">
      <c r="A365" s="105">
        <v>1156</v>
      </c>
    </row>
    <row r="366" spans="1:1" x14ac:dyDescent="0.25">
      <c r="A366" s="105">
        <v>1157</v>
      </c>
    </row>
    <row r="367" spans="1:1" x14ac:dyDescent="0.25">
      <c r="A367" s="105">
        <v>1664</v>
      </c>
    </row>
    <row r="368" spans="1:1" x14ac:dyDescent="0.25">
      <c r="A368" s="105">
        <v>1665</v>
      </c>
    </row>
    <row r="369" spans="1:1" x14ac:dyDescent="0.25">
      <c r="A369" s="105">
        <v>1666</v>
      </c>
    </row>
    <row r="370" spans="1:1" x14ac:dyDescent="0.25">
      <c r="A370" s="105">
        <v>1667</v>
      </c>
    </row>
    <row r="371" spans="1:1" x14ac:dyDescent="0.25">
      <c r="A371" s="105">
        <v>1668</v>
      </c>
    </row>
    <row r="372" spans="1:1" x14ac:dyDescent="0.25">
      <c r="A372" s="105">
        <v>1669</v>
      </c>
    </row>
    <row r="373" spans="1:1" x14ac:dyDescent="0.25">
      <c r="A373" s="105">
        <v>1670</v>
      </c>
    </row>
    <row r="374" spans="1:1" x14ac:dyDescent="0.25">
      <c r="A374" s="105">
        <v>1672</v>
      </c>
    </row>
    <row r="375" spans="1:1" x14ac:dyDescent="0.25">
      <c r="A375" s="105">
        <v>1673</v>
      </c>
    </row>
    <row r="376" spans="1:1" x14ac:dyDescent="0.25">
      <c r="A376" s="105">
        <v>1674</v>
      </c>
    </row>
    <row r="377" spans="1:1" x14ac:dyDescent="0.25">
      <c r="A377" s="105">
        <v>1675</v>
      </c>
    </row>
    <row r="378" spans="1:1" x14ac:dyDescent="0.25">
      <c r="A378" s="105">
        <v>1676</v>
      </c>
    </row>
    <row r="379" spans="1:1" x14ac:dyDescent="0.25">
      <c r="A379" s="105">
        <v>1677</v>
      </c>
    </row>
    <row r="380" spans="1:1" x14ac:dyDescent="0.25">
      <c r="A380" s="105">
        <v>1678</v>
      </c>
    </row>
    <row r="381" spans="1:1" x14ac:dyDescent="0.25">
      <c r="A381" s="105">
        <v>1679</v>
      </c>
    </row>
    <row r="382" spans="1:1" x14ac:dyDescent="0.25">
      <c r="A382" s="105">
        <v>1680</v>
      </c>
    </row>
    <row r="383" spans="1:1" x14ac:dyDescent="0.25">
      <c r="A383" s="105">
        <v>1681</v>
      </c>
    </row>
    <row r="384" spans="1:1" x14ac:dyDescent="0.25">
      <c r="A384" s="105">
        <v>1682</v>
      </c>
    </row>
    <row r="385" spans="1:1" x14ac:dyDescent="0.25">
      <c r="A385" s="105">
        <v>1683</v>
      </c>
    </row>
    <row r="386" spans="1:1" x14ac:dyDescent="0.25">
      <c r="A386" s="105">
        <v>1741</v>
      </c>
    </row>
    <row r="387" spans="1:1" x14ac:dyDescent="0.25">
      <c r="A387" s="105">
        <v>1742</v>
      </c>
    </row>
    <row r="388" spans="1:1" x14ac:dyDescent="0.25">
      <c r="A388" s="105">
        <v>1743</v>
      </c>
    </row>
    <row r="389" spans="1:1" x14ac:dyDescent="0.25">
      <c r="A389" s="105">
        <v>1744</v>
      </c>
    </row>
    <row r="390" spans="1:1" x14ac:dyDescent="0.25">
      <c r="A390" s="105">
        <v>1746</v>
      </c>
    </row>
    <row r="391" spans="1:1" x14ac:dyDescent="0.25">
      <c r="A391" s="105">
        <v>1747</v>
      </c>
    </row>
    <row r="392" spans="1:1" x14ac:dyDescent="0.25">
      <c r="A392" s="28" t="s">
        <v>788</v>
      </c>
    </row>
    <row r="393" spans="1:1" x14ac:dyDescent="0.25">
      <c r="A393" s="105">
        <v>705</v>
      </c>
    </row>
    <row r="394" spans="1:1" x14ac:dyDescent="0.25">
      <c r="A394" s="105">
        <v>706</v>
      </c>
    </row>
    <row r="395" spans="1:1" x14ac:dyDescent="0.25">
      <c r="A395" s="105">
        <v>707</v>
      </c>
    </row>
    <row r="396" spans="1:1" x14ac:dyDescent="0.25">
      <c r="A396" s="28" t="s">
        <v>1070</v>
      </c>
    </row>
    <row r="397" spans="1:1" x14ac:dyDescent="0.25">
      <c r="A397" s="105">
        <v>1092</v>
      </c>
    </row>
    <row r="398" spans="1:1" x14ac:dyDescent="0.25">
      <c r="A398" s="105">
        <v>1093</v>
      </c>
    </row>
    <row r="399" spans="1:1" x14ac:dyDescent="0.25">
      <c r="A399" s="105">
        <v>1095</v>
      </c>
    </row>
    <row r="400" spans="1:1" x14ac:dyDescent="0.25">
      <c r="A400" s="105">
        <v>1096</v>
      </c>
    </row>
    <row r="401" spans="1:1" x14ac:dyDescent="0.25">
      <c r="A401" s="105">
        <v>1097</v>
      </c>
    </row>
    <row r="402" spans="1:1" x14ac:dyDescent="0.25">
      <c r="A402" s="105">
        <v>1098</v>
      </c>
    </row>
    <row r="403" spans="1:1" x14ac:dyDescent="0.25">
      <c r="A403" s="105">
        <v>1099</v>
      </c>
    </row>
    <row r="404" spans="1:1" x14ac:dyDescent="0.25">
      <c r="A404" s="105">
        <v>1100</v>
      </c>
    </row>
    <row r="405" spans="1:1" x14ac:dyDescent="0.25">
      <c r="A405" s="105">
        <v>1101</v>
      </c>
    </row>
    <row r="406" spans="1:1" x14ac:dyDescent="0.25">
      <c r="A406" s="105">
        <v>1102</v>
      </c>
    </row>
    <row r="407" spans="1:1" x14ac:dyDescent="0.25">
      <c r="A407" s="105">
        <v>1103</v>
      </c>
    </row>
    <row r="408" spans="1:1" x14ac:dyDescent="0.25">
      <c r="A408" s="105">
        <v>1104</v>
      </c>
    </row>
    <row r="409" spans="1:1" x14ac:dyDescent="0.25">
      <c r="A409" s="105">
        <v>1105</v>
      </c>
    </row>
    <row r="410" spans="1:1" x14ac:dyDescent="0.25">
      <c r="A410" s="105">
        <v>1106</v>
      </c>
    </row>
    <row r="411" spans="1:1" x14ac:dyDescent="0.25">
      <c r="A411" s="105">
        <v>1107</v>
      </c>
    </row>
    <row r="412" spans="1:1" x14ac:dyDescent="0.25">
      <c r="A412" s="105">
        <v>1108</v>
      </c>
    </row>
    <row r="413" spans="1:1" x14ac:dyDescent="0.25">
      <c r="A413" s="105">
        <v>1109</v>
      </c>
    </row>
    <row r="414" spans="1:1" x14ac:dyDescent="0.25">
      <c r="A414" s="105">
        <v>1110</v>
      </c>
    </row>
    <row r="415" spans="1:1" x14ac:dyDescent="0.25">
      <c r="A415" s="105">
        <v>1111</v>
      </c>
    </row>
    <row r="416" spans="1:1" x14ac:dyDescent="0.25">
      <c r="A416" s="105">
        <v>1112</v>
      </c>
    </row>
    <row r="417" spans="1:1" x14ac:dyDescent="0.25">
      <c r="A417" s="105">
        <v>1113</v>
      </c>
    </row>
    <row r="418" spans="1:1" x14ac:dyDescent="0.25">
      <c r="A418" s="105">
        <v>1114</v>
      </c>
    </row>
    <row r="419" spans="1:1" x14ac:dyDescent="0.25">
      <c r="A419" s="105">
        <v>1115</v>
      </c>
    </row>
    <row r="420" spans="1:1" x14ac:dyDescent="0.25">
      <c r="A420" s="105">
        <v>1116</v>
      </c>
    </row>
    <row r="421" spans="1:1" x14ac:dyDescent="0.25">
      <c r="A421" s="105">
        <v>1117</v>
      </c>
    </row>
    <row r="422" spans="1:1" x14ac:dyDescent="0.25">
      <c r="A422" s="105">
        <v>1118</v>
      </c>
    </row>
    <row r="423" spans="1:1" x14ac:dyDescent="0.25">
      <c r="A423" s="105">
        <v>1119</v>
      </c>
    </row>
    <row r="424" spans="1:1" x14ac:dyDescent="0.25">
      <c r="A424" s="105">
        <v>1120</v>
      </c>
    </row>
    <row r="425" spans="1:1" x14ac:dyDescent="0.25">
      <c r="A425" s="105">
        <v>1121</v>
      </c>
    </row>
    <row r="426" spans="1:1" x14ac:dyDescent="0.25">
      <c r="A426" s="105">
        <v>1122</v>
      </c>
    </row>
    <row r="427" spans="1:1" x14ac:dyDescent="0.25">
      <c r="A427" s="105">
        <v>1123</v>
      </c>
    </row>
    <row r="428" spans="1:1" x14ac:dyDescent="0.25">
      <c r="A428" s="105">
        <v>1124</v>
      </c>
    </row>
    <row r="429" spans="1:1" x14ac:dyDescent="0.25">
      <c r="A429" s="105">
        <v>1125</v>
      </c>
    </row>
    <row r="430" spans="1:1" x14ac:dyDescent="0.25">
      <c r="A430" s="105">
        <v>1127</v>
      </c>
    </row>
    <row r="431" spans="1:1" x14ac:dyDescent="0.25">
      <c r="A431" s="105">
        <v>1128</v>
      </c>
    </row>
    <row r="432" spans="1:1" x14ac:dyDescent="0.25">
      <c r="A432" s="105">
        <v>1129</v>
      </c>
    </row>
    <row r="433" spans="1:1" x14ac:dyDescent="0.25">
      <c r="A433" s="105">
        <v>1130</v>
      </c>
    </row>
    <row r="434" spans="1:1" x14ac:dyDescent="0.25">
      <c r="A434" s="105">
        <v>1131</v>
      </c>
    </row>
    <row r="435" spans="1:1" x14ac:dyDescent="0.25">
      <c r="A435" s="105">
        <v>1132</v>
      </c>
    </row>
    <row r="436" spans="1:1" x14ac:dyDescent="0.25">
      <c r="A436" s="105">
        <v>1133</v>
      </c>
    </row>
    <row r="437" spans="1:1" x14ac:dyDescent="0.25">
      <c r="A437" s="105">
        <v>1134</v>
      </c>
    </row>
    <row r="438" spans="1:1" x14ac:dyDescent="0.25">
      <c r="A438" s="105">
        <v>1135</v>
      </c>
    </row>
    <row r="439" spans="1:1" x14ac:dyDescent="0.25">
      <c r="A439" s="105">
        <v>1136</v>
      </c>
    </row>
    <row r="440" spans="1:1" x14ac:dyDescent="0.25">
      <c r="A440" s="105">
        <v>1137</v>
      </c>
    </row>
    <row r="441" spans="1:1" x14ac:dyDescent="0.25">
      <c r="A441" s="105">
        <v>1138</v>
      </c>
    </row>
    <row r="442" spans="1:1" x14ac:dyDescent="0.25">
      <c r="A442" s="105">
        <v>1139</v>
      </c>
    </row>
    <row r="443" spans="1:1" x14ac:dyDescent="0.25">
      <c r="A443" s="105">
        <v>1140</v>
      </c>
    </row>
    <row r="444" spans="1:1" x14ac:dyDescent="0.25">
      <c r="A444" s="105">
        <v>1141</v>
      </c>
    </row>
    <row r="445" spans="1:1" x14ac:dyDescent="0.25">
      <c r="A445" s="105">
        <v>1142</v>
      </c>
    </row>
    <row r="446" spans="1:1" x14ac:dyDescent="0.25">
      <c r="A446" s="105">
        <v>1143</v>
      </c>
    </row>
    <row r="447" spans="1:1" x14ac:dyDescent="0.25">
      <c r="A447" s="105">
        <v>1144</v>
      </c>
    </row>
    <row r="448" spans="1:1" x14ac:dyDescent="0.25">
      <c r="A448" s="105">
        <v>1145</v>
      </c>
    </row>
    <row r="449" spans="1:1" x14ac:dyDescent="0.25">
      <c r="A449" s="105">
        <v>1146</v>
      </c>
    </row>
    <row r="450" spans="1:1" x14ac:dyDescent="0.25">
      <c r="A450" s="105">
        <v>1158</v>
      </c>
    </row>
    <row r="451" spans="1:1" x14ac:dyDescent="0.25">
      <c r="A451" s="105">
        <v>1159</v>
      </c>
    </row>
    <row r="452" spans="1:1" x14ac:dyDescent="0.25">
      <c r="A452" s="105">
        <v>1160</v>
      </c>
    </row>
    <row r="453" spans="1:1" x14ac:dyDescent="0.25">
      <c r="A453" s="105">
        <v>1161</v>
      </c>
    </row>
    <row r="454" spans="1:1" x14ac:dyDescent="0.25">
      <c r="A454" s="105">
        <v>1162</v>
      </c>
    </row>
    <row r="455" spans="1:1" x14ac:dyDescent="0.25">
      <c r="A455" s="105">
        <v>1163</v>
      </c>
    </row>
    <row r="456" spans="1:1" x14ac:dyDescent="0.25">
      <c r="A456" s="105">
        <v>1164</v>
      </c>
    </row>
    <row r="457" spans="1:1" x14ac:dyDescent="0.25">
      <c r="A457" s="105">
        <v>1165</v>
      </c>
    </row>
    <row r="458" spans="1:1" x14ac:dyDescent="0.25">
      <c r="A458" s="105">
        <v>1166</v>
      </c>
    </row>
    <row r="459" spans="1:1" x14ac:dyDescent="0.25">
      <c r="A459" s="105">
        <v>1167</v>
      </c>
    </row>
    <row r="460" spans="1:1" x14ac:dyDescent="0.25">
      <c r="A460" s="105">
        <v>1168</v>
      </c>
    </row>
    <row r="461" spans="1:1" x14ac:dyDescent="0.25">
      <c r="A461" s="105">
        <v>1169</v>
      </c>
    </row>
    <row r="462" spans="1:1" x14ac:dyDescent="0.25">
      <c r="A462" s="105">
        <v>1170</v>
      </c>
    </row>
    <row r="463" spans="1:1" x14ac:dyDescent="0.25">
      <c r="A463" s="105">
        <v>1171</v>
      </c>
    </row>
    <row r="464" spans="1:1" x14ac:dyDescent="0.25">
      <c r="A464" s="105">
        <v>1172</v>
      </c>
    </row>
    <row r="465" spans="1:1" x14ac:dyDescent="0.25">
      <c r="A465" s="105">
        <v>1173</v>
      </c>
    </row>
    <row r="466" spans="1:1" x14ac:dyDescent="0.25">
      <c r="A466" s="105">
        <v>1174</v>
      </c>
    </row>
    <row r="467" spans="1:1" x14ac:dyDescent="0.25">
      <c r="A467" s="105">
        <v>1175</v>
      </c>
    </row>
    <row r="468" spans="1:1" x14ac:dyDescent="0.25">
      <c r="A468" s="105">
        <v>1176</v>
      </c>
    </row>
    <row r="469" spans="1:1" x14ac:dyDescent="0.25">
      <c r="A469" s="105">
        <v>1177</v>
      </c>
    </row>
    <row r="470" spans="1:1" x14ac:dyDescent="0.25">
      <c r="A470" s="105">
        <v>1178</v>
      </c>
    </row>
    <row r="471" spans="1:1" x14ac:dyDescent="0.25">
      <c r="A471" s="105">
        <v>1179</v>
      </c>
    </row>
    <row r="472" spans="1:1" x14ac:dyDescent="0.25">
      <c r="A472" s="105">
        <v>1180</v>
      </c>
    </row>
    <row r="473" spans="1:1" x14ac:dyDescent="0.25">
      <c r="A473" s="105">
        <v>1181</v>
      </c>
    </row>
    <row r="474" spans="1:1" x14ac:dyDescent="0.25">
      <c r="A474" s="105">
        <v>1182</v>
      </c>
    </row>
    <row r="475" spans="1:1" x14ac:dyDescent="0.25">
      <c r="A475" s="105">
        <v>1183</v>
      </c>
    </row>
    <row r="476" spans="1:1" x14ac:dyDescent="0.25">
      <c r="A476" s="105">
        <v>1184</v>
      </c>
    </row>
    <row r="477" spans="1:1" x14ac:dyDescent="0.25">
      <c r="A477" s="105">
        <v>1185</v>
      </c>
    </row>
    <row r="478" spans="1:1" x14ac:dyDescent="0.25">
      <c r="A478" s="105">
        <v>1186</v>
      </c>
    </row>
    <row r="479" spans="1:1" x14ac:dyDescent="0.25">
      <c r="A479" s="105">
        <v>1189</v>
      </c>
    </row>
    <row r="480" spans="1:1" x14ac:dyDescent="0.25">
      <c r="A480" s="105">
        <v>1192</v>
      </c>
    </row>
    <row r="481" spans="1:1" x14ac:dyDescent="0.25">
      <c r="A481" s="105">
        <v>1197</v>
      </c>
    </row>
    <row r="482" spans="1:1" x14ac:dyDescent="0.25">
      <c r="A482" s="105">
        <v>1198</v>
      </c>
    </row>
    <row r="483" spans="1:1" x14ac:dyDescent="0.25">
      <c r="A483" s="105">
        <v>1204</v>
      </c>
    </row>
    <row r="484" spans="1:1" x14ac:dyDescent="0.25">
      <c r="A484" s="105">
        <v>1205</v>
      </c>
    </row>
    <row r="485" spans="1:1" x14ac:dyDescent="0.25">
      <c r="A485" s="105">
        <v>1206</v>
      </c>
    </row>
    <row r="486" spans="1:1" x14ac:dyDescent="0.25">
      <c r="A486" s="105">
        <v>1207</v>
      </c>
    </row>
    <row r="487" spans="1:1" x14ac:dyDescent="0.25">
      <c r="A487" s="105">
        <v>1208</v>
      </c>
    </row>
    <row r="488" spans="1:1" x14ac:dyDescent="0.25">
      <c r="A488" s="105">
        <v>1209</v>
      </c>
    </row>
    <row r="489" spans="1:1" x14ac:dyDescent="0.25">
      <c r="A489" s="105">
        <v>1210</v>
      </c>
    </row>
    <row r="490" spans="1:1" x14ac:dyDescent="0.25">
      <c r="A490" s="105">
        <v>1211</v>
      </c>
    </row>
    <row r="491" spans="1:1" x14ac:dyDescent="0.25">
      <c r="A491" s="105">
        <v>1212</v>
      </c>
    </row>
    <row r="492" spans="1:1" x14ac:dyDescent="0.25">
      <c r="A492" s="105">
        <v>1213</v>
      </c>
    </row>
    <row r="493" spans="1:1" x14ac:dyDescent="0.25">
      <c r="A493" s="105">
        <v>1214</v>
      </c>
    </row>
    <row r="494" spans="1:1" x14ac:dyDescent="0.25">
      <c r="A494" s="105">
        <v>1215</v>
      </c>
    </row>
    <row r="495" spans="1:1" x14ac:dyDescent="0.25">
      <c r="A495" s="105">
        <v>1216</v>
      </c>
    </row>
    <row r="496" spans="1:1" x14ac:dyDescent="0.25">
      <c r="A496" s="105">
        <v>1217</v>
      </c>
    </row>
    <row r="497" spans="1:1" x14ac:dyDescent="0.25">
      <c r="A497" s="105">
        <v>1218</v>
      </c>
    </row>
    <row r="498" spans="1:1" x14ac:dyDescent="0.25">
      <c r="A498" s="105">
        <v>1219</v>
      </c>
    </row>
    <row r="499" spans="1:1" x14ac:dyDescent="0.25">
      <c r="A499" s="105">
        <v>1220</v>
      </c>
    </row>
    <row r="500" spans="1:1" x14ac:dyDescent="0.25">
      <c r="A500" s="105">
        <v>1221</v>
      </c>
    </row>
    <row r="501" spans="1:1" x14ac:dyDescent="0.25">
      <c r="A501" s="105">
        <v>1222</v>
      </c>
    </row>
    <row r="502" spans="1:1" x14ac:dyDescent="0.25">
      <c r="A502" s="105">
        <v>1223</v>
      </c>
    </row>
    <row r="503" spans="1:1" x14ac:dyDescent="0.25">
      <c r="A503" s="105">
        <v>1224</v>
      </c>
    </row>
    <row r="504" spans="1:1" x14ac:dyDescent="0.25">
      <c r="A504" s="105">
        <v>1237</v>
      </c>
    </row>
    <row r="505" spans="1:1" x14ac:dyDescent="0.25">
      <c r="A505" s="105">
        <v>1238</v>
      </c>
    </row>
    <row r="506" spans="1:1" x14ac:dyDescent="0.25">
      <c r="A506" s="105">
        <v>1239</v>
      </c>
    </row>
    <row r="507" spans="1:1" x14ac:dyDescent="0.25">
      <c r="A507" s="105">
        <v>1242</v>
      </c>
    </row>
    <row r="508" spans="1:1" x14ac:dyDescent="0.25">
      <c r="A508" s="105">
        <v>1243</v>
      </c>
    </row>
    <row r="509" spans="1:1" x14ac:dyDescent="0.25">
      <c r="A509" s="105">
        <v>1245</v>
      </c>
    </row>
    <row r="510" spans="1:1" x14ac:dyDescent="0.25">
      <c r="A510" s="105">
        <v>1247</v>
      </c>
    </row>
    <row r="511" spans="1:1" x14ac:dyDescent="0.25">
      <c r="A511" s="105">
        <v>1248</v>
      </c>
    </row>
    <row r="512" spans="1:1" x14ac:dyDescent="0.25">
      <c r="A512" s="105">
        <v>1250</v>
      </c>
    </row>
    <row r="513" spans="1:1" x14ac:dyDescent="0.25">
      <c r="A513" s="105">
        <v>1251</v>
      </c>
    </row>
    <row r="514" spans="1:1" x14ac:dyDescent="0.25">
      <c r="A514" s="105">
        <v>1252</v>
      </c>
    </row>
    <row r="515" spans="1:1" x14ac:dyDescent="0.25">
      <c r="A515" s="105">
        <v>1253</v>
      </c>
    </row>
    <row r="516" spans="1:1" x14ac:dyDescent="0.25">
      <c r="A516" s="105">
        <v>1254</v>
      </c>
    </row>
    <row r="517" spans="1:1" x14ac:dyDescent="0.25">
      <c r="A517" s="105">
        <v>1255</v>
      </c>
    </row>
    <row r="518" spans="1:1" x14ac:dyDescent="0.25">
      <c r="A518" s="105">
        <v>1257</v>
      </c>
    </row>
    <row r="519" spans="1:1" x14ac:dyDescent="0.25">
      <c r="A519" s="105">
        <v>1258</v>
      </c>
    </row>
    <row r="520" spans="1:1" x14ac:dyDescent="0.25">
      <c r="A520" s="105">
        <v>1259</v>
      </c>
    </row>
    <row r="521" spans="1:1" x14ac:dyDescent="0.25">
      <c r="A521" s="105">
        <v>1260</v>
      </c>
    </row>
    <row r="522" spans="1:1" x14ac:dyDescent="0.25">
      <c r="A522" s="105">
        <v>1262</v>
      </c>
    </row>
    <row r="523" spans="1:1" x14ac:dyDescent="0.25">
      <c r="A523" s="105">
        <v>1263</v>
      </c>
    </row>
    <row r="524" spans="1:1" x14ac:dyDescent="0.25">
      <c r="A524" s="105">
        <v>1264</v>
      </c>
    </row>
    <row r="525" spans="1:1" x14ac:dyDescent="0.25">
      <c r="A525" s="105">
        <v>1265</v>
      </c>
    </row>
    <row r="526" spans="1:1" x14ac:dyDescent="0.25">
      <c r="A526" s="105">
        <v>1266</v>
      </c>
    </row>
    <row r="527" spans="1:1" x14ac:dyDescent="0.25">
      <c r="A527" s="105">
        <v>1267</v>
      </c>
    </row>
    <row r="528" spans="1:1" x14ac:dyDescent="0.25">
      <c r="A528" s="105">
        <v>1268</v>
      </c>
    </row>
    <row r="529" spans="1:1" x14ac:dyDescent="0.25">
      <c r="A529" s="105">
        <v>1269</v>
      </c>
    </row>
    <row r="530" spans="1:1" x14ac:dyDescent="0.25">
      <c r="A530" s="105">
        <v>1270</v>
      </c>
    </row>
    <row r="531" spans="1:1" x14ac:dyDescent="0.25">
      <c r="A531" s="105">
        <v>1271</v>
      </c>
    </row>
    <row r="532" spans="1:1" x14ac:dyDescent="0.25">
      <c r="A532" s="105">
        <v>1272</v>
      </c>
    </row>
    <row r="533" spans="1:1" x14ac:dyDescent="0.25">
      <c r="A533" s="105">
        <v>1273</v>
      </c>
    </row>
    <row r="534" spans="1:1" x14ac:dyDescent="0.25">
      <c r="A534" s="105">
        <v>1274</v>
      </c>
    </row>
    <row r="535" spans="1:1" x14ac:dyDescent="0.25">
      <c r="A535" s="105">
        <v>1275</v>
      </c>
    </row>
    <row r="536" spans="1:1" x14ac:dyDescent="0.25">
      <c r="A536" s="105">
        <v>1276</v>
      </c>
    </row>
    <row r="537" spans="1:1" x14ac:dyDescent="0.25">
      <c r="A537" s="105">
        <v>1277</v>
      </c>
    </row>
    <row r="538" spans="1:1" x14ac:dyDescent="0.25">
      <c r="A538" s="105">
        <v>1278</v>
      </c>
    </row>
    <row r="539" spans="1:1" x14ac:dyDescent="0.25">
      <c r="A539" s="105">
        <v>1279</v>
      </c>
    </row>
    <row r="540" spans="1:1" x14ac:dyDescent="0.25">
      <c r="A540" s="105">
        <v>1280</v>
      </c>
    </row>
    <row r="541" spans="1:1" x14ac:dyDescent="0.25">
      <c r="A541" s="105">
        <v>1281</v>
      </c>
    </row>
    <row r="542" spans="1:1" x14ac:dyDescent="0.25">
      <c r="A542" s="105">
        <v>1282</v>
      </c>
    </row>
    <row r="543" spans="1:1" x14ac:dyDescent="0.25">
      <c r="A543" s="105">
        <v>1284</v>
      </c>
    </row>
    <row r="544" spans="1:1" x14ac:dyDescent="0.25">
      <c r="A544" s="105">
        <v>1285</v>
      </c>
    </row>
    <row r="545" spans="1:1" x14ac:dyDescent="0.25">
      <c r="A545" s="105">
        <v>1286</v>
      </c>
    </row>
    <row r="546" spans="1:1" x14ac:dyDescent="0.25">
      <c r="A546" s="105">
        <v>1287</v>
      </c>
    </row>
    <row r="547" spans="1:1" x14ac:dyDescent="0.25">
      <c r="A547" s="105">
        <v>1288</v>
      </c>
    </row>
    <row r="548" spans="1:1" x14ac:dyDescent="0.25">
      <c r="A548" s="105">
        <v>1289</v>
      </c>
    </row>
    <row r="549" spans="1:1" x14ac:dyDescent="0.25">
      <c r="A549" s="105">
        <v>1290</v>
      </c>
    </row>
    <row r="550" spans="1:1" x14ac:dyDescent="0.25">
      <c r="A550" s="105">
        <v>1291</v>
      </c>
    </row>
    <row r="551" spans="1:1" x14ac:dyDescent="0.25">
      <c r="A551" s="105">
        <v>1292</v>
      </c>
    </row>
    <row r="552" spans="1:1" x14ac:dyDescent="0.25">
      <c r="A552" s="105">
        <v>1293</v>
      </c>
    </row>
    <row r="553" spans="1:1" x14ac:dyDescent="0.25">
      <c r="A553" s="105">
        <v>1294</v>
      </c>
    </row>
    <row r="554" spans="1:1" x14ac:dyDescent="0.25">
      <c r="A554" s="105">
        <v>1295</v>
      </c>
    </row>
    <row r="555" spans="1:1" x14ac:dyDescent="0.25">
      <c r="A555" s="105">
        <v>1296</v>
      </c>
    </row>
    <row r="556" spans="1:1" x14ac:dyDescent="0.25">
      <c r="A556" s="105">
        <v>1297</v>
      </c>
    </row>
    <row r="557" spans="1:1" x14ac:dyDescent="0.25">
      <c r="A557" s="105">
        <v>1298</v>
      </c>
    </row>
    <row r="558" spans="1:1" x14ac:dyDescent="0.25">
      <c r="A558" s="105">
        <v>1299</v>
      </c>
    </row>
    <row r="559" spans="1:1" x14ac:dyDescent="0.25">
      <c r="A559" s="105">
        <v>1301</v>
      </c>
    </row>
    <row r="560" spans="1:1" x14ac:dyDescent="0.25">
      <c r="A560" s="105">
        <v>1304</v>
      </c>
    </row>
    <row r="561" spans="1:1" x14ac:dyDescent="0.25">
      <c r="A561" s="105">
        <v>1306</v>
      </c>
    </row>
    <row r="562" spans="1:1" x14ac:dyDescent="0.25">
      <c r="A562" s="105">
        <v>1307</v>
      </c>
    </row>
    <row r="563" spans="1:1" x14ac:dyDescent="0.25">
      <c r="A563" s="105">
        <v>1308</v>
      </c>
    </row>
    <row r="564" spans="1:1" x14ac:dyDescent="0.25">
      <c r="A564" s="105">
        <v>1309</v>
      </c>
    </row>
    <row r="565" spans="1:1" x14ac:dyDescent="0.25">
      <c r="A565" s="105">
        <v>1310</v>
      </c>
    </row>
    <row r="566" spans="1:1" x14ac:dyDescent="0.25">
      <c r="A566" s="105">
        <v>1311</v>
      </c>
    </row>
    <row r="567" spans="1:1" x14ac:dyDescent="0.25">
      <c r="A567" s="105">
        <v>1313</v>
      </c>
    </row>
    <row r="568" spans="1:1" x14ac:dyDescent="0.25">
      <c r="A568" s="105">
        <v>1314</v>
      </c>
    </row>
    <row r="569" spans="1:1" x14ac:dyDescent="0.25">
      <c r="A569" s="105">
        <v>1315</v>
      </c>
    </row>
    <row r="570" spans="1:1" x14ac:dyDescent="0.25">
      <c r="A570" s="105">
        <v>1316</v>
      </c>
    </row>
    <row r="571" spans="1:1" x14ac:dyDescent="0.25">
      <c r="A571" s="105">
        <v>1317</v>
      </c>
    </row>
    <row r="572" spans="1:1" x14ac:dyDescent="0.25">
      <c r="A572" s="105">
        <v>1318</v>
      </c>
    </row>
    <row r="573" spans="1:1" x14ac:dyDescent="0.25">
      <c r="A573" s="105">
        <v>1321</v>
      </c>
    </row>
    <row r="574" spans="1:1" x14ac:dyDescent="0.25">
      <c r="A574" s="105">
        <v>1322</v>
      </c>
    </row>
    <row r="575" spans="1:1" x14ac:dyDescent="0.25">
      <c r="A575" s="105">
        <v>1323</v>
      </c>
    </row>
    <row r="576" spans="1:1" x14ac:dyDescent="0.25">
      <c r="A576" s="105">
        <v>1324</v>
      </c>
    </row>
    <row r="577" spans="1:1" x14ac:dyDescent="0.25">
      <c r="A577" s="105">
        <v>1325</v>
      </c>
    </row>
    <row r="578" spans="1:1" x14ac:dyDescent="0.25">
      <c r="A578" s="105">
        <v>1326</v>
      </c>
    </row>
    <row r="579" spans="1:1" x14ac:dyDescent="0.25">
      <c r="A579" s="105">
        <v>1327</v>
      </c>
    </row>
    <row r="580" spans="1:1" x14ac:dyDescent="0.25">
      <c r="A580" s="105">
        <v>1328</v>
      </c>
    </row>
    <row r="581" spans="1:1" x14ac:dyDescent="0.25">
      <c r="A581" s="105">
        <v>1349</v>
      </c>
    </row>
    <row r="582" spans="1:1" x14ac:dyDescent="0.25">
      <c r="A582" s="105">
        <v>1352</v>
      </c>
    </row>
    <row r="583" spans="1:1" x14ac:dyDescent="0.25">
      <c r="A583" s="105">
        <v>1353</v>
      </c>
    </row>
    <row r="584" spans="1:1" x14ac:dyDescent="0.25">
      <c r="A584" s="105">
        <v>1354</v>
      </c>
    </row>
    <row r="585" spans="1:1" x14ac:dyDescent="0.25">
      <c r="A585" s="105">
        <v>1355</v>
      </c>
    </row>
    <row r="586" spans="1:1" x14ac:dyDescent="0.25">
      <c r="A586" s="105">
        <v>1356</v>
      </c>
    </row>
    <row r="587" spans="1:1" x14ac:dyDescent="0.25">
      <c r="A587" s="105">
        <v>1357</v>
      </c>
    </row>
    <row r="588" spans="1:1" x14ac:dyDescent="0.25">
      <c r="A588" s="105">
        <v>1360</v>
      </c>
    </row>
    <row r="589" spans="1:1" x14ac:dyDescent="0.25">
      <c r="A589" s="105">
        <v>1361</v>
      </c>
    </row>
    <row r="590" spans="1:1" x14ac:dyDescent="0.25">
      <c r="A590" s="105">
        <v>1364</v>
      </c>
    </row>
    <row r="591" spans="1:1" x14ac:dyDescent="0.25">
      <c r="A591" s="105">
        <v>1365</v>
      </c>
    </row>
    <row r="592" spans="1:1" x14ac:dyDescent="0.25">
      <c r="A592" s="105">
        <v>1366</v>
      </c>
    </row>
    <row r="593" spans="1:1" x14ac:dyDescent="0.25">
      <c r="A593" s="105">
        <v>1379</v>
      </c>
    </row>
    <row r="594" spans="1:1" x14ac:dyDescent="0.25">
      <c r="A594" s="105">
        <v>1380</v>
      </c>
    </row>
    <row r="595" spans="1:1" x14ac:dyDescent="0.25">
      <c r="A595" s="105">
        <v>1381</v>
      </c>
    </row>
    <row r="596" spans="1:1" x14ac:dyDescent="0.25">
      <c r="A596" s="105">
        <v>1386</v>
      </c>
    </row>
    <row r="597" spans="1:1" x14ac:dyDescent="0.25">
      <c r="A597" s="105">
        <v>1387</v>
      </c>
    </row>
    <row r="598" spans="1:1" x14ac:dyDescent="0.25">
      <c r="A598" s="105">
        <v>1388</v>
      </c>
    </row>
    <row r="599" spans="1:1" x14ac:dyDescent="0.25">
      <c r="A599" s="105">
        <v>1389</v>
      </c>
    </row>
    <row r="600" spans="1:1" x14ac:dyDescent="0.25">
      <c r="A600" s="105">
        <v>1390</v>
      </c>
    </row>
    <row r="601" spans="1:1" x14ac:dyDescent="0.25">
      <c r="A601" s="105">
        <v>1394</v>
      </c>
    </row>
    <row r="602" spans="1:1" x14ac:dyDescent="0.25">
      <c r="A602" s="105">
        <v>1405</v>
      </c>
    </row>
    <row r="603" spans="1:1" x14ac:dyDescent="0.25">
      <c r="A603" s="105">
        <v>1406</v>
      </c>
    </row>
    <row r="604" spans="1:1" x14ac:dyDescent="0.25">
      <c r="A604" s="105">
        <v>1407</v>
      </c>
    </row>
    <row r="605" spans="1:1" x14ac:dyDescent="0.25">
      <c r="A605" s="105">
        <v>1408</v>
      </c>
    </row>
    <row r="606" spans="1:1" x14ac:dyDescent="0.25">
      <c r="A606" s="105">
        <v>1413</v>
      </c>
    </row>
    <row r="607" spans="1:1" x14ac:dyDescent="0.25">
      <c r="A607" s="105">
        <v>1420</v>
      </c>
    </row>
    <row r="608" spans="1:1" x14ac:dyDescent="0.25">
      <c r="A608" s="105">
        <v>1421</v>
      </c>
    </row>
    <row r="609" spans="1:1" x14ac:dyDescent="0.25">
      <c r="A609" s="105">
        <v>1422</v>
      </c>
    </row>
    <row r="610" spans="1:1" x14ac:dyDescent="0.25">
      <c r="A610" s="105">
        <v>1423</v>
      </c>
    </row>
    <row r="611" spans="1:1" x14ac:dyDescent="0.25">
      <c r="A611" s="105">
        <v>1424</v>
      </c>
    </row>
    <row r="612" spans="1:1" x14ac:dyDescent="0.25">
      <c r="A612" s="105">
        <v>1427</v>
      </c>
    </row>
    <row r="613" spans="1:1" x14ac:dyDescent="0.25">
      <c r="A613" s="105">
        <v>1428</v>
      </c>
    </row>
    <row r="614" spans="1:1" x14ac:dyDescent="0.25">
      <c r="A614" s="105">
        <v>1429</v>
      </c>
    </row>
    <row r="615" spans="1:1" x14ac:dyDescent="0.25">
      <c r="A615" s="105">
        <v>1432</v>
      </c>
    </row>
    <row r="616" spans="1:1" x14ac:dyDescent="0.25">
      <c r="A616" s="105">
        <v>1433</v>
      </c>
    </row>
    <row r="617" spans="1:1" x14ac:dyDescent="0.25">
      <c r="A617" s="105">
        <v>1434</v>
      </c>
    </row>
    <row r="618" spans="1:1" x14ac:dyDescent="0.25">
      <c r="A618" s="105">
        <v>1439</v>
      </c>
    </row>
    <row r="619" spans="1:1" x14ac:dyDescent="0.25">
      <c r="A619" s="105">
        <v>1440</v>
      </c>
    </row>
    <row r="620" spans="1:1" x14ac:dyDescent="0.25">
      <c r="A620" s="105">
        <v>1444</v>
      </c>
    </row>
    <row r="621" spans="1:1" x14ac:dyDescent="0.25">
      <c r="A621" s="105">
        <v>1447</v>
      </c>
    </row>
    <row r="622" spans="1:1" x14ac:dyDescent="0.25">
      <c r="A622" s="105">
        <v>1454</v>
      </c>
    </row>
    <row r="623" spans="1:1" x14ac:dyDescent="0.25">
      <c r="A623" s="105">
        <v>1477</v>
      </c>
    </row>
    <row r="624" spans="1:1" x14ac:dyDescent="0.25">
      <c r="A624" s="105">
        <v>1480</v>
      </c>
    </row>
    <row r="625" spans="1:1" x14ac:dyDescent="0.25">
      <c r="A625" s="105">
        <v>1481</v>
      </c>
    </row>
    <row r="626" spans="1:1" x14ac:dyDescent="0.25">
      <c r="A626" s="105">
        <v>1484</v>
      </c>
    </row>
    <row r="627" spans="1:1" x14ac:dyDescent="0.25">
      <c r="A627" s="105">
        <v>1485</v>
      </c>
    </row>
    <row r="628" spans="1:1" x14ac:dyDescent="0.25">
      <c r="A628" s="105">
        <v>1486</v>
      </c>
    </row>
    <row r="629" spans="1:1" x14ac:dyDescent="0.25">
      <c r="A629" s="105">
        <v>1491</v>
      </c>
    </row>
    <row r="630" spans="1:1" x14ac:dyDescent="0.25">
      <c r="A630" s="105">
        <v>1494</v>
      </c>
    </row>
    <row r="631" spans="1:1" x14ac:dyDescent="0.25">
      <c r="A631" s="105">
        <v>1495</v>
      </c>
    </row>
    <row r="632" spans="1:1" x14ac:dyDescent="0.25">
      <c r="A632" s="105">
        <v>1496</v>
      </c>
    </row>
    <row r="633" spans="1:1" x14ac:dyDescent="0.25">
      <c r="A633" s="105">
        <v>1514</v>
      </c>
    </row>
    <row r="634" spans="1:1" x14ac:dyDescent="0.25">
      <c r="A634" s="105">
        <v>1515</v>
      </c>
    </row>
    <row r="635" spans="1:1" x14ac:dyDescent="0.25">
      <c r="A635" s="105">
        <v>1516</v>
      </c>
    </row>
    <row r="636" spans="1:1" x14ac:dyDescent="0.25">
      <c r="A636" s="105">
        <v>1517</v>
      </c>
    </row>
    <row r="637" spans="1:1" x14ac:dyDescent="0.25">
      <c r="A637" s="105">
        <v>1518</v>
      </c>
    </row>
    <row r="638" spans="1:1" x14ac:dyDescent="0.25">
      <c r="A638" s="105">
        <v>1519</v>
      </c>
    </row>
    <row r="639" spans="1:1" x14ac:dyDescent="0.25">
      <c r="A639" s="105">
        <v>1520</v>
      </c>
    </row>
    <row r="640" spans="1:1" x14ac:dyDescent="0.25">
      <c r="A640" s="105">
        <v>1521</v>
      </c>
    </row>
    <row r="641" spans="1:1" x14ac:dyDescent="0.25">
      <c r="A641" s="105">
        <v>1522</v>
      </c>
    </row>
    <row r="642" spans="1:1" x14ac:dyDescent="0.25">
      <c r="A642" s="105">
        <v>1523</v>
      </c>
    </row>
    <row r="643" spans="1:1" x14ac:dyDescent="0.25">
      <c r="A643" s="105">
        <v>1524</v>
      </c>
    </row>
    <row r="644" spans="1:1" x14ac:dyDescent="0.25">
      <c r="A644" s="105">
        <v>1525</v>
      </c>
    </row>
    <row r="645" spans="1:1" x14ac:dyDescent="0.25">
      <c r="A645" s="105">
        <v>1526</v>
      </c>
    </row>
    <row r="646" spans="1:1" x14ac:dyDescent="0.25">
      <c r="A646" s="105">
        <v>1527</v>
      </c>
    </row>
    <row r="647" spans="1:1" x14ac:dyDescent="0.25">
      <c r="A647" s="105">
        <v>1528</v>
      </c>
    </row>
    <row r="648" spans="1:1" x14ac:dyDescent="0.25">
      <c r="A648" s="105">
        <v>1529</v>
      </c>
    </row>
    <row r="649" spans="1:1" x14ac:dyDescent="0.25">
      <c r="A649" s="105">
        <v>1530</v>
      </c>
    </row>
    <row r="650" spans="1:1" x14ac:dyDescent="0.25">
      <c r="A650" s="105">
        <v>1531</v>
      </c>
    </row>
    <row r="651" spans="1:1" x14ac:dyDescent="0.25">
      <c r="A651" s="105">
        <v>1532</v>
      </c>
    </row>
    <row r="652" spans="1:1" x14ac:dyDescent="0.25">
      <c r="A652" s="105">
        <v>1533</v>
      </c>
    </row>
    <row r="653" spans="1:1" x14ac:dyDescent="0.25">
      <c r="A653" s="105">
        <v>1534</v>
      </c>
    </row>
    <row r="654" spans="1:1" x14ac:dyDescent="0.25">
      <c r="A654" s="105">
        <v>1535</v>
      </c>
    </row>
    <row r="655" spans="1:1" x14ac:dyDescent="0.25">
      <c r="A655" s="105">
        <v>1536</v>
      </c>
    </row>
    <row r="656" spans="1:1" x14ac:dyDescent="0.25">
      <c r="A656" s="105">
        <v>1537</v>
      </c>
    </row>
    <row r="657" spans="1:1" x14ac:dyDescent="0.25">
      <c r="A657" s="105">
        <v>1538</v>
      </c>
    </row>
    <row r="658" spans="1:1" x14ac:dyDescent="0.25">
      <c r="A658" s="105">
        <v>1539</v>
      </c>
    </row>
    <row r="659" spans="1:1" x14ac:dyDescent="0.25">
      <c r="A659" s="105">
        <v>1540</v>
      </c>
    </row>
    <row r="660" spans="1:1" x14ac:dyDescent="0.25">
      <c r="A660" s="105">
        <v>1541</v>
      </c>
    </row>
    <row r="661" spans="1:1" x14ac:dyDescent="0.25">
      <c r="A661" s="105">
        <v>1542</v>
      </c>
    </row>
    <row r="662" spans="1:1" x14ac:dyDescent="0.25">
      <c r="A662" s="105">
        <v>1543</v>
      </c>
    </row>
    <row r="663" spans="1:1" x14ac:dyDescent="0.25">
      <c r="A663" s="105">
        <v>1544</v>
      </c>
    </row>
    <row r="664" spans="1:1" x14ac:dyDescent="0.25">
      <c r="A664" s="105">
        <v>1545</v>
      </c>
    </row>
    <row r="665" spans="1:1" x14ac:dyDescent="0.25">
      <c r="A665" s="105">
        <v>1546</v>
      </c>
    </row>
    <row r="666" spans="1:1" x14ac:dyDescent="0.25">
      <c r="A666" s="105">
        <v>1548</v>
      </c>
    </row>
    <row r="667" spans="1:1" x14ac:dyDescent="0.25">
      <c r="A667" s="105">
        <v>1549</v>
      </c>
    </row>
    <row r="668" spans="1:1" x14ac:dyDescent="0.25">
      <c r="A668" s="105">
        <v>1550</v>
      </c>
    </row>
    <row r="669" spans="1:1" x14ac:dyDescent="0.25">
      <c r="A669" s="105">
        <v>1551</v>
      </c>
    </row>
    <row r="670" spans="1:1" x14ac:dyDescent="0.25">
      <c r="A670" s="105">
        <v>1552</v>
      </c>
    </row>
    <row r="671" spans="1:1" x14ac:dyDescent="0.25">
      <c r="A671" s="105">
        <v>1553</v>
      </c>
    </row>
    <row r="672" spans="1:1" x14ac:dyDescent="0.25">
      <c r="A672" s="105">
        <v>1554</v>
      </c>
    </row>
    <row r="673" spans="1:1" x14ac:dyDescent="0.25">
      <c r="A673" s="105">
        <v>1556</v>
      </c>
    </row>
    <row r="674" spans="1:1" x14ac:dyDescent="0.25">
      <c r="A674" s="105">
        <v>1557</v>
      </c>
    </row>
    <row r="675" spans="1:1" x14ac:dyDescent="0.25">
      <c r="A675" s="105">
        <v>1558</v>
      </c>
    </row>
    <row r="676" spans="1:1" x14ac:dyDescent="0.25">
      <c r="A676" s="105">
        <v>1559</v>
      </c>
    </row>
    <row r="677" spans="1:1" x14ac:dyDescent="0.25">
      <c r="A677" s="105">
        <v>1560</v>
      </c>
    </row>
    <row r="678" spans="1:1" x14ac:dyDescent="0.25">
      <c r="A678" s="105">
        <v>1561</v>
      </c>
    </row>
    <row r="679" spans="1:1" x14ac:dyDescent="0.25">
      <c r="A679" s="105">
        <v>1562</v>
      </c>
    </row>
    <row r="680" spans="1:1" x14ac:dyDescent="0.25">
      <c r="A680" s="105">
        <v>1563</v>
      </c>
    </row>
    <row r="681" spans="1:1" x14ac:dyDescent="0.25">
      <c r="A681" s="105">
        <v>1569</v>
      </c>
    </row>
    <row r="682" spans="1:1" x14ac:dyDescent="0.25">
      <c r="A682" s="105">
        <v>1570</v>
      </c>
    </row>
    <row r="683" spans="1:1" x14ac:dyDescent="0.25">
      <c r="A683" s="105">
        <v>1572</v>
      </c>
    </row>
    <row r="684" spans="1:1" x14ac:dyDescent="0.25">
      <c r="A684" s="105">
        <v>1573</v>
      </c>
    </row>
    <row r="685" spans="1:1" x14ac:dyDescent="0.25">
      <c r="A685" s="105">
        <v>1578</v>
      </c>
    </row>
    <row r="686" spans="1:1" x14ac:dyDescent="0.25">
      <c r="A686" s="105">
        <v>1579</v>
      </c>
    </row>
    <row r="687" spans="1:1" x14ac:dyDescent="0.25">
      <c r="A687" s="105">
        <v>1580</v>
      </c>
    </row>
    <row r="688" spans="1:1" x14ac:dyDescent="0.25">
      <c r="A688" s="105">
        <v>1581</v>
      </c>
    </row>
    <row r="689" spans="1:1" x14ac:dyDescent="0.25">
      <c r="A689" s="105">
        <v>1582</v>
      </c>
    </row>
    <row r="690" spans="1:1" x14ac:dyDescent="0.25">
      <c r="A690" s="105">
        <v>1583</v>
      </c>
    </row>
    <row r="691" spans="1:1" x14ac:dyDescent="0.25">
      <c r="A691" s="105">
        <v>1584</v>
      </c>
    </row>
    <row r="692" spans="1:1" x14ac:dyDescent="0.25">
      <c r="A692" s="105">
        <v>1585</v>
      </c>
    </row>
    <row r="693" spans="1:1" x14ac:dyDescent="0.25">
      <c r="A693" s="105">
        <v>1586</v>
      </c>
    </row>
    <row r="694" spans="1:1" x14ac:dyDescent="0.25">
      <c r="A694" s="105">
        <v>1587</v>
      </c>
    </row>
    <row r="695" spans="1:1" x14ac:dyDescent="0.25">
      <c r="A695" s="105">
        <v>1589</v>
      </c>
    </row>
    <row r="696" spans="1:1" x14ac:dyDescent="0.25">
      <c r="A696" s="105">
        <v>1590</v>
      </c>
    </row>
    <row r="697" spans="1:1" x14ac:dyDescent="0.25">
      <c r="A697" s="105">
        <v>1596</v>
      </c>
    </row>
    <row r="698" spans="1:1" x14ac:dyDescent="0.25">
      <c r="A698" s="105">
        <v>1597</v>
      </c>
    </row>
    <row r="699" spans="1:1" x14ac:dyDescent="0.25">
      <c r="A699" s="105">
        <v>1598</v>
      </c>
    </row>
    <row r="700" spans="1:1" x14ac:dyDescent="0.25">
      <c r="A700" s="105">
        <v>1600</v>
      </c>
    </row>
    <row r="701" spans="1:1" x14ac:dyDescent="0.25">
      <c r="A701" s="105">
        <v>1602</v>
      </c>
    </row>
    <row r="702" spans="1:1" x14ac:dyDescent="0.25">
      <c r="A702" s="105">
        <v>1603</v>
      </c>
    </row>
    <row r="703" spans="1:1" x14ac:dyDescent="0.25">
      <c r="A703" s="105">
        <v>1613</v>
      </c>
    </row>
    <row r="704" spans="1:1" x14ac:dyDescent="0.25">
      <c r="A704" s="105">
        <v>1614</v>
      </c>
    </row>
    <row r="705" spans="1:1" x14ac:dyDescent="0.25">
      <c r="A705" s="105">
        <v>1615</v>
      </c>
    </row>
    <row r="706" spans="1:1" x14ac:dyDescent="0.25">
      <c r="A706" s="105">
        <v>1616</v>
      </c>
    </row>
    <row r="707" spans="1:1" x14ac:dyDescent="0.25">
      <c r="A707" s="105">
        <v>1617</v>
      </c>
    </row>
    <row r="708" spans="1:1" x14ac:dyDescent="0.25">
      <c r="A708" s="105">
        <v>1618</v>
      </c>
    </row>
    <row r="709" spans="1:1" x14ac:dyDescent="0.25">
      <c r="A709" s="105">
        <v>1619</v>
      </c>
    </row>
    <row r="710" spans="1:1" x14ac:dyDescent="0.25">
      <c r="A710" s="105">
        <v>1620</v>
      </c>
    </row>
    <row r="711" spans="1:1" x14ac:dyDescent="0.25">
      <c r="A711" s="105">
        <v>1621</v>
      </c>
    </row>
    <row r="712" spans="1:1" x14ac:dyDescent="0.25">
      <c r="A712" s="105">
        <v>1622</v>
      </c>
    </row>
    <row r="713" spans="1:1" x14ac:dyDescent="0.25">
      <c r="A713" s="105">
        <v>1623</v>
      </c>
    </row>
    <row r="714" spans="1:1" x14ac:dyDescent="0.25">
      <c r="A714" s="105">
        <v>1624</v>
      </c>
    </row>
    <row r="715" spans="1:1" x14ac:dyDescent="0.25">
      <c r="A715" s="105">
        <v>1625</v>
      </c>
    </row>
    <row r="716" spans="1:1" x14ac:dyDescent="0.25">
      <c r="A716" s="105">
        <v>1626</v>
      </c>
    </row>
    <row r="717" spans="1:1" x14ac:dyDescent="0.25">
      <c r="A717" s="105">
        <v>1627</v>
      </c>
    </row>
    <row r="718" spans="1:1" x14ac:dyDescent="0.25">
      <c r="A718" s="105">
        <v>1628</v>
      </c>
    </row>
    <row r="719" spans="1:1" x14ac:dyDescent="0.25">
      <c r="A719" s="105">
        <v>1629</v>
      </c>
    </row>
    <row r="720" spans="1:1" x14ac:dyDescent="0.25">
      <c r="A720" s="105">
        <v>1631</v>
      </c>
    </row>
    <row r="721" spans="1:1" x14ac:dyDescent="0.25">
      <c r="A721" s="105">
        <v>1632</v>
      </c>
    </row>
    <row r="722" spans="1:1" x14ac:dyDescent="0.25">
      <c r="A722" s="105">
        <v>1636</v>
      </c>
    </row>
    <row r="723" spans="1:1" x14ac:dyDescent="0.25">
      <c r="A723" s="105">
        <v>1643</v>
      </c>
    </row>
    <row r="724" spans="1:1" x14ac:dyDescent="0.25">
      <c r="A724" s="105">
        <v>1644</v>
      </c>
    </row>
    <row r="725" spans="1:1" x14ac:dyDescent="0.25">
      <c r="A725" s="105">
        <v>1645</v>
      </c>
    </row>
    <row r="726" spans="1:1" x14ac:dyDescent="0.25">
      <c r="A726" s="105">
        <v>1646</v>
      </c>
    </row>
    <row r="727" spans="1:1" x14ac:dyDescent="0.25">
      <c r="A727" s="105">
        <v>1647</v>
      </c>
    </row>
    <row r="728" spans="1:1" x14ac:dyDescent="0.25">
      <c r="A728" s="105">
        <v>1648</v>
      </c>
    </row>
    <row r="729" spans="1:1" x14ac:dyDescent="0.25">
      <c r="A729" s="105">
        <v>1649</v>
      </c>
    </row>
    <row r="730" spans="1:1" x14ac:dyDescent="0.25">
      <c r="A730" s="105">
        <v>1650</v>
      </c>
    </row>
    <row r="731" spans="1:1" x14ac:dyDescent="0.25">
      <c r="A731" s="105">
        <v>1651</v>
      </c>
    </row>
    <row r="732" spans="1:1" x14ac:dyDescent="0.25">
      <c r="A732" s="105">
        <v>1684</v>
      </c>
    </row>
    <row r="733" spans="1:1" x14ac:dyDescent="0.25">
      <c r="A733" s="105">
        <v>1685</v>
      </c>
    </row>
    <row r="734" spans="1:1" x14ac:dyDescent="0.25">
      <c r="A734" s="105">
        <v>1686</v>
      </c>
    </row>
    <row r="735" spans="1:1" x14ac:dyDescent="0.25">
      <c r="A735" s="105">
        <v>1690</v>
      </c>
    </row>
    <row r="736" spans="1:1" x14ac:dyDescent="0.25">
      <c r="A736" s="105">
        <v>1691</v>
      </c>
    </row>
    <row r="737" spans="1:1" x14ac:dyDescent="0.25">
      <c r="A737" s="105">
        <v>1692</v>
      </c>
    </row>
    <row r="738" spans="1:1" x14ac:dyDescent="0.25">
      <c r="A738" s="105">
        <v>1693</v>
      </c>
    </row>
    <row r="739" spans="1:1" x14ac:dyDescent="0.25">
      <c r="A739" s="105">
        <v>1694</v>
      </c>
    </row>
    <row r="740" spans="1:1" x14ac:dyDescent="0.25">
      <c r="A740" s="105">
        <v>1695</v>
      </c>
    </row>
    <row r="741" spans="1:1" x14ac:dyDescent="0.25">
      <c r="A741" s="105">
        <v>1696</v>
      </c>
    </row>
    <row r="742" spans="1:1" x14ac:dyDescent="0.25">
      <c r="A742" s="105">
        <v>1697</v>
      </c>
    </row>
    <row r="743" spans="1:1" x14ac:dyDescent="0.25">
      <c r="A743" s="105">
        <v>1698</v>
      </c>
    </row>
    <row r="744" spans="1:1" x14ac:dyDescent="0.25">
      <c r="A744" s="105">
        <v>1699</v>
      </c>
    </row>
    <row r="745" spans="1:1" x14ac:dyDescent="0.25">
      <c r="A745" s="105">
        <v>1700</v>
      </c>
    </row>
    <row r="746" spans="1:1" x14ac:dyDescent="0.25">
      <c r="A746" s="105">
        <v>1701</v>
      </c>
    </row>
    <row r="747" spans="1:1" x14ac:dyDescent="0.25">
      <c r="A747" s="105">
        <v>1702</v>
      </c>
    </row>
    <row r="748" spans="1:1" x14ac:dyDescent="0.25">
      <c r="A748" s="105">
        <v>1703</v>
      </c>
    </row>
    <row r="749" spans="1:1" x14ac:dyDescent="0.25">
      <c r="A749" s="105">
        <v>1704</v>
      </c>
    </row>
    <row r="750" spans="1:1" x14ac:dyDescent="0.25">
      <c r="A750" s="105">
        <v>1705</v>
      </c>
    </row>
    <row r="751" spans="1:1" x14ac:dyDescent="0.25">
      <c r="A751" s="105">
        <v>1706</v>
      </c>
    </row>
    <row r="752" spans="1:1" x14ac:dyDescent="0.25">
      <c r="A752" s="105">
        <v>1707</v>
      </c>
    </row>
    <row r="753" spans="1:1" x14ac:dyDescent="0.25">
      <c r="A753" s="105">
        <v>1708</v>
      </c>
    </row>
    <row r="754" spans="1:1" x14ac:dyDescent="0.25">
      <c r="A754" s="105">
        <v>1709</v>
      </c>
    </row>
    <row r="755" spans="1:1" x14ac:dyDescent="0.25">
      <c r="A755" s="105">
        <v>1710</v>
      </c>
    </row>
    <row r="756" spans="1:1" x14ac:dyDescent="0.25">
      <c r="A756" s="105">
        <v>1711</v>
      </c>
    </row>
    <row r="757" spans="1:1" x14ac:dyDescent="0.25">
      <c r="A757" s="105">
        <v>1712</v>
      </c>
    </row>
    <row r="758" spans="1:1" x14ac:dyDescent="0.25">
      <c r="A758" s="105">
        <v>1713</v>
      </c>
    </row>
    <row r="759" spans="1:1" x14ac:dyDescent="0.25">
      <c r="A759" s="105">
        <v>1714</v>
      </c>
    </row>
    <row r="760" spans="1:1" x14ac:dyDescent="0.25">
      <c r="A760" s="105">
        <v>1715</v>
      </c>
    </row>
    <row r="761" spans="1:1" x14ac:dyDescent="0.25">
      <c r="A761" s="105">
        <v>1716</v>
      </c>
    </row>
    <row r="762" spans="1:1" x14ac:dyDescent="0.25">
      <c r="A762" s="105">
        <v>1717</v>
      </c>
    </row>
    <row r="763" spans="1:1" x14ac:dyDescent="0.25">
      <c r="A763" s="105">
        <v>1718</v>
      </c>
    </row>
    <row r="764" spans="1:1" x14ac:dyDescent="0.25">
      <c r="A764" s="105">
        <v>1719</v>
      </c>
    </row>
    <row r="765" spans="1:1" x14ac:dyDescent="0.25">
      <c r="A765" s="105">
        <v>1720</v>
      </c>
    </row>
    <row r="766" spans="1:1" x14ac:dyDescent="0.25">
      <c r="A766" s="105">
        <v>1721</v>
      </c>
    </row>
    <row r="767" spans="1:1" x14ac:dyDescent="0.25">
      <c r="A767" s="105">
        <v>1722</v>
      </c>
    </row>
    <row r="768" spans="1:1" x14ac:dyDescent="0.25">
      <c r="A768" s="105">
        <v>1737</v>
      </c>
    </row>
    <row r="769" spans="1:1" x14ac:dyDescent="0.25">
      <c r="A769" s="105">
        <v>1738</v>
      </c>
    </row>
    <row r="770" spans="1:1" x14ac:dyDescent="0.25">
      <c r="A770" s="105">
        <v>1739</v>
      </c>
    </row>
    <row r="771" spans="1:1" x14ac:dyDescent="0.25">
      <c r="A771" s="105">
        <v>1740</v>
      </c>
    </row>
    <row r="772" spans="1:1" x14ac:dyDescent="0.25">
      <c r="A772" s="105">
        <v>1749</v>
      </c>
    </row>
    <row r="773" spans="1:1" x14ac:dyDescent="0.25">
      <c r="A773" s="105">
        <v>1750</v>
      </c>
    </row>
    <row r="774" spans="1:1" x14ac:dyDescent="0.25">
      <c r="A774" s="105">
        <v>1751</v>
      </c>
    </row>
    <row r="775" spans="1:1" x14ac:dyDescent="0.25">
      <c r="A775" s="105">
        <v>1752</v>
      </c>
    </row>
    <row r="776" spans="1:1" x14ac:dyDescent="0.25">
      <c r="A776" s="105">
        <v>1754</v>
      </c>
    </row>
    <row r="777" spans="1:1" x14ac:dyDescent="0.25">
      <c r="A777" s="105">
        <v>1755</v>
      </c>
    </row>
    <row r="778" spans="1:1" x14ac:dyDescent="0.25">
      <c r="A778" s="105">
        <v>1756</v>
      </c>
    </row>
    <row r="779" spans="1:1" x14ac:dyDescent="0.25">
      <c r="A779" s="105">
        <v>1757</v>
      </c>
    </row>
    <row r="780" spans="1:1" x14ac:dyDescent="0.25">
      <c r="A780" s="105">
        <v>1759</v>
      </c>
    </row>
    <row r="781" spans="1:1" x14ac:dyDescent="0.25">
      <c r="A781" s="105">
        <v>1760</v>
      </c>
    </row>
    <row r="782" spans="1:1" x14ac:dyDescent="0.25">
      <c r="A782" s="105">
        <v>1761</v>
      </c>
    </row>
    <row r="783" spans="1:1" x14ac:dyDescent="0.25">
      <c r="A783" s="105">
        <v>1762</v>
      </c>
    </row>
    <row r="784" spans="1:1" x14ac:dyDescent="0.25">
      <c r="A784" s="105">
        <v>1763</v>
      </c>
    </row>
    <row r="785" spans="1:1" x14ac:dyDescent="0.25">
      <c r="A785" s="105">
        <v>1764</v>
      </c>
    </row>
    <row r="786" spans="1:1" x14ac:dyDescent="0.25">
      <c r="A786" s="105">
        <v>1765</v>
      </c>
    </row>
    <row r="787" spans="1:1" x14ac:dyDescent="0.25">
      <c r="A787" s="105">
        <v>1766</v>
      </c>
    </row>
    <row r="788" spans="1:1" x14ac:dyDescent="0.25">
      <c r="A788" s="105">
        <v>1767</v>
      </c>
    </row>
    <row r="789" spans="1:1" x14ac:dyDescent="0.25">
      <c r="A789" s="105">
        <v>1768</v>
      </c>
    </row>
    <row r="790" spans="1:1" x14ac:dyDescent="0.25">
      <c r="A790" s="105">
        <v>1769</v>
      </c>
    </row>
    <row r="791" spans="1:1" x14ac:dyDescent="0.25">
      <c r="A791" s="105">
        <v>1826</v>
      </c>
    </row>
    <row r="792" spans="1:1" x14ac:dyDescent="0.25">
      <c r="A792" s="105">
        <v>1827</v>
      </c>
    </row>
    <row r="793" spans="1:1" x14ac:dyDescent="0.25">
      <c r="A793" s="105">
        <v>1828</v>
      </c>
    </row>
    <row r="794" spans="1:1" x14ac:dyDescent="0.25">
      <c r="A794" s="105">
        <v>1831</v>
      </c>
    </row>
    <row r="795" spans="1:1" x14ac:dyDescent="0.25">
      <c r="A795" s="105">
        <v>1833</v>
      </c>
    </row>
    <row r="796" spans="1:1" x14ac:dyDescent="0.25">
      <c r="A796" s="105">
        <v>1834</v>
      </c>
    </row>
    <row r="797" spans="1:1" x14ac:dyDescent="0.25">
      <c r="A797" s="105">
        <v>1835</v>
      </c>
    </row>
    <row r="798" spans="1:1" x14ac:dyDescent="0.25">
      <c r="A798" s="105">
        <v>1836</v>
      </c>
    </row>
    <row r="799" spans="1:1" x14ac:dyDescent="0.25">
      <c r="A799" s="105">
        <v>1837</v>
      </c>
    </row>
    <row r="800" spans="1:1" x14ac:dyDescent="0.25">
      <c r="A800" s="105">
        <v>1838</v>
      </c>
    </row>
    <row r="801" spans="1:1" x14ac:dyDescent="0.25">
      <c r="A801" s="105">
        <v>1839</v>
      </c>
    </row>
    <row r="802" spans="1:1" x14ac:dyDescent="0.25">
      <c r="A802" s="105">
        <v>1840</v>
      </c>
    </row>
    <row r="803" spans="1:1" x14ac:dyDescent="0.25">
      <c r="A803" s="105">
        <v>1841</v>
      </c>
    </row>
    <row r="804" spans="1:1" x14ac:dyDescent="0.25">
      <c r="A804" s="105">
        <v>1842</v>
      </c>
    </row>
    <row r="805" spans="1:1" x14ac:dyDescent="0.25">
      <c r="A805" s="105">
        <v>1844</v>
      </c>
    </row>
    <row r="806" spans="1:1" x14ac:dyDescent="0.25">
      <c r="A806" s="105">
        <v>1847</v>
      </c>
    </row>
    <row r="807" spans="1:1" x14ac:dyDescent="0.25">
      <c r="A807" s="105">
        <v>1848</v>
      </c>
    </row>
    <row r="808" spans="1:1" x14ac:dyDescent="0.25">
      <c r="A808" s="105">
        <v>1849</v>
      </c>
    </row>
    <row r="809" spans="1:1" x14ac:dyDescent="0.25">
      <c r="A809" s="105">
        <v>1853</v>
      </c>
    </row>
    <row r="810" spans="1:1" x14ac:dyDescent="0.25">
      <c r="A810" s="105">
        <v>1854</v>
      </c>
    </row>
    <row r="811" spans="1:1" x14ac:dyDescent="0.25">
      <c r="A811" s="105">
        <v>1855</v>
      </c>
    </row>
    <row r="812" spans="1:1" x14ac:dyDescent="0.25">
      <c r="A812" s="105">
        <v>1856</v>
      </c>
    </row>
    <row r="813" spans="1:1" x14ac:dyDescent="0.25">
      <c r="A813" s="105">
        <v>1857</v>
      </c>
    </row>
    <row r="814" spans="1:1" x14ac:dyDescent="0.25">
      <c r="A814" s="105">
        <v>1858</v>
      </c>
    </row>
    <row r="815" spans="1:1" x14ac:dyDescent="0.25">
      <c r="A815" s="105">
        <v>1859</v>
      </c>
    </row>
    <row r="816" spans="1:1" x14ac:dyDescent="0.25">
      <c r="A816" s="105">
        <v>1864</v>
      </c>
    </row>
    <row r="817" spans="1:1" x14ac:dyDescent="0.25">
      <c r="A817" s="105">
        <v>1866</v>
      </c>
    </row>
    <row r="818" spans="1:1" x14ac:dyDescent="0.25">
      <c r="A818" s="105">
        <v>1867</v>
      </c>
    </row>
    <row r="819" spans="1:1" x14ac:dyDescent="0.25">
      <c r="A819" s="105">
        <v>1875</v>
      </c>
    </row>
    <row r="820" spans="1:1" x14ac:dyDescent="0.25">
      <c r="A820" s="105">
        <v>1876</v>
      </c>
    </row>
    <row r="821" spans="1:1" x14ac:dyDescent="0.25">
      <c r="A821" s="105">
        <v>1877</v>
      </c>
    </row>
    <row r="822" spans="1:1" x14ac:dyDescent="0.25">
      <c r="A822" s="105">
        <v>1878</v>
      </c>
    </row>
    <row r="823" spans="1:1" x14ac:dyDescent="0.25">
      <c r="A823" s="105">
        <v>1881</v>
      </c>
    </row>
    <row r="824" spans="1:1" x14ac:dyDescent="0.25">
      <c r="A824" s="105">
        <v>1886</v>
      </c>
    </row>
    <row r="825" spans="1:1" x14ac:dyDescent="0.25">
      <c r="A825" s="105">
        <v>1887</v>
      </c>
    </row>
    <row r="826" spans="1:1" x14ac:dyDescent="0.25">
      <c r="A826" s="105">
        <v>1888</v>
      </c>
    </row>
    <row r="827" spans="1:1" x14ac:dyDescent="0.25">
      <c r="A827" s="105">
        <v>1889</v>
      </c>
    </row>
    <row r="828" spans="1:1" x14ac:dyDescent="0.25">
      <c r="A828" s="105">
        <v>1890</v>
      </c>
    </row>
    <row r="829" spans="1:1" x14ac:dyDescent="0.25">
      <c r="A829" s="105">
        <v>1891</v>
      </c>
    </row>
    <row r="830" spans="1:1" x14ac:dyDescent="0.25">
      <c r="A830" s="105">
        <v>1892</v>
      </c>
    </row>
    <row r="831" spans="1:1" x14ac:dyDescent="0.25">
      <c r="A831" s="105">
        <v>1893</v>
      </c>
    </row>
    <row r="832" spans="1:1" x14ac:dyDescent="0.25">
      <c r="A832" s="105">
        <v>1894</v>
      </c>
    </row>
    <row r="833" spans="1:1" x14ac:dyDescent="0.25">
      <c r="A833" s="105">
        <v>1895</v>
      </c>
    </row>
    <row r="834" spans="1:1" x14ac:dyDescent="0.25">
      <c r="A834" s="105">
        <v>1896</v>
      </c>
    </row>
    <row r="835" spans="1:1" x14ac:dyDescent="0.25">
      <c r="A835" s="105">
        <v>1897</v>
      </c>
    </row>
    <row r="836" spans="1:1" x14ac:dyDescent="0.25">
      <c r="A836" s="105">
        <v>1908</v>
      </c>
    </row>
    <row r="837" spans="1:1" x14ac:dyDescent="0.25">
      <c r="A837" s="105">
        <v>1911</v>
      </c>
    </row>
    <row r="838" spans="1:1" x14ac:dyDescent="0.25">
      <c r="A838" s="105">
        <v>1912</v>
      </c>
    </row>
    <row r="839" spans="1:1" x14ac:dyDescent="0.25">
      <c r="A839" s="105">
        <v>1913</v>
      </c>
    </row>
    <row r="840" spans="1:1" x14ac:dyDescent="0.25">
      <c r="A840" s="105">
        <v>1914</v>
      </c>
    </row>
    <row r="841" spans="1:1" x14ac:dyDescent="0.25">
      <c r="A841" s="105">
        <v>1915</v>
      </c>
    </row>
    <row r="842" spans="1:1" x14ac:dyDescent="0.25">
      <c r="A842" s="105">
        <v>1916</v>
      </c>
    </row>
    <row r="843" spans="1:1" x14ac:dyDescent="0.25">
      <c r="A843" s="105">
        <v>1917</v>
      </c>
    </row>
    <row r="844" spans="1:1" x14ac:dyDescent="0.25">
      <c r="A844" s="105">
        <v>1918</v>
      </c>
    </row>
    <row r="845" spans="1:1" x14ac:dyDescent="0.25">
      <c r="A845" s="105">
        <v>1919</v>
      </c>
    </row>
    <row r="846" spans="1:1" x14ac:dyDescent="0.25">
      <c r="A846" s="105">
        <v>1920</v>
      </c>
    </row>
    <row r="847" spans="1:1" x14ac:dyDescent="0.25">
      <c r="A847" s="105">
        <v>1921</v>
      </c>
    </row>
    <row r="848" spans="1:1" x14ac:dyDescent="0.25">
      <c r="A848" s="105">
        <v>1922</v>
      </c>
    </row>
    <row r="849" spans="1:1" x14ac:dyDescent="0.25">
      <c r="A849" s="105">
        <v>1927</v>
      </c>
    </row>
    <row r="850" spans="1:1" x14ac:dyDescent="0.25">
      <c r="A850" s="105">
        <v>1928</v>
      </c>
    </row>
    <row r="851" spans="1:1" x14ac:dyDescent="0.25">
      <c r="A851" s="105">
        <v>1934</v>
      </c>
    </row>
    <row r="852" spans="1:1" x14ac:dyDescent="0.25">
      <c r="A852" s="105">
        <v>1935</v>
      </c>
    </row>
    <row r="853" spans="1:1" x14ac:dyDescent="0.25">
      <c r="A853" s="105">
        <v>1936</v>
      </c>
    </row>
    <row r="854" spans="1:1" x14ac:dyDescent="0.25">
      <c r="A854" s="105">
        <v>1937</v>
      </c>
    </row>
    <row r="855" spans="1:1" x14ac:dyDescent="0.25">
      <c r="A855" s="105">
        <v>1942</v>
      </c>
    </row>
    <row r="856" spans="1:1" x14ac:dyDescent="0.25">
      <c r="A856" s="105">
        <v>1943</v>
      </c>
    </row>
    <row r="857" spans="1:1" x14ac:dyDescent="0.25">
      <c r="A857" s="105">
        <v>1944</v>
      </c>
    </row>
    <row r="858" spans="1:1" x14ac:dyDescent="0.25">
      <c r="A858" s="105">
        <v>1945</v>
      </c>
    </row>
    <row r="859" spans="1:1" x14ac:dyDescent="0.25">
      <c r="A859" s="105">
        <v>1946</v>
      </c>
    </row>
    <row r="860" spans="1:1" x14ac:dyDescent="0.25">
      <c r="A860" s="105">
        <v>1948</v>
      </c>
    </row>
    <row r="861" spans="1:1" x14ac:dyDescent="0.25">
      <c r="A861" s="105">
        <v>1949</v>
      </c>
    </row>
    <row r="862" spans="1:1" x14ac:dyDescent="0.25">
      <c r="A862" s="105">
        <v>1950</v>
      </c>
    </row>
    <row r="863" spans="1:1" x14ac:dyDescent="0.25">
      <c r="A863" s="105">
        <v>1955</v>
      </c>
    </row>
    <row r="864" spans="1:1" x14ac:dyDescent="0.25">
      <c r="A864" s="105">
        <v>1956</v>
      </c>
    </row>
    <row r="865" spans="1:1" x14ac:dyDescent="0.25">
      <c r="A865" s="105">
        <v>1957</v>
      </c>
    </row>
    <row r="866" spans="1:1" x14ac:dyDescent="0.25">
      <c r="A866" s="105">
        <v>1958</v>
      </c>
    </row>
    <row r="867" spans="1:1" x14ac:dyDescent="0.25">
      <c r="A867" s="105">
        <v>1959</v>
      </c>
    </row>
    <row r="868" spans="1:1" x14ac:dyDescent="0.25">
      <c r="A868" s="105">
        <v>1960</v>
      </c>
    </row>
    <row r="869" spans="1:1" x14ac:dyDescent="0.25">
      <c r="A869" s="105">
        <v>1961</v>
      </c>
    </row>
    <row r="870" spans="1:1" x14ac:dyDescent="0.25">
      <c r="A870" s="105">
        <v>1962</v>
      </c>
    </row>
    <row r="871" spans="1:1" x14ac:dyDescent="0.25">
      <c r="A871" s="105">
        <v>1963</v>
      </c>
    </row>
    <row r="872" spans="1:1" x14ac:dyDescent="0.25">
      <c r="A872" s="105">
        <v>1964</v>
      </c>
    </row>
    <row r="873" spans="1:1" x14ac:dyDescent="0.25">
      <c r="A873" s="105">
        <v>1965</v>
      </c>
    </row>
    <row r="874" spans="1:1" x14ac:dyDescent="0.25">
      <c r="A874" s="105">
        <v>1966</v>
      </c>
    </row>
    <row r="875" spans="1:1" x14ac:dyDescent="0.25">
      <c r="A875" s="105">
        <v>1967</v>
      </c>
    </row>
    <row r="876" spans="1:1" x14ac:dyDescent="0.25">
      <c r="A876" s="105">
        <v>1968</v>
      </c>
    </row>
    <row r="877" spans="1:1" x14ac:dyDescent="0.25">
      <c r="A877" s="105">
        <v>1969</v>
      </c>
    </row>
    <row r="878" spans="1:1" x14ac:dyDescent="0.25">
      <c r="A878" s="105">
        <v>1970</v>
      </c>
    </row>
    <row r="879" spans="1:1" x14ac:dyDescent="0.25">
      <c r="A879" s="105">
        <v>1975</v>
      </c>
    </row>
    <row r="880" spans="1:1" x14ac:dyDescent="0.25">
      <c r="A880" s="105">
        <v>1986</v>
      </c>
    </row>
    <row r="881" spans="1:1" x14ac:dyDescent="0.25">
      <c r="A881" s="105">
        <v>2000</v>
      </c>
    </row>
    <row r="882" spans="1:1" x14ac:dyDescent="0.25">
      <c r="A882" s="105">
        <v>2006</v>
      </c>
    </row>
    <row r="883" spans="1:1" x14ac:dyDescent="0.25">
      <c r="A883" s="105">
        <v>2009</v>
      </c>
    </row>
    <row r="884" spans="1:1" x14ac:dyDescent="0.25">
      <c r="A884" s="105">
        <v>2011</v>
      </c>
    </row>
    <row r="885" spans="1:1" x14ac:dyDescent="0.25">
      <c r="A885" s="105">
        <v>2013</v>
      </c>
    </row>
    <row r="886" spans="1:1" x14ac:dyDescent="0.25">
      <c r="A886" s="105">
        <v>2014</v>
      </c>
    </row>
    <row r="887" spans="1:1" x14ac:dyDescent="0.25">
      <c r="A887" s="105">
        <v>2034</v>
      </c>
    </row>
    <row r="888" spans="1:1" x14ac:dyDescent="0.25">
      <c r="A888" s="105">
        <v>2036</v>
      </c>
    </row>
    <row r="889" spans="1:1" x14ac:dyDescent="0.25">
      <c r="A889" s="105">
        <v>2037</v>
      </c>
    </row>
    <row r="890" spans="1:1" x14ac:dyDescent="0.25">
      <c r="A890" s="105">
        <v>2047</v>
      </c>
    </row>
    <row r="891" spans="1:1" x14ac:dyDescent="0.25">
      <c r="A891" s="105">
        <v>2048</v>
      </c>
    </row>
    <row r="892" spans="1:1" x14ac:dyDescent="0.25">
      <c r="A892" s="105">
        <v>2061</v>
      </c>
    </row>
    <row r="893" spans="1:1" x14ac:dyDescent="0.25">
      <c r="A893" s="105">
        <v>2063</v>
      </c>
    </row>
    <row r="894" spans="1:1" x14ac:dyDescent="0.25">
      <c r="A894" s="105">
        <v>2067</v>
      </c>
    </row>
    <row r="895" spans="1:1" x14ac:dyDescent="0.25">
      <c r="A895" s="105">
        <v>2068</v>
      </c>
    </row>
    <row r="896" spans="1:1" x14ac:dyDescent="0.25">
      <c r="A896" s="105">
        <v>2070</v>
      </c>
    </row>
    <row r="897" spans="1:1" x14ac:dyDescent="0.25">
      <c r="A897" s="105">
        <v>2078</v>
      </c>
    </row>
    <row r="898" spans="1:1" x14ac:dyDescent="0.25">
      <c r="A898" s="105">
        <v>2081</v>
      </c>
    </row>
    <row r="899" spans="1:1" x14ac:dyDescent="0.25">
      <c r="A899" s="105">
        <v>2082</v>
      </c>
    </row>
    <row r="900" spans="1:1" x14ac:dyDescent="0.25">
      <c r="A900" s="105">
        <v>2092</v>
      </c>
    </row>
    <row r="901" spans="1:1" x14ac:dyDescent="0.25">
      <c r="A901" s="105">
        <v>2095</v>
      </c>
    </row>
    <row r="902" spans="1:1" x14ac:dyDescent="0.25">
      <c r="A902" s="105">
        <v>2097</v>
      </c>
    </row>
    <row r="903" spans="1:1" x14ac:dyDescent="0.25">
      <c r="A903" s="105">
        <v>2099</v>
      </c>
    </row>
    <row r="904" spans="1:1" x14ac:dyDescent="0.25">
      <c r="A904" s="105">
        <v>2103</v>
      </c>
    </row>
    <row r="905" spans="1:1" x14ac:dyDescent="0.25">
      <c r="A905" s="105">
        <v>2149</v>
      </c>
    </row>
    <row r="906" spans="1:1" x14ac:dyDescent="0.25">
      <c r="A906" s="105">
        <v>2150</v>
      </c>
    </row>
    <row r="907" spans="1:1" x14ac:dyDescent="0.25">
      <c r="A907" s="105">
        <v>2160</v>
      </c>
    </row>
    <row r="908" spans="1:1" x14ac:dyDescent="0.25">
      <c r="A908" s="105">
        <v>2167</v>
      </c>
    </row>
    <row r="909" spans="1:1" x14ac:dyDescent="0.25">
      <c r="A909" s="105">
        <v>2171</v>
      </c>
    </row>
    <row r="910" spans="1:1" x14ac:dyDescent="0.25">
      <c r="A910" s="105">
        <v>2173</v>
      </c>
    </row>
    <row r="911" spans="1:1" x14ac:dyDescent="0.25">
      <c r="A911" s="105">
        <v>2180</v>
      </c>
    </row>
    <row r="912" spans="1:1" x14ac:dyDescent="0.25">
      <c r="A912" s="105">
        <v>2184</v>
      </c>
    </row>
    <row r="913" spans="1:1" x14ac:dyDescent="0.25">
      <c r="A913" s="105">
        <v>2189</v>
      </c>
    </row>
    <row r="914" spans="1:1" x14ac:dyDescent="0.25">
      <c r="A914" s="105">
        <v>2190</v>
      </c>
    </row>
    <row r="915" spans="1:1" x14ac:dyDescent="0.25">
      <c r="A915" s="105">
        <v>2197</v>
      </c>
    </row>
    <row r="916" spans="1:1" x14ac:dyDescent="0.25">
      <c r="A916" s="105">
        <v>2199</v>
      </c>
    </row>
    <row r="917" spans="1:1" x14ac:dyDescent="0.25">
      <c r="A917" s="105">
        <v>2200</v>
      </c>
    </row>
    <row r="918" spans="1:1" x14ac:dyDescent="0.25">
      <c r="A918" s="105">
        <v>2204</v>
      </c>
    </row>
    <row r="919" spans="1:1" x14ac:dyDescent="0.25">
      <c r="A919" s="105">
        <v>2205</v>
      </c>
    </row>
    <row r="920" spans="1:1" x14ac:dyDescent="0.25">
      <c r="A920" s="105">
        <v>2211</v>
      </c>
    </row>
    <row r="921" spans="1:1" x14ac:dyDescent="0.25">
      <c r="A921" s="105">
        <v>2212</v>
      </c>
    </row>
    <row r="922" spans="1:1" x14ac:dyDescent="0.25">
      <c r="A922" s="105">
        <v>2213</v>
      </c>
    </row>
    <row r="923" spans="1:1" x14ac:dyDescent="0.25">
      <c r="A923" s="105">
        <v>2214</v>
      </c>
    </row>
    <row r="924" spans="1:1" x14ac:dyDescent="0.25">
      <c r="A924" s="105">
        <v>2215</v>
      </c>
    </row>
    <row r="925" spans="1:1" x14ac:dyDescent="0.25">
      <c r="A925" s="105">
        <v>2216</v>
      </c>
    </row>
    <row r="926" spans="1:1" x14ac:dyDescent="0.25">
      <c r="A926" s="105">
        <v>2217</v>
      </c>
    </row>
    <row r="927" spans="1:1" x14ac:dyDescent="0.25">
      <c r="A927" s="105">
        <v>2218</v>
      </c>
    </row>
    <row r="928" spans="1:1" x14ac:dyDescent="0.25">
      <c r="A928" s="105">
        <v>2219</v>
      </c>
    </row>
    <row r="929" spans="1:1" x14ac:dyDescent="0.25">
      <c r="A929" s="105">
        <v>2220</v>
      </c>
    </row>
    <row r="930" spans="1:1" x14ac:dyDescent="0.25">
      <c r="A930" s="105">
        <v>2221</v>
      </c>
    </row>
    <row r="931" spans="1:1" x14ac:dyDescent="0.25">
      <c r="A931" s="105">
        <v>2222</v>
      </c>
    </row>
    <row r="932" spans="1:1" x14ac:dyDescent="0.25">
      <c r="A932" s="105">
        <v>2223</v>
      </c>
    </row>
    <row r="933" spans="1:1" x14ac:dyDescent="0.25">
      <c r="A933" s="105">
        <v>2224</v>
      </c>
    </row>
    <row r="934" spans="1:1" x14ac:dyDescent="0.25">
      <c r="A934" s="105">
        <v>2225</v>
      </c>
    </row>
    <row r="935" spans="1:1" x14ac:dyDescent="0.25">
      <c r="A935" s="105">
        <v>2226</v>
      </c>
    </row>
    <row r="936" spans="1:1" x14ac:dyDescent="0.25">
      <c r="A936" s="105">
        <v>2227</v>
      </c>
    </row>
    <row r="937" spans="1:1" x14ac:dyDescent="0.25">
      <c r="A937" s="105">
        <v>2228</v>
      </c>
    </row>
    <row r="938" spans="1:1" x14ac:dyDescent="0.25">
      <c r="A938" s="105">
        <v>2229</v>
      </c>
    </row>
    <row r="939" spans="1:1" x14ac:dyDescent="0.25">
      <c r="A939" s="105">
        <v>2230</v>
      </c>
    </row>
    <row r="940" spans="1:1" x14ac:dyDescent="0.25">
      <c r="A940" s="105">
        <v>2231</v>
      </c>
    </row>
    <row r="941" spans="1:1" x14ac:dyDescent="0.25">
      <c r="A941" s="105">
        <v>2232</v>
      </c>
    </row>
    <row r="942" spans="1:1" x14ac:dyDescent="0.25">
      <c r="A942" s="105">
        <v>2233</v>
      </c>
    </row>
    <row r="943" spans="1:1" x14ac:dyDescent="0.25">
      <c r="A943" s="105">
        <v>2234</v>
      </c>
    </row>
    <row r="944" spans="1:1" x14ac:dyDescent="0.25">
      <c r="A944" s="105">
        <v>2235</v>
      </c>
    </row>
    <row r="945" spans="1:1" x14ac:dyDescent="0.25">
      <c r="A945" s="105">
        <v>2236</v>
      </c>
    </row>
    <row r="946" spans="1:1" x14ac:dyDescent="0.25">
      <c r="A946" s="105">
        <v>2237</v>
      </c>
    </row>
    <row r="947" spans="1:1" x14ac:dyDescent="0.25">
      <c r="A947" s="105">
        <v>2238</v>
      </c>
    </row>
    <row r="948" spans="1:1" x14ac:dyDescent="0.25">
      <c r="A948" s="105">
        <v>2239</v>
      </c>
    </row>
    <row r="949" spans="1:1" x14ac:dyDescent="0.25">
      <c r="A949" s="105">
        <v>2251</v>
      </c>
    </row>
    <row r="950" spans="1:1" x14ac:dyDescent="0.25">
      <c r="A950" s="105">
        <v>2260</v>
      </c>
    </row>
    <row r="951" spans="1:1" x14ac:dyDescent="0.25">
      <c r="A951" s="105">
        <v>2262</v>
      </c>
    </row>
    <row r="952" spans="1:1" x14ac:dyDescent="0.25">
      <c r="A952" s="105">
        <v>2274</v>
      </c>
    </row>
    <row r="953" spans="1:1" x14ac:dyDescent="0.25">
      <c r="A953" s="105">
        <v>2275</v>
      </c>
    </row>
    <row r="954" spans="1:1" x14ac:dyDescent="0.25">
      <c r="A954" s="105">
        <v>2277</v>
      </c>
    </row>
    <row r="955" spans="1:1" x14ac:dyDescent="0.25">
      <c r="A955" s="105">
        <v>2285</v>
      </c>
    </row>
    <row r="956" spans="1:1" x14ac:dyDescent="0.25">
      <c r="A956" s="105">
        <v>2286</v>
      </c>
    </row>
    <row r="957" spans="1:1" x14ac:dyDescent="0.25">
      <c r="A957" s="105">
        <v>2287</v>
      </c>
    </row>
    <row r="958" spans="1:1" x14ac:dyDescent="0.25">
      <c r="A958" s="105">
        <v>2288</v>
      </c>
    </row>
    <row r="959" spans="1:1" x14ac:dyDescent="0.25">
      <c r="A959" s="105">
        <v>2289</v>
      </c>
    </row>
    <row r="960" spans="1:1" x14ac:dyDescent="0.25">
      <c r="A960" s="105">
        <v>2290</v>
      </c>
    </row>
    <row r="961" spans="1:1" x14ac:dyDescent="0.25">
      <c r="A961" s="105">
        <v>2293</v>
      </c>
    </row>
    <row r="962" spans="1:1" x14ac:dyDescent="0.25">
      <c r="A962" s="105">
        <v>2294</v>
      </c>
    </row>
    <row r="963" spans="1:1" x14ac:dyDescent="0.25">
      <c r="A963" s="28" t="s">
        <v>15</v>
      </c>
    </row>
    <row r="964" spans="1:1" x14ac:dyDescent="0.25">
      <c r="A964" s="105">
        <v>2</v>
      </c>
    </row>
    <row r="965" spans="1:1" x14ac:dyDescent="0.25">
      <c r="A965" s="105">
        <v>3</v>
      </c>
    </row>
    <row r="966" spans="1:1" x14ac:dyDescent="0.25">
      <c r="A966" s="105">
        <v>4</v>
      </c>
    </row>
    <row r="967" spans="1:1" x14ac:dyDescent="0.25">
      <c r="A967" s="105">
        <v>5</v>
      </c>
    </row>
    <row r="968" spans="1:1" x14ac:dyDescent="0.25">
      <c r="A968" s="105">
        <v>6</v>
      </c>
    </row>
    <row r="969" spans="1:1" x14ac:dyDescent="0.25">
      <c r="A969" s="105">
        <v>13</v>
      </c>
    </row>
    <row r="970" spans="1:1" x14ac:dyDescent="0.25">
      <c r="A970" s="105">
        <v>14</v>
      </c>
    </row>
    <row r="971" spans="1:1" x14ac:dyDescent="0.25">
      <c r="A971" s="105">
        <v>19</v>
      </c>
    </row>
    <row r="972" spans="1:1" x14ac:dyDescent="0.25">
      <c r="A972" s="105">
        <v>20</v>
      </c>
    </row>
    <row r="973" spans="1:1" x14ac:dyDescent="0.25">
      <c r="A973" s="105">
        <v>21</v>
      </c>
    </row>
    <row r="974" spans="1:1" x14ac:dyDescent="0.25">
      <c r="A974" s="105">
        <v>22</v>
      </c>
    </row>
    <row r="975" spans="1:1" x14ac:dyDescent="0.25">
      <c r="A975" s="105">
        <v>23</v>
      </c>
    </row>
    <row r="976" spans="1:1" x14ac:dyDescent="0.25">
      <c r="A976" s="105">
        <v>24</v>
      </c>
    </row>
    <row r="977" spans="1:1" x14ac:dyDescent="0.25">
      <c r="A977" s="105">
        <v>25</v>
      </c>
    </row>
    <row r="978" spans="1:1" x14ac:dyDescent="0.25">
      <c r="A978" s="105">
        <v>27</v>
      </c>
    </row>
    <row r="979" spans="1:1" x14ac:dyDescent="0.25">
      <c r="A979" s="105">
        <v>28</v>
      </c>
    </row>
    <row r="980" spans="1:1" x14ac:dyDescent="0.25">
      <c r="A980" s="105">
        <v>29</v>
      </c>
    </row>
    <row r="981" spans="1:1" x14ac:dyDescent="0.25">
      <c r="A981" s="105">
        <v>30</v>
      </c>
    </row>
    <row r="982" spans="1:1" x14ac:dyDescent="0.25">
      <c r="A982" s="105">
        <v>39</v>
      </c>
    </row>
    <row r="983" spans="1:1" x14ac:dyDescent="0.25">
      <c r="A983" s="105">
        <v>40</v>
      </c>
    </row>
    <row r="984" spans="1:1" x14ac:dyDescent="0.25">
      <c r="A984" s="105">
        <v>41</v>
      </c>
    </row>
    <row r="985" spans="1:1" x14ac:dyDescent="0.25">
      <c r="A985" s="105">
        <v>42</v>
      </c>
    </row>
    <row r="986" spans="1:1" x14ac:dyDescent="0.25">
      <c r="A986" s="105">
        <v>43</v>
      </c>
    </row>
    <row r="987" spans="1:1" x14ac:dyDescent="0.25">
      <c r="A987" s="105">
        <v>44</v>
      </c>
    </row>
    <row r="988" spans="1:1" x14ac:dyDescent="0.25">
      <c r="A988" s="105">
        <v>45</v>
      </c>
    </row>
    <row r="989" spans="1:1" x14ac:dyDescent="0.25">
      <c r="A989" s="105">
        <v>46</v>
      </c>
    </row>
    <row r="990" spans="1:1" x14ac:dyDescent="0.25">
      <c r="A990" s="105">
        <v>47</v>
      </c>
    </row>
    <row r="991" spans="1:1" x14ac:dyDescent="0.25">
      <c r="A991" s="105">
        <v>48</v>
      </c>
    </row>
    <row r="992" spans="1:1" x14ac:dyDescent="0.25">
      <c r="A992" s="105">
        <v>49</v>
      </c>
    </row>
    <row r="993" spans="1:1" x14ac:dyDescent="0.25">
      <c r="A993" s="105">
        <v>54</v>
      </c>
    </row>
    <row r="994" spans="1:1" x14ac:dyDescent="0.25">
      <c r="A994" s="105">
        <v>55</v>
      </c>
    </row>
    <row r="995" spans="1:1" x14ac:dyDescent="0.25">
      <c r="A995" s="105">
        <v>56</v>
      </c>
    </row>
    <row r="996" spans="1:1" x14ac:dyDescent="0.25">
      <c r="A996" s="105">
        <v>57</v>
      </c>
    </row>
    <row r="997" spans="1:1" x14ac:dyDescent="0.25">
      <c r="A997" s="105">
        <v>58</v>
      </c>
    </row>
    <row r="998" spans="1:1" x14ac:dyDescent="0.25">
      <c r="A998" s="105">
        <v>59</v>
      </c>
    </row>
    <row r="999" spans="1:1" x14ac:dyDescent="0.25">
      <c r="A999" s="105">
        <v>60</v>
      </c>
    </row>
    <row r="1000" spans="1:1" x14ac:dyDescent="0.25">
      <c r="A1000" s="105">
        <v>61</v>
      </c>
    </row>
    <row r="1001" spans="1:1" x14ac:dyDescent="0.25">
      <c r="A1001" s="105">
        <v>62</v>
      </c>
    </row>
    <row r="1002" spans="1:1" x14ac:dyDescent="0.25">
      <c r="A1002" s="105">
        <v>63</v>
      </c>
    </row>
    <row r="1003" spans="1:1" x14ac:dyDescent="0.25">
      <c r="A1003" s="105">
        <v>64</v>
      </c>
    </row>
    <row r="1004" spans="1:1" x14ac:dyDescent="0.25">
      <c r="A1004" s="105">
        <v>65</v>
      </c>
    </row>
    <row r="1005" spans="1:1" x14ac:dyDescent="0.25">
      <c r="A1005" s="105">
        <v>66</v>
      </c>
    </row>
    <row r="1006" spans="1:1" x14ac:dyDescent="0.25">
      <c r="A1006" s="105">
        <v>67</v>
      </c>
    </row>
    <row r="1007" spans="1:1" x14ac:dyDescent="0.25">
      <c r="A1007" s="105">
        <v>68</v>
      </c>
    </row>
    <row r="1008" spans="1:1" x14ac:dyDescent="0.25">
      <c r="A1008" s="105">
        <v>70</v>
      </c>
    </row>
    <row r="1009" spans="1:1" x14ac:dyDescent="0.25">
      <c r="A1009" s="105">
        <v>71</v>
      </c>
    </row>
    <row r="1010" spans="1:1" x14ac:dyDescent="0.25">
      <c r="A1010" s="105">
        <v>72</v>
      </c>
    </row>
    <row r="1011" spans="1:1" x14ac:dyDescent="0.25">
      <c r="A1011" s="105">
        <v>73</v>
      </c>
    </row>
    <row r="1012" spans="1:1" x14ac:dyDescent="0.25">
      <c r="A1012" s="105">
        <v>74</v>
      </c>
    </row>
    <row r="1013" spans="1:1" x14ac:dyDescent="0.25">
      <c r="A1013" s="105">
        <v>75</v>
      </c>
    </row>
    <row r="1014" spans="1:1" x14ac:dyDescent="0.25">
      <c r="A1014" s="105">
        <v>76</v>
      </c>
    </row>
    <row r="1015" spans="1:1" x14ac:dyDescent="0.25">
      <c r="A1015" s="105">
        <v>77</v>
      </c>
    </row>
    <row r="1016" spans="1:1" x14ac:dyDescent="0.25">
      <c r="A1016" s="105">
        <v>78</v>
      </c>
    </row>
    <row r="1017" spans="1:1" x14ac:dyDescent="0.25">
      <c r="A1017" s="105">
        <v>79</v>
      </c>
    </row>
    <row r="1018" spans="1:1" x14ac:dyDescent="0.25">
      <c r="A1018" s="105">
        <v>80</v>
      </c>
    </row>
    <row r="1019" spans="1:1" x14ac:dyDescent="0.25">
      <c r="A1019" s="105">
        <v>81</v>
      </c>
    </row>
    <row r="1020" spans="1:1" x14ac:dyDescent="0.25">
      <c r="A1020" s="105">
        <v>82</v>
      </c>
    </row>
    <row r="1021" spans="1:1" x14ac:dyDescent="0.25">
      <c r="A1021" s="105">
        <v>83</v>
      </c>
    </row>
    <row r="1022" spans="1:1" x14ac:dyDescent="0.25">
      <c r="A1022" s="105">
        <v>84</v>
      </c>
    </row>
    <row r="1023" spans="1:1" x14ac:dyDescent="0.25">
      <c r="A1023" s="105">
        <v>85</v>
      </c>
    </row>
    <row r="1024" spans="1:1" x14ac:dyDescent="0.25">
      <c r="A1024" s="105">
        <v>86</v>
      </c>
    </row>
    <row r="1025" spans="1:1" x14ac:dyDescent="0.25">
      <c r="A1025" s="105">
        <v>87</v>
      </c>
    </row>
    <row r="1026" spans="1:1" x14ac:dyDescent="0.25">
      <c r="A1026" s="105">
        <v>88</v>
      </c>
    </row>
    <row r="1027" spans="1:1" x14ac:dyDescent="0.25">
      <c r="A1027" s="105">
        <v>89</v>
      </c>
    </row>
    <row r="1028" spans="1:1" x14ac:dyDescent="0.25">
      <c r="A1028" s="105">
        <v>90</v>
      </c>
    </row>
    <row r="1029" spans="1:1" x14ac:dyDescent="0.25">
      <c r="A1029" s="105">
        <v>91</v>
      </c>
    </row>
    <row r="1030" spans="1:1" x14ac:dyDescent="0.25">
      <c r="A1030" s="105">
        <v>92</v>
      </c>
    </row>
    <row r="1031" spans="1:1" x14ac:dyDescent="0.25">
      <c r="A1031" s="105">
        <v>93</v>
      </c>
    </row>
    <row r="1032" spans="1:1" x14ac:dyDescent="0.25">
      <c r="A1032" s="105">
        <v>94</v>
      </c>
    </row>
    <row r="1033" spans="1:1" x14ac:dyDescent="0.25">
      <c r="A1033" s="105">
        <v>95</v>
      </c>
    </row>
    <row r="1034" spans="1:1" x14ac:dyDescent="0.25">
      <c r="A1034" s="105">
        <v>96</v>
      </c>
    </row>
    <row r="1035" spans="1:1" x14ac:dyDescent="0.25">
      <c r="A1035" s="105">
        <v>97</v>
      </c>
    </row>
    <row r="1036" spans="1:1" x14ac:dyDescent="0.25">
      <c r="A1036" s="105">
        <v>98</v>
      </c>
    </row>
    <row r="1037" spans="1:1" x14ac:dyDescent="0.25">
      <c r="A1037" s="105">
        <v>99</v>
      </c>
    </row>
    <row r="1038" spans="1:1" x14ac:dyDescent="0.25">
      <c r="A1038" s="105">
        <v>100</v>
      </c>
    </row>
    <row r="1039" spans="1:1" x14ac:dyDescent="0.25">
      <c r="A1039" s="105">
        <v>101</v>
      </c>
    </row>
    <row r="1040" spans="1:1" x14ac:dyDescent="0.25">
      <c r="A1040" s="105">
        <v>102</v>
      </c>
    </row>
    <row r="1041" spans="1:1" x14ac:dyDescent="0.25">
      <c r="A1041" s="105">
        <v>103</v>
      </c>
    </row>
    <row r="1042" spans="1:1" x14ac:dyDescent="0.25">
      <c r="A1042" s="105">
        <v>104</v>
      </c>
    </row>
    <row r="1043" spans="1:1" x14ac:dyDescent="0.25">
      <c r="A1043" s="105">
        <v>105</v>
      </c>
    </row>
    <row r="1044" spans="1:1" x14ac:dyDescent="0.25">
      <c r="A1044" s="105">
        <v>106</v>
      </c>
    </row>
    <row r="1045" spans="1:1" x14ac:dyDescent="0.25">
      <c r="A1045" s="105">
        <v>107</v>
      </c>
    </row>
    <row r="1046" spans="1:1" x14ac:dyDescent="0.25">
      <c r="A1046" s="105">
        <v>108</v>
      </c>
    </row>
    <row r="1047" spans="1:1" x14ac:dyDescent="0.25">
      <c r="A1047" s="105">
        <v>109</v>
      </c>
    </row>
    <row r="1048" spans="1:1" x14ac:dyDescent="0.25">
      <c r="A1048" s="105">
        <v>110</v>
      </c>
    </row>
    <row r="1049" spans="1:1" x14ac:dyDescent="0.25">
      <c r="A1049" s="105">
        <v>111</v>
      </c>
    </row>
    <row r="1050" spans="1:1" x14ac:dyDescent="0.25">
      <c r="A1050" s="105">
        <v>112</v>
      </c>
    </row>
    <row r="1051" spans="1:1" x14ac:dyDescent="0.25">
      <c r="A1051" s="105">
        <v>113</v>
      </c>
    </row>
    <row r="1052" spans="1:1" x14ac:dyDescent="0.25">
      <c r="A1052" s="105">
        <v>114</v>
      </c>
    </row>
    <row r="1053" spans="1:1" x14ac:dyDescent="0.25">
      <c r="A1053" s="105">
        <v>115</v>
      </c>
    </row>
    <row r="1054" spans="1:1" x14ac:dyDescent="0.25">
      <c r="A1054" s="105">
        <v>116</v>
      </c>
    </row>
    <row r="1055" spans="1:1" x14ac:dyDescent="0.25">
      <c r="A1055" s="105">
        <v>117</v>
      </c>
    </row>
    <row r="1056" spans="1:1" x14ac:dyDescent="0.25">
      <c r="A1056" s="105">
        <v>118</v>
      </c>
    </row>
    <row r="1057" spans="1:1" x14ac:dyDescent="0.25">
      <c r="A1057" s="105">
        <v>119</v>
      </c>
    </row>
    <row r="1058" spans="1:1" x14ac:dyDescent="0.25">
      <c r="A1058" s="105">
        <v>120</v>
      </c>
    </row>
    <row r="1059" spans="1:1" x14ac:dyDescent="0.25">
      <c r="A1059" s="105">
        <v>121</v>
      </c>
    </row>
    <row r="1060" spans="1:1" x14ac:dyDescent="0.25">
      <c r="A1060" s="105">
        <v>122</v>
      </c>
    </row>
    <row r="1061" spans="1:1" x14ac:dyDescent="0.25">
      <c r="A1061" s="105">
        <v>123</v>
      </c>
    </row>
    <row r="1062" spans="1:1" x14ac:dyDescent="0.25">
      <c r="A1062" s="105">
        <v>124</v>
      </c>
    </row>
    <row r="1063" spans="1:1" x14ac:dyDescent="0.25">
      <c r="A1063" s="105">
        <v>127</v>
      </c>
    </row>
    <row r="1064" spans="1:1" x14ac:dyDescent="0.25">
      <c r="A1064" s="105">
        <v>128</v>
      </c>
    </row>
    <row r="1065" spans="1:1" x14ac:dyDescent="0.25">
      <c r="A1065" s="105">
        <v>134</v>
      </c>
    </row>
    <row r="1066" spans="1:1" x14ac:dyDescent="0.25">
      <c r="A1066" s="105">
        <v>135</v>
      </c>
    </row>
    <row r="1067" spans="1:1" x14ac:dyDescent="0.25">
      <c r="A1067" s="105">
        <v>136</v>
      </c>
    </row>
    <row r="1068" spans="1:1" x14ac:dyDescent="0.25">
      <c r="A1068" s="105">
        <v>137</v>
      </c>
    </row>
    <row r="1069" spans="1:1" x14ac:dyDescent="0.25">
      <c r="A1069" s="105">
        <v>139</v>
      </c>
    </row>
    <row r="1070" spans="1:1" x14ac:dyDescent="0.25">
      <c r="A1070" s="105">
        <v>140</v>
      </c>
    </row>
    <row r="1071" spans="1:1" x14ac:dyDescent="0.25">
      <c r="A1071" s="105">
        <v>141</v>
      </c>
    </row>
    <row r="1072" spans="1:1" x14ac:dyDescent="0.25">
      <c r="A1072" s="105">
        <v>142</v>
      </c>
    </row>
    <row r="1073" spans="1:1" x14ac:dyDescent="0.25">
      <c r="A1073" s="105">
        <v>143</v>
      </c>
    </row>
    <row r="1074" spans="1:1" x14ac:dyDescent="0.25">
      <c r="A1074" s="105">
        <v>144</v>
      </c>
    </row>
    <row r="1075" spans="1:1" x14ac:dyDescent="0.25">
      <c r="A1075" s="105">
        <v>145</v>
      </c>
    </row>
    <row r="1076" spans="1:1" x14ac:dyDescent="0.25">
      <c r="A1076" s="105">
        <v>146</v>
      </c>
    </row>
    <row r="1077" spans="1:1" x14ac:dyDescent="0.25">
      <c r="A1077" s="105">
        <v>147</v>
      </c>
    </row>
    <row r="1078" spans="1:1" x14ac:dyDescent="0.25">
      <c r="A1078" s="105">
        <v>148</v>
      </c>
    </row>
    <row r="1079" spans="1:1" x14ac:dyDescent="0.25">
      <c r="A1079" s="105">
        <v>149</v>
      </c>
    </row>
    <row r="1080" spans="1:1" x14ac:dyDescent="0.25">
      <c r="A1080" s="105">
        <v>150</v>
      </c>
    </row>
    <row r="1081" spans="1:1" x14ac:dyDescent="0.25">
      <c r="A1081" s="105">
        <v>151</v>
      </c>
    </row>
    <row r="1082" spans="1:1" x14ac:dyDescent="0.25">
      <c r="A1082" s="105">
        <v>152</v>
      </c>
    </row>
    <row r="1083" spans="1:1" x14ac:dyDescent="0.25">
      <c r="A1083" s="105">
        <v>153</v>
      </c>
    </row>
    <row r="1084" spans="1:1" x14ac:dyDescent="0.25">
      <c r="A1084" s="105">
        <v>154</v>
      </c>
    </row>
    <row r="1085" spans="1:1" x14ac:dyDescent="0.25">
      <c r="A1085" s="105">
        <v>159</v>
      </c>
    </row>
    <row r="1086" spans="1:1" x14ac:dyDescent="0.25">
      <c r="A1086" s="105">
        <v>167</v>
      </c>
    </row>
    <row r="1087" spans="1:1" x14ac:dyDescent="0.25">
      <c r="A1087" s="105">
        <v>168</v>
      </c>
    </row>
    <row r="1088" spans="1:1" x14ac:dyDescent="0.25">
      <c r="A1088" s="105">
        <v>169</v>
      </c>
    </row>
    <row r="1089" spans="1:1" x14ac:dyDescent="0.25">
      <c r="A1089" s="105">
        <v>178</v>
      </c>
    </row>
    <row r="1090" spans="1:1" x14ac:dyDescent="0.25">
      <c r="A1090" s="105">
        <v>179</v>
      </c>
    </row>
    <row r="1091" spans="1:1" x14ac:dyDescent="0.25">
      <c r="A1091" s="105">
        <v>180</v>
      </c>
    </row>
    <row r="1092" spans="1:1" x14ac:dyDescent="0.25">
      <c r="A1092" s="105">
        <v>181</v>
      </c>
    </row>
    <row r="1093" spans="1:1" x14ac:dyDescent="0.25">
      <c r="A1093" s="105">
        <v>182</v>
      </c>
    </row>
    <row r="1094" spans="1:1" x14ac:dyDescent="0.25">
      <c r="A1094" s="105">
        <v>183</v>
      </c>
    </row>
    <row r="1095" spans="1:1" x14ac:dyDescent="0.25">
      <c r="A1095" s="105">
        <v>184</v>
      </c>
    </row>
    <row r="1096" spans="1:1" x14ac:dyDescent="0.25">
      <c r="A1096" s="105">
        <v>198</v>
      </c>
    </row>
    <row r="1097" spans="1:1" x14ac:dyDescent="0.25">
      <c r="A1097" s="105">
        <v>199</v>
      </c>
    </row>
    <row r="1098" spans="1:1" x14ac:dyDescent="0.25">
      <c r="A1098" s="105">
        <v>207</v>
      </c>
    </row>
    <row r="1099" spans="1:1" x14ac:dyDescent="0.25">
      <c r="A1099" s="105">
        <v>217</v>
      </c>
    </row>
    <row r="1100" spans="1:1" x14ac:dyDescent="0.25">
      <c r="A1100" s="105">
        <v>218</v>
      </c>
    </row>
    <row r="1101" spans="1:1" x14ac:dyDescent="0.25">
      <c r="A1101" s="105">
        <v>219</v>
      </c>
    </row>
    <row r="1102" spans="1:1" x14ac:dyDescent="0.25">
      <c r="A1102" s="105">
        <v>221</v>
      </c>
    </row>
    <row r="1103" spans="1:1" x14ac:dyDescent="0.25">
      <c r="A1103" s="105">
        <v>222</v>
      </c>
    </row>
    <row r="1104" spans="1:1" x14ac:dyDescent="0.25">
      <c r="A1104" s="105">
        <v>229</v>
      </c>
    </row>
    <row r="1105" spans="1:1" x14ac:dyDescent="0.25">
      <c r="A1105" s="105">
        <v>230</v>
      </c>
    </row>
    <row r="1106" spans="1:1" x14ac:dyDescent="0.25">
      <c r="A1106" s="105">
        <v>231</v>
      </c>
    </row>
    <row r="1107" spans="1:1" x14ac:dyDescent="0.25">
      <c r="A1107" s="105">
        <v>235</v>
      </c>
    </row>
    <row r="1108" spans="1:1" x14ac:dyDescent="0.25">
      <c r="A1108" s="105">
        <v>236</v>
      </c>
    </row>
    <row r="1109" spans="1:1" x14ac:dyDescent="0.25">
      <c r="A1109" s="105">
        <v>243</v>
      </c>
    </row>
    <row r="1110" spans="1:1" x14ac:dyDescent="0.25">
      <c r="A1110" s="105">
        <v>244</v>
      </c>
    </row>
    <row r="1111" spans="1:1" x14ac:dyDescent="0.25">
      <c r="A1111" s="105">
        <v>245</v>
      </c>
    </row>
    <row r="1112" spans="1:1" x14ac:dyDescent="0.25">
      <c r="A1112" s="105">
        <v>251</v>
      </c>
    </row>
    <row r="1113" spans="1:1" x14ac:dyDescent="0.25">
      <c r="A1113" s="105">
        <v>252</v>
      </c>
    </row>
    <row r="1114" spans="1:1" x14ac:dyDescent="0.25">
      <c r="A1114" s="105">
        <v>253</v>
      </c>
    </row>
    <row r="1115" spans="1:1" x14ac:dyDescent="0.25">
      <c r="A1115" s="105">
        <v>254</v>
      </c>
    </row>
    <row r="1116" spans="1:1" x14ac:dyDescent="0.25">
      <c r="A1116" s="105">
        <v>255</v>
      </c>
    </row>
    <row r="1117" spans="1:1" x14ac:dyDescent="0.25">
      <c r="A1117" s="105">
        <v>256</v>
      </c>
    </row>
    <row r="1118" spans="1:1" x14ac:dyDescent="0.25">
      <c r="A1118" s="105">
        <v>257</v>
      </c>
    </row>
    <row r="1119" spans="1:1" x14ac:dyDescent="0.25">
      <c r="A1119" s="105">
        <v>258</v>
      </c>
    </row>
    <row r="1120" spans="1:1" x14ac:dyDescent="0.25">
      <c r="A1120" s="105">
        <v>259</v>
      </c>
    </row>
    <row r="1121" spans="1:1" x14ac:dyDescent="0.25">
      <c r="A1121" s="105">
        <v>260</v>
      </c>
    </row>
    <row r="1122" spans="1:1" x14ac:dyDescent="0.25">
      <c r="A1122" s="105">
        <v>261</v>
      </c>
    </row>
    <row r="1123" spans="1:1" x14ac:dyDescent="0.25">
      <c r="A1123" s="105">
        <v>262</v>
      </c>
    </row>
    <row r="1124" spans="1:1" x14ac:dyDescent="0.25">
      <c r="A1124" s="105">
        <v>263</v>
      </c>
    </row>
    <row r="1125" spans="1:1" x14ac:dyDescent="0.25">
      <c r="A1125" s="105">
        <v>264</v>
      </c>
    </row>
    <row r="1126" spans="1:1" x14ac:dyDescent="0.25">
      <c r="A1126" s="105">
        <v>265</v>
      </c>
    </row>
    <row r="1127" spans="1:1" x14ac:dyDescent="0.25">
      <c r="A1127" s="105">
        <v>266</v>
      </c>
    </row>
    <row r="1128" spans="1:1" x14ac:dyDescent="0.25">
      <c r="A1128" s="105">
        <v>267</v>
      </c>
    </row>
    <row r="1129" spans="1:1" x14ac:dyDescent="0.25">
      <c r="A1129" s="105">
        <v>268</v>
      </c>
    </row>
    <row r="1130" spans="1:1" x14ac:dyDescent="0.25">
      <c r="A1130" s="105">
        <v>269</v>
      </c>
    </row>
    <row r="1131" spans="1:1" x14ac:dyDescent="0.25">
      <c r="A1131" s="105">
        <v>270</v>
      </c>
    </row>
    <row r="1132" spans="1:1" x14ac:dyDescent="0.25">
      <c r="A1132" s="105">
        <v>271</v>
      </c>
    </row>
    <row r="1133" spans="1:1" x14ac:dyDescent="0.25">
      <c r="A1133" s="105">
        <v>272</v>
      </c>
    </row>
    <row r="1134" spans="1:1" x14ac:dyDescent="0.25">
      <c r="A1134" s="105">
        <v>273</v>
      </c>
    </row>
    <row r="1135" spans="1:1" x14ac:dyDescent="0.25">
      <c r="A1135" s="105">
        <v>274</v>
      </c>
    </row>
    <row r="1136" spans="1:1" x14ac:dyDescent="0.25">
      <c r="A1136" s="105">
        <v>275</v>
      </c>
    </row>
    <row r="1137" spans="1:1" x14ac:dyDescent="0.25">
      <c r="A1137" s="105">
        <v>278</v>
      </c>
    </row>
    <row r="1138" spans="1:1" x14ac:dyDescent="0.25">
      <c r="A1138" s="105">
        <v>279</v>
      </c>
    </row>
    <row r="1139" spans="1:1" x14ac:dyDescent="0.25">
      <c r="A1139" s="105">
        <v>280</v>
      </c>
    </row>
    <row r="1140" spans="1:1" x14ac:dyDescent="0.25">
      <c r="A1140" s="105">
        <v>281</v>
      </c>
    </row>
    <row r="1141" spans="1:1" x14ac:dyDescent="0.25">
      <c r="A1141" s="105">
        <v>282</v>
      </c>
    </row>
    <row r="1142" spans="1:1" x14ac:dyDescent="0.25">
      <c r="A1142" s="105">
        <v>283</v>
      </c>
    </row>
    <row r="1143" spans="1:1" x14ac:dyDescent="0.25">
      <c r="A1143" s="105">
        <v>291</v>
      </c>
    </row>
    <row r="1144" spans="1:1" x14ac:dyDescent="0.25">
      <c r="A1144" s="105">
        <v>292</v>
      </c>
    </row>
    <row r="1145" spans="1:1" x14ac:dyDescent="0.25">
      <c r="A1145" s="105">
        <v>293</v>
      </c>
    </row>
    <row r="1146" spans="1:1" x14ac:dyDescent="0.25">
      <c r="A1146" s="105">
        <v>294</v>
      </c>
    </row>
    <row r="1147" spans="1:1" x14ac:dyDescent="0.25">
      <c r="A1147" s="105">
        <v>295</v>
      </c>
    </row>
    <row r="1148" spans="1:1" x14ac:dyDescent="0.25">
      <c r="A1148" s="105">
        <v>296</v>
      </c>
    </row>
    <row r="1149" spans="1:1" x14ac:dyDescent="0.25">
      <c r="A1149" s="105">
        <v>297</v>
      </c>
    </row>
    <row r="1150" spans="1:1" x14ac:dyDescent="0.25">
      <c r="A1150" s="105">
        <v>298</v>
      </c>
    </row>
    <row r="1151" spans="1:1" x14ac:dyDescent="0.25">
      <c r="A1151" s="105">
        <v>299</v>
      </c>
    </row>
    <row r="1152" spans="1:1" x14ac:dyDescent="0.25">
      <c r="A1152" s="105">
        <v>318</v>
      </c>
    </row>
    <row r="1153" spans="1:1" x14ac:dyDescent="0.25">
      <c r="A1153" s="105">
        <v>319</v>
      </c>
    </row>
    <row r="1154" spans="1:1" x14ac:dyDescent="0.25">
      <c r="A1154" s="105">
        <v>320</v>
      </c>
    </row>
    <row r="1155" spans="1:1" x14ac:dyDescent="0.25">
      <c r="A1155" s="105">
        <v>321</v>
      </c>
    </row>
    <row r="1156" spans="1:1" x14ac:dyDescent="0.25">
      <c r="A1156" s="105">
        <v>322</v>
      </c>
    </row>
    <row r="1157" spans="1:1" x14ac:dyDescent="0.25">
      <c r="A1157" s="105">
        <v>323</v>
      </c>
    </row>
    <row r="1158" spans="1:1" x14ac:dyDescent="0.25">
      <c r="A1158" s="105">
        <v>324</v>
      </c>
    </row>
    <row r="1159" spans="1:1" x14ac:dyDescent="0.25">
      <c r="A1159" s="105">
        <v>325</v>
      </c>
    </row>
    <row r="1160" spans="1:1" x14ac:dyDescent="0.25">
      <c r="A1160" s="105">
        <v>327</v>
      </c>
    </row>
    <row r="1161" spans="1:1" x14ac:dyDescent="0.25">
      <c r="A1161" s="105">
        <v>328</v>
      </c>
    </row>
    <row r="1162" spans="1:1" x14ac:dyDescent="0.25">
      <c r="A1162" s="105">
        <v>329</v>
      </c>
    </row>
    <row r="1163" spans="1:1" x14ac:dyDescent="0.25">
      <c r="A1163" s="105">
        <v>330</v>
      </c>
    </row>
    <row r="1164" spans="1:1" x14ac:dyDescent="0.25">
      <c r="A1164" s="105">
        <v>331</v>
      </c>
    </row>
    <row r="1165" spans="1:1" x14ac:dyDescent="0.25">
      <c r="A1165" s="105">
        <v>332</v>
      </c>
    </row>
    <row r="1166" spans="1:1" x14ac:dyDescent="0.25">
      <c r="A1166" s="105">
        <v>347</v>
      </c>
    </row>
    <row r="1167" spans="1:1" x14ac:dyDescent="0.25">
      <c r="A1167" s="105">
        <v>354</v>
      </c>
    </row>
    <row r="1168" spans="1:1" x14ac:dyDescent="0.25">
      <c r="A1168" s="105">
        <v>355</v>
      </c>
    </row>
    <row r="1169" spans="1:1" x14ac:dyDescent="0.25">
      <c r="A1169" s="105">
        <v>356</v>
      </c>
    </row>
    <row r="1170" spans="1:1" x14ac:dyDescent="0.25">
      <c r="A1170" s="105">
        <v>357</v>
      </c>
    </row>
    <row r="1171" spans="1:1" x14ac:dyDescent="0.25">
      <c r="A1171" s="105">
        <v>358</v>
      </c>
    </row>
    <row r="1172" spans="1:1" x14ac:dyDescent="0.25">
      <c r="A1172" s="105">
        <v>359</v>
      </c>
    </row>
    <row r="1173" spans="1:1" x14ac:dyDescent="0.25">
      <c r="A1173" s="105">
        <v>360</v>
      </c>
    </row>
    <row r="1174" spans="1:1" x14ac:dyDescent="0.25">
      <c r="A1174" s="105">
        <v>368</v>
      </c>
    </row>
    <row r="1175" spans="1:1" x14ac:dyDescent="0.25">
      <c r="A1175" s="105">
        <v>369</v>
      </c>
    </row>
    <row r="1176" spans="1:1" x14ac:dyDescent="0.25">
      <c r="A1176" s="105">
        <v>370</v>
      </c>
    </row>
    <row r="1177" spans="1:1" x14ac:dyDescent="0.25">
      <c r="A1177" s="105">
        <v>371</v>
      </c>
    </row>
    <row r="1178" spans="1:1" x14ac:dyDescent="0.25">
      <c r="A1178" s="105">
        <v>401</v>
      </c>
    </row>
    <row r="1179" spans="1:1" x14ac:dyDescent="0.25">
      <c r="A1179" s="105">
        <v>402</v>
      </c>
    </row>
    <row r="1180" spans="1:1" x14ac:dyDescent="0.25">
      <c r="A1180" s="105">
        <v>403</v>
      </c>
    </row>
    <row r="1181" spans="1:1" x14ac:dyDescent="0.25">
      <c r="A1181" s="105">
        <v>404</v>
      </c>
    </row>
    <row r="1182" spans="1:1" x14ac:dyDescent="0.25">
      <c r="A1182" s="105">
        <v>405</v>
      </c>
    </row>
    <row r="1183" spans="1:1" x14ac:dyDescent="0.25">
      <c r="A1183" s="105">
        <v>406</v>
      </c>
    </row>
    <row r="1184" spans="1:1" x14ac:dyDescent="0.25">
      <c r="A1184" s="105">
        <v>407</v>
      </c>
    </row>
    <row r="1185" spans="1:1" x14ac:dyDescent="0.25">
      <c r="A1185" s="105">
        <v>408</v>
      </c>
    </row>
    <row r="1186" spans="1:1" x14ac:dyDescent="0.25">
      <c r="A1186" s="105">
        <v>409</v>
      </c>
    </row>
    <row r="1187" spans="1:1" x14ac:dyDescent="0.25">
      <c r="A1187" s="105">
        <v>410</v>
      </c>
    </row>
    <row r="1188" spans="1:1" x14ac:dyDescent="0.25">
      <c r="A1188" s="105">
        <v>411</v>
      </c>
    </row>
    <row r="1189" spans="1:1" x14ac:dyDescent="0.25">
      <c r="A1189" s="105">
        <v>412</v>
      </c>
    </row>
    <row r="1190" spans="1:1" x14ac:dyDescent="0.25">
      <c r="A1190" s="105">
        <v>413</v>
      </c>
    </row>
    <row r="1191" spans="1:1" x14ac:dyDescent="0.25">
      <c r="A1191" s="105">
        <v>414</v>
      </c>
    </row>
    <row r="1192" spans="1:1" x14ac:dyDescent="0.25">
      <c r="A1192" s="105">
        <v>415</v>
      </c>
    </row>
    <row r="1193" spans="1:1" x14ac:dyDescent="0.25">
      <c r="A1193" s="105">
        <v>416</v>
      </c>
    </row>
    <row r="1194" spans="1:1" x14ac:dyDescent="0.25">
      <c r="A1194" s="105">
        <v>417</v>
      </c>
    </row>
    <row r="1195" spans="1:1" x14ac:dyDescent="0.25">
      <c r="A1195" s="105">
        <v>418</v>
      </c>
    </row>
    <row r="1196" spans="1:1" x14ac:dyDescent="0.25">
      <c r="A1196" s="105">
        <v>419</v>
      </c>
    </row>
    <row r="1197" spans="1:1" x14ac:dyDescent="0.25">
      <c r="A1197" s="105">
        <v>420</v>
      </c>
    </row>
    <row r="1198" spans="1:1" x14ac:dyDescent="0.25">
      <c r="A1198" s="105">
        <v>421</v>
      </c>
    </row>
    <row r="1199" spans="1:1" x14ac:dyDescent="0.25">
      <c r="A1199" s="105">
        <v>422</v>
      </c>
    </row>
    <row r="1200" spans="1:1" x14ac:dyDescent="0.25">
      <c r="A1200" s="105">
        <v>424</v>
      </c>
    </row>
    <row r="1201" spans="1:1" x14ac:dyDescent="0.25">
      <c r="A1201" s="105">
        <v>425</v>
      </c>
    </row>
    <row r="1202" spans="1:1" x14ac:dyDescent="0.25">
      <c r="A1202" s="105">
        <v>426</v>
      </c>
    </row>
    <row r="1203" spans="1:1" x14ac:dyDescent="0.25">
      <c r="A1203" s="105">
        <v>430</v>
      </c>
    </row>
    <row r="1204" spans="1:1" x14ac:dyDescent="0.25">
      <c r="A1204" s="105">
        <v>431</v>
      </c>
    </row>
    <row r="1205" spans="1:1" x14ac:dyDescent="0.25">
      <c r="A1205" s="105">
        <v>432</v>
      </c>
    </row>
    <row r="1206" spans="1:1" x14ac:dyDescent="0.25">
      <c r="A1206" s="105">
        <v>446</v>
      </c>
    </row>
    <row r="1207" spans="1:1" x14ac:dyDescent="0.25">
      <c r="A1207" s="105">
        <v>447</v>
      </c>
    </row>
    <row r="1208" spans="1:1" x14ac:dyDescent="0.25">
      <c r="A1208" s="105">
        <v>448</v>
      </c>
    </row>
    <row r="1209" spans="1:1" x14ac:dyDescent="0.25">
      <c r="A1209" s="105">
        <v>449</v>
      </c>
    </row>
    <row r="1210" spans="1:1" x14ac:dyDescent="0.25">
      <c r="A1210" s="105">
        <v>450</v>
      </c>
    </row>
    <row r="1211" spans="1:1" x14ac:dyDescent="0.25">
      <c r="A1211" s="105">
        <v>451</v>
      </c>
    </row>
    <row r="1212" spans="1:1" x14ac:dyDescent="0.25">
      <c r="A1212" s="105">
        <v>452</v>
      </c>
    </row>
    <row r="1213" spans="1:1" x14ac:dyDescent="0.25">
      <c r="A1213" s="105">
        <v>453</v>
      </c>
    </row>
    <row r="1214" spans="1:1" x14ac:dyDescent="0.25">
      <c r="A1214" s="105">
        <v>454</v>
      </c>
    </row>
    <row r="1215" spans="1:1" x14ac:dyDescent="0.25">
      <c r="A1215" s="105">
        <v>455</v>
      </c>
    </row>
    <row r="1216" spans="1:1" x14ac:dyDescent="0.25">
      <c r="A1216" s="105">
        <v>456</v>
      </c>
    </row>
    <row r="1217" spans="1:1" x14ac:dyDescent="0.25">
      <c r="A1217" s="105">
        <v>457</v>
      </c>
    </row>
    <row r="1218" spans="1:1" x14ac:dyDescent="0.25">
      <c r="A1218" s="105">
        <v>458</v>
      </c>
    </row>
    <row r="1219" spans="1:1" x14ac:dyDescent="0.25">
      <c r="A1219" s="105">
        <v>459</v>
      </c>
    </row>
    <row r="1220" spans="1:1" x14ac:dyDescent="0.25">
      <c r="A1220" s="105">
        <v>460</v>
      </c>
    </row>
    <row r="1221" spans="1:1" x14ac:dyDescent="0.25">
      <c r="A1221" s="105">
        <v>461</v>
      </c>
    </row>
    <row r="1222" spans="1:1" x14ac:dyDescent="0.25">
      <c r="A1222" s="105">
        <v>462</v>
      </c>
    </row>
    <row r="1223" spans="1:1" x14ac:dyDescent="0.25">
      <c r="A1223" s="105">
        <v>463</v>
      </c>
    </row>
    <row r="1224" spans="1:1" x14ac:dyDescent="0.25">
      <c r="A1224" s="105">
        <v>464</v>
      </c>
    </row>
    <row r="1225" spans="1:1" x14ac:dyDescent="0.25">
      <c r="A1225" s="105">
        <v>465</v>
      </c>
    </row>
    <row r="1226" spans="1:1" x14ac:dyDescent="0.25">
      <c r="A1226" s="105">
        <v>466</v>
      </c>
    </row>
    <row r="1227" spans="1:1" x14ac:dyDescent="0.25">
      <c r="A1227" s="105">
        <v>467</v>
      </c>
    </row>
    <row r="1228" spans="1:1" x14ac:dyDescent="0.25">
      <c r="A1228" s="105">
        <v>468</v>
      </c>
    </row>
    <row r="1229" spans="1:1" x14ac:dyDescent="0.25">
      <c r="A1229" s="105">
        <v>469</v>
      </c>
    </row>
    <row r="1230" spans="1:1" x14ac:dyDescent="0.25">
      <c r="A1230" s="105">
        <v>470</v>
      </c>
    </row>
    <row r="1231" spans="1:1" x14ac:dyDescent="0.25">
      <c r="A1231" s="105">
        <v>471</v>
      </c>
    </row>
    <row r="1232" spans="1:1" x14ac:dyDescent="0.25">
      <c r="A1232" s="105">
        <v>472</v>
      </c>
    </row>
    <row r="1233" spans="1:1" x14ac:dyDescent="0.25">
      <c r="A1233" s="105">
        <v>473</v>
      </c>
    </row>
    <row r="1234" spans="1:1" x14ac:dyDescent="0.25">
      <c r="A1234" s="105">
        <v>474</v>
      </c>
    </row>
    <row r="1235" spans="1:1" x14ac:dyDescent="0.25">
      <c r="A1235" s="105">
        <v>475</v>
      </c>
    </row>
    <row r="1236" spans="1:1" x14ac:dyDescent="0.25">
      <c r="A1236" s="105">
        <v>476</v>
      </c>
    </row>
    <row r="1237" spans="1:1" x14ac:dyDescent="0.25">
      <c r="A1237" s="105">
        <v>477</v>
      </c>
    </row>
    <row r="1238" spans="1:1" x14ac:dyDescent="0.25">
      <c r="A1238" s="105">
        <v>478</v>
      </c>
    </row>
    <row r="1239" spans="1:1" x14ac:dyDescent="0.25">
      <c r="A1239" s="105">
        <v>479</v>
      </c>
    </row>
    <row r="1240" spans="1:1" x14ac:dyDescent="0.25">
      <c r="A1240" s="105">
        <v>480</v>
      </c>
    </row>
    <row r="1241" spans="1:1" x14ac:dyDescent="0.25">
      <c r="A1241" s="105">
        <v>481</v>
      </c>
    </row>
    <row r="1242" spans="1:1" x14ac:dyDescent="0.25">
      <c r="A1242" s="105">
        <v>482</v>
      </c>
    </row>
    <row r="1243" spans="1:1" x14ac:dyDescent="0.25">
      <c r="A1243" s="105">
        <v>483</v>
      </c>
    </row>
    <row r="1244" spans="1:1" x14ac:dyDescent="0.25">
      <c r="A1244" s="105">
        <v>484</v>
      </c>
    </row>
    <row r="1245" spans="1:1" x14ac:dyDescent="0.25">
      <c r="A1245" s="105">
        <v>485</v>
      </c>
    </row>
    <row r="1246" spans="1:1" x14ac:dyDescent="0.25">
      <c r="A1246" s="105">
        <v>486</v>
      </c>
    </row>
    <row r="1247" spans="1:1" x14ac:dyDescent="0.25">
      <c r="A1247" s="105">
        <v>487</v>
      </c>
    </row>
    <row r="1248" spans="1:1" x14ac:dyDescent="0.25">
      <c r="A1248" s="105">
        <v>488</v>
      </c>
    </row>
    <row r="1249" spans="1:1" x14ac:dyDescent="0.25">
      <c r="A1249" s="105">
        <v>489</v>
      </c>
    </row>
    <row r="1250" spans="1:1" x14ac:dyDescent="0.25">
      <c r="A1250" s="105">
        <v>490</v>
      </c>
    </row>
    <row r="1251" spans="1:1" x14ac:dyDescent="0.25">
      <c r="A1251" s="105">
        <v>491</v>
      </c>
    </row>
    <row r="1252" spans="1:1" x14ac:dyDescent="0.25">
      <c r="A1252" s="105">
        <v>492</v>
      </c>
    </row>
    <row r="1253" spans="1:1" x14ac:dyDescent="0.25">
      <c r="A1253" s="105">
        <v>493</v>
      </c>
    </row>
    <row r="1254" spans="1:1" x14ac:dyDescent="0.25">
      <c r="A1254" s="105">
        <v>494</v>
      </c>
    </row>
    <row r="1255" spans="1:1" x14ac:dyDescent="0.25">
      <c r="A1255" s="105">
        <v>495</v>
      </c>
    </row>
    <row r="1256" spans="1:1" x14ac:dyDescent="0.25">
      <c r="A1256" s="105">
        <v>496</v>
      </c>
    </row>
    <row r="1257" spans="1:1" x14ac:dyDescent="0.25">
      <c r="A1257" s="105">
        <v>497</v>
      </c>
    </row>
    <row r="1258" spans="1:1" x14ac:dyDescent="0.25">
      <c r="A1258" s="105">
        <v>498</v>
      </c>
    </row>
    <row r="1259" spans="1:1" x14ac:dyDescent="0.25">
      <c r="A1259" s="105">
        <v>499</v>
      </c>
    </row>
    <row r="1260" spans="1:1" x14ac:dyDescent="0.25">
      <c r="A1260" s="105">
        <v>500</v>
      </c>
    </row>
    <row r="1261" spans="1:1" x14ac:dyDescent="0.25">
      <c r="A1261" s="105">
        <v>501</v>
      </c>
    </row>
    <row r="1262" spans="1:1" x14ac:dyDescent="0.25">
      <c r="A1262" s="105">
        <v>502</v>
      </c>
    </row>
    <row r="1263" spans="1:1" x14ac:dyDescent="0.25">
      <c r="A1263" s="105">
        <v>503</v>
      </c>
    </row>
    <row r="1264" spans="1:1" x14ac:dyDescent="0.25">
      <c r="A1264" s="105">
        <v>504</v>
      </c>
    </row>
    <row r="1265" spans="1:1" x14ac:dyDescent="0.25">
      <c r="A1265" s="105">
        <v>505</v>
      </c>
    </row>
    <row r="1266" spans="1:1" x14ac:dyDescent="0.25">
      <c r="A1266" s="105">
        <v>506</v>
      </c>
    </row>
    <row r="1267" spans="1:1" x14ac:dyDescent="0.25">
      <c r="A1267" s="105">
        <v>507</v>
      </c>
    </row>
    <row r="1268" spans="1:1" x14ac:dyDescent="0.25">
      <c r="A1268" s="105">
        <v>508</v>
      </c>
    </row>
    <row r="1269" spans="1:1" x14ac:dyDescent="0.25">
      <c r="A1269" s="105">
        <v>509</v>
      </c>
    </row>
    <row r="1270" spans="1:1" x14ac:dyDescent="0.25">
      <c r="A1270" s="105">
        <v>510</v>
      </c>
    </row>
    <row r="1271" spans="1:1" x14ac:dyDescent="0.25">
      <c r="A1271" s="105">
        <v>511</v>
      </c>
    </row>
    <row r="1272" spans="1:1" x14ac:dyDescent="0.25">
      <c r="A1272" s="105">
        <v>512</v>
      </c>
    </row>
    <row r="1273" spans="1:1" x14ac:dyDescent="0.25">
      <c r="A1273" s="105">
        <v>513</v>
      </c>
    </row>
    <row r="1274" spans="1:1" x14ac:dyDescent="0.25">
      <c r="A1274" s="105">
        <v>514</v>
      </c>
    </row>
    <row r="1275" spans="1:1" x14ac:dyDescent="0.25">
      <c r="A1275" s="105">
        <v>515</v>
      </c>
    </row>
    <row r="1276" spans="1:1" x14ac:dyDescent="0.25">
      <c r="A1276" s="105">
        <v>516</v>
      </c>
    </row>
    <row r="1277" spans="1:1" x14ac:dyDescent="0.25">
      <c r="A1277" s="105">
        <v>517</v>
      </c>
    </row>
    <row r="1278" spans="1:1" x14ac:dyDescent="0.25">
      <c r="A1278" s="105">
        <v>523</v>
      </c>
    </row>
    <row r="1279" spans="1:1" x14ac:dyDescent="0.25">
      <c r="A1279" s="105">
        <v>524</v>
      </c>
    </row>
    <row r="1280" spans="1:1" x14ac:dyDescent="0.25">
      <c r="A1280" s="105">
        <v>525</v>
      </c>
    </row>
    <row r="1281" spans="1:1" x14ac:dyDescent="0.25">
      <c r="A1281" s="105">
        <v>526</v>
      </c>
    </row>
    <row r="1282" spans="1:1" x14ac:dyDescent="0.25">
      <c r="A1282" s="105">
        <v>527</v>
      </c>
    </row>
    <row r="1283" spans="1:1" x14ac:dyDescent="0.25">
      <c r="A1283" s="105">
        <v>528</v>
      </c>
    </row>
    <row r="1284" spans="1:1" x14ac:dyDescent="0.25">
      <c r="A1284" s="105">
        <v>529</v>
      </c>
    </row>
    <row r="1285" spans="1:1" x14ac:dyDescent="0.25">
      <c r="A1285" s="105">
        <v>530</v>
      </c>
    </row>
    <row r="1286" spans="1:1" x14ac:dyDescent="0.25">
      <c r="A1286" s="105">
        <v>531</v>
      </c>
    </row>
    <row r="1287" spans="1:1" x14ac:dyDescent="0.25">
      <c r="A1287" s="105">
        <v>532</v>
      </c>
    </row>
    <row r="1288" spans="1:1" x14ac:dyDescent="0.25">
      <c r="A1288" s="105">
        <v>533</v>
      </c>
    </row>
    <row r="1289" spans="1:1" x14ac:dyDescent="0.25">
      <c r="A1289" s="105">
        <v>534</v>
      </c>
    </row>
    <row r="1290" spans="1:1" x14ac:dyDescent="0.25">
      <c r="A1290" s="105">
        <v>535</v>
      </c>
    </row>
    <row r="1291" spans="1:1" x14ac:dyDescent="0.25">
      <c r="A1291" s="105">
        <v>536</v>
      </c>
    </row>
    <row r="1292" spans="1:1" x14ac:dyDescent="0.25">
      <c r="A1292" s="105">
        <v>537</v>
      </c>
    </row>
    <row r="1293" spans="1:1" x14ac:dyDescent="0.25">
      <c r="A1293" s="105">
        <v>538</v>
      </c>
    </row>
    <row r="1294" spans="1:1" x14ac:dyDescent="0.25">
      <c r="A1294" s="105">
        <v>539</v>
      </c>
    </row>
    <row r="1295" spans="1:1" x14ac:dyDescent="0.25">
      <c r="A1295" s="105">
        <v>540</v>
      </c>
    </row>
    <row r="1296" spans="1:1" x14ac:dyDescent="0.25">
      <c r="A1296" s="105">
        <v>541</v>
      </c>
    </row>
    <row r="1297" spans="1:1" x14ac:dyDescent="0.25">
      <c r="A1297" s="105">
        <v>542</v>
      </c>
    </row>
    <row r="1298" spans="1:1" x14ac:dyDescent="0.25">
      <c r="A1298" s="105">
        <v>543</v>
      </c>
    </row>
    <row r="1299" spans="1:1" x14ac:dyDescent="0.25">
      <c r="A1299" s="105">
        <v>544</v>
      </c>
    </row>
    <row r="1300" spans="1:1" x14ac:dyDescent="0.25">
      <c r="A1300" s="105">
        <v>545</v>
      </c>
    </row>
    <row r="1301" spans="1:1" x14ac:dyDescent="0.25">
      <c r="A1301" s="105">
        <v>546</v>
      </c>
    </row>
    <row r="1302" spans="1:1" x14ac:dyDescent="0.25">
      <c r="A1302" s="105">
        <v>547</v>
      </c>
    </row>
    <row r="1303" spans="1:1" x14ac:dyDescent="0.25">
      <c r="A1303" s="105">
        <v>548</v>
      </c>
    </row>
    <row r="1304" spans="1:1" x14ac:dyDescent="0.25">
      <c r="A1304" s="105">
        <v>549</v>
      </c>
    </row>
    <row r="1305" spans="1:1" x14ac:dyDescent="0.25">
      <c r="A1305" s="105">
        <v>550</v>
      </c>
    </row>
    <row r="1306" spans="1:1" x14ac:dyDescent="0.25">
      <c r="A1306" s="105">
        <v>551</v>
      </c>
    </row>
    <row r="1307" spans="1:1" x14ac:dyDescent="0.25">
      <c r="A1307" s="105">
        <v>552</v>
      </c>
    </row>
    <row r="1308" spans="1:1" x14ac:dyDescent="0.25">
      <c r="A1308" s="105">
        <v>553</v>
      </c>
    </row>
    <row r="1309" spans="1:1" x14ac:dyDescent="0.25">
      <c r="A1309" s="105">
        <v>554</v>
      </c>
    </row>
    <row r="1310" spans="1:1" x14ac:dyDescent="0.25">
      <c r="A1310" s="105">
        <v>555</v>
      </c>
    </row>
    <row r="1311" spans="1:1" x14ac:dyDescent="0.25">
      <c r="A1311" s="105">
        <v>556</v>
      </c>
    </row>
    <row r="1312" spans="1:1" x14ac:dyDescent="0.25">
      <c r="A1312" s="105">
        <v>557</v>
      </c>
    </row>
    <row r="1313" spans="1:1" x14ac:dyDescent="0.25">
      <c r="A1313" s="105">
        <v>558</v>
      </c>
    </row>
    <row r="1314" spans="1:1" x14ac:dyDescent="0.25">
      <c r="A1314" s="105">
        <v>559</v>
      </c>
    </row>
    <row r="1315" spans="1:1" x14ac:dyDescent="0.25">
      <c r="A1315" s="105">
        <v>560</v>
      </c>
    </row>
    <row r="1316" spans="1:1" x14ac:dyDescent="0.25">
      <c r="A1316" s="105">
        <v>561</v>
      </c>
    </row>
    <row r="1317" spans="1:1" x14ac:dyDescent="0.25">
      <c r="A1317" s="105">
        <v>562</v>
      </c>
    </row>
    <row r="1318" spans="1:1" x14ac:dyDescent="0.25">
      <c r="A1318" s="105">
        <v>563</v>
      </c>
    </row>
    <row r="1319" spans="1:1" x14ac:dyDescent="0.25">
      <c r="A1319" s="105">
        <v>564</v>
      </c>
    </row>
    <row r="1320" spans="1:1" x14ac:dyDescent="0.25">
      <c r="A1320" s="105">
        <v>565</v>
      </c>
    </row>
    <row r="1321" spans="1:1" x14ac:dyDescent="0.25">
      <c r="A1321" s="105">
        <v>566</v>
      </c>
    </row>
    <row r="1322" spans="1:1" x14ac:dyDescent="0.25">
      <c r="A1322" s="105">
        <v>567</v>
      </c>
    </row>
    <row r="1323" spans="1:1" x14ac:dyDescent="0.25">
      <c r="A1323" s="105">
        <v>568</v>
      </c>
    </row>
    <row r="1324" spans="1:1" x14ac:dyDescent="0.25">
      <c r="A1324" s="105">
        <v>569</v>
      </c>
    </row>
    <row r="1325" spans="1:1" x14ac:dyDescent="0.25">
      <c r="A1325" s="105">
        <v>576</v>
      </c>
    </row>
    <row r="1326" spans="1:1" x14ac:dyDescent="0.25">
      <c r="A1326" s="105">
        <v>577</v>
      </c>
    </row>
    <row r="1327" spans="1:1" x14ac:dyDescent="0.25">
      <c r="A1327" s="105">
        <v>586</v>
      </c>
    </row>
    <row r="1328" spans="1:1" x14ac:dyDescent="0.25">
      <c r="A1328" s="105">
        <v>587</v>
      </c>
    </row>
    <row r="1329" spans="1:1" x14ac:dyDescent="0.25">
      <c r="A1329" s="105">
        <v>630</v>
      </c>
    </row>
    <row r="1330" spans="1:1" x14ac:dyDescent="0.25">
      <c r="A1330" s="105">
        <v>631</v>
      </c>
    </row>
    <row r="1331" spans="1:1" x14ac:dyDescent="0.25">
      <c r="A1331" s="105">
        <v>632</v>
      </c>
    </row>
    <row r="1332" spans="1:1" x14ac:dyDescent="0.25">
      <c r="A1332" s="105">
        <v>633</v>
      </c>
    </row>
    <row r="1333" spans="1:1" x14ac:dyDescent="0.25">
      <c r="A1333" s="105">
        <v>634</v>
      </c>
    </row>
    <row r="1334" spans="1:1" x14ac:dyDescent="0.25">
      <c r="A1334" s="105">
        <v>635</v>
      </c>
    </row>
    <row r="1335" spans="1:1" x14ac:dyDescent="0.25">
      <c r="A1335" s="105">
        <v>636</v>
      </c>
    </row>
    <row r="1336" spans="1:1" x14ac:dyDescent="0.25">
      <c r="A1336" s="105">
        <v>637</v>
      </c>
    </row>
    <row r="1337" spans="1:1" x14ac:dyDescent="0.25">
      <c r="A1337" s="105">
        <v>638</v>
      </c>
    </row>
    <row r="1338" spans="1:1" x14ac:dyDescent="0.25">
      <c r="A1338" s="105">
        <v>639</v>
      </c>
    </row>
    <row r="1339" spans="1:1" x14ac:dyDescent="0.25">
      <c r="A1339" s="105">
        <v>640</v>
      </c>
    </row>
    <row r="1340" spans="1:1" x14ac:dyDescent="0.25">
      <c r="A1340" s="105">
        <v>641</v>
      </c>
    </row>
    <row r="1341" spans="1:1" x14ac:dyDescent="0.25">
      <c r="A1341" s="105">
        <v>642</v>
      </c>
    </row>
    <row r="1342" spans="1:1" x14ac:dyDescent="0.25">
      <c r="A1342" s="105">
        <v>643</v>
      </c>
    </row>
    <row r="1343" spans="1:1" x14ac:dyDescent="0.25">
      <c r="A1343" s="105">
        <v>644</v>
      </c>
    </row>
    <row r="1344" spans="1:1" x14ac:dyDescent="0.25">
      <c r="A1344" s="105">
        <v>645</v>
      </c>
    </row>
    <row r="1345" spans="1:1" x14ac:dyDescent="0.25">
      <c r="A1345" s="105">
        <v>646</v>
      </c>
    </row>
    <row r="1346" spans="1:1" x14ac:dyDescent="0.25">
      <c r="A1346" s="105">
        <v>647</v>
      </c>
    </row>
    <row r="1347" spans="1:1" x14ac:dyDescent="0.25">
      <c r="A1347" s="105">
        <v>648</v>
      </c>
    </row>
    <row r="1348" spans="1:1" x14ac:dyDescent="0.25">
      <c r="A1348" s="105">
        <v>649</v>
      </c>
    </row>
    <row r="1349" spans="1:1" x14ac:dyDescent="0.25">
      <c r="A1349" s="105">
        <v>650</v>
      </c>
    </row>
    <row r="1350" spans="1:1" x14ac:dyDescent="0.25">
      <c r="A1350" s="105">
        <v>651</v>
      </c>
    </row>
    <row r="1351" spans="1:1" x14ac:dyDescent="0.25">
      <c r="A1351" s="105">
        <v>652</v>
      </c>
    </row>
    <row r="1352" spans="1:1" x14ac:dyDescent="0.25">
      <c r="A1352" s="105">
        <v>653</v>
      </c>
    </row>
    <row r="1353" spans="1:1" x14ac:dyDescent="0.25">
      <c r="A1353" s="105">
        <v>654</v>
      </c>
    </row>
    <row r="1354" spans="1:1" x14ac:dyDescent="0.25">
      <c r="A1354" s="105">
        <v>655</v>
      </c>
    </row>
    <row r="1355" spans="1:1" x14ac:dyDescent="0.25">
      <c r="A1355" s="105">
        <v>660</v>
      </c>
    </row>
    <row r="1356" spans="1:1" x14ac:dyDescent="0.25">
      <c r="A1356" s="105">
        <v>661</v>
      </c>
    </row>
    <row r="1357" spans="1:1" x14ac:dyDescent="0.25">
      <c r="A1357" s="105">
        <v>662</v>
      </c>
    </row>
    <row r="1358" spans="1:1" x14ac:dyDescent="0.25">
      <c r="A1358" s="105">
        <v>663</v>
      </c>
    </row>
    <row r="1359" spans="1:1" x14ac:dyDescent="0.25">
      <c r="A1359" s="105">
        <v>664</v>
      </c>
    </row>
    <row r="1360" spans="1:1" x14ac:dyDescent="0.25">
      <c r="A1360" s="105">
        <v>670</v>
      </c>
    </row>
    <row r="1361" spans="1:1" x14ac:dyDescent="0.25">
      <c r="A1361" s="105">
        <v>671</v>
      </c>
    </row>
    <row r="1362" spans="1:1" x14ac:dyDescent="0.25">
      <c r="A1362" s="105">
        <v>672</v>
      </c>
    </row>
    <row r="1363" spans="1:1" x14ac:dyDescent="0.25">
      <c r="A1363" s="105">
        <v>673</v>
      </c>
    </row>
    <row r="1364" spans="1:1" x14ac:dyDescent="0.25">
      <c r="A1364" s="105">
        <v>674</v>
      </c>
    </row>
    <row r="1365" spans="1:1" x14ac:dyDescent="0.25">
      <c r="A1365" s="105">
        <v>675</v>
      </c>
    </row>
    <row r="1366" spans="1:1" x14ac:dyDescent="0.25">
      <c r="A1366" s="105">
        <v>683</v>
      </c>
    </row>
    <row r="1367" spans="1:1" x14ac:dyDescent="0.25">
      <c r="A1367" s="105">
        <v>688</v>
      </c>
    </row>
    <row r="1368" spans="1:1" x14ac:dyDescent="0.25">
      <c r="A1368" s="105">
        <v>689</v>
      </c>
    </row>
    <row r="1369" spans="1:1" x14ac:dyDescent="0.25">
      <c r="A1369" s="105">
        <v>710</v>
      </c>
    </row>
    <row r="1370" spans="1:1" x14ac:dyDescent="0.25">
      <c r="A1370" s="105">
        <v>748</v>
      </c>
    </row>
    <row r="1371" spans="1:1" x14ac:dyDescent="0.25">
      <c r="A1371" s="105">
        <v>751</v>
      </c>
    </row>
    <row r="1372" spans="1:1" x14ac:dyDescent="0.25">
      <c r="A1372" s="105">
        <v>752</v>
      </c>
    </row>
    <row r="1373" spans="1:1" x14ac:dyDescent="0.25">
      <c r="A1373" s="105">
        <v>753</v>
      </c>
    </row>
    <row r="1374" spans="1:1" x14ac:dyDescent="0.25">
      <c r="A1374" s="105">
        <v>754</v>
      </c>
    </row>
    <row r="1375" spans="1:1" x14ac:dyDescent="0.25">
      <c r="A1375" s="105">
        <v>755</v>
      </c>
    </row>
    <row r="1376" spans="1:1" x14ac:dyDescent="0.25">
      <c r="A1376" s="105">
        <v>756</v>
      </c>
    </row>
    <row r="1377" spans="1:1" x14ac:dyDescent="0.25">
      <c r="A1377" s="105">
        <v>757</v>
      </c>
    </row>
    <row r="1378" spans="1:1" x14ac:dyDescent="0.25">
      <c r="A1378" s="105">
        <v>758</v>
      </c>
    </row>
    <row r="1379" spans="1:1" x14ac:dyDescent="0.25">
      <c r="A1379" s="105">
        <v>759</v>
      </c>
    </row>
    <row r="1380" spans="1:1" x14ac:dyDescent="0.25">
      <c r="A1380" s="105">
        <v>760</v>
      </c>
    </row>
    <row r="1381" spans="1:1" x14ac:dyDescent="0.25">
      <c r="A1381" s="105">
        <v>761</v>
      </c>
    </row>
    <row r="1382" spans="1:1" x14ac:dyDescent="0.25">
      <c r="A1382" s="105">
        <v>762</v>
      </c>
    </row>
    <row r="1383" spans="1:1" x14ac:dyDescent="0.25">
      <c r="A1383" s="105">
        <v>763</v>
      </c>
    </row>
    <row r="1384" spans="1:1" x14ac:dyDescent="0.25">
      <c r="A1384" s="105">
        <v>764</v>
      </c>
    </row>
    <row r="1385" spans="1:1" x14ac:dyDescent="0.25">
      <c r="A1385" s="105">
        <v>765</v>
      </c>
    </row>
    <row r="1386" spans="1:1" x14ac:dyDescent="0.25">
      <c r="A1386" s="105">
        <v>766</v>
      </c>
    </row>
    <row r="1387" spans="1:1" x14ac:dyDescent="0.25">
      <c r="A1387" s="105">
        <v>767</v>
      </c>
    </row>
    <row r="1388" spans="1:1" x14ac:dyDescent="0.25">
      <c r="A1388" s="105">
        <v>768</v>
      </c>
    </row>
    <row r="1389" spans="1:1" x14ac:dyDescent="0.25">
      <c r="A1389" s="105">
        <v>769</v>
      </c>
    </row>
    <row r="1390" spans="1:1" x14ac:dyDescent="0.25">
      <c r="A1390" s="105">
        <v>770</v>
      </c>
    </row>
    <row r="1391" spans="1:1" x14ac:dyDescent="0.25">
      <c r="A1391" s="105">
        <v>771</v>
      </c>
    </row>
    <row r="1392" spans="1:1" x14ac:dyDescent="0.25">
      <c r="A1392" s="105">
        <v>772</v>
      </c>
    </row>
    <row r="1393" spans="1:1" x14ac:dyDescent="0.25">
      <c r="A1393" s="105">
        <v>773</v>
      </c>
    </row>
    <row r="1394" spans="1:1" x14ac:dyDescent="0.25">
      <c r="A1394" s="105">
        <v>774</v>
      </c>
    </row>
    <row r="1395" spans="1:1" x14ac:dyDescent="0.25">
      <c r="A1395" s="105">
        <v>775</v>
      </c>
    </row>
    <row r="1396" spans="1:1" x14ac:dyDescent="0.25">
      <c r="A1396" s="105">
        <v>776</v>
      </c>
    </row>
    <row r="1397" spans="1:1" x14ac:dyDescent="0.25">
      <c r="A1397" s="105">
        <v>777</v>
      </c>
    </row>
    <row r="1398" spans="1:1" x14ac:dyDescent="0.25">
      <c r="A1398" s="105">
        <v>778</v>
      </c>
    </row>
    <row r="1399" spans="1:1" x14ac:dyDescent="0.25">
      <c r="A1399" s="105">
        <v>779</v>
      </c>
    </row>
    <row r="1400" spans="1:1" x14ac:dyDescent="0.25">
      <c r="A1400" s="105">
        <v>780</v>
      </c>
    </row>
    <row r="1401" spans="1:1" x14ac:dyDescent="0.25">
      <c r="A1401" s="105">
        <v>781</v>
      </c>
    </row>
    <row r="1402" spans="1:1" x14ac:dyDescent="0.25">
      <c r="A1402" s="105">
        <v>782</v>
      </c>
    </row>
    <row r="1403" spans="1:1" x14ac:dyDescent="0.25">
      <c r="A1403" s="105">
        <v>783</v>
      </c>
    </row>
    <row r="1404" spans="1:1" x14ac:dyDescent="0.25">
      <c r="A1404" s="105">
        <v>784</v>
      </c>
    </row>
    <row r="1405" spans="1:1" x14ac:dyDescent="0.25">
      <c r="A1405" s="105">
        <v>785</v>
      </c>
    </row>
    <row r="1406" spans="1:1" x14ac:dyDescent="0.25">
      <c r="A1406" s="105">
        <v>786</v>
      </c>
    </row>
    <row r="1407" spans="1:1" x14ac:dyDescent="0.25">
      <c r="A1407" s="105">
        <v>787</v>
      </c>
    </row>
    <row r="1408" spans="1:1" x14ac:dyDescent="0.25">
      <c r="A1408" s="105">
        <v>788</v>
      </c>
    </row>
    <row r="1409" spans="1:1" x14ac:dyDescent="0.25">
      <c r="A1409" s="105">
        <v>789</v>
      </c>
    </row>
    <row r="1410" spans="1:1" x14ac:dyDescent="0.25">
      <c r="A1410" s="105">
        <v>790</v>
      </c>
    </row>
    <row r="1411" spans="1:1" x14ac:dyDescent="0.25">
      <c r="A1411" s="105">
        <v>791</v>
      </c>
    </row>
    <row r="1412" spans="1:1" x14ac:dyDescent="0.25">
      <c r="A1412" s="105">
        <v>792</v>
      </c>
    </row>
    <row r="1413" spans="1:1" x14ac:dyDescent="0.25">
      <c r="A1413" s="105">
        <v>793</v>
      </c>
    </row>
    <row r="1414" spans="1:1" x14ac:dyDescent="0.25">
      <c r="A1414" s="105">
        <v>842</v>
      </c>
    </row>
    <row r="1415" spans="1:1" x14ac:dyDescent="0.25">
      <c r="A1415" s="105">
        <v>843</v>
      </c>
    </row>
    <row r="1416" spans="1:1" x14ac:dyDescent="0.25">
      <c r="A1416" s="105">
        <v>844</v>
      </c>
    </row>
    <row r="1417" spans="1:1" x14ac:dyDescent="0.25">
      <c r="A1417" s="105">
        <v>860</v>
      </c>
    </row>
    <row r="1418" spans="1:1" x14ac:dyDescent="0.25">
      <c r="A1418" s="105">
        <v>861</v>
      </c>
    </row>
    <row r="1419" spans="1:1" x14ac:dyDescent="0.25">
      <c r="A1419" s="105">
        <v>862</v>
      </c>
    </row>
    <row r="1420" spans="1:1" x14ac:dyDescent="0.25">
      <c r="A1420" s="105">
        <v>863</v>
      </c>
    </row>
    <row r="1421" spans="1:1" x14ac:dyDescent="0.25">
      <c r="A1421" s="105">
        <v>864</v>
      </c>
    </row>
    <row r="1422" spans="1:1" x14ac:dyDescent="0.25">
      <c r="A1422" s="105">
        <v>865</v>
      </c>
    </row>
    <row r="1423" spans="1:1" x14ac:dyDescent="0.25">
      <c r="A1423" s="105">
        <v>866</v>
      </c>
    </row>
    <row r="1424" spans="1:1" x14ac:dyDescent="0.25">
      <c r="A1424" s="105">
        <v>867</v>
      </c>
    </row>
    <row r="1425" spans="1:1" x14ac:dyDescent="0.25">
      <c r="A1425" s="105">
        <v>868</v>
      </c>
    </row>
    <row r="1426" spans="1:1" x14ac:dyDescent="0.25">
      <c r="A1426" s="105">
        <v>879</v>
      </c>
    </row>
    <row r="1427" spans="1:1" x14ac:dyDescent="0.25">
      <c r="A1427" s="105">
        <v>881</v>
      </c>
    </row>
    <row r="1428" spans="1:1" x14ac:dyDescent="0.25">
      <c r="A1428" s="105">
        <v>882</v>
      </c>
    </row>
    <row r="1429" spans="1:1" x14ac:dyDescent="0.25">
      <c r="A1429" s="105">
        <v>886</v>
      </c>
    </row>
    <row r="1430" spans="1:1" x14ac:dyDescent="0.25">
      <c r="A1430" s="105">
        <v>887</v>
      </c>
    </row>
    <row r="1431" spans="1:1" x14ac:dyDescent="0.25">
      <c r="A1431" s="105">
        <v>888</v>
      </c>
    </row>
    <row r="1432" spans="1:1" x14ac:dyDescent="0.25">
      <c r="A1432" s="105">
        <v>889</v>
      </c>
    </row>
    <row r="1433" spans="1:1" x14ac:dyDescent="0.25">
      <c r="A1433" s="105">
        <v>890</v>
      </c>
    </row>
    <row r="1434" spans="1:1" x14ac:dyDescent="0.25">
      <c r="A1434" s="105">
        <v>891</v>
      </c>
    </row>
    <row r="1435" spans="1:1" x14ac:dyDescent="0.25">
      <c r="A1435" s="105">
        <v>892</v>
      </c>
    </row>
    <row r="1436" spans="1:1" x14ac:dyDescent="0.25">
      <c r="A1436" s="105">
        <v>894</v>
      </c>
    </row>
    <row r="1437" spans="1:1" x14ac:dyDescent="0.25">
      <c r="A1437" s="105">
        <v>895</v>
      </c>
    </row>
    <row r="1438" spans="1:1" x14ac:dyDescent="0.25">
      <c r="A1438" s="105">
        <v>896</v>
      </c>
    </row>
    <row r="1439" spans="1:1" x14ac:dyDescent="0.25">
      <c r="A1439" s="105">
        <v>898</v>
      </c>
    </row>
    <row r="1440" spans="1:1" x14ac:dyDescent="0.25">
      <c r="A1440" s="105">
        <v>899</v>
      </c>
    </row>
    <row r="1441" spans="1:1" x14ac:dyDescent="0.25">
      <c r="A1441" s="105">
        <v>900</v>
      </c>
    </row>
    <row r="1442" spans="1:1" x14ac:dyDescent="0.25">
      <c r="A1442" s="105">
        <v>902</v>
      </c>
    </row>
    <row r="1443" spans="1:1" x14ac:dyDescent="0.25">
      <c r="A1443" s="105">
        <v>903</v>
      </c>
    </row>
    <row r="1444" spans="1:1" x14ac:dyDescent="0.25">
      <c r="A1444" s="105">
        <v>904</v>
      </c>
    </row>
    <row r="1445" spans="1:1" x14ac:dyDescent="0.25">
      <c r="A1445" s="105">
        <v>905</v>
      </c>
    </row>
    <row r="1446" spans="1:1" x14ac:dyDescent="0.25">
      <c r="A1446" s="105">
        <v>912</v>
      </c>
    </row>
    <row r="1447" spans="1:1" x14ac:dyDescent="0.25">
      <c r="A1447" s="105">
        <v>924</v>
      </c>
    </row>
    <row r="1448" spans="1:1" x14ac:dyDescent="0.25">
      <c r="A1448" s="105">
        <v>925</v>
      </c>
    </row>
    <row r="1449" spans="1:1" x14ac:dyDescent="0.25">
      <c r="A1449" s="105">
        <v>926</v>
      </c>
    </row>
    <row r="1450" spans="1:1" x14ac:dyDescent="0.25">
      <c r="A1450" s="105">
        <v>927</v>
      </c>
    </row>
    <row r="1451" spans="1:1" x14ac:dyDescent="0.25">
      <c r="A1451" s="105">
        <v>928</v>
      </c>
    </row>
    <row r="1452" spans="1:1" x14ac:dyDescent="0.25">
      <c r="A1452" s="105">
        <v>929</v>
      </c>
    </row>
    <row r="1453" spans="1:1" x14ac:dyDescent="0.25">
      <c r="A1453" s="105">
        <v>930</v>
      </c>
    </row>
    <row r="1454" spans="1:1" x14ac:dyDescent="0.25">
      <c r="A1454" s="105">
        <v>931</v>
      </c>
    </row>
    <row r="1455" spans="1:1" x14ac:dyDescent="0.25">
      <c r="A1455" s="105">
        <v>932</v>
      </c>
    </row>
    <row r="1456" spans="1:1" x14ac:dyDescent="0.25">
      <c r="A1456" s="105">
        <v>933</v>
      </c>
    </row>
    <row r="1457" spans="1:1" x14ac:dyDescent="0.25">
      <c r="A1457" s="105">
        <v>934</v>
      </c>
    </row>
    <row r="1458" spans="1:1" x14ac:dyDescent="0.25">
      <c r="A1458" s="105">
        <v>935</v>
      </c>
    </row>
    <row r="1459" spans="1:1" x14ac:dyDescent="0.25">
      <c r="A1459" s="105">
        <v>936</v>
      </c>
    </row>
    <row r="1460" spans="1:1" x14ac:dyDescent="0.25">
      <c r="A1460" s="105">
        <v>937</v>
      </c>
    </row>
    <row r="1461" spans="1:1" x14ac:dyDescent="0.25">
      <c r="A1461" s="105">
        <v>938</v>
      </c>
    </row>
    <row r="1462" spans="1:1" x14ac:dyDescent="0.25">
      <c r="A1462" s="105">
        <v>939</v>
      </c>
    </row>
    <row r="1463" spans="1:1" x14ac:dyDescent="0.25">
      <c r="A1463" s="105">
        <v>940</v>
      </c>
    </row>
    <row r="1464" spans="1:1" x14ac:dyDescent="0.25">
      <c r="A1464" s="105">
        <v>950</v>
      </c>
    </row>
    <row r="1465" spans="1:1" x14ac:dyDescent="0.25">
      <c r="A1465" s="105">
        <v>952</v>
      </c>
    </row>
    <row r="1466" spans="1:1" x14ac:dyDescent="0.25">
      <c r="A1466" s="105">
        <v>955</v>
      </c>
    </row>
    <row r="1467" spans="1:1" x14ac:dyDescent="0.25">
      <c r="A1467" s="105">
        <v>960</v>
      </c>
    </row>
    <row r="1468" spans="1:1" x14ac:dyDescent="0.25">
      <c r="A1468" s="105">
        <v>961</v>
      </c>
    </row>
    <row r="1469" spans="1:1" x14ac:dyDescent="0.25">
      <c r="A1469" s="105">
        <v>974</v>
      </c>
    </row>
    <row r="1470" spans="1:1" x14ac:dyDescent="0.25">
      <c r="A1470" s="105">
        <v>1007</v>
      </c>
    </row>
    <row r="1471" spans="1:1" x14ac:dyDescent="0.25">
      <c r="A1471" s="105">
        <v>1008</v>
      </c>
    </row>
    <row r="1472" spans="1:1" x14ac:dyDescent="0.25">
      <c r="A1472" s="105">
        <v>1009</v>
      </c>
    </row>
    <row r="1473" spans="1:1" x14ac:dyDescent="0.25">
      <c r="A1473" s="105">
        <v>1010</v>
      </c>
    </row>
    <row r="1474" spans="1:1" x14ac:dyDescent="0.25">
      <c r="A1474" s="105">
        <v>1025</v>
      </c>
    </row>
    <row r="1475" spans="1:1" x14ac:dyDescent="0.25">
      <c r="A1475" s="105">
        <v>1062</v>
      </c>
    </row>
    <row r="1476" spans="1:1" x14ac:dyDescent="0.25">
      <c r="A1476" s="105">
        <v>1064</v>
      </c>
    </row>
    <row r="1477" spans="1:1" x14ac:dyDescent="0.25">
      <c r="A1477" s="105">
        <v>1066</v>
      </c>
    </row>
    <row r="1478" spans="1:1" x14ac:dyDescent="0.25">
      <c r="A1478" s="105">
        <v>1067</v>
      </c>
    </row>
    <row r="1479" spans="1:1" x14ac:dyDescent="0.25">
      <c r="A1479" s="105">
        <v>1374</v>
      </c>
    </row>
    <row r="1480" spans="1:1" x14ac:dyDescent="0.25">
      <c r="A1480" s="105">
        <v>1391</v>
      </c>
    </row>
    <row r="1481" spans="1:1" x14ac:dyDescent="0.25">
      <c r="A1481" s="28" t="s">
        <v>726</v>
      </c>
    </row>
    <row r="1482" spans="1:1" x14ac:dyDescent="0.25">
      <c r="A1482" s="105">
        <v>658</v>
      </c>
    </row>
    <row r="1483" spans="1:1" x14ac:dyDescent="0.25">
      <c r="A1483" s="105">
        <v>713</v>
      </c>
    </row>
    <row r="1484" spans="1:1" x14ac:dyDescent="0.25">
      <c r="A1484" s="105">
        <v>714</v>
      </c>
    </row>
    <row r="1485" spans="1:1" x14ac:dyDescent="0.25">
      <c r="A1485" s="105">
        <v>715</v>
      </c>
    </row>
    <row r="1486" spans="1:1" x14ac:dyDescent="0.25">
      <c r="A1486" s="105">
        <v>716</v>
      </c>
    </row>
    <row r="1487" spans="1:1" x14ac:dyDescent="0.25">
      <c r="A1487" s="105">
        <v>717</v>
      </c>
    </row>
    <row r="1488" spans="1:1" x14ac:dyDescent="0.25">
      <c r="A1488" s="105">
        <v>718</v>
      </c>
    </row>
    <row r="1489" spans="1:1" x14ac:dyDescent="0.25">
      <c r="A1489" s="105">
        <v>719</v>
      </c>
    </row>
    <row r="1490" spans="1:1" x14ac:dyDescent="0.25">
      <c r="A1490" s="105">
        <v>720</v>
      </c>
    </row>
    <row r="1491" spans="1:1" x14ac:dyDescent="0.25">
      <c r="A1491" s="105">
        <v>721</v>
      </c>
    </row>
    <row r="1492" spans="1:1" x14ac:dyDescent="0.25">
      <c r="A1492" s="105">
        <v>722</v>
      </c>
    </row>
    <row r="1493" spans="1:1" x14ac:dyDescent="0.25">
      <c r="A1493" s="105">
        <v>723</v>
      </c>
    </row>
    <row r="1494" spans="1:1" x14ac:dyDescent="0.25">
      <c r="A1494" s="105">
        <v>724</v>
      </c>
    </row>
    <row r="1495" spans="1:1" x14ac:dyDescent="0.25">
      <c r="A1495" s="105">
        <v>725</v>
      </c>
    </row>
    <row r="1496" spans="1:1" x14ac:dyDescent="0.25">
      <c r="A1496" s="105">
        <v>726</v>
      </c>
    </row>
    <row r="1497" spans="1:1" x14ac:dyDescent="0.25">
      <c r="A1497" s="105">
        <v>727</v>
      </c>
    </row>
    <row r="1498" spans="1:1" x14ac:dyDescent="0.25">
      <c r="A1498" s="105">
        <v>728</v>
      </c>
    </row>
    <row r="1499" spans="1:1" x14ac:dyDescent="0.25">
      <c r="A1499" s="105">
        <v>729</v>
      </c>
    </row>
    <row r="1500" spans="1:1" x14ac:dyDescent="0.25">
      <c r="A1500" s="105">
        <v>730</v>
      </c>
    </row>
    <row r="1501" spans="1:1" x14ac:dyDescent="0.25">
      <c r="A1501" s="105">
        <v>731</v>
      </c>
    </row>
    <row r="1502" spans="1:1" x14ac:dyDescent="0.25">
      <c r="A1502" s="105">
        <v>732</v>
      </c>
    </row>
    <row r="1503" spans="1:1" x14ac:dyDescent="0.25">
      <c r="A1503" s="105">
        <v>733</v>
      </c>
    </row>
    <row r="1504" spans="1:1" x14ac:dyDescent="0.25">
      <c r="A1504" s="105">
        <v>734</v>
      </c>
    </row>
    <row r="1505" spans="1:1" x14ac:dyDescent="0.25">
      <c r="A1505" s="105">
        <v>735</v>
      </c>
    </row>
    <row r="1506" spans="1:1" x14ac:dyDescent="0.25">
      <c r="A1506" s="105">
        <v>736</v>
      </c>
    </row>
    <row r="1507" spans="1:1" x14ac:dyDescent="0.25">
      <c r="A1507" s="105">
        <v>737</v>
      </c>
    </row>
    <row r="1508" spans="1:1" x14ac:dyDescent="0.25">
      <c r="A1508" s="105">
        <v>738</v>
      </c>
    </row>
    <row r="1509" spans="1:1" x14ac:dyDescent="0.25">
      <c r="A1509" s="105">
        <v>739</v>
      </c>
    </row>
    <row r="1510" spans="1:1" x14ac:dyDescent="0.25">
      <c r="A1510" s="105">
        <v>740</v>
      </c>
    </row>
    <row r="1511" spans="1:1" x14ac:dyDescent="0.25">
      <c r="A1511" s="105">
        <v>741</v>
      </c>
    </row>
    <row r="1512" spans="1:1" x14ac:dyDescent="0.25">
      <c r="A1512" s="105">
        <v>742</v>
      </c>
    </row>
    <row r="1513" spans="1:1" x14ac:dyDescent="0.25">
      <c r="A1513" s="105">
        <v>743</v>
      </c>
    </row>
    <row r="1514" spans="1:1" x14ac:dyDescent="0.25">
      <c r="A1514" s="105">
        <v>744</v>
      </c>
    </row>
    <row r="1515" spans="1:1" x14ac:dyDescent="0.25">
      <c r="A1515" s="105">
        <v>745</v>
      </c>
    </row>
    <row r="1516" spans="1:1" x14ac:dyDescent="0.25">
      <c r="A1516" s="105">
        <v>746</v>
      </c>
    </row>
    <row r="1517" spans="1:1" x14ac:dyDescent="0.25">
      <c r="A1517" s="105">
        <v>747</v>
      </c>
    </row>
    <row r="1518" spans="1:1" x14ac:dyDescent="0.25">
      <c r="A1518" s="28" t="s">
        <v>459</v>
      </c>
    </row>
    <row r="1519" spans="1:1" x14ac:dyDescent="0.25">
      <c r="A1519" s="105">
        <v>373</v>
      </c>
    </row>
    <row r="1520" spans="1:1" x14ac:dyDescent="0.25">
      <c r="A1520" s="105">
        <v>374</v>
      </c>
    </row>
    <row r="1521" spans="1:1" x14ac:dyDescent="0.25">
      <c r="A1521" s="105">
        <v>375</v>
      </c>
    </row>
    <row r="1522" spans="1:1" x14ac:dyDescent="0.25">
      <c r="A1522" s="105">
        <v>376</v>
      </c>
    </row>
    <row r="1523" spans="1:1" x14ac:dyDescent="0.25">
      <c r="A1523" s="105">
        <v>1448</v>
      </c>
    </row>
    <row r="1524" spans="1:1" x14ac:dyDescent="0.25">
      <c r="A1524" s="105">
        <v>2116</v>
      </c>
    </row>
    <row r="1525" spans="1:1" x14ac:dyDescent="0.25">
      <c r="A1525" s="105">
        <v>2187</v>
      </c>
    </row>
    <row r="1526" spans="1:1" x14ac:dyDescent="0.25">
      <c r="A1526" s="28" t="s">
        <v>1087</v>
      </c>
    </row>
    <row r="1527" spans="1:1" x14ac:dyDescent="0.25">
      <c r="A1527" s="105">
        <v>1126</v>
      </c>
    </row>
    <row r="1528" spans="1:1" x14ac:dyDescent="0.25">
      <c r="A1528" s="105">
        <v>1203</v>
      </c>
    </row>
    <row r="1529" spans="1:1" x14ac:dyDescent="0.25">
      <c r="A1529" s="105">
        <v>1283</v>
      </c>
    </row>
    <row r="1530" spans="1:1" x14ac:dyDescent="0.25">
      <c r="A1530" s="105">
        <v>1305</v>
      </c>
    </row>
    <row r="1531" spans="1:1" x14ac:dyDescent="0.25">
      <c r="A1531" s="105">
        <v>1312</v>
      </c>
    </row>
    <row r="1532" spans="1:1" x14ac:dyDescent="0.25">
      <c r="A1532" s="105">
        <v>1320</v>
      </c>
    </row>
    <row r="1533" spans="1:1" x14ac:dyDescent="0.25">
      <c r="A1533" s="105">
        <v>1329</v>
      </c>
    </row>
    <row r="1534" spans="1:1" x14ac:dyDescent="0.25">
      <c r="A1534" s="105">
        <v>1330</v>
      </c>
    </row>
    <row r="1535" spans="1:1" x14ac:dyDescent="0.25">
      <c r="A1535" s="105">
        <v>1331</v>
      </c>
    </row>
    <row r="1536" spans="1:1" x14ac:dyDescent="0.25">
      <c r="A1536" s="105">
        <v>1332</v>
      </c>
    </row>
    <row r="1537" spans="1:1" x14ac:dyDescent="0.25">
      <c r="A1537" s="105">
        <v>1333</v>
      </c>
    </row>
    <row r="1538" spans="1:1" x14ac:dyDescent="0.25">
      <c r="A1538" s="105">
        <v>1334</v>
      </c>
    </row>
    <row r="1539" spans="1:1" x14ac:dyDescent="0.25">
      <c r="A1539" s="105">
        <v>1335</v>
      </c>
    </row>
    <row r="1540" spans="1:1" x14ac:dyDescent="0.25">
      <c r="A1540" s="105">
        <v>1336</v>
      </c>
    </row>
    <row r="1541" spans="1:1" x14ac:dyDescent="0.25">
      <c r="A1541" s="105">
        <v>1337</v>
      </c>
    </row>
    <row r="1542" spans="1:1" x14ac:dyDescent="0.25">
      <c r="A1542" s="105">
        <v>1342</v>
      </c>
    </row>
    <row r="1543" spans="1:1" x14ac:dyDescent="0.25">
      <c r="A1543" s="105">
        <v>1343</v>
      </c>
    </row>
    <row r="1544" spans="1:1" x14ac:dyDescent="0.25">
      <c r="A1544" s="105">
        <v>1344</v>
      </c>
    </row>
    <row r="1545" spans="1:1" x14ac:dyDescent="0.25">
      <c r="A1545" s="105">
        <v>1372</v>
      </c>
    </row>
    <row r="1546" spans="1:1" x14ac:dyDescent="0.25">
      <c r="A1546" s="105">
        <v>1373</v>
      </c>
    </row>
    <row r="1547" spans="1:1" x14ac:dyDescent="0.25">
      <c r="A1547" s="105">
        <v>1383</v>
      </c>
    </row>
    <row r="1548" spans="1:1" x14ac:dyDescent="0.25">
      <c r="A1548" s="105">
        <v>1385</v>
      </c>
    </row>
    <row r="1549" spans="1:1" x14ac:dyDescent="0.25">
      <c r="A1549" s="105">
        <v>1396</v>
      </c>
    </row>
    <row r="1550" spans="1:1" x14ac:dyDescent="0.25">
      <c r="A1550" s="105">
        <v>1398</v>
      </c>
    </row>
    <row r="1551" spans="1:1" x14ac:dyDescent="0.25">
      <c r="A1551" s="105">
        <v>1399</v>
      </c>
    </row>
    <row r="1552" spans="1:1" x14ac:dyDescent="0.25">
      <c r="A1552" s="105">
        <v>1400</v>
      </c>
    </row>
    <row r="1553" spans="1:1" x14ac:dyDescent="0.25">
      <c r="A1553" s="105">
        <v>1401</v>
      </c>
    </row>
    <row r="1554" spans="1:1" x14ac:dyDescent="0.25">
      <c r="A1554" s="105">
        <v>1402</v>
      </c>
    </row>
    <row r="1555" spans="1:1" x14ac:dyDescent="0.25">
      <c r="A1555" s="105">
        <v>1414</v>
      </c>
    </row>
    <row r="1556" spans="1:1" x14ac:dyDescent="0.25">
      <c r="A1556" s="105">
        <v>1416</v>
      </c>
    </row>
    <row r="1557" spans="1:1" x14ac:dyDescent="0.25">
      <c r="A1557" s="105">
        <v>1417</v>
      </c>
    </row>
    <row r="1558" spans="1:1" x14ac:dyDescent="0.25">
      <c r="A1558" s="105">
        <v>1418</v>
      </c>
    </row>
    <row r="1559" spans="1:1" x14ac:dyDescent="0.25">
      <c r="A1559" s="105">
        <v>1419</v>
      </c>
    </row>
    <row r="1560" spans="1:1" x14ac:dyDescent="0.25">
      <c r="A1560" s="105">
        <v>1425</v>
      </c>
    </row>
    <row r="1561" spans="1:1" x14ac:dyDescent="0.25">
      <c r="A1561" s="105">
        <v>1426</v>
      </c>
    </row>
    <row r="1562" spans="1:1" x14ac:dyDescent="0.25">
      <c r="A1562" s="105">
        <v>1437</v>
      </c>
    </row>
    <row r="1563" spans="1:1" x14ac:dyDescent="0.25">
      <c r="A1563" s="105">
        <v>1449</v>
      </c>
    </row>
    <row r="1564" spans="1:1" x14ac:dyDescent="0.25">
      <c r="A1564" s="105">
        <v>1450</v>
      </c>
    </row>
    <row r="1565" spans="1:1" x14ac:dyDescent="0.25">
      <c r="A1565" s="105">
        <v>1456</v>
      </c>
    </row>
    <row r="1566" spans="1:1" x14ac:dyDescent="0.25">
      <c r="A1566" s="105">
        <v>1458</v>
      </c>
    </row>
    <row r="1567" spans="1:1" x14ac:dyDescent="0.25">
      <c r="A1567" s="105">
        <v>1459</v>
      </c>
    </row>
    <row r="1568" spans="1:1" x14ac:dyDescent="0.25">
      <c r="A1568" s="105">
        <v>1460</v>
      </c>
    </row>
    <row r="1569" spans="1:1" x14ac:dyDescent="0.25">
      <c r="A1569" s="105">
        <v>1471</v>
      </c>
    </row>
    <row r="1570" spans="1:1" x14ac:dyDescent="0.25">
      <c r="A1570" s="105">
        <v>1473</v>
      </c>
    </row>
    <row r="1571" spans="1:1" x14ac:dyDescent="0.25">
      <c r="A1571" s="105">
        <v>1474</v>
      </c>
    </row>
    <row r="1572" spans="1:1" x14ac:dyDescent="0.25">
      <c r="A1572" s="105">
        <v>1479</v>
      </c>
    </row>
    <row r="1573" spans="1:1" x14ac:dyDescent="0.25">
      <c r="A1573" s="105">
        <v>1905</v>
      </c>
    </row>
    <row r="1574" spans="1:1" x14ac:dyDescent="0.25">
      <c r="A1574" s="105">
        <v>1971</v>
      </c>
    </row>
    <row r="1575" spans="1:1" x14ac:dyDescent="0.25">
      <c r="A1575" s="105">
        <v>1979</v>
      </c>
    </row>
    <row r="1576" spans="1:1" x14ac:dyDescent="0.25">
      <c r="A1576" s="105">
        <v>1987</v>
      </c>
    </row>
    <row r="1577" spans="1:1" x14ac:dyDescent="0.25">
      <c r="A1577" s="105">
        <v>1996</v>
      </c>
    </row>
    <row r="1578" spans="1:1" x14ac:dyDescent="0.25">
      <c r="A1578" s="105">
        <v>1997</v>
      </c>
    </row>
    <row r="1579" spans="1:1" x14ac:dyDescent="0.25">
      <c r="A1579" s="105">
        <v>1998</v>
      </c>
    </row>
    <row r="1580" spans="1:1" x14ac:dyDescent="0.25">
      <c r="A1580" s="105">
        <v>1999</v>
      </c>
    </row>
    <row r="1581" spans="1:1" x14ac:dyDescent="0.25">
      <c r="A1581" s="105">
        <v>2001</v>
      </c>
    </row>
    <row r="1582" spans="1:1" x14ac:dyDescent="0.25">
      <c r="A1582" s="105">
        <v>2002</v>
      </c>
    </row>
    <row r="1583" spans="1:1" x14ac:dyDescent="0.25">
      <c r="A1583" s="105">
        <v>2003</v>
      </c>
    </row>
    <row r="1584" spans="1:1" x14ac:dyDescent="0.25">
      <c r="A1584" s="105">
        <v>2004</v>
      </c>
    </row>
    <row r="1585" spans="1:1" x14ac:dyDescent="0.25">
      <c r="A1585" s="105">
        <v>2005</v>
      </c>
    </row>
    <row r="1586" spans="1:1" x14ac:dyDescent="0.25">
      <c r="A1586" s="105">
        <v>2007</v>
      </c>
    </row>
    <row r="1587" spans="1:1" x14ac:dyDescent="0.25">
      <c r="A1587" s="105">
        <v>2008</v>
      </c>
    </row>
    <row r="1588" spans="1:1" x14ac:dyDescent="0.25">
      <c r="A1588" s="105">
        <v>2010</v>
      </c>
    </row>
    <row r="1589" spans="1:1" x14ac:dyDescent="0.25">
      <c r="A1589" s="105">
        <v>2012</v>
      </c>
    </row>
    <row r="1590" spans="1:1" x14ac:dyDescent="0.25">
      <c r="A1590" s="105">
        <v>2018</v>
      </c>
    </row>
    <row r="1591" spans="1:1" x14ac:dyDescent="0.25">
      <c r="A1591" s="105">
        <v>2019</v>
      </c>
    </row>
    <row r="1592" spans="1:1" x14ac:dyDescent="0.25">
      <c r="A1592" s="105">
        <v>2020</v>
      </c>
    </row>
    <row r="1593" spans="1:1" x14ac:dyDescent="0.25">
      <c r="A1593" s="105">
        <v>2021</v>
      </c>
    </row>
    <row r="1594" spans="1:1" x14ac:dyDescent="0.25">
      <c r="A1594" s="105">
        <v>2022</v>
      </c>
    </row>
    <row r="1595" spans="1:1" x14ac:dyDescent="0.25">
      <c r="A1595" s="105">
        <v>2023</v>
      </c>
    </row>
    <row r="1596" spans="1:1" x14ac:dyDescent="0.25">
      <c r="A1596" s="105">
        <v>2024</v>
      </c>
    </row>
    <row r="1597" spans="1:1" x14ac:dyDescent="0.25">
      <c r="A1597" s="105">
        <v>2025</v>
      </c>
    </row>
    <row r="1598" spans="1:1" x14ac:dyDescent="0.25">
      <c r="A1598" s="105">
        <v>2026</v>
      </c>
    </row>
    <row r="1599" spans="1:1" x14ac:dyDescent="0.25">
      <c r="A1599" s="105">
        <v>2027</v>
      </c>
    </row>
    <row r="1600" spans="1:1" x14ac:dyDescent="0.25">
      <c r="A1600" s="105">
        <v>2028</v>
      </c>
    </row>
    <row r="1601" spans="1:1" x14ac:dyDescent="0.25">
      <c r="A1601" s="105">
        <v>2029</v>
      </c>
    </row>
    <row r="1602" spans="1:1" x14ac:dyDescent="0.25">
      <c r="A1602" s="105">
        <v>2030</v>
      </c>
    </row>
    <row r="1603" spans="1:1" x14ac:dyDescent="0.25">
      <c r="A1603" s="105">
        <v>2031</v>
      </c>
    </row>
    <row r="1604" spans="1:1" x14ac:dyDescent="0.25">
      <c r="A1604" s="105">
        <v>2038</v>
      </c>
    </row>
    <row r="1605" spans="1:1" x14ac:dyDescent="0.25">
      <c r="A1605" s="105">
        <v>2039</v>
      </c>
    </row>
    <row r="1606" spans="1:1" x14ac:dyDescent="0.25">
      <c r="A1606" s="105">
        <v>2040</v>
      </c>
    </row>
    <row r="1607" spans="1:1" x14ac:dyDescent="0.25">
      <c r="A1607" s="105">
        <v>2041</v>
      </c>
    </row>
    <row r="1608" spans="1:1" x14ac:dyDescent="0.25">
      <c r="A1608" s="105">
        <v>2042</v>
      </c>
    </row>
    <row r="1609" spans="1:1" x14ac:dyDescent="0.25">
      <c r="A1609" s="105">
        <v>2043</v>
      </c>
    </row>
    <row r="1610" spans="1:1" x14ac:dyDescent="0.25">
      <c r="A1610" s="105">
        <v>2044</v>
      </c>
    </row>
    <row r="1611" spans="1:1" x14ac:dyDescent="0.25">
      <c r="A1611" s="105">
        <v>2045</v>
      </c>
    </row>
    <row r="1612" spans="1:1" x14ac:dyDescent="0.25">
      <c r="A1612" s="105">
        <v>2046</v>
      </c>
    </row>
    <row r="1613" spans="1:1" x14ac:dyDescent="0.25">
      <c r="A1613" s="105">
        <v>2051</v>
      </c>
    </row>
    <row r="1614" spans="1:1" x14ac:dyDescent="0.25">
      <c r="A1614" s="105">
        <v>2052</v>
      </c>
    </row>
    <row r="1615" spans="1:1" x14ac:dyDescent="0.25">
      <c r="A1615" s="105">
        <v>2053</v>
      </c>
    </row>
    <row r="1616" spans="1:1" x14ac:dyDescent="0.25">
      <c r="A1616" s="105">
        <v>2054</v>
      </c>
    </row>
    <row r="1617" spans="1:1" x14ac:dyDescent="0.25">
      <c r="A1617" s="105">
        <v>2055</v>
      </c>
    </row>
    <row r="1618" spans="1:1" x14ac:dyDescent="0.25">
      <c r="A1618" s="105">
        <v>2056</v>
      </c>
    </row>
    <row r="1619" spans="1:1" x14ac:dyDescent="0.25">
      <c r="A1619" s="105">
        <v>2057</v>
      </c>
    </row>
    <row r="1620" spans="1:1" x14ac:dyDescent="0.25">
      <c r="A1620" s="105">
        <v>2062</v>
      </c>
    </row>
    <row r="1621" spans="1:1" x14ac:dyDescent="0.25">
      <c r="A1621" s="105">
        <v>2064</v>
      </c>
    </row>
    <row r="1622" spans="1:1" x14ac:dyDescent="0.25">
      <c r="A1622" s="105">
        <v>2065</v>
      </c>
    </row>
    <row r="1623" spans="1:1" x14ac:dyDescent="0.25">
      <c r="A1623" s="105">
        <v>2069</v>
      </c>
    </row>
    <row r="1624" spans="1:1" x14ac:dyDescent="0.25">
      <c r="A1624" s="105">
        <v>2071</v>
      </c>
    </row>
    <row r="1625" spans="1:1" x14ac:dyDescent="0.25">
      <c r="A1625" s="105">
        <v>2072</v>
      </c>
    </row>
    <row r="1626" spans="1:1" x14ac:dyDescent="0.25">
      <c r="A1626" s="105">
        <v>2073</v>
      </c>
    </row>
    <row r="1627" spans="1:1" x14ac:dyDescent="0.25">
      <c r="A1627" s="105">
        <v>2074</v>
      </c>
    </row>
    <row r="1628" spans="1:1" x14ac:dyDescent="0.25">
      <c r="A1628" s="105">
        <v>2075</v>
      </c>
    </row>
    <row r="1629" spans="1:1" x14ac:dyDescent="0.25">
      <c r="A1629" s="105">
        <v>2079</v>
      </c>
    </row>
    <row r="1630" spans="1:1" x14ac:dyDescent="0.25">
      <c r="A1630" s="105">
        <v>2080</v>
      </c>
    </row>
    <row r="1631" spans="1:1" x14ac:dyDescent="0.25">
      <c r="A1631" s="105">
        <v>2083</v>
      </c>
    </row>
    <row r="1632" spans="1:1" x14ac:dyDescent="0.25">
      <c r="A1632" s="105">
        <v>2086</v>
      </c>
    </row>
    <row r="1633" spans="1:1" x14ac:dyDescent="0.25">
      <c r="A1633" s="105">
        <v>2087</v>
      </c>
    </row>
    <row r="1634" spans="1:1" x14ac:dyDescent="0.25">
      <c r="A1634" s="105">
        <v>2088</v>
      </c>
    </row>
    <row r="1635" spans="1:1" x14ac:dyDescent="0.25">
      <c r="A1635" s="105">
        <v>2089</v>
      </c>
    </row>
    <row r="1636" spans="1:1" x14ac:dyDescent="0.25">
      <c r="A1636" s="105">
        <v>2090</v>
      </c>
    </row>
    <row r="1637" spans="1:1" x14ac:dyDescent="0.25">
      <c r="A1637" s="105">
        <v>2091</v>
      </c>
    </row>
    <row r="1638" spans="1:1" x14ac:dyDescent="0.25">
      <c r="A1638" s="105">
        <v>2093</v>
      </c>
    </row>
    <row r="1639" spans="1:1" x14ac:dyDescent="0.25">
      <c r="A1639" s="105">
        <v>2094</v>
      </c>
    </row>
    <row r="1640" spans="1:1" x14ac:dyDescent="0.25">
      <c r="A1640" s="105">
        <v>2131</v>
      </c>
    </row>
    <row r="1641" spans="1:1" x14ac:dyDescent="0.25">
      <c r="A1641" s="105">
        <v>2132</v>
      </c>
    </row>
    <row r="1642" spans="1:1" x14ac:dyDescent="0.25">
      <c r="A1642" s="105">
        <v>2133</v>
      </c>
    </row>
    <row r="1643" spans="1:1" x14ac:dyDescent="0.25">
      <c r="A1643" s="105">
        <v>2134</v>
      </c>
    </row>
    <row r="1644" spans="1:1" x14ac:dyDescent="0.25">
      <c r="A1644" s="105">
        <v>2135</v>
      </c>
    </row>
    <row r="1645" spans="1:1" x14ac:dyDescent="0.25">
      <c r="A1645" s="105">
        <v>2136</v>
      </c>
    </row>
    <row r="1646" spans="1:1" x14ac:dyDescent="0.25">
      <c r="A1646" s="105">
        <v>2137</v>
      </c>
    </row>
    <row r="1647" spans="1:1" x14ac:dyDescent="0.25">
      <c r="A1647" s="105">
        <v>2138</v>
      </c>
    </row>
    <row r="1648" spans="1:1" x14ac:dyDescent="0.25">
      <c r="A1648" s="105">
        <v>2157</v>
      </c>
    </row>
    <row r="1649" spans="1:1" x14ac:dyDescent="0.25">
      <c r="A1649" s="105">
        <v>2159</v>
      </c>
    </row>
    <row r="1650" spans="1:1" x14ac:dyDescent="0.25">
      <c r="A1650" s="105">
        <v>2161</v>
      </c>
    </row>
    <row r="1651" spans="1:1" x14ac:dyDescent="0.25">
      <c r="A1651" s="105">
        <v>2177</v>
      </c>
    </row>
    <row r="1652" spans="1:1" x14ac:dyDescent="0.25">
      <c r="A1652" s="105">
        <v>2178</v>
      </c>
    </row>
    <row r="1653" spans="1:1" x14ac:dyDescent="0.25">
      <c r="A1653" s="105">
        <v>2179</v>
      </c>
    </row>
    <row r="1654" spans="1:1" x14ac:dyDescent="0.25">
      <c r="A1654" s="105">
        <v>2182</v>
      </c>
    </row>
    <row r="1655" spans="1:1" x14ac:dyDescent="0.25">
      <c r="A1655" s="105">
        <v>2193</v>
      </c>
    </row>
    <row r="1656" spans="1:1" x14ac:dyDescent="0.25">
      <c r="A1656" s="105">
        <v>2194</v>
      </c>
    </row>
    <row r="1657" spans="1:1" x14ac:dyDescent="0.25">
      <c r="A1657" s="105">
        <v>2195</v>
      </c>
    </row>
    <row r="1658" spans="1:1" x14ac:dyDescent="0.25">
      <c r="A1658" s="105">
        <v>2201</v>
      </c>
    </row>
    <row r="1659" spans="1:1" x14ac:dyDescent="0.25">
      <c r="A1659" s="105">
        <v>2202</v>
      </c>
    </row>
    <row r="1660" spans="1:1" x14ac:dyDescent="0.25">
      <c r="A1660" s="105">
        <v>2203</v>
      </c>
    </row>
    <row r="1661" spans="1:1" x14ac:dyDescent="0.25">
      <c r="A1661" s="105">
        <v>2208</v>
      </c>
    </row>
    <row r="1662" spans="1:1" x14ac:dyDescent="0.25">
      <c r="A1662" s="105">
        <v>2209</v>
      </c>
    </row>
    <row r="1663" spans="1:1" x14ac:dyDescent="0.25">
      <c r="A1663" s="105">
        <v>2210</v>
      </c>
    </row>
    <row r="1664" spans="1:1" x14ac:dyDescent="0.25">
      <c r="A1664" s="105">
        <v>2276</v>
      </c>
    </row>
    <row r="1665" spans="1:1" x14ac:dyDescent="0.25">
      <c r="A1665" s="105">
        <v>2278</v>
      </c>
    </row>
    <row r="1666" spans="1:1" x14ac:dyDescent="0.25">
      <c r="A1666" s="28" t="s">
        <v>781</v>
      </c>
    </row>
    <row r="1667" spans="1:1" x14ac:dyDescent="0.25">
      <c r="A1667" s="105">
        <v>692</v>
      </c>
    </row>
    <row r="1668" spans="1:1" x14ac:dyDescent="0.25">
      <c r="A1668" s="105">
        <v>693</v>
      </c>
    </row>
    <row r="1669" spans="1:1" x14ac:dyDescent="0.25">
      <c r="A1669" s="105">
        <v>694</v>
      </c>
    </row>
    <row r="1670" spans="1:1" x14ac:dyDescent="0.25">
      <c r="A1670" s="105">
        <v>695</v>
      </c>
    </row>
    <row r="1671" spans="1:1" x14ac:dyDescent="0.25">
      <c r="A1671" s="105">
        <v>696</v>
      </c>
    </row>
    <row r="1672" spans="1:1" x14ac:dyDescent="0.25">
      <c r="A1672" s="105">
        <v>697</v>
      </c>
    </row>
    <row r="1673" spans="1:1" x14ac:dyDescent="0.25">
      <c r="A1673" s="105">
        <v>698</v>
      </c>
    </row>
    <row r="1674" spans="1:1" x14ac:dyDescent="0.25">
      <c r="A1674" s="105">
        <v>699</v>
      </c>
    </row>
    <row r="1675" spans="1:1" x14ac:dyDescent="0.25">
      <c r="A1675" s="105">
        <v>700</v>
      </c>
    </row>
    <row r="1676" spans="1:1" x14ac:dyDescent="0.25">
      <c r="A1676" s="105">
        <v>701</v>
      </c>
    </row>
    <row r="1677" spans="1:1" x14ac:dyDescent="0.25">
      <c r="A1677" s="105">
        <v>703</v>
      </c>
    </row>
    <row r="1678" spans="1:1" x14ac:dyDescent="0.25">
      <c r="A1678" s="105">
        <v>704</v>
      </c>
    </row>
    <row r="1679" spans="1:1" x14ac:dyDescent="0.25">
      <c r="A1679" s="105">
        <v>712</v>
      </c>
    </row>
    <row r="1680" spans="1:1" x14ac:dyDescent="0.25">
      <c r="A1680" s="105">
        <v>750</v>
      </c>
    </row>
    <row r="1681" spans="1:1" x14ac:dyDescent="0.25">
      <c r="A1681" s="105">
        <v>1367</v>
      </c>
    </row>
    <row r="1682" spans="1:1" x14ac:dyDescent="0.25">
      <c r="A1682" s="105">
        <v>1368</v>
      </c>
    </row>
    <row r="1683" spans="1:1" x14ac:dyDescent="0.25">
      <c r="A1683" s="105">
        <v>1369</v>
      </c>
    </row>
    <row r="1684" spans="1:1" x14ac:dyDescent="0.25">
      <c r="A1684" s="105">
        <v>1370</v>
      </c>
    </row>
    <row r="1685" spans="1:1" x14ac:dyDescent="0.25">
      <c r="A1685" s="105">
        <v>1371</v>
      </c>
    </row>
    <row r="1686" spans="1:1" x14ac:dyDescent="0.25">
      <c r="A1686" s="105">
        <v>1382</v>
      </c>
    </row>
    <row r="1687" spans="1:1" x14ac:dyDescent="0.25">
      <c r="A1687" s="105">
        <v>1392</v>
      </c>
    </row>
    <row r="1688" spans="1:1" x14ac:dyDescent="0.25">
      <c r="A1688" s="105">
        <v>1393</v>
      </c>
    </row>
    <row r="1689" spans="1:1" x14ac:dyDescent="0.25">
      <c r="A1689" s="105">
        <v>1445</v>
      </c>
    </row>
    <row r="1690" spans="1:1" x14ac:dyDescent="0.25">
      <c r="A1690" s="105">
        <v>1446</v>
      </c>
    </row>
    <row r="1691" spans="1:1" x14ac:dyDescent="0.25">
      <c r="A1691" s="105">
        <v>1461</v>
      </c>
    </row>
    <row r="1692" spans="1:1" x14ac:dyDescent="0.25">
      <c r="A1692" s="105">
        <v>1465</v>
      </c>
    </row>
    <row r="1693" spans="1:1" x14ac:dyDescent="0.25">
      <c r="A1693" s="105">
        <v>1468</v>
      </c>
    </row>
    <row r="1694" spans="1:1" x14ac:dyDescent="0.25">
      <c r="A1694" s="105">
        <v>1469</v>
      </c>
    </row>
    <row r="1695" spans="1:1" x14ac:dyDescent="0.25">
      <c r="A1695" s="105">
        <v>1470</v>
      </c>
    </row>
    <row r="1696" spans="1:1" x14ac:dyDescent="0.25">
      <c r="A1696" s="105">
        <v>1547</v>
      </c>
    </row>
    <row r="1697" spans="1:1" x14ac:dyDescent="0.25">
      <c r="A1697" s="105">
        <v>1574</v>
      </c>
    </row>
    <row r="1698" spans="1:1" x14ac:dyDescent="0.25">
      <c r="A1698" s="105">
        <v>1575</v>
      </c>
    </row>
    <row r="1699" spans="1:1" x14ac:dyDescent="0.25">
      <c r="A1699" s="105">
        <v>1576</v>
      </c>
    </row>
    <row r="1700" spans="1:1" x14ac:dyDescent="0.25">
      <c r="A1700" s="105">
        <v>1588</v>
      </c>
    </row>
    <row r="1701" spans="1:1" x14ac:dyDescent="0.25">
      <c r="A1701" s="105">
        <v>1630</v>
      </c>
    </row>
    <row r="1702" spans="1:1" x14ac:dyDescent="0.25">
      <c r="A1702" s="105">
        <v>2016</v>
      </c>
    </row>
    <row r="1703" spans="1:1" x14ac:dyDescent="0.25">
      <c r="A1703" s="105">
        <v>2114</v>
      </c>
    </row>
    <row r="1704" spans="1:1" x14ac:dyDescent="0.25">
      <c r="A1704" s="105">
        <v>2115</v>
      </c>
    </row>
    <row r="1705" spans="1:1" x14ac:dyDescent="0.25">
      <c r="A1705" s="105">
        <v>2155</v>
      </c>
    </row>
    <row r="1706" spans="1:1" x14ac:dyDescent="0.25">
      <c r="A1706" s="105">
        <v>2168</v>
      </c>
    </row>
    <row r="1707" spans="1:1" x14ac:dyDescent="0.25">
      <c r="A1707" s="105">
        <v>2181</v>
      </c>
    </row>
    <row r="1708" spans="1:1" x14ac:dyDescent="0.25">
      <c r="A1708" s="105">
        <v>2183</v>
      </c>
    </row>
    <row r="1709" spans="1:1" x14ac:dyDescent="0.25">
      <c r="A1709" s="28" t="s">
        <v>515</v>
      </c>
    </row>
    <row r="1710" spans="1:1" x14ac:dyDescent="0.25">
      <c r="A1710" s="105">
        <v>433</v>
      </c>
    </row>
    <row r="1711" spans="1:1" x14ac:dyDescent="0.25">
      <c r="A1711" s="105">
        <v>434</v>
      </c>
    </row>
    <row r="1712" spans="1:1" x14ac:dyDescent="0.25">
      <c r="A1712" s="105">
        <v>435</v>
      </c>
    </row>
    <row r="1713" spans="1:1" x14ac:dyDescent="0.25">
      <c r="A1713" s="105">
        <v>436</v>
      </c>
    </row>
    <row r="1714" spans="1:1" x14ac:dyDescent="0.25">
      <c r="A1714" s="105">
        <v>437</v>
      </c>
    </row>
    <row r="1715" spans="1:1" x14ac:dyDescent="0.25">
      <c r="A1715" s="105">
        <v>438</v>
      </c>
    </row>
    <row r="1716" spans="1:1" x14ac:dyDescent="0.25">
      <c r="A1716" s="105">
        <v>439</v>
      </c>
    </row>
    <row r="1717" spans="1:1" x14ac:dyDescent="0.25">
      <c r="A1717" s="105">
        <v>440</v>
      </c>
    </row>
    <row r="1718" spans="1:1" x14ac:dyDescent="0.25">
      <c r="A1718" s="105">
        <v>441</v>
      </c>
    </row>
    <row r="1719" spans="1:1" x14ac:dyDescent="0.25">
      <c r="A1719" s="28" t="s">
        <v>64</v>
      </c>
    </row>
    <row r="1720" spans="1:1" x14ac:dyDescent="0.25">
      <c r="A1720" s="105">
        <v>35</v>
      </c>
    </row>
    <row r="1721" spans="1:1" x14ac:dyDescent="0.25">
      <c r="A1721" s="105">
        <v>36</v>
      </c>
    </row>
    <row r="1722" spans="1:1" x14ac:dyDescent="0.25">
      <c r="A1722" s="105">
        <v>37</v>
      </c>
    </row>
    <row r="1723" spans="1:1" x14ac:dyDescent="0.25">
      <c r="A1723" s="105">
        <v>38</v>
      </c>
    </row>
    <row r="1724" spans="1:1" x14ac:dyDescent="0.25">
      <c r="A1724" s="105">
        <v>155</v>
      </c>
    </row>
    <row r="1725" spans="1:1" x14ac:dyDescent="0.25">
      <c r="A1725" s="105">
        <v>163</v>
      </c>
    </row>
    <row r="1726" spans="1:1" x14ac:dyDescent="0.25">
      <c r="A1726" s="105">
        <v>165</v>
      </c>
    </row>
    <row r="1727" spans="1:1" x14ac:dyDescent="0.25">
      <c r="A1727" s="105">
        <v>208</v>
      </c>
    </row>
    <row r="1728" spans="1:1" x14ac:dyDescent="0.25">
      <c r="A1728" s="105">
        <v>209</v>
      </c>
    </row>
    <row r="1729" spans="1:1" x14ac:dyDescent="0.25">
      <c r="A1729" s="105">
        <v>210</v>
      </c>
    </row>
    <row r="1730" spans="1:1" x14ac:dyDescent="0.25">
      <c r="A1730" s="105">
        <v>211</v>
      </c>
    </row>
    <row r="1731" spans="1:1" x14ac:dyDescent="0.25">
      <c r="A1731" s="105">
        <v>212</v>
      </c>
    </row>
    <row r="1732" spans="1:1" x14ac:dyDescent="0.25">
      <c r="A1732" s="105">
        <v>213</v>
      </c>
    </row>
    <row r="1733" spans="1:1" x14ac:dyDescent="0.25">
      <c r="A1733" s="105">
        <v>214</v>
      </c>
    </row>
    <row r="1734" spans="1:1" x14ac:dyDescent="0.25">
      <c r="A1734" s="105">
        <v>215</v>
      </c>
    </row>
    <row r="1735" spans="1:1" x14ac:dyDescent="0.25">
      <c r="A1735" s="105">
        <v>301</v>
      </c>
    </row>
    <row r="1736" spans="1:1" x14ac:dyDescent="0.25">
      <c r="A1736" s="105">
        <v>302</v>
      </c>
    </row>
    <row r="1737" spans="1:1" x14ac:dyDescent="0.25">
      <c r="A1737" s="105">
        <v>303</v>
      </c>
    </row>
    <row r="1738" spans="1:1" x14ac:dyDescent="0.25">
      <c r="A1738" s="105">
        <v>304</v>
      </c>
    </row>
    <row r="1739" spans="1:1" x14ac:dyDescent="0.25">
      <c r="A1739" s="105">
        <v>305</v>
      </c>
    </row>
    <row r="1740" spans="1:1" x14ac:dyDescent="0.25">
      <c r="A1740" s="105">
        <v>306</v>
      </c>
    </row>
    <row r="1741" spans="1:1" x14ac:dyDescent="0.25">
      <c r="A1741" s="105">
        <v>307</v>
      </c>
    </row>
    <row r="1742" spans="1:1" x14ac:dyDescent="0.25">
      <c r="A1742" s="105">
        <v>308</v>
      </c>
    </row>
    <row r="1743" spans="1:1" x14ac:dyDescent="0.25">
      <c r="A1743" s="105">
        <v>309</v>
      </c>
    </row>
    <row r="1744" spans="1:1" x14ac:dyDescent="0.25">
      <c r="A1744" s="105">
        <v>310</v>
      </c>
    </row>
    <row r="1745" spans="1:1" x14ac:dyDescent="0.25">
      <c r="A1745" s="105">
        <v>311</v>
      </c>
    </row>
    <row r="1746" spans="1:1" x14ac:dyDescent="0.25">
      <c r="A1746" s="105">
        <v>312</v>
      </c>
    </row>
    <row r="1747" spans="1:1" x14ac:dyDescent="0.25">
      <c r="A1747" s="105">
        <v>313</v>
      </c>
    </row>
    <row r="1748" spans="1:1" x14ac:dyDescent="0.25">
      <c r="A1748" s="105">
        <v>314</v>
      </c>
    </row>
    <row r="1749" spans="1:1" x14ac:dyDescent="0.25">
      <c r="A1749" s="105">
        <v>315</v>
      </c>
    </row>
    <row r="1750" spans="1:1" x14ac:dyDescent="0.25">
      <c r="A1750" s="105">
        <v>316</v>
      </c>
    </row>
    <row r="1751" spans="1:1" x14ac:dyDescent="0.25">
      <c r="A1751" s="105">
        <v>317</v>
      </c>
    </row>
    <row r="1752" spans="1:1" x14ac:dyDescent="0.25">
      <c r="A1752" s="28" t="s">
        <v>1747</v>
      </c>
    </row>
    <row r="1753" spans="1:1" x14ac:dyDescent="0.25">
      <c r="A1753" s="105">
        <v>2169</v>
      </c>
    </row>
    <row r="1754" spans="1:1" x14ac:dyDescent="0.25">
      <c r="A1754" s="28" t="s">
        <v>1573</v>
      </c>
    </row>
    <row r="1755" spans="1:1" x14ac:dyDescent="0.25">
      <c r="A1755" s="105">
        <v>1868</v>
      </c>
    </row>
    <row r="1756" spans="1:1" x14ac:dyDescent="0.25">
      <c r="A1756" s="28" t="s">
        <v>308</v>
      </c>
    </row>
    <row r="1757" spans="1:1" x14ac:dyDescent="0.25">
      <c r="A1757" s="105">
        <v>246</v>
      </c>
    </row>
    <row r="1758" spans="1:1" x14ac:dyDescent="0.25">
      <c r="A1758" s="105">
        <v>247</v>
      </c>
    </row>
    <row r="1759" spans="1:1" x14ac:dyDescent="0.25">
      <c r="A1759" s="105">
        <v>248</v>
      </c>
    </row>
    <row r="1760" spans="1:1" x14ac:dyDescent="0.25">
      <c r="A1760" s="105">
        <v>249</v>
      </c>
    </row>
    <row r="1761" spans="1:1" x14ac:dyDescent="0.25">
      <c r="A1761" s="105">
        <v>588</v>
      </c>
    </row>
    <row r="1762" spans="1:1" x14ac:dyDescent="0.25">
      <c r="A1762" s="105">
        <v>589</v>
      </c>
    </row>
    <row r="1763" spans="1:1" x14ac:dyDescent="0.25">
      <c r="A1763" s="105">
        <v>590</v>
      </c>
    </row>
    <row r="1764" spans="1:1" x14ac:dyDescent="0.25">
      <c r="A1764" s="105">
        <v>591</v>
      </c>
    </row>
    <row r="1765" spans="1:1" x14ac:dyDescent="0.25">
      <c r="A1765" s="105">
        <v>592</v>
      </c>
    </row>
    <row r="1766" spans="1:1" x14ac:dyDescent="0.25">
      <c r="A1766" s="105">
        <v>708</v>
      </c>
    </row>
    <row r="1767" spans="1:1" x14ac:dyDescent="0.25">
      <c r="A1767" s="105">
        <v>709</v>
      </c>
    </row>
    <row r="1768" spans="1:1" x14ac:dyDescent="0.25">
      <c r="A1768" s="105">
        <v>870</v>
      </c>
    </row>
    <row r="1769" spans="1:1" x14ac:dyDescent="0.25">
      <c r="A1769" s="105">
        <v>1441</v>
      </c>
    </row>
    <row r="1770" spans="1:1" x14ac:dyDescent="0.25">
      <c r="A1770" s="105">
        <v>1442</v>
      </c>
    </row>
    <row r="1771" spans="1:1" x14ac:dyDescent="0.25">
      <c r="A1771" s="105">
        <v>1443</v>
      </c>
    </row>
    <row r="1772" spans="1:1" x14ac:dyDescent="0.25">
      <c r="A1772" s="105">
        <v>1976</v>
      </c>
    </row>
    <row r="1773" spans="1:1" x14ac:dyDescent="0.25">
      <c r="A1773" s="105">
        <v>1980</v>
      </c>
    </row>
    <row r="1774" spans="1:1" x14ac:dyDescent="0.25">
      <c r="A1774" s="105">
        <v>1981</v>
      </c>
    </row>
    <row r="1775" spans="1:1" x14ac:dyDescent="0.25">
      <c r="A1775" s="105">
        <v>1982</v>
      </c>
    </row>
    <row r="1776" spans="1:1" x14ac:dyDescent="0.25">
      <c r="A1776" s="105">
        <v>1983</v>
      </c>
    </row>
    <row r="1777" spans="1:1" x14ac:dyDescent="0.25">
      <c r="A1777" s="105">
        <v>1984</v>
      </c>
    </row>
    <row r="1778" spans="1:1" x14ac:dyDescent="0.25">
      <c r="A1778" s="105">
        <v>2098</v>
      </c>
    </row>
    <row r="1779" spans="1:1" x14ac:dyDescent="0.25">
      <c r="A1779" s="105">
        <v>2109</v>
      </c>
    </row>
    <row r="1780" spans="1:1" x14ac:dyDescent="0.25">
      <c r="A1780" s="105">
        <v>2110</v>
      </c>
    </row>
    <row r="1781" spans="1:1" x14ac:dyDescent="0.25">
      <c r="A1781" s="105">
        <v>2130</v>
      </c>
    </row>
    <row r="1782" spans="1:1" x14ac:dyDescent="0.25">
      <c r="A1782" s="105">
        <v>2147</v>
      </c>
    </row>
    <row r="1783" spans="1:1" x14ac:dyDescent="0.25">
      <c r="A1783" s="105">
        <v>2148</v>
      </c>
    </row>
    <row r="1784" spans="1:1" x14ac:dyDescent="0.25">
      <c r="A1784" s="105">
        <v>2188</v>
      </c>
    </row>
    <row r="1785" spans="1:1" x14ac:dyDescent="0.25">
      <c r="A1785" s="28" t="s">
        <v>1265</v>
      </c>
    </row>
    <row r="1786" spans="1:1" x14ac:dyDescent="0.25">
      <c r="A1786" s="105">
        <v>1375</v>
      </c>
    </row>
    <row r="1787" spans="1:1" x14ac:dyDescent="0.25">
      <c r="A1787" s="105">
        <v>1478</v>
      </c>
    </row>
    <row r="1788" spans="1:1" x14ac:dyDescent="0.25">
      <c r="A1788" s="28" t="s">
        <v>49</v>
      </c>
    </row>
    <row r="1789" spans="1:1" x14ac:dyDescent="0.25">
      <c r="A1789" s="105">
        <v>26</v>
      </c>
    </row>
    <row r="1790" spans="1:1" x14ac:dyDescent="0.25">
      <c r="A1790" s="105">
        <v>52</v>
      </c>
    </row>
    <row r="1791" spans="1:1" x14ac:dyDescent="0.25">
      <c r="A1791" s="105">
        <v>129</v>
      </c>
    </row>
    <row r="1792" spans="1:1" x14ac:dyDescent="0.25">
      <c r="A1792" s="105">
        <v>130</v>
      </c>
    </row>
    <row r="1793" spans="1:1" x14ac:dyDescent="0.25">
      <c r="A1793" s="105">
        <v>131</v>
      </c>
    </row>
    <row r="1794" spans="1:1" x14ac:dyDescent="0.25">
      <c r="A1794" s="105">
        <v>132</v>
      </c>
    </row>
    <row r="1795" spans="1:1" x14ac:dyDescent="0.25">
      <c r="A1795" s="105">
        <v>185</v>
      </c>
    </row>
    <row r="1796" spans="1:1" x14ac:dyDescent="0.25">
      <c r="A1796" s="105">
        <v>186</v>
      </c>
    </row>
    <row r="1797" spans="1:1" x14ac:dyDescent="0.25">
      <c r="A1797" s="105">
        <v>187</v>
      </c>
    </row>
    <row r="1798" spans="1:1" x14ac:dyDescent="0.25">
      <c r="A1798" s="105">
        <v>193</v>
      </c>
    </row>
    <row r="1799" spans="1:1" x14ac:dyDescent="0.25">
      <c r="A1799" s="105">
        <v>196</v>
      </c>
    </row>
    <row r="1800" spans="1:1" x14ac:dyDescent="0.25">
      <c r="A1800" s="105">
        <v>197</v>
      </c>
    </row>
    <row r="1801" spans="1:1" x14ac:dyDescent="0.25">
      <c r="A1801" s="105">
        <v>284</v>
      </c>
    </row>
    <row r="1802" spans="1:1" x14ac:dyDescent="0.25">
      <c r="A1802" s="105">
        <v>285</v>
      </c>
    </row>
    <row r="1803" spans="1:1" x14ac:dyDescent="0.25">
      <c r="A1803" s="105">
        <v>361</v>
      </c>
    </row>
    <row r="1804" spans="1:1" x14ac:dyDescent="0.25">
      <c r="A1804" s="105">
        <v>365</v>
      </c>
    </row>
    <row r="1805" spans="1:1" x14ac:dyDescent="0.25">
      <c r="A1805" s="105">
        <v>366</v>
      </c>
    </row>
    <row r="1806" spans="1:1" x14ac:dyDescent="0.25">
      <c r="A1806" s="105">
        <v>367</v>
      </c>
    </row>
    <row r="1807" spans="1:1" x14ac:dyDescent="0.25">
      <c r="A1807" s="105">
        <v>521</v>
      </c>
    </row>
    <row r="1808" spans="1:1" x14ac:dyDescent="0.25">
      <c r="A1808" s="105">
        <v>522</v>
      </c>
    </row>
    <row r="1809" spans="1:1" x14ac:dyDescent="0.25">
      <c r="A1809" s="105">
        <v>593</v>
      </c>
    </row>
    <row r="1810" spans="1:1" x14ac:dyDescent="0.25">
      <c r="A1810" s="105">
        <v>711</v>
      </c>
    </row>
    <row r="1811" spans="1:1" x14ac:dyDescent="0.25">
      <c r="A1811" s="105">
        <v>805</v>
      </c>
    </row>
    <row r="1812" spans="1:1" x14ac:dyDescent="0.25">
      <c r="A1812" s="105">
        <v>880</v>
      </c>
    </row>
    <row r="1813" spans="1:1" x14ac:dyDescent="0.25">
      <c r="A1813" s="105">
        <v>893</v>
      </c>
    </row>
    <row r="1814" spans="1:1" x14ac:dyDescent="0.25">
      <c r="A1814" s="105">
        <v>1845</v>
      </c>
    </row>
    <row r="1815" spans="1:1" x14ac:dyDescent="0.25">
      <c r="A1815" s="105">
        <v>1846</v>
      </c>
    </row>
    <row r="1816" spans="1:1" x14ac:dyDescent="0.25">
      <c r="A1816" s="105">
        <v>1873</v>
      </c>
    </row>
    <row r="1817" spans="1:1" x14ac:dyDescent="0.25">
      <c r="A1817" s="28" t="s">
        <v>1158</v>
      </c>
    </row>
    <row r="1818" spans="1:1" x14ac:dyDescent="0.25">
      <c r="A1818" s="105">
        <v>1244</v>
      </c>
    </row>
    <row r="1819" spans="1:1" x14ac:dyDescent="0.25">
      <c r="A1819" s="105">
        <v>1246</v>
      </c>
    </row>
    <row r="1820" spans="1:1" x14ac:dyDescent="0.25">
      <c r="A1820" s="105">
        <v>1249</v>
      </c>
    </row>
    <row r="1821" spans="1:1" x14ac:dyDescent="0.25">
      <c r="A1821" s="105">
        <v>1256</v>
      </c>
    </row>
    <row r="1822" spans="1:1" x14ac:dyDescent="0.25">
      <c r="A1822" s="105">
        <v>1261</v>
      </c>
    </row>
    <row r="1823" spans="1:1" x14ac:dyDescent="0.25">
      <c r="A1823" s="105">
        <v>1300</v>
      </c>
    </row>
    <row r="1824" spans="1:1" x14ac:dyDescent="0.25">
      <c r="A1824" s="105">
        <v>1319</v>
      </c>
    </row>
    <row r="1825" spans="1:1" x14ac:dyDescent="0.25">
      <c r="A1825" s="105">
        <v>1770</v>
      </c>
    </row>
    <row r="1826" spans="1:1" x14ac:dyDescent="0.25">
      <c r="A1826" s="105">
        <v>1771</v>
      </c>
    </row>
    <row r="1827" spans="1:1" x14ac:dyDescent="0.25">
      <c r="A1827" s="105">
        <v>1772</v>
      </c>
    </row>
    <row r="1828" spans="1:1" x14ac:dyDescent="0.25">
      <c r="A1828" s="105">
        <v>1773</v>
      </c>
    </row>
    <row r="1829" spans="1:1" x14ac:dyDescent="0.25">
      <c r="A1829" s="105">
        <v>1774</v>
      </c>
    </row>
    <row r="1830" spans="1:1" x14ac:dyDescent="0.25">
      <c r="A1830" s="105">
        <v>1775</v>
      </c>
    </row>
    <row r="1831" spans="1:1" x14ac:dyDescent="0.25">
      <c r="A1831" s="105">
        <v>1776</v>
      </c>
    </row>
    <row r="1832" spans="1:1" x14ac:dyDescent="0.25">
      <c r="A1832" s="105">
        <v>1777</v>
      </c>
    </row>
    <row r="1833" spans="1:1" x14ac:dyDescent="0.25">
      <c r="A1833" s="105">
        <v>1778</v>
      </c>
    </row>
    <row r="1834" spans="1:1" x14ac:dyDescent="0.25">
      <c r="A1834" s="105">
        <v>1779</v>
      </c>
    </row>
    <row r="1835" spans="1:1" x14ac:dyDescent="0.25">
      <c r="A1835" s="105">
        <v>1780</v>
      </c>
    </row>
    <row r="1836" spans="1:1" x14ac:dyDescent="0.25">
      <c r="A1836" s="105">
        <v>1781</v>
      </c>
    </row>
    <row r="1837" spans="1:1" x14ac:dyDescent="0.25">
      <c r="A1837" s="105">
        <v>1782</v>
      </c>
    </row>
    <row r="1838" spans="1:1" x14ac:dyDescent="0.25">
      <c r="A1838" s="105">
        <v>1783</v>
      </c>
    </row>
    <row r="1839" spans="1:1" x14ac:dyDescent="0.25">
      <c r="A1839" s="105">
        <v>1784</v>
      </c>
    </row>
    <row r="1840" spans="1:1" x14ac:dyDescent="0.25">
      <c r="A1840" s="105">
        <v>1785</v>
      </c>
    </row>
    <row r="1841" spans="1:1" x14ac:dyDescent="0.25">
      <c r="A1841" s="105">
        <v>1786</v>
      </c>
    </row>
    <row r="1842" spans="1:1" x14ac:dyDescent="0.25">
      <c r="A1842" s="105">
        <v>1787</v>
      </c>
    </row>
    <row r="1843" spans="1:1" x14ac:dyDescent="0.25">
      <c r="A1843" s="105">
        <v>1788</v>
      </c>
    </row>
    <row r="1844" spans="1:1" x14ac:dyDescent="0.25">
      <c r="A1844" s="105">
        <v>1789</v>
      </c>
    </row>
    <row r="1845" spans="1:1" x14ac:dyDescent="0.25">
      <c r="A1845" s="105">
        <v>1790</v>
      </c>
    </row>
    <row r="1846" spans="1:1" x14ac:dyDescent="0.25">
      <c r="A1846" s="105">
        <v>1791</v>
      </c>
    </row>
    <row r="1847" spans="1:1" x14ac:dyDescent="0.25">
      <c r="A1847" s="105">
        <v>1792</v>
      </c>
    </row>
    <row r="1848" spans="1:1" x14ac:dyDescent="0.25">
      <c r="A1848" s="105">
        <v>1793</v>
      </c>
    </row>
    <row r="1849" spans="1:1" x14ac:dyDescent="0.25">
      <c r="A1849" s="105">
        <v>1794</v>
      </c>
    </row>
    <row r="1850" spans="1:1" x14ac:dyDescent="0.25">
      <c r="A1850" s="105">
        <v>1795</v>
      </c>
    </row>
    <row r="1851" spans="1:1" x14ac:dyDescent="0.25">
      <c r="A1851" s="105">
        <v>1796</v>
      </c>
    </row>
    <row r="1852" spans="1:1" x14ac:dyDescent="0.25">
      <c r="A1852" s="105">
        <v>1797</v>
      </c>
    </row>
    <row r="1853" spans="1:1" x14ac:dyDescent="0.25">
      <c r="A1853" s="105">
        <v>1798</v>
      </c>
    </row>
    <row r="1854" spans="1:1" x14ac:dyDescent="0.25">
      <c r="A1854" s="105">
        <v>1799</v>
      </c>
    </row>
    <row r="1855" spans="1:1" x14ac:dyDescent="0.25">
      <c r="A1855" s="105">
        <v>1800</v>
      </c>
    </row>
    <row r="1856" spans="1:1" x14ac:dyDescent="0.25">
      <c r="A1856" s="105">
        <v>1801</v>
      </c>
    </row>
    <row r="1857" spans="1:1" x14ac:dyDescent="0.25">
      <c r="A1857" s="105">
        <v>1802</v>
      </c>
    </row>
    <row r="1858" spans="1:1" x14ac:dyDescent="0.25">
      <c r="A1858" s="105">
        <v>1803</v>
      </c>
    </row>
    <row r="1859" spans="1:1" x14ac:dyDescent="0.25">
      <c r="A1859" s="105">
        <v>1804</v>
      </c>
    </row>
    <row r="1860" spans="1:1" x14ac:dyDescent="0.25">
      <c r="A1860" s="105">
        <v>1805</v>
      </c>
    </row>
    <row r="1861" spans="1:1" x14ac:dyDescent="0.25">
      <c r="A1861" s="105">
        <v>1806</v>
      </c>
    </row>
    <row r="1862" spans="1:1" x14ac:dyDescent="0.25">
      <c r="A1862" s="105">
        <v>1807</v>
      </c>
    </row>
    <row r="1863" spans="1:1" x14ac:dyDescent="0.25">
      <c r="A1863" s="105">
        <v>1808</v>
      </c>
    </row>
    <row r="1864" spans="1:1" x14ac:dyDescent="0.25">
      <c r="A1864" s="105">
        <v>1809</v>
      </c>
    </row>
    <row r="1865" spans="1:1" x14ac:dyDescent="0.25">
      <c r="A1865" s="105">
        <v>1810</v>
      </c>
    </row>
    <row r="1866" spans="1:1" x14ac:dyDescent="0.25">
      <c r="A1866" s="105">
        <v>1811</v>
      </c>
    </row>
    <row r="1867" spans="1:1" x14ac:dyDescent="0.25">
      <c r="A1867" s="105">
        <v>1812</v>
      </c>
    </row>
    <row r="1868" spans="1:1" x14ac:dyDescent="0.25">
      <c r="A1868" s="105">
        <v>1813</v>
      </c>
    </row>
    <row r="1869" spans="1:1" x14ac:dyDescent="0.25">
      <c r="A1869" s="105">
        <v>1814</v>
      </c>
    </row>
    <row r="1870" spans="1:1" x14ac:dyDescent="0.25">
      <c r="A1870" s="105">
        <v>1815</v>
      </c>
    </row>
    <row r="1871" spans="1:1" x14ac:dyDescent="0.25">
      <c r="A1871" s="105">
        <v>1816</v>
      </c>
    </row>
    <row r="1872" spans="1:1" x14ac:dyDescent="0.25">
      <c r="A1872" s="105">
        <v>1817</v>
      </c>
    </row>
    <row r="1873" spans="1:1" x14ac:dyDescent="0.25">
      <c r="A1873" s="105">
        <v>1818</v>
      </c>
    </row>
    <row r="1874" spans="1:1" x14ac:dyDescent="0.25">
      <c r="A1874" s="105">
        <v>1819</v>
      </c>
    </row>
    <row r="1875" spans="1:1" x14ac:dyDescent="0.25">
      <c r="A1875" s="105">
        <v>1820</v>
      </c>
    </row>
    <row r="1876" spans="1:1" x14ac:dyDescent="0.25">
      <c r="A1876" s="105">
        <v>1821</v>
      </c>
    </row>
    <row r="1877" spans="1:1" x14ac:dyDescent="0.25">
      <c r="A1877" s="105">
        <v>1822</v>
      </c>
    </row>
    <row r="1878" spans="1:1" x14ac:dyDescent="0.25">
      <c r="A1878" s="105">
        <v>1825</v>
      </c>
    </row>
    <row r="1879" spans="1:1" x14ac:dyDescent="0.25">
      <c r="A1879" s="105">
        <v>1829</v>
      </c>
    </row>
    <row r="1880" spans="1:1" x14ac:dyDescent="0.25">
      <c r="A1880" s="105">
        <v>1830</v>
      </c>
    </row>
    <row r="1881" spans="1:1" x14ac:dyDescent="0.25">
      <c r="A1881" s="105">
        <v>1832</v>
      </c>
    </row>
    <row r="1882" spans="1:1" x14ac:dyDescent="0.25">
      <c r="A1882" s="105">
        <v>1843</v>
      </c>
    </row>
    <row r="1883" spans="1:1" x14ac:dyDescent="0.25">
      <c r="A1883" s="105">
        <v>1850</v>
      </c>
    </row>
    <row r="1884" spans="1:1" x14ac:dyDescent="0.25">
      <c r="A1884" s="105">
        <v>1851</v>
      </c>
    </row>
    <row r="1885" spans="1:1" x14ac:dyDescent="0.25">
      <c r="A1885" s="105">
        <v>1852</v>
      </c>
    </row>
    <row r="1886" spans="1:1" x14ac:dyDescent="0.25">
      <c r="A1886" s="105">
        <v>1860</v>
      </c>
    </row>
    <row r="1887" spans="1:1" x14ac:dyDescent="0.25">
      <c r="A1887" s="105">
        <v>1865</v>
      </c>
    </row>
    <row r="1888" spans="1:1" x14ac:dyDescent="0.25">
      <c r="A1888" s="105">
        <v>1872</v>
      </c>
    </row>
    <row r="1889" spans="1:1" x14ac:dyDescent="0.25">
      <c r="A1889" s="105">
        <v>1879</v>
      </c>
    </row>
    <row r="1890" spans="1:1" x14ac:dyDescent="0.25">
      <c r="A1890" s="105">
        <v>1880</v>
      </c>
    </row>
    <row r="1891" spans="1:1" x14ac:dyDescent="0.25">
      <c r="A1891" s="105">
        <v>1882</v>
      </c>
    </row>
    <row r="1892" spans="1:1" x14ac:dyDescent="0.25">
      <c r="A1892" s="105">
        <v>1883</v>
      </c>
    </row>
    <row r="1893" spans="1:1" x14ac:dyDescent="0.25">
      <c r="A1893" s="105">
        <v>1884</v>
      </c>
    </row>
    <row r="1894" spans="1:1" x14ac:dyDescent="0.25">
      <c r="A1894" s="105">
        <v>1885</v>
      </c>
    </row>
    <row r="1895" spans="1:1" x14ac:dyDescent="0.25">
      <c r="A1895" s="105">
        <v>1898</v>
      </c>
    </row>
    <row r="1896" spans="1:1" x14ac:dyDescent="0.25">
      <c r="A1896" s="105">
        <v>1899</v>
      </c>
    </row>
    <row r="1897" spans="1:1" x14ac:dyDescent="0.25">
      <c r="A1897" s="105">
        <v>1900</v>
      </c>
    </row>
    <row r="1898" spans="1:1" x14ac:dyDescent="0.25">
      <c r="A1898" s="105">
        <v>1901</v>
      </c>
    </row>
    <row r="1899" spans="1:1" x14ac:dyDescent="0.25">
      <c r="A1899" s="105">
        <v>1902</v>
      </c>
    </row>
    <row r="1900" spans="1:1" x14ac:dyDescent="0.25">
      <c r="A1900" s="105">
        <v>1903</v>
      </c>
    </row>
    <row r="1901" spans="1:1" x14ac:dyDescent="0.25">
      <c r="A1901" s="105">
        <v>1904</v>
      </c>
    </row>
    <row r="1902" spans="1:1" x14ac:dyDescent="0.25">
      <c r="A1902" s="105">
        <v>1906</v>
      </c>
    </row>
    <row r="1903" spans="1:1" x14ac:dyDescent="0.25">
      <c r="A1903" s="105">
        <v>1907</v>
      </c>
    </row>
    <row r="1904" spans="1:1" x14ac:dyDescent="0.25">
      <c r="A1904" s="105">
        <v>1923</v>
      </c>
    </row>
    <row r="1905" spans="1:1" x14ac:dyDescent="0.25">
      <c r="A1905" s="105">
        <v>1930</v>
      </c>
    </row>
    <row r="1906" spans="1:1" x14ac:dyDescent="0.25">
      <c r="A1906" s="105">
        <v>1931</v>
      </c>
    </row>
    <row r="1907" spans="1:1" x14ac:dyDescent="0.25">
      <c r="A1907" s="105">
        <v>1933</v>
      </c>
    </row>
    <row r="1908" spans="1:1" x14ac:dyDescent="0.25">
      <c r="A1908" s="105">
        <v>1939</v>
      </c>
    </row>
    <row r="1909" spans="1:1" x14ac:dyDescent="0.25">
      <c r="A1909" s="105">
        <v>1951</v>
      </c>
    </row>
    <row r="1910" spans="1:1" x14ac:dyDescent="0.25">
      <c r="A1910" s="105">
        <v>1952</v>
      </c>
    </row>
    <row r="1911" spans="1:1" x14ac:dyDescent="0.25">
      <c r="A1911" s="105">
        <v>1953</v>
      </c>
    </row>
    <row r="1912" spans="1:1" x14ac:dyDescent="0.25">
      <c r="A1912" s="105">
        <v>1954</v>
      </c>
    </row>
    <row r="1913" spans="1:1" x14ac:dyDescent="0.25">
      <c r="A1913" s="105">
        <v>2253</v>
      </c>
    </row>
    <row r="1914" spans="1:1" x14ac:dyDescent="0.25">
      <c r="A1914" s="105">
        <v>2254</v>
      </c>
    </row>
    <row r="1915" spans="1:1" x14ac:dyDescent="0.25">
      <c r="A1915" s="28" t="s">
        <v>11</v>
      </c>
    </row>
    <row r="1916" spans="1:1" x14ac:dyDescent="0.25">
      <c r="A1916" s="105">
        <v>1</v>
      </c>
    </row>
    <row r="1917" spans="1:1" x14ac:dyDescent="0.25">
      <c r="A1917" s="28" t="s">
        <v>239</v>
      </c>
    </row>
    <row r="1918" spans="1:1" x14ac:dyDescent="0.25">
      <c r="A1918" s="105">
        <v>205</v>
      </c>
    </row>
    <row r="1919" spans="1:1" x14ac:dyDescent="0.25">
      <c r="A1919" s="105">
        <v>206</v>
      </c>
    </row>
    <row r="1920" spans="1:1" x14ac:dyDescent="0.25">
      <c r="A1920" s="105">
        <v>223</v>
      </c>
    </row>
    <row r="1921" spans="1:1" x14ac:dyDescent="0.25">
      <c r="A1921" s="105">
        <v>224</v>
      </c>
    </row>
    <row r="1922" spans="1:1" x14ac:dyDescent="0.25">
      <c r="A1922" s="105">
        <v>225</v>
      </c>
    </row>
    <row r="1923" spans="1:1" x14ac:dyDescent="0.25">
      <c r="A1923" s="105">
        <v>226</v>
      </c>
    </row>
    <row r="1924" spans="1:1" x14ac:dyDescent="0.25">
      <c r="A1924" s="105">
        <v>277</v>
      </c>
    </row>
    <row r="1925" spans="1:1" x14ac:dyDescent="0.25">
      <c r="A1925" s="105">
        <v>1199</v>
      </c>
    </row>
    <row r="1926" spans="1:1" x14ac:dyDescent="0.25">
      <c r="A1926" s="105">
        <v>1200</v>
      </c>
    </row>
    <row r="1927" spans="1:1" x14ac:dyDescent="0.25">
      <c r="A1927" s="105">
        <v>1201</v>
      </c>
    </row>
    <row r="1928" spans="1:1" x14ac:dyDescent="0.25">
      <c r="A1928" s="105">
        <v>1202</v>
      </c>
    </row>
    <row r="1929" spans="1:1" x14ac:dyDescent="0.25">
      <c r="A1929" s="105">
        <v>1475</v>
      </c>
    </row>
    <row r="1930" spans="1:1" x14ac:dyDescent="0.25">
      <c r="A1930" s="105">
        <v>2058</v>
      </c>
    </row>
    <row r="1931" spans="1:1" x14ac:dyDescent="0.25">
      <c r="A1931" s="105">
        <v>2163</v>
      </c>
    </row>
    <row r="1932" spans="1:1" x14ac:dyDescent="0.25">
      <c r="A1932" s="105">
        <v>2164</v>
      </c>
    </row>
    <row r="1933" spans="1:1" x14ac:dyDescent="0.25">
      <c r="A1933" s="105">
        <v>2191</v>
      </c>
    </row>
    <row r="1934" spans="1:1" x14ac:dyDescent="0.25">
      <c r="A1934" s="105">
        <v>2196</v>
      </c>
    </row>
    <row r="1935" spans="1:1" x14ac:dyDescent="0.25">
      <c r="A1935" s="105">
        <v>2206</v>
      </c>
    </row>
    <row r="1936" spans="1:1" x14ac:dyDescent="0.25">
      <c r="A1936" s="105">
        <v>2279</v>
      </c>
    </row>
    <row r="1937" spans="1:1" x14ac:dyDescent="0.25">
      <c r="A1937" s="28" t="s">
        <v>1453</v>
      </c>
    </row>
    <row r="1938" spans="1:1" x14ac:dyDescent="0.25">
      <c r="A1938" s="105">
        <v>1724</v>
      </c>
    </row>
    <row r="1939" spans="1:1" x14ac:dyDescent="0.25">
      <c r="A1939" s="28" t="s">
        <v>1013</v>
      </c>
    </row>
    <row r="1940" spans="1:1" x14ac:dyDescent="0.25">
      <c r="A1940" s="105">
        <v>943</v>
      </c>
    </row>
    <row r="1941" spans="1:1" x14ac:dyDescent="0.25">
      <c r="A1941" s="105">
        <v>944</v>
      </c>
    </row>
    <row r="1942" spans="1:1" x14ac:dyDescent="0.25">
      <c r="A1942" s="105">
        <v>945</v>
      </c>
    </row>
    <row r="1943" spans="1:1" x14ac:dyDescent="0.25">
      <c r="A1943" s="105">
        <v>946</v>
      </c>
    </row>
    <row r="1944" spans="1:1" x14ac:dyDescent="0.25">
      <c r="A1944" s="105">
        <v>947</v>
      </c>
    </row>
    <row r="1945" spans="1:1" x14ac:dyDescent="0.25">
      <c r="A1945" s="105">
        <v>956</v>
      </c>
    </row>
    <row r="1946" spans="1:1" x14ac:dyDescent="0.25">
      <c r="A1946" s="105">
        <v>957</v>
      </c>
    </row>
    <row r="1947" spans="1:1" x14ac:dyDescent="0.25">
      <c r="A1947" s="105">
        <v>958</v>
      </c>
    </row>
    <row r="1948" spans="1:1" x14ac:dyDescent="0.25">
      <c r="A1948" s="105">
        <v>963</v>
      </c>
    </row>
    <row r="1949" spans="1:1" x14ac:dyDescent="0.25">
      <c r="A1949" s="105">
        <v>964</v>
      </c>
    </row>
    <row r="1950" spans="1:1" x14ac:dyDescent="0.25">
      <c r="A1950" s="105">
        <v>965</v>
      </c>
    </row>
    <row r="1951" spans="1:1" x14ac:dyDescent="0.25">
      <c r="A1951" s="105">
        <v>966</v>
      </c>
    </row>
    <row r="1952" spans="1:1" x14ac:dyDescent="0.25">
      <c r="A1952" s="105">
        <v>967</v>
      </c>
    </row>
    <row r="1953" spans="1:1" x14ac:dyDescent="0.25">
      <c r="A1953" s="105">
        <v>968</v>
      </c>
    </row>
    <row r="1954" spans="1:1" x14ac:dyDescent="0.25">
      <c r="A1954" s="105">
        <v>969</v>
      </c>
    </row>
    <row r="1955" spans="1:1" x14ac:dyDescent="0.25">
      <c r="A1955" s="105">
        <v>970</v>
      </c>
    </row>
    <row r="1956" spans="1:1" x14ac:dyDescent="0.25">
      <c r="A1956" s="105">
        <v>971</v>
      </c>
    </row>
    <row r="1957" spans="1:1" x14ac:dyDescent="0.25">
      <c r="A1957" s="105">
        <v>972</v>
      </c>
    </row>
    <row r="1958" spans="1:1" x14ac:dyDescent="0.25">
      <c r="A1958" s="105">
        <v>973</v>
      </c>
    </row>
    <row r="1959" spans="1:1" x14ac:dyDescent="0.25">
      <c r="A1959" s="105">
        <v>976</v>
      </c>
    </row>
    <row r="1960" spans="1:1" x14ac:dyDescent="0.25">
      <c r="A1960" s="105">
        <v>977</v>
      </c>
    </row>
    <row r="1961" spans="1:1" x14ac:dyDescent="0.25">
      <c r="A1961" s="105">
        <v>978</v>
      </c>
    </row>
    <row r="1962" spans="1:1" x14ac:dyDescent="0.25">
      <c r="A1962" s="105">
        <v>979</v>
      </c>
    </row>
    <row r="1963" spans="1:1" x14ac:dyDescent="0.25">
      <c r="A1963" s="105">
        <v>980</v>
      </c>
    </row>
    <row r="1964" spans="1:1" x14ac:dyDescent="0.25">
      <c r="A1964" s="105">
        <v>981</v>
      </c>
    </row>
    <row r="1965" spans="1:1" x14ac:dyDescent="0.25">
      <c r="A1965" s="105">
        <v>982</v>
      </c>
    </row>
    <row r="1966" spans="1:1" x14ac:dyDescent="0.25">
      <c r="A1966" s="105">
        <v>983</v>
      </c>
    </row>
    <row r="1967" spans="1:1" x14ac:dyDescent="0.25">
      <c r="A1967" s="105">
        <v>984</v>
      </c>
    </row>
    <row r="1968" spans="1:1" x14ac:dyDescent="0.25">
      <c r="A1968" s="105">
        <v>985</v>
      </c>
    </row>
    <row r="1969" spans="1:1" x14ac:dyDescent="0.25">
      <c r="A1969" s="105">
        <v>986</v>
      </c>
    </row>
    <row r="1970" spans="1:1" x14ac:dyDescent="0.25">
      <c r="A1970" s="105">
        <v>988</v>
      </c>
    </row>
    <row r="1971" spans="1:1" x14ac:dyDescent="0.25">
      <c r="A1971" s="105">
        <v>990</v>
      </c>
    </row>
    <row r="1972" spans="1:1" x14ac:dyDescent="0.25">
      <c r="A1972" s="105">
        <v>991</v>
      </c>
    </row>
    <row r="1973" spans="1:1" x14ac:dyDescent="0.25">
      <c r="A1973" s="105">
        <v>992</v>
      </c>
    </row>
    <row r="1974" spans="1:1" x14ac:dyDescent="0.25">
      <c r="A1974" s="105">
        <v>993</v>
      </c>
    </row>
    <row r="1975" spans="1:1" x14ac:dyDescent="0.25">
      <c r="A1975" s="105">
        <v>994</v>
      </c>
    </row>
    <row r="1976" spans="1:1" x14ac:dyDescent="0.25">
      <c r="A1976" s="105">
        <v>995</v>
      </c>
    </row>
    <row r="1977" spans="1:1" x14ac:dyDescent="0.25">
      <c r="A1977" s="105">
        <v>996</v>
      </c>
    </row>
    <row r="1978" spans="1:1" x14ac:dyDescent="0.25">
      <c r="A1978" s="105">
        <v>997</v>
      </c>
    </row>
    <row r="1979" spans="1:1" x14ac:dyDescent="0.25">
      <c r="A1979" s="105">
        <v>1003</v>
      </c>
    </row>
    <row r="1980" spans="1:1" x14ac:dyDescent="0.25">
      <c r="A1980" s="105">
        <v>1004</v>
      </c>
    </row>
    <row r="1981" spans="1:1" x14ac:dyDescent="0.25">
      <c r="A1981" s="105">
        <v>1005</v>
      </c>
    </row>
    <row r="1982" spans="1:1" x14ac:dyDescent="0.25">
      <c r="A1982" s="105">
        <v>1006</v>
      </c>
    </row>
    <row r="1983" spans="1:1" x14ac:dyDescent="0.25">
      <c r="A1983" s="105">
        <v>1011</v>
      </c>
    </row>
    <row r="1984" spans="1:1" x14ac:dyDescent="0.25">
      <c r="A1984" s="105">
        <v>1012</v>
      </c>
    </row>
    <row r="1985" spans="1:1" x14ac:dyDescent="0.25">
      <c r="A1985" s="105">
        <v>1013</v>
      </c>
    </row>
    <row r="1986" spans="1:1" x14ac:dyDescent="0.25">
      <c r="A1986" s="105">
        <v>1014</v>
      </c>
    </row>
    <row r="1987" spans="1:1" x14ac:dyDescent="0.25">
      <c r="A1987" s="105">
        <v>1015</v>
      </c>
    </row>
    <row r="1988" spans="1:1" x14ac:dyDescent="0.25">
      <c r="A1988" s="105">
        <v>1016</v>
      </c>
    </row>
    <row r="1989" spans="1:1" x14ac:dyDescent="0.25">
      <c r="A1989" s="105">
        <v>1017</v>
      </c>
    </row>
    <row r="1990" spans="1:1" x14ac:dyDescent="0.25">
      <c r="A1990" s="105">
        <v>1018</v>
      </c>
    </row>
    <row r="1991" spans="1:1" x14ac:dyDescent="0.25">
      <c r="A1991" s="105">
        <v>1019</v>
      </c>
    </row>
    <row r="1992" spans="1:1" x14ac:dyDescent="0.25">
      <c r="A1992" s="105">
        <v>1020</v>
      </c>
    </row>
    <row r="1993" spans="1:1" x14ac:dyDescent="0.25">
      <c r="A1993" s="105">
        <v>1021</v>
      </c>
    </row>
    <row r="1994" spans="1:1" x14ac:dyDescent="0.25">
      <c r="A1994" s="105">
        <v>1022</v>
      </c>
    </row>
    <row r="1995" spans="1:1" x14ac:dyDescent="0.25">
      <c r="A1995" s="105">
        <v>1023</v>
      </c>
    </row>
    <row r="1996" spans="1:1" x14ac:dyDescent="0.25">
      <c r="A1996" s="105">
        <v>1028</v>
      </c>
    </row>
    <row r="1997" spans="1:1" x14ac:dyDescent="0.25">
      <c r="A1997" s="105">
        <v>1029</v>
      </c>
    </row>
    <row r="1998" spans="1:1" x14ac:dyDescent="0.25">
      <c r="A1998" s="105">
        <v>1030</v>
      </c>
    </row>
    <row r="1999" spans="1:1" x14ac:dyDescent="0.25">
      <c r="A1999" s="105">
        <v>1031</v>
      </c>
    </row>
    <row r="2000" spans="1:1" x14ac:dyDescent="0.25">
      <c r="A2000" s="105">
        <v>1033</v>
      </c>
    </row>
    <row r="2001" spans="1:1" x14ac:dyDescent="0.25">
      <c r="A2001" s="105">
        <v>1034</v>
      </c>
    </row>
    <row r="2002" spans="1:1" x14ac:dyDescent="0.25">
      <c r="A2002" s="105">
        <v>1035</v>
      </c>
    </row>
    <row r="2003" spans="1:1" x14ac:dyDescent="0.25">
      <c r="A2003" s="105">
        <v>1036</v>
      </c>
    </row>
    <row r="2004" spans="1:1" x14ac:dyDescent="0.25">
      <c r="A2004" s="105">
        <v>1037</v>
      </c>
    </row>
    <row r="2005" spans="1:1" x14ac:dyDescent="0.25">
      <c r="A2005" s="105">
        <v>1038</v>
      </c>
    </row>
    <row r="2006" spans="1:1" x14ac:dyDescent="0.25">
      <c r="A2006" s="105">
        <v>1039</v>
      </c>
    </row>
    <row r="2007" spans="1:1" x14ac:dyDescent="0.25">
      <c r="A2007" s="105">
        <v>1040</v>
      </c>
    </row>
    <row r="2008" spans="1:1" x14ac:dyDescent="0.25">
      <c r="A2008" s="105">
        <v>1041</v>
      </c>
    </row>
    <row r="2009" spans="1:1" x14ac:dyDescent="0.25">
      <c r="A2009" s="105">
        <v>1042</v>
      </c>
    </row>
    <row r="2010" spans="1:1" x14ac:dyDescent="0.25">
      <c r="A2010" s="105">
        <v>1043</v>
      </c>
    </row>
    <row r="2011" spans="1:1" x14ac:dyDescent="0.25">
      <c r="A2011" s="105">
        <v>1044</v>
      </c>
    </row>
    <row r="2012" spans="1:1" x14ac:dyDescent="0.25">
      <c r="A2012" s="105">
        <v>1045</v>
      </c>
    </row>
    <row r="2013" spans="1:1" x14ac:dyDescent="0.25">
      <c r="A2013" s="105">
        <v>1046</v>
      </c>
    </row>
    <row r="2014" spans="1:1" x14ac:dyDescent="0.25">
      <c r="A2014" s="105">
        <v>1047</v>
      </c>
    </row>
    <row r="2015" spans="1:1" x14ac:dyDescent="0.25">
      <c r="A2015" s="105">
        <v>1048</v>
      </c>
    </row>
    <row r="2016" spans="1:1" x14ac:dyDescent="0.25">
      <c r="A2016" s="105">
        <v>1049</v>
      </c>
    </row>
    <row r="2017" spans="1:1" x14ac:dyDescent="0.25">
      <c r="A2017" s="105">
        <v>1050</v>
      </c>
    </row>
    <row r="2018" spans="1:1" x14ac:dyDescent="0.25">
      <c r="A2018" s="105">
        <v>1051</v>
      </c>
    </row>
    <row r="2019" spans="1:1" x14ac:dyDescent="0.25">
      <c r="A2019" s="105">
        <v>1052</v>
      </c>
    </row>
    <row r="2020" spans="1:1" x14ac:dyDescent="0.25">
      <c r="A2020" s="105">
        <v>1053</v>
      </c>
    </row>
    <row r="2021" spans="1:1" x14ac:dyDescent="0.25">
      <c r="A2021" s="105">
        <v>1054</v>
      </c>
    </row>
    <row r="2022" spans="1:1" x14ac:dyDescent="0.25">
      <c r="A2022" s="105">
        <v>1057</v>
      </c>
    </row>
    <row r="2023" spans="1:1" x14ac:dyDescent="0.25">
      <c r="A2023" s="105">
        <v>1058</v>
      </c>
    </row>
    <row r="2024" spans="1:1" x14ac:dyDescent="0.25">
      <c r="A2024" s="105">
        <v>1059</v>
      </c>
    </row>
    <row r="2025" spans="1:1" x14ac:dyDescent="0.25">
      <c r="A2025" s="105">
        <v>1060</v>
      </c>
    </row>
    <row r="2026" spans="1:1" x14ac:dyDescent="0.25">
      <c r="A2026" s="105">
        <v>1061</v>
      </c>
    </row>
    <row r="2027" spans="1:1" x14ac:dyDescent="0.25">
      <c r="A2027" s="105">
        <v>1063</v>
      </c>
    </row>
    <row r="2028" spans="1:1" x14ac:dyDescent="0.25">
      <c r="A2028" s="28" t="s">
        <v>1419</v>
      </c>
    </row>
    <row r="2029" spans="1:1" x14ac:dyDescent="0.25">
      <c r="A2029" s="105">
        <v>1823</v>
      </c>
    </row>
    <row r="2030" spans="1:1" x14ac:dyDescent="0.25">
      <c r="A2030" s="105">
        <v>1824</v>
      </c>
    </row>
    <row r="2031" spans="1:1" x14ac:dyDescent="0.25">
      <c r="A2031" s="28" t="s">
        <v>680</v>
      </c>
    </row>
    <row r="2032" spans="1:1" x14ac:dyDescent="0.25">
      <c r="A2032" s="105">
        <v>594</v>
      </c>
    </row>
    <row r="2033" spans="1:1" x14ac:dyDescent="0.25">
      <c r="A2033" s="105">
        <v>913</v>
      </c>
    </row>
    <row r="2034" spans="1:1" x14ac:dyDescent="0.25">
      <c r="A2034" s="105">
        <v>914</v>
      </c>
    </row>
    <row r="2035" spans="1:1" x14ac:dyDescent="0.25">
      <c r="A2035" s="105">
        <v>915</v>
      </c>
    </row>
    <row r="2036" spans="1:1" x14ac:dyDescent="0.25">
      <c r="A2036" s="105">
        <v>941</v>
      </c>
    </row>
    <row r="2037" spans="1:1" x14ac:dyDescent="0.25">
      <c r="A2037" s="105">
        <v>953</v>
      </c>
    </row>
    <row r="2038" spans="1:1" x14ac:dyDescent="0.25">
      <c r="A2038" s="105">
        <v>959</v>
      </c>
    </row>
    <row r="2039" spans="1:1" x14ac:dyDescent="0.25">
      <c r="A2039" s="105">
        <v>962</v>
      </c>
    </row>
    <row r="2040" spans="1:1" x14ac:dyDescent="0.25">
      <c r="A2040" s="105">
        <v>989</v>
      </c>
    </row>
    <row r="2041" spans="1:1" x14ac:dyDescent="0.25">
      <c r="A2041" s="105">
        <v>999</v>
      </c>
    </row>
    <row r="2042" spans="1:1" x14ac:dyDescent="0.25">
      <c r="A2042" s="105">
        <v>1000</v>
      </c>
    </row>
    <row r="2043" spans="1:1" x14ac:dyDescent="0.25">
      <c r="A2043" s="105">
        <v>1001</v>
      </c>
    </row>
    <row r="2044" spans="1:1" x14ac:dyDescent="0.25">
      <c r="A2044" s="105">
        <v>1723</v>
      </c>
    </row>
    <row r="2045" spans="1:1" x14ac:dyDescent="0.25">
      <c r="A2045" s="105">
        <v>1725</v>
      </c>
    </row>
    <row r="2046" spans="1:1" x14ac:dyDescent="0.25">
      <c r="A2046" s="105">
        <v>1726</v>
      </c>
    </row>
    <row r="2047" spans="1:1" x14ac:dyDescent="0.25">
      <c r="A2047" s="105">
        <v>1727</v>
      </c>
    </row>
    <row r="2048" spans="1:1" x14ac:dyDescent="0.25">
      <c r="A2048" s="105">
        <v>1728</v>
      </c>
    </row>
    <row r="2049" spans="1:1" x14ac:dyDescent="0.25">
      <c r="A2049" s="105">
        <v>1729</v>
      </c>
    </row>
    <row r="2050" spans="1:1" x14ac:dyDescent="0.25">
      <c r="A2050" s="28" t="s">
        <v>950</v>
      </c>
    </row>
    <row r="2051" spans="1:1" x14ac:dyDescent="0.25">
      <c r="A2051" s="105">
        <v>871</v>
      </c>
    </row>
    <row r="2052" spans="1:1" x14ac:dyDescent="0.25">
      <c r="A2052" s="105">
        <v>872</v>
      </c>
    </row>
    <row r="2053" spans="1:1" x14ac:dyDescent="0.25">
      <c r="A2053" s="105">
        <v>873</v>
      </c>
    </row>
    <row r="2054" spans="1:1" x14ac:dyDescent="0.25">
      <c r="A2054" s="105">
        <v>874</v>
      </c>
    </row>
    <row r="2055" spans="1:1" x14ac:dyDescent="0.25">
      <c r="A2055" s="105">
        <v>875</v>
      </c>
    </row>
    <row r="2056" spans="1:1" x14ac:dyDescent="0.25">
      <c r="A2056" s="105">
        <v>876</v>
      </c>
    </row>
    <row r="2057" spans="1:1" x14ac:dyDescent="0.25">
      <c r="A2057" s="105">
        <v>877</v>
      </c>
    </row>
    <row r="2058" spans="1:1" x14ac:dyDescent="0.25">
      <c r="A2058" s="105">
        <v>878</v>
      </c>
    </row>
    <row r="2059" spans="1:1" x14ac:dyDescent="0.25">
      <c r="A2059" s="105">
        <v>1870</v>
      </c>
    </row>
    <row r="2060" spans="1:1" x14ac:dyDescent="0.25">
      <c r="A2060" s="105">
        <v>1871</v>
      </c>
    </row>
    <row r="2061" spans="1:1" x14ac:dyDescent="0.25">
      <c r="A2061" s="105">
        <v>2101</v>
      </c>
    </row>
    <row r="2062" spans="1:1" x14ac:dyDescent="0.25">
      <c r="A2062" s="105">
        <v>2102</v>
      </c>
    </row>
    <row r="2063" spans="1:1" x14ac:dyDescent="0.25">
      <c r="A2063" s="105">
        <v>2255</v>
      </c>
    </row>
    <row r="2064" spans="1:1" x14ac:dyDescent="0.25">
      <c r="A2064" s="28" t="s">
        <v>218</v>
      </c>
    </row>
    <row r="2065" spans="1:1" x14ac:dyDescent="0.25">
      <c r="A2065" s="105">
        <v>189</v>
      </c>
    </row>
    <row r="2066" spans="1:1" x14ac:dyDescent="0.25">
      <c r="A2066" s="105">
        <v>190</v>
      </c>
    </row>
    <row r="2067" spans="1:1" x14ac:dyDescent="0.25">
      <c r="A2067" s="105">
        <v>191</v>
      </c>
    </row>
    <row r="2068" spans="1:1" x14ac:dyDescent="0.25">
      <c r="A2068" s="105">
        <v>192</v>
      </c>
    </row>
    <row r="2069" spans="1:1" x14ac:dyDescent="0.25">
      <c r="A2069" s="105">
        <v>897</v>
      </c>
    </row>
    <row r="2070" spans="1:1" x14ac:dyDescent="0.25">
      <c r="A2070" s="28" t="s">
        <v>1233</v>
      </c>
    </row>
    <row r="2071" spans="1:1" x14ac:dyDescent="0.25">
      <c r="A2071" s="105">
        <v>1339</v>
      </c>
    </row>
    <row r="2072" spans="1:1" x14ac:dyDescent="0.25">
      <c r="A2072" s="105">
        <v>1397</v>
      </c>
    </row>
    <row r="2073" spans="1:1" x14ac:dyDescent="0.25">
      <c r="A2073" s="28" t="s">
        <v>173</v>
      </c>
    </row>
    <row r="2074" spans="1:1" x14ac:dyDescent="0.25">
      <c r="A2074" s="105">
        <v>164</v>
      </c>
    </row>
    <row r="2075" spans="1:1" x14ac:dyDescent="0.25">
      <c r="A2075" s="105">
        <v>166</v>
      </c>
    </row>
    <row r="2076" spans="1:1" x14ac:dyDescent="0.25">
      <c r="A2076" s="105">
        <v>518</v>
      </c>
    </row>
    <row r="2077" spans="1:1" x14ac:dyDescent="0.25">
      <c r="A2077" s="105">
        <v>519</v>
      </c>
    </row>
    <row r="2078" spans="1:1" x14ac:dyDescent="0.25">
      <c r="A2078" s="105">
        <v>520</v>
      </c>
    </row>
    <row r="2079" spans="1:1" x14ac:dyDescent="0.25">
      <c r="A2079" s="105">
        <v>794</v>
      </c>
    </row>
    <row r="2080" spans="1:1" x14ac:dyDescent="0.25">
      <c r="A2080" s="105">
        <v>795</v>
      </c>
    </row>
    <row r="2081" spans="1:1" x14ac:dyDescent="0.25">
      <c r="A2081" s="105">
        <v>796</v>
      </c>
    </row>
    <row r="2082" spans="1:1" x14ac:dyDescent="0.25">
      <c r="A2082" s="105">
        <v>797</v>
      </c>
    </row>
    <row r="2083" spans="1:1" x14ac:dyDescent="0.25">
      <c r="A2083" s="105">
        <v>798</v>
      </c>
    </row>
    <row r="2084" spans="1:1" x14ac:dyDescent="0.25">
      <c r="A2084" s="105">
        <v>799</v>
      </c>
    </row>
    <row r="2085" spans="1:1" x14ac:dyDescent="0.25">
      <c r="A2085" s="105">
        <v>800</v>
      </c>
    </row>
    <row r="2086" spans="1:1" x14ac:dyDescent="0.25">
      <c r="A2086" s="105">
        <v>801</v>
      </c>
    </row>
    <row r="2087" spans="1:1" x14ac:dyDescent="0.25">
      <c r="A2087" s="105">
        <v>802</v>
      </c>
    </row>
    <row r="2088" spans="1:1" x14ac:dyDescent="0.25">
      <c r="A2088" s="105">
        <v>803</v>
      </c>
    </row>
    <row r="2089" spans="1:1" x14ac:dyDescent="0.25">
      <c r="A2089" s="105">
        <v>804</v>
      </c>
    </row>
    <row r="2090" spans="1:1" x14ac:dyDescent="0.25">
      <c r="A2090" s="105">
        <v>883</v>
      </c>
    </row>
    <row r="2091" spans="1:1" x14ac:dyDescent="0.25">
      <c r="A2091" s="105">
        <v>884</v>
      </c>
    </row>
    <row r="2092" spans="1:1" x14ac:dyDescent="0.25">
      <c r="A2092" s="105">
        <v>1225</v>
      </c>
    </row>
    <row r="2093" spans="1:1" x14ac:dyDescent="0.25">
      <c r="A2093" s="105">
        <v>1226</v>
      </c>
    </row>
    <row r="2094" spans="1:1" x14ac:dyDescent="0.25">
      <c r="A2094" s="105">
        <v>1227</v>
      </c>
    </row>
    <row r="2095" spans="1:1" x14ac:dyDescent="0.25">
      <c r="A2095" s="105">
        <v>1228</v>
      </c>
    </row>
    <row r="2096" spans="1:1" x14ac:dyDescent="0.25">
      <c r="A2096" s="105">
        <v>1229</v>
      </c>
    </row>
    <row r="2097" spans="1:1" x14ac:dyDescent="0.25">
      <c r="A2097" s="105">
        <v>1230</v>
      </c>
    </row>
    <row r="2098" spans="1:1" x14ac:dyDescent="0.25">
      <c r="A2098" s="105">
        <v>1231</v>
      </c>
    </row>
    <row r="2099" spans="1:1" x14ac:dyDescent="0.25">
      <c r="A2099" s="105">
        <v>1232</v>
      </c>
    </row>
    <row r="2100" spans="1:1" x14ac:dyDescent="0.25">
      <c r="A2100" s="105">
        <v>1233</v>
      </c>
    </row>
    <row r="2101" spans="1:1" x14ac:dyDescent="0.25">
      <c r="A2101" s="105">
        <v>1234</v>
      </c>
    </row>
    <row r="2102" spans="1:1" x14ac:dyDescent="0.25">
      <c r="A2102" s="105">
        <v>1235</v>
      </c>
    </row>
    <row r="2103" spans="1:1" x14ac:dyDescent="0.25">
      <c r="A2103" s="105">
        <v>1236</v>
      </c>
    </row>
    <row r="2104" spans="1:1" x14ac:dyDescent="0.25">
      <c r="A2104" s="105">
        <v>1358</v>
      </c>
    </row>
    <row r="2105" spans="1:1" x14ac:dyDescent="0.25">
      <c r="A2105" s="105">
        <v>1359</v>
      </c>
    </row>
    <row r="2106" spans="1:1" x14ac:dyDescent="0.25">
      <c r="A2106" s="105">
        <v>1378</v>
      </c>
    </row>
    <row r="2107" spans="1:1" x14ac:dyDescent="0.25">
      <c r="A2107" s="105">
        <v>1403</v>
      </c>
    </row>
    <row r="2108" spans="1:1" x14ac:dyDescent="0.25">
      <c r="A2108" s="105">
        <v>1404</v>
      </c>
    </row>
    <row r="2109" spans="1:1" x14ac:dyDescent="0.25">
      <c r="A2109" s="105">
        <v>1436</v>
      </c>
    </row>
    <row r="2110" spans="1:1" x14ac:dyDescent="0.25">
      <c r="A2110" s="105">
        <v>1452</v>
      </c>
    </row>
    <row r="2111" spans="1:1" x14ac:dyDescent="0.25">
      <c r="A2111" s="105">
        <v>1453</v>
      </c>
    </row>
    <row r="2112" spans="1:1" x14ac:dyDescent="0.25">
      <c r="A2112" s="105">
        <v>1462</v>
      </c>
    </row>
    <row r="2113" spans="1:1" x14ac:dyDescent="0.25">
      <c r="A2113" s="105">
        <v>1463</v>
      </c>
    </row>
    <row r="2114" spans="1:1" x14ac:dyDescent="0.25">
      <c r="A2114" s="105">
        <v>1464</v>
      </c>
    </row>
    <row r="2115" spans="1:1" x14ac:dyDescent="0.25">
      <c r="A2115" s="105">
        <v>1472</v>
      </c>
    </row>
    <row r="2116" spans="1:1" x14ac:dyDescent="0.25">
      <c r="A2116" s="105">
        <v>2017</v>
      </c>
    </row>
    <row r="2117" spans="1:1" x14ac:dyDescent="0.25">
      <c r="A2117" s="105">
        <v>2049</v>
      </c>
    </row>
    <row r="2118" spans="1:1" x14ac:dyDescent="0.25">
      <c r="A2118" s="105">
        <v>2050</v>
      </c>
    </row>
    <row r="2119" spans="1:1" x14ac:dyDescent="0.25">
      <c r="A2119" s="105">
        <v>2060</v>
      </c>
    </row>
    <row r="2120" spans="1:1" x14ac:dyDescent="0.25">
      <c r="A2120" s="105">
        <v>2105</v>
      </c>
    </row>
    <row r="2121" spans="1:1" x14ac:dyDescent="0.25">
      <c r="A2121" s="105">
        <v>2106</v>
      </c>
    </row>
    <row r="2122" spans="1:1" x14ac:dyDescent="0.25">
      <c r="A2122" s="105">
        <v>2123</v>
      </c>
    </row>
    <row r="2123" spans="1:1" x14ac:dyDescent="0.25">
      <c r="A2123" s="105">
        <v>2124</v>
      </c>
    </row>
    <row r="2124" spans="1:1" x14ac:dyDescent="0.25">
      <c r="A2124" s="105">
        <v>2140</v>
      </c>
    </row>
    <row r="2125" spans="1:1" x14ac:dyDescent="0.25">
      <c r="A2125" s="105">
        <v>2141</v>
      </c>
    </row>
    <row r="2126" spans="1:1" x14ac:dyDescent="0.25">
      <c r="A2126" s="105">
        <v>2142</v>
      </c>
    </row>
    <row r="2127" spans="1:1" x14ac:dyDescent="0.25">
      <c r="A2127" s="105">
        <v>2143</v>
      </c>
    </row>
    <row r="2128" spans="1:1" x14ac:dyDescent="0.25">
      <c r="A2128" s="105">
        <v>2144</v>
      </c>
    </row>
    <row r="2129" spans="1:1" x14ac:dyDescent="0.25">
      <c r="A2129" s="105">
        <v>2145</v>
      </c>
    </row>
    <row r="2130" spans="1:1" x14ac:dyDescent="0.25">
      <c r="A2130" s="105">
        <v>2146</v>
      </c>
    </row>
    <row r="2131" spans="1:1" x14ac:dyDescent="0.25">
      <c r="A2131" s="105">
        <v>2165</v>
      </c>
    </row>
    <row r="2132" spans="1:1" x14ac:dyDescent="0.25">
      <c r="A2132" s="105">
        <v>2175</v>
      </c>
    </row>
    <row r="2133" spans="1:1" x14ac:dyDescent="0.25">
      <c r="A2133" s="28" t="s">
        <v>1230</v>
      </c>
    </row>
    <row r="2134" spans="1:1" x14ac:dyDescent="0.25">
      <c r="A2134" s="105">
        <v>1338</v>
      </c>
    </row>
    <row r="2135" spans="1:1" x14ac:dyDescent="0.25">
      <c r="A2135" s="105">
        <v>1595</v>
      </c>
    </row>
    <row r="2136" spans="1:1" x14ac:dyDescent="0.25">
      <c r="A2136" s="105">
        <v>1612</v>
      </c>
    </row>
    <row r="2137" spans="1:1" x14ac:dyDescent="0.25">
      <c r="A2137" s="105">
        <v>2059</v>
      </c>
    </row>
    <row r="2138" spans="1:1" x14ac:dyDescent="0.25">
      <c r="A2138" s="28" t="s">
        <v>507</v>
      </c>
    </row>
    <row r="2139" spans="1:1" x14ac:dyDescent="0.25">
      <c r="A2139" s="105">
        <v>429</v>
      </c>
    </row>
    <row r="2140" spans="1:1" x14ac:dyDescent="0.25">
      <c r="A2140" s="105">
        <v>749</v>
      </c>
    </row>
    <row r="2141" spans="1:1" x14ac:dyDescent="0.25">
      <c r="A2141" s="105">
        <v>1376</v>
      </c>
    </row>
    <row r="2142" spans="1:1" x14ac:dyDescent="0.25">
      <c r="A2142" s="105">
        <v>1411</v>
      </c>
    </row>
    <row r="2143" spans="1:1" x14ac:dyDescent="0.25">
      <c r="A2143" s="105">
        <v>1476</v>
      </c>
    </row>
    <row r="2144" spans="1:1" x14ac:dyDescent="0.25">
      <c r="A2144" s="105">
        <v>1571</v>
      </c>
    </row>
    <row r="2145" spans="1:1" x14ac:dyDescent="0.25">
      <c r="A2145" s="105">
        <v>1978</v>
      </c>
    </row>
    <row r="2146" spans="1:1" x14ac:dyDescent="0.25">
      <c r="A2146" s="105">
        <v>1985</v>
      </c>
    </row>
    <row r="2147" spans="1:1" x14ac:dyDescent="0.25">
      <c r="A2147" s="105">
        <v>2107</v>
      </c>
    </row>
    <row r="2148" spans="1:1" x14ac:dyDescent="0.25">
      <c r="A2148" s="105">
        <v>2108</v>
      </c>
    </row>
    <row r="2149" spans="1:1" x14ac:dyDescent="0.25">
      <c r="A2149" s="105">
        <v>2117</v>
      </c>
    </row>
    <row r="2150" spans="1:1" x14ac:dyDescent="0.25">
      <c r="A2150" s="105">
        <v>2118</v>
      </c>
    </row>
    <row r="2151" spans="1:1" x14ac:dyDescent="0.25">
      <c r="A2151" s="105">
        <v>2119</v>
      </c>
    </row>
    <row r="2152" spans="1:1" x14ac:dyDescent="0.25">
      <c r="A2152" s="105">
        <v>2120</v>
      </c>
    </row>
    <row r="2153" spans="1:1" x14ac:dyDescent="0.25">
      <c r="A2153" s="105">
        <v>2121</v>
      </c>
    </row>
    <row r="2154" spans="1:1" x14ac:dyDescent="0.25">
      <c r="A2154" s="105">
        <v>2186</v>
      </c>
    </row>
    <row r="2155" spans="1:1" x14ac:dyDescent="0.25">
      <c r="A2155" s="105">
        <v>2292</v>
      </c>
    </row>
    <row r="2156" spans="1:1" x14ac:dyDescent="0.25">
      <c r="A2156" s="28" t="s">
        <v>1781</v>
      </c>
    </row>
    <row r="2157" spans="1:1" x14ac:dyDescent="0.25">
      <c r="A2157" s="105">
        <v>2240</v>
      </c>
    </row>
    <row r="2158" spans="1:1" x14ac:dyDescent="0.25">
      <c r="A2158" s="105">
        <v>2241</v>
      </c>
    </row>
    <row r="2159" spans="1:1" x14ac:dyDescent="0.25">
      <c r="A2159" s="105">
        <v>2242</v>
      </c>
    </row>
    <row r="2160" spans="1:1" x14ac:dyDescent="0.25">
      <c r="A2160" s="105">
        <v>2243</v>
      </c>
    </row>
    <row r="2161" spans="1:1" x14ac:dyDescent="0.25">
      <c r="A2161" s="105">
        <v>2244</v>
      </c>
    </row>
    <row r="2162" spans="1:1" x14ac:dyDescent="0.25">
      <c r="A2162" s="105">
        <v>2245</v>
      </c>
    </row>
    <row r="2163" spans="1:1" x14ac:dyDescent="0.25">
      <c r="A2163" s="105">
        <v>2246</v>
      </c>
    </row>
    <row r="2164" spans="1:1" x14ac:dyDescent="0.25">
      <c r="A2164" s="105">
        <v>2247</v>
      </c>
    </row>
    <row r="2165" spans="1:1" x14ac:dyDescent="0.25">
      <c r="A2165" s="105">
        <v>2248</v>
      </c>
    </row>
    <row r="2166" spans="1:1" x14ac:dyDescent="0.25">
      <c r="A2166" s="105">
        <v>2249</v>
      </c>
    </row>
    <row r="2167" spans="1:1" x14ac:dyDescent="0.25">
      <c r="A2167" s="105">
        <v>2250</v>
      </c>
    </row>
    <row r="2168" spans="1:1" x14ac:dyDescent="0.25">
      <c r="A2168" s="105">
        <v>2256</v>
      </c>
    </row>
    <row r="2169" spans="1:1" x14ac:dyDescent="0.25">
      <c r="A2169" s="28" t="s">
        <v>1127</v>
      </c>
    </row>
    <row r="2170" spans="1:1" x14ac:dyDescent="0.25">
      <c r="A2170" s="105">
        <v>1191</v>
      </c>
    </row>
    <row r="2171" spans="1:1" x14ac:dyDescent="0.25">
      <c r="A2171" s="105">
        <v>1193</v>
      </c>
    </row>
    <row r="2172" spans="1:1" x14ac:dyDescent="0.25">
      <c r="A2172" s="105">
        <v>1194</v>
      </c>
    </row>
    <row r="2173" spans="1:1" x14ac:dyDescent="0.25">
      <c r="A2173" s="105">
        <v>1195</v>
      </c>
    </row>
    <row r="2174" spans="1:1" x14ac:dyDescent="0.25">
      <c r="A2174" s="105">
        <v>1196</v>
      </c>
    </row>
    <row r="2175" spans="1:1" x14ac:dyDescent="0.25">
      <c r="A2175" s="28" t="s">
        <v>1734</v>
      </c>
    </row>
    <row r="2176" spans="1:1" x14ac:dyDescent="0.25">
      <c r="A2176" s="105">
        <v>2154</v>
      </c>
    </row>
    <row r="2177" spans="1:1" x14ac:dyDescent="0.25">
      <c r="A2177" s="28" t="s">
        <v>1425</v>
      </c>
    </row>
    <row r="2178" spans="1:1" x14ac:dyDescent="0.25">
      <c r="A2178" s="105">
        <v>2257</v>
      </c>
    </row>
    <row r="2179" spans="1:1" x14ac:dyDescent="0.25">
      <c r="A2179" s="105">
        <v>2258</v>
      </c>
    </row>
    <row r="2180" spans="1:1" x14ac:dyDescent="0.25">
      <c r="A2180" s="105">
        <v>2261</v>
      </c>
    </row>
    <row r="2181" spans="1:1" x14ac:dyDescent="0.25">
      <c r="A2181" s="28" t="s">
        <v>1401</v>
      </c>
    </row>
    <row r="2182" spans="1:1" x14ac:dyDescent="0.25">
      <c r="A2182" s="105">
        <v>1634</v>
      </c>
    </row>
    <row r="2183" spans="1:1" x14ac:dyDescent="0.25">
      <c r="A2183" s="105">
        <v>1635</v>
      </c>
    </row>
    <row r="2184" spans="1:1" x14ac:dyDescent="0.25">
      <c r="A2184" s="28" t="s">
        <v>21</v>
      </c>
    </row>
    <row r="2185" spans="1:1" x14ac:dyDescent="0.25">
      <c r="A2185" s="105">
        <v>7</v>
      </c>
    </row>
    <row r="2186" spans="1:1" x14ac:dyDescent="0.25">
      <c r="A2186" s="105">
        <v>15</v>
      </c>
    </row>
    <row r="2187" spans="1:1" x14ac:dyDescent="0.25">
      <c r="A2187" s="105">
        <v>16</v>
      </c>
    </row>
    <row r="2188" spans="1:1" x14ac:dyDescent="0.25">
      <c r="A2188" s="105">
        <v>17</v>
      </c>
    </row>
    <row r="2189" spans="1:1" x14ac:dyDescent="0.25">
      <c r="A2189" s="105">
        <v>18</v>
      </c>
    </row>
    <row r="2190" spans="1:1" x14ac:dyDescent="0.25">
      <c r="A2190" s="105">
        <v>31</v>
      </c>
    </row>
    <row r="2191" spans="1:1" x14ac:dyDescent="0.25">
      <c r="A2191" s="105">
        <v>32</v>
      </c>
    </row>
    <row r="2192" spans="1:1" x14ac:dyDescent="0.25">
      <c r="A2192" s="105">
        <v>33</v>
      </c>
    </row>
    <row r="2193" spans="1:1" x14ac:dyDescent="0.25">
      <c r="A2193" s="105">
        <v>34</v>
      </c>
    </row>
    <row r="2194" spans="1:1" x14ac:dyDescent="0.25">
      <c r="A2194" s="105">
        <v>133</v>
      </c>
    </row>
    <row r="2195" spans="1:1" x14ac:dyDescent="0.25">
      <c r="A2195" s="105">
        <v>138</v>
      </c>
    </row>
    <row r="2196" spans="1:1" x14ac:dyDescent="0.25">
      <c r="A2196" s="105">
        <v>156</v>
      </c>
    </row>
    <row r="2197" spans="1:1" x14ac:dyDescent="0.25">
      <c r="A2197" s="105">
        <v>157</v>
      </c>
    </row>
    <row r="2198" spans="1:1" x14ac:dyDescent="0.25">
      <c r="A2198" s="105">
        <v>158</v>
      </c>
    </row>
    <row r="2199" spans="1:1" x14ac:dyDescent="0.25">
      <c r="A2199" s="105">
        <v>160</v>
      </c>
    </row>
    <row r="2200" spans="1:1" x14ac:dyDescent="0.25">
      <c r="A2200" s="105">
        <v>161</v>
      </c>
    </row>
    <row r="2201" spans="1:1" x14ac:dyDescent="0.25">
      <c r="A2201" s="105">
        <v>162</v>
      </c>
    </row>
    <row r="2202" spans="1:1" x14ac:dyDescent="0.25">
      <c r="A2202" s="105">
        <v>170</v>
      </c>
    </row>
    <row r="2203" spans="1:1" x14ac:dyDescent="0.25">
      <c r="A2203" s="105">
        <v>171</v>
      </c>
    </row>
    <row r="2204" spans="1:1" x14ac:dyDescent="0.25">
      <c r="A2204" s="105">
        <v>172</v>
      </c>
    </row>
    <row r="2205" spans="1:1" x14ac:dyDescent="0.25">
      <c r="A2205" s="105">
        <v>173</v>
      </c>
    </row>
    <row r="2206" spans="1:1" x14ac:dyDescent="0.25">
      <c r="A2206" s="105">
        <v>220</v>
      </c>
    </row>
    <row r="2207" spans="1:1" x14ac:dyDescent="0.25">
      <c r="A2207" s="105">
        <v>250</v>
      </c>
    </row>
    <row r="2208" spans="1:1" x14ac:dyDescent="0.25">
      <c r="A2208" s="105">
        <v>276</v>
      </c>
    </row>
    <row r="2209" spans="1:1" x14ac:dyDescent="0.25">
      <c r="A2209" s="105">
        <v>287</v>
      </c>
    </row>
    <row r="2210" spans="1:1" x14ac:dyDescent="0.25">
      <c r="A2210" s="105">
        <v>288</v>
      </c>
    </row>
    <row r="2211" spans="1:1" x14ac:dyDescent="0.25">
      <c r="A2211" s="105">
        <v>289</v>
      </c>
    </row>
    <row r="2212" spans="1:1" x14ac:dyDescent="0.25">
      <c r="A2212" s="105">
        <v>290</v>
      </c>
    </row>
    <row r="2213" spans="1:1" x14ac:dyDescent="0.25">
      <c r="A2213" s="105">
        <v>300</v>
      </c>
    </row>
    <row r="2214" spans="1:1" x14ac:dyDescent="0.25">
      <c r="A2214" s="105">
        <v>392</v>
      </c>
    </row>
    <row r="2215" spans="1:1" x14ac:dyDescent="0.25">
      <c r="A2215" s="105">
        <v>393</v>
      </c>
    </row>
    <row r="2216" spans="1:1" x14ac:dyDescent="0.25">
      <c r="A2216" s="105">
        <v>394</v>
      </c>
    </row>
    <row r="2217" spans="1:1" x14ac:dyDescent="0.25">
      <c r="A2217" s="105">
        <v>395</v>
      </c>
    </row>
    <row r="2218" spans="1:1" x14ac:dyDescent="0.25">
      <c r="A2218" s="105">
        <v>396</v>
      </c>
    </row>
    <row r="2219" spans="1:1" x14ac:dyDescent="0.25">
      <c r="A2219" s="105">
        <v>397</v>
      </c>
    </row>
    <row r="2220" spans="1:1" x14ac:dyDescent="0.25">
      <c r="A2220" s="105">
        <v>398</v>
      </c>
    </row>
    <row r="2221" spans="1:1" x14ac:dyDescent="0.25">
      <c r="A2221" s="105">
        <v>399</v>
      </c>
    </row>
    <row r="2222" spans="1:1" x14ac:dyDescent="0.25">
      <c r="A2222" s="105">
        <v>400</v>
      </c>
    </row>
    <row r="2223" spans="1:1" x14ac:dyDescent="0.25">
      <c r="A2223" s="105">
        <v>423</v>
      </c>
    </row>
    <row r="2224" spans="1:1" x14ac:dyDescent="0.25">
      <c r="A2224" s="105">
        <v>427</v>
      </c>
    </row>
    <row r="2225" spans="1:1" x14ac:dyDescent="0.25">
      <c r="A2225" s="105">
        <v>428</v>
      </c>
    </row>
    <row r="2226" spans="1:1" x14ac:dyDescent="0.25">
      <c r="A2226" s="105">
        <v>702</v>
      </c>
    </row>
    <row r="2227" spans="1:1" x14ac:dyDescent="0.25">
      <c r="A2227" s="105">
        <v>885</v>
      </c>
    </row>
    <row r="2228" spans="1:1" x14ac:dyDescent="0.25">
      <c r="A2228" s="105">
        <v>901</v>
      </c>
    </row>
    <row r="2229" spans="1:1" x14ac:dyDescent="0.25">
      <c r="A2229" s="105">
        <v>918</v>
      </c>
    </row>
    <row r="2230" spans="1:1" x14ac:dyDescent="0.25">
      <c r="A2230" s="105">
        <v>919</v>
      </c>
    </row>
    <row r="2231" spans="1:1" x14ac:dyDescent="0.25">
      <c r="A2231" s="105">
        <v>920</v>
      </c>
    </row>
    <row r="2232" spans="1:1" x14ac:dyDescent="0.25">
      <c r="A2232" s="105">
        <v>921</v>
      </c>
    </row>
    <row r="2233" spans="1:1" x14ac:dyDescent="0.25">
      <c r="A2233" s="105">
        <v>922</v>
      </c>
    </row>
    <row r="2234" spans="1:1" x14ac:dyDescent="0.25">
      <c r="A2234" s="105">
        <v>923</v>
      </c>
    </row>
    <row r="2235" spans="1:1" x14ac:dyDescent="0.25">
      <c r="A2235" s="105">
        <v>975</v>
      </c>
    </row>
    <row r="2236" spans="1:1" x14ac:dyDescent="0.25">
      <c r="A2236" s="105">
        <v>1027</v>
      </c>
    </row>
    <row r="2237" spans="1:1" x14ac:dyDescent="0.25">
      <c r="A2237" s="28" t="s">
        <v>90</v>
      </c>
    </row>
    <row r="2238" spans="1:1" x14ac:dyDescent="0.25">
      <c r="A2238" s="105">
        <v>53</v>
      </c>
    </row>
    <row r="2239" spans="1:1" x14ac:dyDescent="0.25">
      <c r="A2239" s="28" t="s">
        <v>1153</v>
      </c>
    </row>
    <row r="2240" spans="1:1" x14ac:dyDescent="0.25">
      <c r="A2240" s="105">
        <v>1240</v>
      </c>
    </row>
    <row r="2241" spans="1:1" x14ac:dyDescent="0.25">
      <c r="A2241" s="105">
        <v>1241</v>
      </c>
    </row>
    <row r="2242" spans="1:1" x14ac:dyDescent="0.25">
      <c r="A2242" s="105">
        <v>1340</v>
      </c>
    </row>
    <row r="2243" spans="1:1" x14ac:dyDescent="0.25">
      <c r="A2243" s="105">
        <v>1341</v>
      </c>
    </row>
    <row r="2244" spans="1:1" x14ac:dyDescent="0.25">
      <c r="A2244" s="105">
        <v>1345</v>
      </c>
    </row>
    <row r="2245" spans="1:1" x14ac:dyDescent="0.25">
      <c r="A2245" s="105">
        <v>1346</v>
      </c>
    </row>
    <row r="2246" spans="1:1" x14ac:dyDescent="0.25">
      <c r="A2246" s="105">
        <v>1351</v>
      </c>
    </row>
    <row r="2247" spans="1:1" x14ac:dyDescent="0.25">
      <c r="A2247" s="105">
        <v>1362</v>
      </c>
    </row>
    <row r="2248" spans="1:1" x14ac:dyDescent="0.25">
      <c r="A2248" s="105">
        <v>1363</v>
      </c>
    </row>
    <row r="2249" spans="1:1" x14ac:dyDescent="0.25">
      <c r="A2249" s="105">
        <v>1384</v>
      </c>
    </row>
    <row r="2250" spans="1:1" x14ac:dyDescent="0.25">
      <c r="A2250" s="105">
        <v>1409</v>
      </c>
    </row>
    <row r="2251" spans="1:1" x14ac:dyDescent="0.25">
      <c r="A2251" s="105">
        <v>1410</v>
      </c>
    </row>
    <row r="2252" spans="1:1" x14ac:dyDescent="0.25">
      <c r="A2252" s="105">
        <v>1412</v>
      </c>
    </row>
    <row r="2253" spans="1:1" x14ac:dyDescent="0.25">
      <c r="A2253" s="105">
        <v>1430</v>
      </c>
    </row>
    <row r="2254" spans="1:1" x14ac:dyDescent="0.25">
      <c r="A2254" s="105">
        <v>1431</v>
      </c>
    </row>
    <row r="2255" spans="1:1" x14ac:dyDescent="0.25">
      <c r="A2255" s="105">
        <v>1438</v>
      </c>
    </row>
    <row r="2256" spans="1:1" x14ac:dyDescent="0.25">
      <c r="A2256" s="105">
        <v>1451</v>
      </c>
    </row>
    <row r="2257" spans="1:1" x14ac:dyDescent="0.25">
      <c r="A2257" s="105">
        <v>1455</v>
      </c>
    </row>
    <row r="2258" spans="1:1" x14ac:dyDescent="0.25">
      <c r="A2258" s="105">
        <v>1467</v>
      </c>
    </row>
    <row r="2259" spans="1:1" x14ac:dyDescent="0.25">
      <c r="A2259" s="105">
        <v>1487</v>
      </c>
    </row>
    <row r="2260" spans="1:1" x14ac:dyDescent="0.25">
      <c r="A2260" s="105">
        <v>1488</v>
      </c>
    </row>
    <row r="2261" spans="1:1" x14ac:dyDescent="0.25">
      <c r="A2261" s="105">
        <v>1489</v>
      </c>
    </row>
    <row r="2262" spans="1:1" x14ac:dyDescent="0.25">
      <c r="A2262" s="105">
        <v>1490</v>
      </c>
    </row>
    <row r="2263" spans="1:1" x14ac:dyDescent="0.25">
      <c r="A2263" s="105">
        <v>1492</v>
      </c>
    </row>
    <row r="2264" spans="1:1" x14ac:dyDescent="0.25">
      <c r="A2264" s="105">
        <v>1493</v>
      </c>
    </row>
    <row r="2265" spans="1:1" x14ac:dyDescent="0.25">
      <c r="A2265" s="105">
        <v>1497</v>
      </c>
    </row>
    <row r="2266" spans="1:1" x14ac:dyDescent="0.25">
      <c r="A2266" s="105">
        <v>1498</v>
      </c>
    </row>
    <row r="2267" spans="1:1" x14ac:dyDescent="0.25">
      <c r="A2267" s="105">
        <v>1499</v>
      </c>
    </row>
    <row r="2268" spans="1:1" x14ac:dyDescent="0.25">
      <c r="A2268" s="105">
        <v>1500</v>
      </c>
    </row>
    <row r="2269" spans="1:1" x14ac:dyDescent="0.25">
      <c r="A2269" s="105">
        <v>1501</v>
      </c>
    </row>
    <row r="2270" spans="1:1" x14ac:dyDescent="0.25">
      <c r="A2270" s="105">
        <v>1502</v>
      </c>
    </row>
    <row r="2271" spans="1:1" x14ac:dyDescent="0.25">
      <c r="A2271" s="105">
        <v>1503</v>
      </c>
    </row>
    <row r="2272" spans="1:1" x14ac:dyDescent="0.25">
      <c r="A2272" s="105">
        <v>1504</v>
      </c>
    </row>
    <row r="2273" spans="1:1" x14ac:dyDescent="0.25">
      <c r="A2273" s="105">
        <v>1505</v>
      </c>
    </row>
    <row r="2274" spans="1:1" x14ac:dyDescent="0.25">
      <c r="A2274" s="105">
        <v>1506</v>
      </c>
    </row>
    <row r="2275" spans="1:1" x14ac:dyDescent="0.25">
      <c r="A2275" s="105">
        <v>1507</v>
      </c>
    </row>
    <row r="2276" spans="1:1" x14ac:dyDescent="0.25">
      <c r="A2276" s="105">
        <v>1508</v>
      </c>
    </row>
    <row r="2277" spans="1:1" x14ac:dyDescent="0.25">
      <c r="A2277" s="105">
        <v>1509</v>
      </c>
    </row>
    <row r="2278" spans="1:1" x14ac:dyDescent="0.25">
      <c r="A2278" s="105">
        <v>1510</v>
      </c>
    </row>
    <row r="2279" spans="1:1" x14ac:dyDescent="0.25">
      <c r="A2279" s="105">
        <v>1511</v>
      </c>
    </row>
    <row r="2280" spans="1:1" x14ac:dyDescent="0.25">
      <c r="A2280" s="105">
        <v>1512</v>
      </c>
    </row>
    <row r="2281" spans="1:1" x14ac:dyDescent="0.25">
      <c r="A2281" s="105">
        <v>1513</v>
      </c>
    </row>
    <row r="2282" spans="1:1" x14ac:dyDescent="0.25">
      <c r="A2282" s="105">
        <v>1555</v>
      </c>
    </row>
    <row r="2283" spans="1:1" x14ac:dyDescent="0.25">
      <c r="A2283" s="105">
        <v>1564</v>
      </c>
    </row>
    <row r="2284" spans="1:1" x14ac:dyDescent="0.25">
      <c r="A2284" s="105">
        <v>1565</v>
      </c>
    </row>
    <row r="2285" spans="1:1" x14ac:dyDescent="0.25">
      <c r="A2285" s="105">
        <v>1566</v>
      </c>
    </row>
    <row r="2286" spans="1:1" x14ac:dyDescent="0.25">
      <c r="A2286" s="105">
        <v>1568</v>
      </c>
    </row>
    <row r="2287" spans="1:1" x14ac:dyDescent="0.25">
      <c r="A2287" s="105">
        <v>1599</v>
      </c>
    </row>
    <row r="2288" spans="1:1" x14ac:dyDescent="0.25">
      <c r="A2288" s="105">
        <v>1601</v>
      </c>
    </row>
    <row r="2289" spans="1:1" x14ac:dyDescent="0.25">
      <c r="A2289" s="105">
        <v>1604</v>
      </c>
    </row>
    <row r="2290" spans="1:1" x14ac:dyDescent="0.25">
      <c r="A2290" s="105">
        <v>1605</v>
      </c>
    </row>
    <row r="2291" spans="1:1" x14ac:dyDescent="0.25">
      <c r="A2291" s="105">
        <v>1606</v>
      </c>
    </row>
    <row r="2292" spans="1:1" x14ac:dyDescent="0.25">
      <c r="A2292" s="105">
        <v>1607</v>
      </c>
    </row>
    <row r="2293" spans="1:1" x14ac:dyDescent="0.25">
      <c r="A2293" s="105">
        <v>1608</v>
      </c>
    </row>
    <row r="2294" spans="1:1" x14ac:dyDescent="0.25">
      <c r="A2294" s="105">
        <v>1609</v>
      </c>
    </row>
    <row r="2295" spans="1:1" x14ac:dyDescent="0.25">
      <c r="A2295" s="105">
        <v>1610</v>
      </c>
    </row>
    <row r="2296" spans="1:1" x14ac:dyDescent="0.25">
      <c r="A2296" s="105">
        <v>1611</v>
      </c>
    </row>
    <row r="2297" spans="1:1" x14ac:dyDescent="0.25">
      <c r="A2297" s="105">
        <v>1633</v>
      </c>
    </row>
    <row r="2298" spans="1:1" x14ac:dyDescent="0.25">
      <c r="A2298" s="105">
        <v>1640</v>
      </c>
    </row>
    <row r="2299" spans="1:1" x14ac:dyDescent="0.25">
      <c r="A2299" s="105">
        <v>1641</v>
      </c>
    </row>
    <row r="2300" spans="1:1" x14ac:dyDescent="0.25">
      <c r="A2300" s="105">
        <v>1642</v>
      </c>
    </row>
    <row r="2301" spans="1:1" x14ac:dyDescent="0.25">
      <c r="A2301" s="105">
        <v>1753</v>
      </c>
    </row>
    <row r="2302" spans="1:1" x14ac:dyDescent="0.25">
      <c r="A2302" s="105">
        <v>1758</v>
      </c>
    </row>
    <row r="2303" spans="1:1" x14ac:dyDescent="0.25">
      <c r="A2303" s="105">
        <v>1909</v>
      </c>
    </row>
    <row r="2304" spans="1:1" x14ac:dyDescent="0.25">
      <c r="A2304" s="105">
        <v>1910</v>
      </c>
    </row>
    <row r="2305" spans="1:1" x14ac:dyDescent="0.25">
      <c r="A2305" s="105">
        <v>1972</v>
      </c>
    </row>
    <row r="2306" spans="1:1" x14ac:dyDescent="0.25">
      <c r="A2306" s="105">
        <v>1977</v>
      </c>
    </row>
    <row r="2307" spans="1:1" x14ac:dyDescent="0.25">
      <c r="A2307" s="105">
        <v>1988</v>
      </c>
    </row>
    <row r="2308" spans="1:1" x14ac:dyDescent="0.25">
      <c r="A2308" s="105">
        <v>1989</v>
      </c>
    </row>
    <row r="2309" spans="1:1" x14ac:dyDescent="0.25">
      <c r="A2309" s="105">
        <v>1990</v>
      </c>
    </row>
    <row r="2310" spans="1:1" x14ac:dyDescent="0.25">
      <c r="A2310" s="105">
        <v>1991</v>
      </c>
    </row>
    <row r="2311" spans="1:1" x14ac:dyDescent="0.25">
      <c r="A2311" s="105">
        <v>1992</v>
      </c>
    </row>
    <row r="2312" spans="1:1" x14ac:dyDescent="0.25">
      <c r="A2312" s="105">
        <v>1993</v>
      </c>
    </row>
    <row r="2313" spans="1:1" x14ac:dyDescent="0.25">
      <c r="A2313" s="105">
        <v>1994</v>
      </c>
    </row>
    <row r="2314" spans="1:1" x14ac:dyDescent="0.25">
      <c r="A2314" s="105">
        <v>1995</v>
      </c>
    </row>
    <row r="2315" spans="1:1" x14ac:dyDescent="0.25">
      <c r="A2315" s="105">
        <v>2032</v>
      </c>
    </row>
    <row r="2316" spans="1:1" x14ac:dyDescent="0.25">
      <c r="A2316" s="105">
        <v>2033</v>
      </c>
    </row>
    <row r="2317" spans="1:1" x14ac:dyDescent="0.25">
      <c r="A2317" s="105">
        <v>2066</v>
      </c>
    </row>
    <row r="2318" spans="1:1" x14ac:dyDescent="0.25">
      <c r="A2318" s="105">
        <v>2096</v>
      </c>
    </row>
    <row r="2319" spans="1:1" x14ac:dyDescent="0.25">
      <c r="A2319" s="105">
        <v>2111</v>
      </c>
    </row>
    <row r="2320" spans="1:1" x14ac:dyDescent="0.25">
      <c r="A2320" s="105">
        <v>2112</v>
      </c>
    </row>
    <row r="2321" spans="1:1" x14ac:dyDescent="0.25">
      <c r="A2321" s="105">
        <v>2113</v>
      </c>
    </row>
    <row r="2322" spans="1:1" x14ac:dyDescent="0.25">
      <c r="A2322" s="105">
        <v>2125</v>
      </c>
    </row>
    <row r="2323" spans="1:1" x14ac:dyDescent="0.25">
      <c r="A2323" s="105">
        <v>2126</v>
      </c>
    </row>
    <row r="2324" spans="1:1" x14ac:dyDescent="0.25">
      <c r="A2324" s="105">
        <v>2127</v>
      </c>
    </row>
    <row r="2325" spans="1:1" x14ac:dyDescent="0.25">
      <c r="A2325" s="105">
        <v>2128</v>
      </c>
    </row>
    <row r="2326" spans="1:1" x14ac:dyDescent="0.25">
      <c r="A2326" s="105">
        <v>2129</v>
      </c>
    </row>
    <row r="2327" spans="1:1" x14ac:dyDescent="0.25">
      <c r="A2327" s="105">
        <v>2151</v>
      </c>
    </row>
    <row r="2328" spans="1:1" x14ac:dyDescent="0.25">
      <c r="A2328" s="105">
        <v>2152</v>
      </c>
    </row>
    <row r="2329" spans="1:1" x14ac:dyDescent="0.25">
      <c r="A2329" s="105">
        <v>2153</v>
      </c>
    </row>
    <row r="2330" spans="1:1" x14ac:dyDescent="0.25">
      <c r="A2330" s="105">
        <v>2158</v>
      </c>
    </row>
    <row r="2331" spans="1:1" x14ac:dyDescent="0.25">
      <c r="A2331" s="105">
        <v>2166</v>
      </c>
    </row>
    <row r="2332" spans="1:1" x14ac:dyDescent="0.25">
      <c r="A2332" s="105">
        <v>2170</v>
      </c>
    </row>
    <row r="2333" spans="1:1" x14ac:dyDescent="0.25">
      <c r="A2333" s="105">
        <v>2176</v>
      </c>
    </row>
    <row r="2334" spans="1:1" x14ac:dyDescent="0.25">
      <c r="A2334" s="105">
        <v>2192</v>
      </c>
    </row>
    <row r="2335" spans="1:1" x14ac:dyDescent="0.25">
      <c r="A2335" s="105">
        <v>2252</v>
      </c>
    </row>
    <row r="2336" spans="1:1" x14ac:dyDescent="0.25">
      <c r="A2336" s="105">
        <v>2272</v>
      </c>
    </row>
    <row r="2337" spans="1:1" x14ac:dyDescent="0.25">
      <c r="A2337" s="28" t="s">
        <v>978</v>
      </c>
    </row>
    <row r="2338" spans="1:1" x14ac:dyDescent="0.25">
      <c r="A2338" s="105">
        <v>911</v>
      </c>
    </row>
    <row r="2339" spans="1:1" x14ac:dyDescent="0.25">
      <c r="A2339" s="28" t="s">
        <v>1896</v>
      </c>
    </row>
    <row r="2340" spans="1:1" x14ac:dyDescent="0.25">
      <c r="A2340" s="105">
        <v>1652</v>
      </c>
    </row>
    <row r="2341" spans="1:1" x14ac:dyDescent="0.25">
      <c r="A2341" s="105">
        <v>1653</v>
      </c>
    </row>
    <row r="2342" spans="1:1" x14ac:dyDescent="0.25">
      <c r="A2342" s="105">
        <v>1654</v>
      </c>
    </row>
    <row r="2343" spans="1:1" x14ac:dyDescent="0.25">
      <c r="A2343" s="105">
        <v>1655</v>
      </c>
    </row>
    <row r="2344" spans="1:1" x14ac:dyDescent="0.25">
      <c r="A2344" s="105">
        <v>1656</v>
      </c>
    </row>
    <row r="2345" spans="1:1" x14ac:dyDescent="0.25">
      <c r="A2345" s="105">
        <v>1657</v>
      </c>
    </row>
    <row r="2346" spans="1:1" x14ac:dyDescent="0.25">
      <c r="A2346" s="105">
        <v>1658</v>
      </c>
    </row>
    <row r="2347" spans="1:1" x14ac:dyDescent="0.25">
      <c r="A2347" s="105">
        <v>1659</v>
      </c>
    </row>
    <row r="2348" spans="1:1" x14ac:dyDescent="0.25">
      <c r="A2348" s="105">
        <v>1660</v>
      </c>
    </row>
    <row r="2349" spans="1:1" x14ac:dyDescent="0.25">
      <c r="A2349" s="105">
        <v>1661</v>
      </c>
    </row>
    <row r="2350" spans="1:1" x14ac:dyDescent="0.25">
      <c r="A2350" s="105">
        <v>1662</v>
      </c>
    </row>
    <row r="2351" spans="1:1" x14ac:dyDescent="0.25">
      <c r="A2351" s="105">
        <v>1663</v>
      </c>
    </row>
    <row r="2352" spans="1:1" x14ac:dyDescent="0.25">
      <c r="A2352" s="105">
        <v>2295</v>
      </c>
    </row>
    <row r="2353" spans="1:1" x14ac:dyDescent="0.25">
      <c r="A2353" s="105">
        <v>2296</v>
      </c>
    </row>
    <row r="2354" spans="1:1" x14ac:dyDescent="0.25">
      <c r="A2354" s="105">
        <v>2297</v>
      </c>
    </row>
    <row r="2355" spans="1:1" x14ac:dyDescent="0.25">
      <c r="A2355" s="105">
        <v>2298</v>
      </c>
    </row>
    <row r="2356" spans="1:1" x14ac:dyDescent="0.25">
      <c r="A2356" s="105">
        <v>2299</v>
      </c>
    </row>
    <row r="2357" spans="1:1" x14ac:dyDescent="0.25">
      <c r="A2357" s="28" t="s">
        <v>1897</v>
      </c>
    </row>
  </sheetData>
  <pageMargins left="0.7" right="0.7" top="0.75" bottom="0.75" header="0.3" footer="0.3"/>
  <pageSetup scale="48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48570"/>
  <sheetViews>
    <sheetView topLeftCell="E1906" workbookViewId="0">
      <selection activeCell="F12" sqref="F12:F2303"/>
    </sheetView>
  </sheetViews>
  <sheetFormatPr defaultColWidth="9.140625" defaultRowHeight="15" x14ac:dyDescent="0.25"/>
  <cols>
    <col min="1" max="1" width="0" hidden="1" customWidth="1"/>
    <col min="3" max="3" width="11" style="27" bestFit="1" customWidth="1"/>
    <col min="4" max="4" width="20" style="28" customWidth="1"/>
    <col min="5" max="5" width="48.28515625" customWidth="1"/>
    <col min="6" max="6" width="15.85546875" style="29" customWidth="1"/>
    <col min="7" max="7" width="18.140625" customWidth="1"/>
    <col min="8" max="8" width="33.42578125" customWidth="1"/>
    <col min="9" max="9" width="119.85546875" customWidth="1"/>
    <col min="14" max="14" width="12" bestFit="1" customWidth="1"/>
    <col min="15" max="15" width="15" bestFit="1" customWidth="1"/>
    <col min="16" max="16" width="36.42578125" customWidth="1"/>
  </cols>
  <sheetData>
    <row r="2" spans="1:22" ht="18.75" x14ac:dyDescent="0.3">
      <c r="C2" s="129" t="s">
        <v>1823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22" ht="15.75" thickBot="1" x14ac:dyDescent="0.3"/>
    <row r="4" spans="1:22" ht="34.5" customHeight="1" x14ac:dyDescent="0.25">
      <c r="A4" s="87" t="s">
        <v>1891</v>
      </c>
      <c r="B4" s="103" t="s">
        <v>1894</v>
      </c>
      <c r="C4" s="88" t="s">
        <v>0</v>
      </c>
      <c r="D4" s="2" t="s">
        <v>1</v>
      </c>
      <c r="E4" s="3" t="s">
        <v>2</v>
      </c>
      <c r="F4" s="4" t="s">
        <v>3</v>
      </c>
      <c r="G4" s="5" t="s">
        <v>4</v>
      </c>
      <c r="H4" s="3" t="s">
        <v>5</v>
      </c>
      <c r="I4" s="6" t="s">
        <v>6</v>
      </c>
      <c r="J4" s="30"/>
      <c r="K4" s="31"/>
      <c r="L4" s="31"/>
      <c r="M4" s="31"/>
      <c r="N4" s="31"/>
      <c r="O4" s="31"/>
      <c r="P4" s="31"/>
    </row>
    <row r="5" spans="1:22" hidden="1" x14ac:dyDescent="0.25">
      <c r="A5" s="89">
        <v>1</v>
      </c>
      <c r="B5" s="99">
        <v>1</v>
      </c>
      <c r="C5" s="86">
        <v>43417</v>
      </c>
      <c r="D5" s="36" t="s">
        <v>7</v>
      </c>
      <c r="E5" s="37" t="s">
        <v>8</v>
      </c>
      <c r="F5" s="38">
        <v>110170</v>
      </c>
      <c r="G5" s="37" t="s">
        <v>9</v>
      </c>
      <c r="H5" s="37" t="s">
        <v>10</v>
      </c>
      <c r="I5" s="39" t="s">
        <v>11</v>
      </c>
    </row>
    <row r="6" spans="1:22" hidden="1" x14ac:dyDescent="0.25">
      <c r="A6" s="89">
        <v>2</v>
      </c>
      <c r="B6" s="99">
        <v>2</v>
      </c>
      <c r="C6" s="86">
        <v>43455</v>
      </c>
      <c r="D6" s="36" t="s">
        <v>12</v>
      </c>
      <c r="E6" s="37" t="s">
        <v>13</v>
      </c>
      <c r="F6" s="38">
        <v>11211.86</v>
      </c>
      <c r="G6" s="37" t="s">
        <v>9</v>
      </c>
      <c r="H6" s="37" t="s">
        <v>14</v>
      </c>
      <c r="I6" s="39" t="s">
        <v>15</v>
      </c>
      <c r="V6" t="s">
        <v>1826</v>
      </c>
    </row>
    <row r="7" spans="1:22" hidden="1" x14ac:dyDescent="0.25">
      <c r="A7" s="89">
        <v>3</v>
      </c>
      <c r="B7" s="99">
        <v>3</v>
      </c>
      <c r="C7" s="86">
        <v>44555</v>
      </c>
      <c r="D7" s="36">
        <v>334</v>
      </c>
      <c r="E7" s="37" t="s">
        <v>16</v>
      </c>
      <c r="F7" s="38">
        <v>78566.679999999993</v>
      </c>
      <c r="G7" s="37" t="s">
        <v>9</v>
      </c>
      <c r="H7" s="37" t="s">
        <v>17</v>
      </c>
      <c r="I7" s="39" t="s">
        <v>15</v>
      </c>
      <c r="V7" t="s">
        <v>1828</v>
      </c>
    </row>
    <row r="8" spans="1:22" hidden="1" x14ac:dyDescent="0.25">
      <c r="A8" s="89">
        <v>4</v>
      </c>
      <c r="B8" s="99">
        <v>4</v>
      </c>
      <c r="C8" s="86">
        <v>44573</v>
      </c>
      <c r="D8" s="36">
        <v>351</v>
      </c>
      <c r="E8" s="37" t="s">
        <v>16</v>
      </c>
      <c r="F8" s="38">
        <v>72018.86</v>
      </c>
      <c r="G8" s="37" t="s">
        <v>9</v>
      </c>
      <c r="H8" s="37" t="s">
        <v>17</v>
      </c>
      <c r="I8" s="39" t="s">
        <v>15</v>
      </c>
      <c r="O8">
        <f t="shared" ref="O8:O25" si="0">J8+K8+L8+M8+N8</f>
        <v>0</v>
      </c>
      <c r="V8" t="s">
        <v>1829</v>
      </c>
    </row>
    <row r="9" spans="1:22" hidden="1" x14ac:dyDescent="0.25">
      <c r="A9" s="89">
        <v>5</v>
      </c>
      <c r="B9" s="99">
        <v>5</v>
      </c>
      <c r="C9" s="86">
        <v>44602</v>
      </c>
      <c r="D9" s="36">
        <v>388</v>
      </c>
      <c r="E9" s="37" t="s">
        <v>16</v>
      </c>
      <c r="F9" s="38">
        <v>137489.9</v>
      </c>
      <c r="G9" s="37" t="s">
        <v>9</v>
      </c>
      <c r="H9" s="37" t="s">
        <v>17</v>
      </c>
      <c r="I9" s="39" t="s">
        <v>15</v>
      </c>
      <c r="O9">
        <f t="shared" si="0"/>
        <v>0</v>
      </c>
      <c r="V9" t="s">
        <v>1830</v>
      </c>
    </row>
    <row r="10" spans="1:22" hidden="1" x14ac:dyDescent="0.25">
      <c r="A10" s="89">
        <v>6</v>
      </c>
      <c r="B10" s="99">
        <v>6</v>
      </c>
      <c r="C10" s="86">
        <v>44634</v>
      </c>
      <c r="D10" s="36">
        <v>439</v>
      </c>
      <c r="E10" s="37" t="s">
        <v>16</v>
      </c>
      <c r="F10" s="38">
        <v>337697.14</v>
      </c>
      <c r="G10" s="37" t="s">
        <v>9</v>
      </c>
      <c r="H10" s="37" t="s">
        <v>17</v>
      </c>
      <c r="I10" s="39" t="s">
        <v>15</v>
      </c>
      <c r="O10">
        <f t="shared" si="0"/>
        <v>0</v>
      </c>
      <c r="V10" t="s">
        <v>1831</v>
      </c>
    </row>
    <row r="11" spans="1:22" hidden="1" x14ac:dyDescent="0.25">
      <c r="A11" s="89">
        <v>7</v>
      </c>
      <c r="B11" s="99">
        <v>7</v>
      </c>
      <c r="C11" s="86">
        <v>44634</v>
      </c>
      <c r="D11" s="36" t="s">
        <v>18</v>
      </c>
      <c r="E11" s="37" t="s">
        <v>19</v>
      </c>
      <c r="F11" s="38">
        <v>31931.9</v>
      </c>
      <c r="G11" s="37" t="s">
        <v>9</v>
      </c>
      <c r="H11" s="37" t="s">
        <v>20</v>
      </c>
      <c r="I11" s="39" t="s">
        <v>21</v>
      </c>
      <c r="O11">
        <f t="shared" si="0"/>
        <v>0</v>
      </c>
      <c r="V11" t="s">
        <v>1833</v>
      </c>
    </row>
    <row r="12" spans="1:22" x14ac:dyDescent="0.25">
      <c r="A12" s="89">
        <v>8</v>
      </c>
      <c r="B12" s="99">
        <v>8</v>
      </c>
      <c r="C12" s="86">
        <v>43556</v>
      </c>
      <c r="D12" s="36">
        <v>1</v>
      </c>
      <c r="E12" s="37" t="s">
        <v>22</v>
      </c>
      <c r="F12" s="38">
        <v>3500</v>
      </c>
      <c r="G12" s="37" t="s">
        <v>23</v>
      </c>
      <c r="H12" s="37" t="s">
        <v>24</v>
      </c>
      <c r="I12" s="39" t="s">
        <v>26</v>
      </c>
      <c r="O12">
        <f t="shared" si="0"/>
        <v>0</v>
      </c>
      <c r="V12" t="s">
        <v>1835</v>
      </c>
    </row>
    <row r="13" spans="1:22" x14ac:dyDescent="0.25">
      <c r="A13" s="89">
        <v>9</v>
      </c>
      <c r="B13" s="99">
        <v>9</v>
      </c>
      <c r="C13" s="86">
        <v>43556</v>
      </c>
      <c r="D13" s="36">
        <v>1</v>
      </c>
      <c r="E13" s="37" t="s">
        <v>22</v>
      </c>
      <c r="F13" s="38">
        <v>20000</v>
      </c>
      <c r="G13" s="37" t="s">
        <v>23</v>
      </c>
      <c r="H13" s="37" t="s">
        <v>24</v>
      </c>
      <c r="I13" s="39" t="s">
        <v>26</v>
      </c>
      <c r="O13">
        <f t="shared" si="0"/>
        <v>0</v>
      </c>
      <c r="V13" t="s">
        <v>1832</v>
      </c>
    </row>
    <row r="14" spans="1:22" x14ac:dyDescent="0.25">
      <c r="A14" s="89">
        <v>10</v>
      </c>
      <c r="B14" s="99">
        <v>10</v>
      </c>
      <c r="C14" s="86">
        <v>43996</v>
      </c>
      <c r="D14" s="36">
        <v>5</v>
      </c>
      <c r="E14" s="37" t="s">
        <v>22</v>
      </c>
      <c r="F14" s="38">
        <v>10000</v>
      </c>
      <c r="G14" s="37" t="s">
        <v>23</v>
      </c>
      <c r="H14" s="37" t="s">
        <v>24</v>
      </c>
      <c r="I14" s="39" t="s">
        <v>26</v>
      </c>
      <c r="O14">
        <f t="shared" si="0"/>
        <v>0</v>
      </c>
      <c r="V14" t="s">
        <v>1824</v>
      </c>
    </row>
    <row r="15" spans="1:22" x14ac:dyDescent="0.25">
      <c r="A15" s="89">
        <v>11</v>
      </c>
      <c r="B15" s="99">
        <v>11</v>
      </c>
      <c r="C15" s="86">
        <v>43893</v>
      </c>
      <c r="D15" s="36">
        <v>21</v>
      </c>
      <c r="E15" s="37" t="s">
        <v>22</v>
      </c>
      <c r="F15" s="38">
        <v>6000</v>
      </c>
      <c r="G15" s="37" t="s">
        <v>23</v>
      </c>
      <c r="H15" s="37" t="s">
        <v>24</v>
      </c>
      <c r="I15" s="39" t="s">
        <v>26</v>
      </c>
      <c r="O15">
        <f t="shared" si="0"/>
        <v>0</v>
      </c>
      <c r="V15" t="s">
        <v>1836</v>
      </c>
    </row>
    <row r="16" spans="1:22" x14ac:dyDescent="0.25">
      <c r="A16" s="89">
        <v>12</v>
      </c>
      <c r="B16" s="99">
        <v>12</v>
      </c>
      <c r="C16" s="86">
        <v>43276</v>
      </c>
      <c r="D16" s="36" t="s">
        <v>27</v>
      </c>
      <c r="E16" s="37" t="s">
        <v>22</v>
      </c>
      <c r="F16" s="38">
        <v>60500</v>
      </c>
      <c r="G16" s="37" t="s">
        <v>23</v>
      </c>
      <c r="H16" s="37" t="s">
        <v>28</v>
      </c>
      <c r="I16" s="39" t="s">
        <v>26</v>
      </c>
      <c r="O16">
        <f t="shared" si="0"/>
        <v>0</v>
      </c>
      <c r="V16" t="s">
        <v>1837</v>
      </c>
    </row>
    <row r="17" spans="1:22" hidden="1" x14ac:dyDescent="0.25">
      <c r="A17" s="89">
        <v>13</v>
      </c>
      <c r="B17" s="99">
        <v>13</v>
      </c>
      <c r="C17" s="86">
        <v>44089</v>
      </c>
      <c r="D17" s="36" t="s">
        <v>29</v>
      </c>
      <c r="E17" s="37" t="s">
        <v>30</v>
      </c>
      <c r="F17" s="38">
        <v>14000</v>
      </c>
      <c r="G17" s="37" t="s">
        <v>9</v>
      </c>
      <c r="H17" s="37" t="s">
        <v>31</v>
      </c>
      <c r="I17" s="39" t="s">
        <v>15</v>
      </c>
      <c r="O17">
        <f t="shared" si="0"/>
        <v>0</v>
      </c>
      <c r="V17" t="s">
        <v>1838</v>
      </c>
    </row>
    <row r="18" spans="1:22" hidden="1" x14ac:dyDescent="0.25">
      <c r="A18" s="89">
        <v>14</v>
      </c>
      <c r="B18" s="99">
        <v>14</v>
      </c>
      <c r="C18" s="86">
        <v>44525</v>
      </c>
      <c r="D18" s="36" t="s">
        <v>32</v>
      </c>
      <c r="E18" s="37" t="s">
        <v>30</v>
      </c>
      <c r="F18" s="38">
        <v>14915.25</v>
      </c>
      <c r="G18" s="37" t="s">
        <v>9</v>
      </c>
      <c r="H18" s="37" t="s">
        <v>33</v>
      </c>
      <c r="I18" s="39" t="s">
        <v>15</v>
      </c>
      <c r="O18">
        <f t="shared" si="0"/>
        <v>0</v>
      </c>
      <c r="V18" t="s">
        <v>1839</v>
      </c>
    </row>
    <row r="19" spans="1:22" hidden="1" x14ac:dyDescent="0.25">
      <c r="A19" s="89">
        <v>15</v>
      </c>
      <c r="B19" s="99">
        <v>15</v>
      </c>
      <c r="C19" s="86">
        <v>44525</v>
      </c>
      <c r="D19" s="36" t="s">
        <v>34</v>
      </c>
      <c r="E19" s="37" t="s">
        <v>30</v>
      </c>
      <c r="F19" s="38">
        <v>33776.26</v>
      </c>
      <c r="G19" s="37" t="s">
        <v>9</v>
      </c>
      <c r="H19" s="37" t="s">
        <v>35</v>
      </c>
      <c r="I19" s="39" t="s">
        <v>21</v>
      </c>
      <c r="O19">
        <f t="shared" si="0"/>
        <v>0</v>
      </c>
      <c r="V19" t="s">
        <v>1840</v>
      </c>
    </row>
    <row r="20" spans="1:22" hidden="1" x14ac:dyDescent="0.25">
      <c r="A20" s="89">
        <v>16</v>
      </c>
      <c r="B20" s="99">
        <v>16</v>
      </c>
      <c r="C20" s="86">
        <v>44543</v>
      </c>
      <c r="D20" s="36" t="s">
        <v>36</v>
      </c>
      <c r="E20" s="37" t="s">
        <v>30</v>
      </c>
      <c r="F20" s="38">
        <v>25109.47</v>
      </c>
      <c r="G20" s="37" t="s">
        <v>9</v>
      </c>
      <c r="H20" s="37" t="s">
        <v>35</v>
      </c>
      <c r="I20" s="39" t="s">
        <v>21</v>
      </c>
      <c r="O20">
        <f t="shared" si="0"/>
        <v>0</v>
      </c>
      <c r="V20" t="s">
        <v>1841</v>
      </c>
    </row>
    <row r="21" spans="1:22" hidden="1" x14ac:dyDescent="0.25">
      <c r="A21" s="89">
        <v>17</v>
      </c>
      <c r="B21" s="99">
        <v>17</v>
      </c>
      <c r="C21" s="86">
        <v>44546</v>
      </c>
      <c r="D21" s="36" t="s">
        <v>36</v>
      </c>
      <c r="E21" s="37" t="s">
        <v>30</v>
      </c>
      <c r="F21" s="38">
        <v>850</v>
      </c>
      <c r="G21" s="37" t="s">
        <v>9</v>
      </c>
      <c r="H21" s="37" t="s">
        <v>35</v>
      </c>
      <c r="I21" s="39" t="s">
        <v>21</v>
      </c>
      <c r="O21">
        <f t="shared" si="0"/>
        <v>0</v>
      </c>
      <c r="V21" t="s">
        <v>1842</v>
      </c>
    </row>
    <row r="22" spans="1:22" hidden="1" x14ac:dyDescent="0.25">
      <c r="A22" s="89">
        <v>18</v>
      </c>
      <c r="B22" s="99">
        <v>18</v>
      </c>
      <c r="C22" s="86">
        <v>44547</v>
      </c>
      <c r="D22" s="36" t="s">
        <v>37</v>
      </c>
      <c r="E22" s="37" t="s">
        <v>30</v>
      </c>
      <c r="F22" s="38">
        <v>1050</v>
      </c>
      <c r="G22" s="37" t="s">
        <v>9</v>
      </c>
      <c r="H22" s="37" t="s">
        <v>35</v>
      </c>
      <c r="I22" s="39" t="s">
        <v>21</v>
      </c>
      <c r="O22">
        <f t="shared" si="0"/>
        <v>0</v>
      </c>
      <c r="V22" t="s">
        <v>1843</v>
      </c>
    </row>
    <row r="23" spans="1:22" hidden="1" x14ac:dyDescent="0.25">
      <c r="A23" s="89">
        <v>19</v>
      </c>
      <c r="B23" s="99">
        <v>19</v>
      </c>
      <c r="C23" s="86">
        <v>44601</v>
      </c>
      <c r="D23" s="36" t="s">
        <v>38</v>
      </c>
      <c r="E23" s="37" t="s">
        <v>30</v>
      </c>
      <c r="F23" s="38">
        <v>13743.68</v>
      </c>
      <c r="G23" s="37" t="s">
        <v>9</v>
      </c>
      <c r="H23" s="37" t="s">
        <v>39</v>
      </c>
      <c r="I23" s="39" t="s">
        <v>15</v>
      </c>
      <c r="O23">
        <f t="shared" si="0"/>
        <v>0</v>
      </c>
      <c r="V23" t="s">
        <v>1825</v>
      </c>
    </row>
    <row r="24" spans="1:22" hidden="1" x14ac:dyDescent="0.25">
      <c r="A24" s="89">
        <v>20</v>
      </c>
      <c r="B24" s="99">
        <v>20</v>
      </c>
      <c r="C24" s="86">
        <v>44602</v>
      </c>
      <c r="D24" s="36" t="s">
        <v>40</v>
      </c>
      <c r="E24" s="37" t="s">
        <v>30</v>
      </c>
      <c r="F24" s="38">
        <v>29620</v>
      </c>
      <c r="G24" s="37" t="s">
        <v>9</v>
      </c>
      <c r="H24" s="37" t="s">
        <v>39</v>
      </c>
      <c r="I24" s="39" t="s">
        <v>15</v>
      </c>
      <c r="O24">
        <f t="shared" si="0"/>
        <v>0</v>
      </c>
      <c r="V24" t="s">
        <v>1844</v>
      </c>
    </row>
    <row r="25" spans="1:22" hidden="1" x14ac:dyDescent="0.25">
      <c r="A25" s="89">
        <v>21</v>
      </c>
      <c r="B25" s="99">
        <v>21</v>
      </c>
      <c r="C25" s="86">
        <v>44602</v>
      </c>
      <c r="D25" s="36" t="s">
        <v>41</v>
      </c>
      <c r="E25" s="37" t="s">
        <v>30</v>
      </c>
      <c r="F25" s="38">
        <v>23696</v>
      </c>
      <c r="G25" s="37" t="s">
        <v>9</v>
      </c>
      <c r="H25" s="37" t="s">
        <v>39</v>
      </c>
      <c r="I25" s="39" t="s">
        <v>15</v>
      </c>
      <c r="O25">
        <f t="shared" si="0"/>
        <v>0</v>
      </c>
      <c r="V25" t="s">
        <v>1845</v>
      </c>
    </row>
    <row r="26" spans="1:22" hidden="1" x14ac:dyDescent="0.25">
      <c r="A26" s="89">
        <v>22</v>
      </c>
      <c r="B26" s="99">
        <v>22</v>
      </c>
      <c r="C26" s="86">
        <v>44602</v>
      </c>
      <c r="D26" s="36" t="s">
        <v>42</v>
      </c>
      <c r="E26" s="37" t="s">
        <v>30</v>
      </c>
      <c r="F26" s="38">
        <v>23696</v>
      </c>
      <c r="G26" s="37" t="s">
        <v>9</v>
      </c>
      <c r="H26" s="37" t="s">
        <v>39</v>
      </c>
      <c r="I26" s="39" t="s">
        <v>15</v>
      </c>
      <c r="V26" t="s">
        <v>1846</v>
      </c>
    </row>
    <row r="27" spans="1:22" hidden="1" x14ac:dyDescent="0.25">
      <c r="A27" s="89">
        <v>23</v>
      </c>
      <c r="B27" s="99">
        <v>23</v>
      </c>
      <c r="C27" s="86">
        <v>44602</v>
      </c>
      <c r="D27" s="36" t="s">
        <v>43</v>
      </c>
      <c r="E27" s="37" t="s">
        <v>30</v>
      </c>
      <c r="F27" s="38">
        <v>29620</v>
      </c>
      <c r="G27" s="37" t="s">
        <v>9</v>
      </c>
      <c r="H27" s="37" t="s">
        <v>39</v>
      </c>
      <c r="I27" s="39" t="s">
        <v>15</v>
      </c>
      <c r="V27" t="s">
        <v>1827</v>
      </c>
    </row>
    <row r="28" spans="1:22" hidden="1" x14ac:dyDescent="0.25">
      <c r="A28" s="89">
        <v>24</v>
      </c>
      <c r="B28" s="99">
        <v>24</v>
      </c>
      <c r="C28" s="86">
        <v>44603</v>
      </c>
      <c r="D28" s="36" t="s">
        <v>44</v>
      </c>
      <c r="E28" s="37" t="s">
        <v>30</v>
      </c>
      <c r="F28" s="38">
        <v>23696</v>
      </c>
      <c r="G28" s="37" t="s">
        <v>9</v>
      </c>
      <c r="H28" s="37" t="s">
        <v>39</v>
      </c>
      <c r="I28" s="39" t="s">
        <v>15</v>
      </c>
      <c r="V28" t="s">
        <v>1847</v>
      </c>
    </row>
    <row r="29" spans="1:22" hidden="1" x14ac:dyDescent="0.25">
      <c r="A29" s="89">
        <v>25</v>
      </c>
      <c r="B29" s="99">
        <v>25</v>
      </c>
      <c r="C29" s="86">
        <v>44615</v>
      </c>
      <c r="D29" s="36" t="s">
        <v>45</v>
      </c>
      <c r="E29" s="37" t="s">
        <v>30</v>
      </c>
      <c r="F29" s="38">
        <v>27217.42</v>
      </c>
      <c r="G29" s="37" t="s">
        <v>9</v>
      </c>
      <c r="H29" s="37" t="s">
        <v>46</v>
      </c>
      <c r="I29" s="39" t="s">
        <v>15</v>
      </c>
      <c r="V29" t="s">
        <v>1848</v>
      </c>
    </row>
    <row r="30" spans="1:22" x14ac:dyDescent="0.25">
      <c r="A30" s="89">
        <v>26</v>
      </c>
      <c r="B30" s="99">
        <v>26</v>
      </c>
      <c r="C30" s="86">
        <v>43270</v>
      </c>
      <c r="D30" s="36">
        <v>301</v>
      </c>
      <c r="E30" s="37" t="s">
        <v>47</v>
      </c>
      <c r="F30" s="38">
        <v>20338</v>
      </c>
      <c r="G30" s="37" t="s">
        <v>23</v>
      </c>
      <c r="H30" s="37" t="s">
        <v>48</v>
      </c>
      <c r="I30" s="39" t="s">
        <v>49</v>
      </c>
      <c r="V30" t="s">
        <v>1850</v>
      </c>
    </row>
    <row r="31" spans="1:22" hidden="1" x14ac:dyDescent="0.25">
      <c r="A31" s="89">
        <v>27</v>
      </c>
      <c r="B31" s="99">
        <v>27</v>
      </c>
      <c r="C31" s="86">
        <v>44217</v>
      </c>
      <c r="D31" s="36">
        <v>4638</v>
      </c>
      <c r="E31" s="37" t="s">
        <v>50</v>
      </c>
      <c r="F31" s="38">
        <v>36330</v>
      </c>
      <c r="G31" s="37" t="s">
        <v>9</v>
      </c>
      <c r="H31" s="37" t="s">
        <v>51</v>
      </c>
      <c r="I31" s="39" t="s">
        <v>15</v>
      </c>
      <c r="V31" t="s">
        <v>1851</v>
      </c>
    </row>
    <row r="32" spans="1:22" hidden="1" x14ac:dyDescent="0.25">
      <c r="A32" s="89">
        <v>28</v>
      </c>
      <c r="B32" s="99">
        <v>28</v>
      </c>
      <c r="C32" s="86">
        <v>44503</v>
      </c>
      <c r="D32" s="36">
        <v>3977</v>
      </c>
      <c r="E32" s="37" t="s">
        <v>50</v>
      </c>
      <c r="F32" s="38">
        <f>6930.5+0.6</f>
        <v>6931.1</v>
      </c>
      <c r="G32" s="37" t="s">
        <v>9</v>
      </c>
      <c r="H32" s="37" t="s">
        <v>52</v>
      </c>
      <c r="I32" s="39" t="s">
        <v>15</v>
      </c>
      <c r="V32" t="s">
        <v>1852</v>
      </c>
    </row>
    <row r="33" spans="1:22" hidden="1" x14ac:dyDescent="0.25">
      <c r="A33" s="89">
        <v>29</v>
      </c>
      <c r="B33" s="99">
        <v>29</v>
      </c>
      <c r="C33" s="86">
        <v>44555</v>
      </c>
      <c r="D33" s="36">
        <v>5109</v>
      </c>
      <c r="E33" s="37" t="s">
        <v>50</v>
      </c>
      <c r="F33" s="38">
        <f>6610.5+0.5</f>
        <v>6611</v>
      </c>
      <c r="G33" s="37" t="s">
        <v>9</v>
      </c>
      <c r="H33" s="37" t="s">
        <v>52</v>
      </c>
      <c r="I33" s="39" t="s">
        <v>15</v>
      </c>
      <c r="V33" t="s">
        <v>1853</v>
      </c>
    </row>
    <row r="34" spans="1:22" hidden="1" x14ac:dyDescent="0.25">
      <c r="A34" s="89">
        <v>30</v>
      </c>
      <c r="B34" s="99">
        <v>30</v>
      </c>
      <c r="C34" s="86">
        <v>43685</v>
      </c>
      <c r="D34" s="36" t="s">
        <v>53</v>
      </c>
      <c r="E34" s="37" t="s">
        <v>54</v>
      </c>
      <c r="F34" s="38">
        <v>1437265</v>
      </c>
      <c r="G34" s="37" t="s">
        <v>9</v>
      </c>
      <c r="H34" s="37" t="s">
        <v>55</v>
      </c>
      <c r="I34" s="39" t="s">
        <v>15</v>
      </c>
      <c r="V34" t="s">
        <v>1849</v>
      </c>
    </row>
    <row r="35" spans="1:22" hidden="1" x14ac:dyDescent="0.25">
      <c r="A35" s="89">
        <v>31</v>
      </c>
      <c r="B35" s="99">
        <v>31</v>
      </c>
      <c r="C35" s="86">
        <v>43309</v>
      </c>
      <c r="D35" s="36" t="s">
        <v>56</v>
      </c>
      <c r="E35" s="37" t="s">
        <v>57</v>
      </c>
      <c r="F35" s="38">
        <v>90518</v>
      </c>
      <c r="G35" s="37" t="s">
        <v>9</v>
      </c>
      <c r="H35" s="37" t="s">
        <v>58</v>
      </c>
      <c r="I35" s="39" t="s">
        <v>21</v>
      </c>
      <c r="V35" t="s">
        <v>1854</v>
      </c>
    </row>
    <row r="36" spans="1:22" hidden="1" x14ac:dyDescent="0.25">
      <c r="A36" s="89">
        <v>32</v>
      </c>
      <c r="B36" s="99">
        <v>32</v>
      </c>
      <c r="C36" s="86">
        <v>43335</v>
      </c>
      <c r="D36" s="36" t="s">
        <v>59</v>
      </c>
      <c r="E36" s="37" t="s">
        <v>57</v>
      </c>
      <c r="F36" s="38">
        <v>21287</v>
      </c>
      <c r="G36" s="37" t="s">
        <v>9</v>
      </c>
      <c r="H36" s="37" t="s">
        <v>58</v>
      </c>
      <c r="I36" s="39" t="s">
        <v>21</v>
      </c>
      <c r="V36" t="s">
        <v>1855</v>
      </c>
    </row>
    <row r="37" spans="1:22" hidden="1" x14ac:dyDescent="0.25">
      <c r="A37" s="89">
        <v>33</v>
      </c>
      <c r="B37" s="99">
        <v>33</v>
      </c>
      <c r="C37" s="86">
        <v>43330</v>
      </c>
      <c r="D37" s="36" t="s">
        <v>60</v>
      </c>
      <c r="E37" s="37" t="s">
        <v>57</v>
      </c>
      <c r="F37" s="38">
        <v>80589</v>
      </c>
      <c r="G37" s="37" t="s">
        <v>9</v>
      </c>
      <c r="H37" s="37" t="s">
        <v>58</v>
      </c>
      <c r="I37" s="39" t="s">
        <v>21</v>
      </c>
      <c r="V37" t="s">
        <v>1834</v>
      </c>
    </row>
    <row r="38" spans="1:22" hidden="1" x14ac:dyDescent="0.25">
      <c r="A38" s="89">
        <v>34</v>
      </c>
      <c r="B38" s="99">
        <v>34</v>
      </c>
      <c r="C38" s="86">
        <v>43358</v>
      </c>
      <c r="D38" s="36" t="s">
        <v>61</v>
      </c>
      <c r="E38" s="37" t="s">
        <v>57</v>
      </c>
      <c r="F38" s="38">
        <v>48675</v>
      </c>
      <c r="G38" s="37" t="s">
        <v>9</v>
      </c>
      <c r="H38" s="37" t="s">
        <v>58</v>
      </c>
      <c r="I38" s="39" t="s">
        <v>21</v>
      </c>
      <c r="V38" t="s">
        <v>1856</v>
      </c>
    </row>
    <row r="39" spans="1:22" hidden="1" x14ac:dyDescent="0.25">
      <c r="A39" s="89">
        <v>35</v>
      </c>
      <c r="B39" s="99">
        <v>35</v>
      </c>
      <c r="C39" s="86">
        <v>43542</v>
      </c>
      <c r="D39" s="36" t="s">
        <v>62</v>
      </c>
      <c r="E39" s="37" t="s">
        <v>57</v>
      </c>
      <c r="F39" s="38">
        <v>73879</v>
      </c>
      <c r="G39" s="37" t="s">
        <v>9</v>
      </c>
      <c r="H39" s="37" t="s">
        <v>63</v>
      </c>
      <c r="I39" s="39" t="s">
        <v>64</v>
      </c>
    </row>
    <row r="40" spans="1:22" hidden="1" x14ac:dyDescent="0.25">
      <c r="A40" s="89">
        <v>36</v>
      </c>
      <c r="B40" s="99">
        <v>36</v>
      </c>
      <c r="C40" s="86">
        <v>43573</v>
      </c>
      <c r="D40" s="36" t="s">
        <v>65</v>
      </c>
      <c r="E40" s="37" t="s">
        <v>57</v>
      </c>
      <c r="F40" s="38">
        <v>60262.000000000007</v>
      </c>
      <c r="G40" s="37" t="s">
        <v>9</v>
      </c>
      <c r="H40" s="37" t="s">
        <v>63</v>
      </c>
      <c r="I40" s="39" t="s">
        <v>64</v>
      </c>
    </row>
    <row r="41" spans="1:22" hidden="1" x14ac:dyDescent="0.25">
      <c r="A41" s="89">
        <v>37</v>
      </c>
      <c r="B41" s="99">
        <v>37</v>
      </c>
      <c r="C41" s="86">
        <v>43602</v>
      </c>
      <c r="D41" s="36" t="s">
        <v>66</v>
      </c>
      <c r="E41" s="37" t="s">
        <v>57</v>
      </c>
      <c r="F41" s="38">
        <v>67263.000000000015</v>
      </c>
      <c r="G41" s="37" t="s">
        <v>9</v>
      </c>
      <c r="H41" s="37" t="s">
        <v>63</v>
      </c>
      <c r="I41" s="39" t="s">
        <v>64</v>
      </c>
    </row>
    <row r="42" spans="1:22" hidden="1" x14ac:dyDescent="0.25">
      <c r="A42" s="89">
        <v>38</v>
      </c>
      <c r="B42" s="99">
        <v>38</v>
      </c>
      <c r="C42" s="86">
        <v>43628</v>
      </c>
      <c r="D42" s="36" t="s">
        <v>67</v>
      </c>
      <c r="E42" s="37" t="s">
        <v>57</v>
      </c>
      <c r="F42" s="38">
        <v>1947</v>
      </c>
      <c r="G42" s="37" t="s">
        <v>9</v>
      </c>
      <c r="H42" s="37" t="s">
        <v>63</v>
      </c>
      <c r="I42" s="39" t="s">
        <v>64</v>
      </c>
    </row>
    <row r="43" spans="1:22" hidden="1" x14ac:dyDescent="0.25">
      <c r="A43" s="89">
        <v>39</v>
      </c>
      <c r="B43" s="99">
        <v>39</v>
      </c>
      <c r="C43" s="86">
        <v>43658</v>
      </c>
      <c r="D43" s="36" t="s">
        <v>68</v>
      </c>
      <c r="E43" s="37" t="s">
        <v>57</v>
      </c>
      <c r="F43" s="38">
        <v>182400</v>
      </c>
      <c r="G43" s="37" t="s">
        <v>9</v>
      </c>
      <c r="H43" s="37" t="s">
        <v>69</v>
      </c>
      <c r="I43" s="39" t="s">
        <v>15</v>
      </c>
    </row>
    <row r="44" spans="1:22" hidden="1" x14ac:dyDescent="0.25">
      <c r="A44" s="89">
        <v>40</v>
      </c>
      <c r="B44" s="99">
        <v>40</v>
      </c>
      <c r="C44" s="86">
        <v>43666</v>
      </c>
      <c r="D44" s="36" t="s">
        <v>70</v>
      </c>
      <c r="E44" s="37" t="s">
        <v>57</v>
      </c>
      <c r="F44" s="38">
        <v>91672</v>
      </c>
      <c r="G44" s="37" t="s">
        <v>9</v>
      </c>
      <c r="H44" s="37" t="s">
        <v>69</v>
      </c>
      <c r="I44" s="39" t="s">
        <v>15</v>
      </c>
    </row>
    <row r="45" spans="1:22" hidden="1" x14ac:dyDescent="0.25">
      <c r="A45" s="89">
        <v>41</v>
      </c>
      <c r="B45" s="99">
        <v>41</v>
      </c>
      <c r="C45" s="86">
        <v>43675</v>
      </c>
      <c r="D45" s="36" t="s">
        <v>71</v>
      </c>
      <c r="E45" s="37" t="s">
        <v>57</v>
      </c>
      <c r="F45" s="38">
        <v>195386</v>
      </c>
      <c r="G45" s="37" t="s">
        <v>9</v>
      </c>
      <c r="H45" s="37" t="s">
        <v>69</v>
      </c>
      <c r="I45" s="39" t="s">
        <v>15</v>
      </c>
    </row>
    <row r="46" spans="1:22" hidden="1" x14ac:dyDescent="0.25">
      <c r="A46" s="89">
        <v>42</v>
      </c>
      <c r="B46" s="99">
        <v>42</v>
      </c>
      <c r="C46" s="86">
        <v>43563</v>
      </c>
      <c r="D46" s="36">
        <v>1</v>
      </c>
      <c r="E46" s="37" t="s">
        <v>72</v>
      </c>
      <c r="F46" s="38">
        <v>2324605</v>
      </c>
      <c r="G46" s="37" t="s">
        <v>9</v>
      </c>
      <c r="H46" s="37" t="s">
        <v>73</v>
      </c>
      <c r="I46" s="39" t="s">
        <v>15</v>
      </c>
    </row>
    <row r="47" spans="1:22" hidden="1" x14ac:dyDescent="0.25">
      <c r="A47" s="89">
        <v>43</v>
      </c>
      <c r="B47" s="99">
        <v>43</v>
      </c>
      <c r="C47" s="86">
        <v>43761</v>
      </c>
      <c r="D47" s="36">
        <v>28</v>
      </c>
      <c r="E47" s="37" t="s">
        <v>72</v>
      </c>
      <c r="F47" s="38">
        <v>2964978</v>
      </c>
      <c r="G47" s="37" t="s">
        <v>9</v>
      </c>
      <c r="H47" s="37" t="s">
        <v>74</v>
      </c>
      <c r="I47" s="39" t="s">
        <v>15</v>
      </c>
    </row>
    <row r="48" spans="1:22" hidden="1" x14ac:dyDescent="0.25">
      <c r="A48" s="89">
        <v>44</v>
      </c>
      <c r="B48" s="99">
        <v>44</v>
      </c>
      <c r="C48" s="86">
        <v>43883</v>
      </c>
      <c r="D48" s="36" t="s">
        <v>75</v>
      </c>
      <c r="E48" s="37" t="s">
        <v>57</v>
      </c>
      <c r="F48" s="38">
        <v>90950</v>
      </c>
      <c r="G48" s="37" t="s">
        <v>9</v>
      </c>
      <c r="H48" s="37" t="s">
        <v>76</v>
      </c>
      <c r="I48" s="39" t="s">
        <v>15</v>
      </c>
    </row>
    <row r="49" spans="1:10" hidden="1" x14ac:dyDescent="0.25">
      <c r="A49" s="89">
        <v>45</v>
      </c>
      <c r="B49" s="99">
        <v>45</v>
      </c>
      <c r="C49" s="86">
        <v>44449</v>
      </c>
      <c r="D49" s="36" t="s">
        <v>77</v>
      </c>
      <c r="E49" s="37" t="s">
        <v>78</v>
      </c>
      <c r="F49" s="38">
        <f>13000+800</f>
        <v>13800</v>
      </c>
      <c r="G49" s="37" t="s">
        <v>9</v>
      </c>
      <c r="H49" s="37" t="s">
        <v>79</v>
      </c>
      <c r="I49" s="39" t="s">
        <v>15</v>
      </c>
    </row>
    <row r="50" spans="1:10" hidden="1" x14ac:dyDescent="0.25">
      <c r="A50" s="89">
        <v>46</v>
      </c>
      <c r="B50" s="99">
        <v>46</v>
      </c>
      <c r="C50" s="86">
        <v>42994</v>
      </c>
      <c r="D50" s="36">
        <v>596</v>
      </c>
      <c r="E50" s="37" t="s">
        <v>80</v>
      </c>
      <c r="F50" s="38">
        <v>27000.000000000004</v>
      </c>
      <c r="G50" s="37" t="s">
        <v>9</v>
      </c>
      <c r="H50" s="37" t="s">
        <v>81</v>
      </c>
      <c r="I50" s="39" t="s">
        <v>15</v>
      </c>
    </row>
    <row r="51" spans="1:10" hidden="1" x14ac:dyDescent="0.25">
      <c r="A51" s="89">
        <v>47</v>
      </c>
      <c r="B51" s="99">
        <v>47</v>
      </c>
      <c r="C51" s="86">
        <v>42983</v>
      </c>
      <c r="D51" s="36">
        <v>475</v>
      </c>
      <c r="E51" s="37" t="s">
        <v>80</v>
      </c>
      <c r="F51" s="38">
        <v>51600</v>
      </c>
      <c r="G51" s="37" t="s">
        <v>9</v>
      </c>
      <c r="H51" s="37" t="s">
        <v>81</v>
      </c>
      <c r="I51" s="39" t="s">
        <v>15</v>
      </c>
    </row>
    <row r="52" spans="1:10" hidden="1" x14ac:dyDescent="0.25">
      <c r="A52" s="89">
        <v>48</v>
      </c>
      <c r="B52" s="99">
        <v>48</v>
      </c>
      <c r="C52" s="86">
        <v>43684</v>
      </c>
      <c r="D52" s="36">
        <v>1806</v>
      </c>
      <c r="E52" s="37" t="s">
        <v>80</v>
      </c>
      <c r="F52" s="38">
        <v>30500</v>
      </c>
      <c r="G52" s="37" t="s">
        <v>9</v>
      </c>
      <c r="H52" s="37" t="s">
        <v>81</v>
      </c>
      <c r="I52" s="39" t="s">
        <v>15</v>
      </c>
    </row>
    <row r="53" spans="1:10" hidden="1" x14ac:dyDescent="0.25">
      <c r="A53" s="89">
        <v>49</v>
      </c>
      <c r="B53" s="99">
        <v>49</v>
      </c>
      <c r="C53" s="86">
        <v>43684</v>
      </c>
      <c r="D53" s="36">
        <v>1805</v>
      </c>
      <c r="E53" s="37" t="s">
        <v>80</v>
      </c>
      <c r="F53" s="38">
        <v>30500</v>
      </c>
      <c r="G53" s="37" t="s">
        <v>9</v>
      </c>
      <c r="H53" s="37" t="s">
        <v>81</v>
      </c>
      <c r="I53" s="39" t="s">
        <v>15</v>
      </c>
    </row>
    <row r="54" spans="1:10" x14ac:dyDescent="0.25">
      <c r="A54" s="89">
        <v>50</v>
      </c>
      <c r="B54" s="99">
        <v>50</v>
      </c>
      <c r="C54" s="86">
        <v>44217</v>
      </c>
      <c r="D54" s="36" t="s">
        <v>82</v>
      </c>
      <c r="E54" s="37" t="s">
        <v>83</v>
      </c>
      <c r="F54" s="38">
        <v>120000</v>
      </c>
      <c r="G54" s="37" t="s">
        <v>23</v>
      </c>
      <c r="H54" s="37" t="s">
        <v>24</v>
      </c>
      <c r="I54" s="39" t="s">
        <v>26</v>
      </c>
    </row>
    <row r="55" spans="1:10" x14ac:dyDescent="0.25">
      <c r="A55" s="89">
        <v>51</v>
      </c>
      <c r="B55" s="99">
        <v>51</v>
      </c>
      <c r="C55" s="86">
        <v>44489</v>
      </c>
      <c r="D55" s="40" t="s">
        <v>84</v>
      </c>
      <c r="E55" s="37" t="s">
        <v>83</v>
      </c>
      <c r="F55" s="38">
        <v>120000</v>
      </c>
      <c r="G55" s="37" t="s">
        <v>23</v>
      </c>
      <c r="H55" s="37" t="s">
        <v>24</v>
      </c>
      <c r="I55" s="39" t="s">
        <v>26</v>
      </c>
    </row>
    <row r="56" spans="1:10" x14ac:dyDescent="0.25">
      <c r="A56" s="89">
        <v>52</v>
      </c>
      <c r="B56" s="99">
        <v>52</v>
      </c>
      <c r="C56" s="86">
        <v>43290</v>
      </c>
      <c r="D56" s="36">
        <v>2167</v>
      </c>
      <c r="E56" s="37" t="s">
        <v>85</v>
      </c>
      <c r="F56" s="38">
        <v>26100</v>
      </c>
      <c r="G56" s="37" t="s">
        <v>23</v>
      </c>
      <c r="H56" s="37" t="s">
        <v>86</v>
      </c>
      <c r="I56" s="39" t="s">
        <v>49</v>
      </c>
    </row>
    <row r="57" spans="1:10" hidden="1" x14ac:dyDescent="0.25">
      <c r="A57" s="89">
        <v>53</v>
      </c>
      <c r="B57" s="99">
        <v>53</v>
      </c>
      <c r="C57" s="86">
        <v>44244</v>
      </c>
      <c r="D57" s="36" t="s">
        <v>87</v>
      </c>
      <c r="E57" s="37" t="s">
        <v>88</v>
      </c>
      <c r="F57" s="38">
        <v>10000</v>
      </c>
      <c r="G57" s="37" t="s">
        <v>9</v>
      </c>
      <c r="H57" s="37" t="s">
        <v>89</v>
      </c>
      <c r="I57" s="39" t="s">
        <v>21</v>
      </c>
      <c r="J57" t="s">
        <v>1857</v>
      </c>
    </row>
    <row r="58" spans="1:10" hidden="1" x14ac:dyDescent="0.25">
      <c r="A58" s="89">
        <v>54</v>
      </c>
      <c r="B58" s="99">
        <v>54</v>
      </c>
      <c r="C58" s="86">
        <v>43797</v>
      </c>
      <c r="D58" s="36" t="s">
        <v>91</v>
      </c>
      <c r="E58" s="37" t="s">
        <v>92</v>
      </c>
      <c r="F58" s="38">
        <v>124500</v>
      </c>
      <c r="G58" s="37" t="s">
        <v>9</v>
      </c>
      <c r="H58" s="37" t="s">
        <v>93</v>
      </c>
      <c r="I58" s="39" t="s">
        <v>15</v>
      </c>
    </row>
    <row r="59" spans="1:10" hidden="1" x14ac:dyDescent="0.25">
      <c r="A59" s="89">
        <v>55</v>
      </c>
      <c r="B59" s="99">
        <v>55</v>
      </c>
      <c r="C59" s="86">
        <v>43790</v>
      </c>
      <c r="D59" s="36" t="s">
        <v>94</v>
      </c>
      <c r="E59" s="37" t="s">
        <v>92</v>
      </c>
      <c r="F59" s="38">
        <v>124500</v>
      </c>
      <c r="G59" s="37" t="s">
        <v>9</v>
      </c>
      <c r="H59" s="37" t="s">
        <v>93</v>
      </c>
      <c r="I59" s="39" t="s">
        <v>15</v>
      </c>
    </row>
    <row r="60" spans="1:10" hidden="1" x14ac:dyDescent="0.25">
      <c r="A60" s="89">
        <v>56</v>
      </c>
      <c r="B60" s="99">
        <v>56</v>
      </c>
      <c r="C60" s="86">
        <v>43826</v>
      </c>
      <c r="D60" s="36" t="s">
        <v>95</v>
      </c>
      <c r="E60" s="37" t="s">
        <v>92</v>
      </c>
      <c r="F60" s="38">
        <v>125390.00000000001</v>
      </c>
      <c r="G60" s="37" t="s">
        <v>9</v>
      </c>
      <c r="H60" s="37" t="s">
        <v>93</v>
      </c>
      <c r="I60" s="39" t="s">
        <v>15</v>
      </c>
    </row>
    <row r="61" spans="1:10" hidden="1" x14ac:dyDescent="0.25">
      <c r="A61" s="89">
        <v>57</v>
      </c>
      <c r="B61" s="99">
        <v>57</v>
      </c>
      <c r="C61" s="86">
        <v>43821</v>
      </c>
      <c r="D61" s="36" t="s">
        <v>96</v>
      </c>
      <c r="E61" s="37" t="s">
        <v>92</v>
      </c>
      <c r="F61" s="38">
        <v>49874</v>
      </c>
      <c r="G61" s="37" t="s">
        <v>9</v>
      </c>
      <c r="H61" s="37" t="s">
        <v>93</v>
      </c>
      <c r="I61" s="39" t="s">
        <v>15</v>
      </c>
    </row>
    <row r="62" spans="1:10" s="33" customFormat="1" hidden="1" x14ac:dyDescent="0.25">
      <c r="A62" s="89">
        <v>58</v>
      </c>
      <c r="B62" s="99">
        <v>58</v>
      </c>
      <c r="C62" s="86">
        <v>43813</v>
      </c>
      <c r="D62" s="36" t="s">
        <v>97</v>
      </c>
      <c r="E62" s="37" t="s">
        <v>92</v>
      </c>
      <c r="F62" s="38">
        <v>69250.000000000015</v>
      </c>
      <c r="G62" s="37" t="s">
        <v>9</v>
      </c>
      <c r="H62" s="37" t="s">
        <v>93</v>
      </c>
      <c r="I62" s="39" t="s">
        <v>15</v>
      </c>
    </row>
    <row r="63" spans="1:10" hidden="1" x14ac:dyDescent="0.25">
      <c r="A63" s="89">
        <v>59</v>
      </c>
      <c r="B63" s="99">
        <v>59</v>
      </c>
      <c r="C63" s="86">
        <v>43837</v>
      </c>
      <c r="D63" s="36" t="s">
        <v>98</v>
      </c>
      <c r="E63" s="37" t="s">
        <v>92</v>
      </c>
      <c r="F63" s="38">
        <v>114000.00000000001</v>
      </c>
      <c r="G63" s="37" t="s">
        <v>9</v>
      </c>
      <c r="H63" s="37" t="s">
        <v>93</v>
      </c>
      <c r="I63" s="39" t="s">
        <v>15</v>
      </c>
    </row>
    <row r="64" spans="1:10" hidden="1" x14ac:dyDescent="0.25">
      <c r="A64" s="89">
        <v>60</v>
      </c>
      <c r="B64" s="99">
        <v>60</v>
      </c>
      <c r="C64" s="86">
        <v>43836</v>
      </c>
      <c r="D64" s="36" t="s">
        <v>99</v>
      </c>
      <c r="E64" s="37" t="s">
        <v>92</v>
      </c>
      <c r="F64" s="38">
        <v>121000.00000000001</v>
      </c>
      <c r="G64" s="37" t="s">
        <v>9</v>
      </c>
      <c r="H64" s="37" t="s">
        <v>93</v>
      </c>
      <c r="I64" s="39" t="s">
        <v>15</v>
      </c>
    </row>
    <row r="65" spans="1:9" hidden="1" x14ac:dyDescent="0.25">
      <c r="A65" s="89">
        <v>61</v>
      </c>
      <c r="B65" s="99">
        <v>61</v>
      </c>
      <c r="C65" s="86">
        <v>43848</v>
      </c>
      <c r="D65" s="36" t="s">
        <v>100</v>
      </c>
      <c r="E65" s="37" t="s">
        <v>92</v>
      </c>
      <c r="F65" s="38">
        <v>103470</v>
      </c>
      <c r="G65" s="37" t="s">
        <v>9</v>
      </c>
      <c r="H65" s="37" t="s">
        <v>93</v>
      </c>
      <c r="I65" s="39" t="s">
        <v>15</v>
      </c>
    </row>
    <row r="66" spans="1:9" hidden="1" x14ac:dyDescent="0.25">
      <c r="A66" s="89">
        <v>62</v>
      </c>
      <c r="B66" s="99">
        <v>62</v>
      </c>
      <c r="C66" s="86">
        <v>43849</v>
      </c>
      <c r="D66" s="36" t="s">
        <v>101</v>
      </c>
      <c r="E66" s="37" t="s">
        <v>92</v>
      </c>
      <c r="F66" s="38">
        <v>106500</v>
      </c>
      <c r="G66" s="37" t="s">
        <v>9</v>
      </c>
      <c r="H66" s="37" t="s">
        <v>93</v>
      </c>
      <c r="I66" s="39" t="s">
        <v>15</v>
      </c>
    </row>
    <row r="67" spans="1:9" hidden="1" x14ac:dyDescent="0.25">
      <c r="A67" s="89">
        <v>63</v>
      </c>
      <c r="B67" s="99">
        <v>63</v>
      </c>
      <c r="C67" s="86">
        <v>44032</v>
      </c>
      <c r="D67" s="36" t="s">
        <v>102</v>
      </c>
      <c r="E67" s="37" t="s">
        <v>92</v>
      </c>
      <c r="F67" s="38">
        <v>119005.00000000001</v>
      </c>
      <c r="G67" s="37" t="s">
        <v>9</v>
      </c>
      <c r="H67" s="37" t="s">
        <v>93</v>
      </c>
      <c r="I67" s="39" t="s">
        <v>15</v>
      </c>
    </row>
    <row r="68" spans="1:9" hidden="1" x14ac:dyDescent="0.25">
      <c r="A68" s="89">
        <v>64</v>
      </c>
      <c r="B68" s="99">
        <v>64</v>
      </c>
      <c r="C68" s="86">
        <v>44036</v>
      </c>
      <c r="D68" s="36" t="s">
        <v>103</v>
      </c>
      <c r="E68" s="37" t="s">
        <v>92</v>
      </c>
      <c r="F68" s="38">
        <v>119005.00000000001</v>
      </c>
      <c r="G68" s="37" t="s">
        <v>9</v>
      </c>
      <c r="H68" s="37" t="s">
        <v>93</v>
      </c>
      <c r="I68" s="39" t="s">
        <v>15</v>
      </c>
    </row>
    <row r="69" spans="1:9" hidden="1" x14ac:dyDescent="0.25">
      <c r="A69" s="89">
        <v>65</v>
      </c>
      <c r="B69" s="99">
        <v>65</v>
      </c>
      <c r="C69" s="86">
        <v>44098</v>
      </c>
      <c r="D69" s="36" t="s">
        <v>104</v>
      </c>
      <c r="E69" s="37" t="s">
        <v>92</v>
      </c>
      <c r="F69" s="38">
        <v>124500</v>
      </c>
      <c r="G69" s="37" t="s">
        <v>9</v>
      </c>
      <c r="H69" s="37" t="s">
        <v>93</v>
      </c>
      <c r="I69" s="39" t="s">
        <v>15</v>
      </c>
    </row>
    <row r="70" spans="1:9" hidden="1" x14ac:dyDescent="0.25">
      <c r="A70" s="89">
        <v>66</v>
      </c>
      <c r="B70" s="99">
        <v>66</v>
      </c>
      <c r="C70" s="86">
        <v>44098</v>
      </c>
      <c r="D70" s="36" t="s">
        <v>105</v>
      </c>
      <c r="E70" s="37" t="s">
        <v>92</v>
      </c>
      <c r="F70" s="38">
        <v>124885</v>
      </c>
      <c r="G70" s="37" t="s">
        <v>9</v>
      </c>
      <c r="H70" s="37" t="s">
        <v>93</v>
      </c>
      <c r="I70" s="39" t="s">
        <v>15</v>
      </c>
    </row>
    <row r="71" spans="1:9" hidden="1" x14ac:dyDescent="0.25">
      <c r="A71" s="89">
        <v>67</v>
      </c>
      <c r="B71" s="99">
        <v>67</v>
      </c>
      <c r="C71" s="86">
        <v>44135</v>
      </c>
      <c r="D71" s="36" t="s">
        <v>106</v>
      </c>
      <c r="E71" s="37" t="s">
        <v>92</v>
      </c>
      <c r="F71" s="38">
        <v>104917.45000000001</v>
      </c>
      <c r="G71" s="37" t="s">
        <v>9</v>
      </c>
      <c r="H71" s="37" t="s">
        <v>93</v>
      </c>
      <c r="I71" s="39" t="s">
        <v>15</v>
      </c>
    </row>
    <row r="72" spans="1:9" hidden="1" x14ac:dyDescent="0.25">
      <c r="A72" s="89">
        <v>68</v>
      </c>
      <c r="B72" s="99">
        <v>68</v>
      </c>
      <c r="C72" s="86">
        <v>44135</v>
      </c>
      <c r="D72" s="36" t="s">
        <v>107</v>
      </c>
      <c r="E72" s="37" t="s">
        <v>92</v>
      </c>
      <c r="F72" s="38">
        <v>104397.45000000001</v>
      </c>
      <c r="G72" s="37" t="s">
        <v>9</v>
      </c>
      <c r="H72" s="37" t="s">
        <v>93</v>
      </c>
      <c r="I72" s="39" t="s">
        <v>15</v>
      </c>
    </row>
    <row r="73" spans="1:9" x14ac:dyDescent="0.25">
      <c r="A73" s="89">
        <v>69</v>
      </c>
      <c r="B73" s="99">
        <v>69</v>
      </c>
      <c r="C73" s="86">
        <v>44305</v>
      </c>
      <c r="D73" s="36">
        <v>1658</v>
      </c>
      <c r="E73" s="37" t="s">
        <v>108</v>
      </c>
      <c r="F73" s="38">
        <f>2250+600</f>
        <v>2850</v>
      </c>
      <c r="G73" s="37" t="s">
        <v>23</v>
      </c>
      <c r="H73" s="37" t="s">
        <v>24</v>
      </c>
      <c r="I73" s="39" t="s">
        <v>26</v>
      </c>
    </row>
    <row r="74" spans="1:9" hidden="1" x14ac:dyDescent="0.25">
      <c r="A74" s="89">
        <v>70</v>
      </c>
      <c r="B74" s="99">
        <v>70</v>
      </c>
      <c r="C74" s="86">
        <v>43872</v>
      </c>
      <c r="D74" s="36" t="s">
        <v>109</v>
      </c>
      <c r="E74" s="37" t="s">
        <v>110</v>
      </c>
      <c r="F74" s="38">
        <v>232460</v>
      </c>
      <c r="G74" s="37" t="s">
        <v>9</v>
      </c>
      <c r="H74" s="37" t="s">
        <v>111</v>
      </c>
      <c r="I74" s="39" t="s">
        <v>15</v>
      </c>
    </row>
    <row r="75" spans="1:9" hidden="1" x14ac:dyDescent="0.25">
      <c r="A75" s="89">
        <v>71</v>
      </c>
      <c r="B75" s="99">
        <v>71</v>
      </c>
      <c r="C75" s="86">
        <v>44061</v>
      </c>
      <c r="D75" s="36" t="s">
        <v>109</v>
      </c>
      <c r="E75" s="37" t="s">
        <v>110</v>
      </c>
      <c r="F75" s="38">
        <v>232460</v>
      </c>
      <c r="G75" s="37" t="s">
        <v>9</v>
      </c>
      <c r="H75" s="37" t="s">
        <v>111</v>
      </c>
      <c r="I75" s="39" t="s">
        <v>15</v>
      </c>
    </row>
    <row r="76" spans="1:9" hidden="1" x14ac:dyDescent="0.25">
      <c r="A76" s="89">
        <v>72</v>
      </c>
      <c r="B76" s="99">
        <v>72</v>
      </c>
      <c r="C76" s="86">
        <v>44068</v>
      </c>
      <c r="D76" s="36" t="s">
        <v>112</v>
      </c>
      <c r="E76" s="37" t="s">
        <v>110</v>
      </c>
      <c r="F76" s="38">
        <v>65756</v>
      </c>
      <c r="G76" s="37" t="s">
        <v>9</v>
      </c>
      <c r="H76" s="37" t="s">
        <v>111</v>
      </c>
      <c r="I76" s="39" t="s">
        <v>15</v>
      </c>
    </row>
    <row r="77" spans="1:9" hidden="1" x14ac:dyDescent="0.25">
      <c r="A77" s="89">
        <v>73</v>
      </c>
      <c r="B77" s="99">
        <v>73</v>
      </c>
      <c r="C77" s="86">
        <v>44020</v>
      </c>
      <c r="D77" s="40" t="s">
        <v>113</v>
      </c>
      <c r="E77" s="37" t="s">
        <v>114</v>
      </c>
      <c r="F77" s="38">
        <v>607911</v>
      </c>
      <c r="G77" s="37" t="s">
        <v>9</v>
      </c>
      <c r="H77" s="37" t="s">
        <v>115</v>
      </c>
      <c r="I77" s="39" t="s">
        <v>15</v>
      </c>
    </row>
    <row r="78" spans="1:9" hidden="1" x14ac:dyDescent="0.25">
      <c r="A78" s="89">
        <v>74</v>
      </c>
      <c r="B78" s="99">
        <v>74</v>
      </c>
      <c r="C78" s="86">
        <v>44197</v>
      </c>
      <c r="D78" s="40" t="s">
        <v>116</v>
      </c>
      <c r="E78" s="37" t="s">
        <v>114</v>
      </c>
      <c r="F78" s="38">
        <v>257868</v>
      </c>
      <c r="G78" s="37" t="s">
        <v>9</v>
      </c>
      <c r="H78" s="37" t="s">
        <v>115</v>
      </c>
      <c r="I78" s="39" t="s">
        <v>15</v>
      </c>
    </row>
    <row r="79" spans="1:9" hidden="1" x14ac:dyDescent="0.25">
      <c r="A79" s="89">
        <v>75</v>
      </c>
      <c r="B79" s="99">
        <v>75</v>
      </c>
      <c r="C79" s="86">
        <v>44233</v>
      </c>
      <c r="D79" s="40" t="s">
        <v>117</v>
      </c>
      <c r="E79" s="37" t="s">
        <v>114</v>
      </c>
      <c r="F79" s="38">
        <v>229323</v>
      </c>
      <c r="G79" s="37" t="s">
        <v>9</v>
      </c>
      <c r="H79" s="37" t="s">
        <v>115</v>
      </c>
      <c r="I79" s="39" t="s">
        <v>15</v>
      </c>
    </row>
    <row r="80" spans="1:9" hidden="1" x14ac:dyDescent="0.25">
      <c r="A80" s="89">
        <v>76</v>
      </c>
      <c r="B80" s="99">
        <v>76</v>
      </c>
      <c r="C80" s="86">
        <v>44121</v>
      </c>
      <c r="D80" s="40" t="s">
        <v>118</v>
      </c>
      <c r="E80" s="37" t="s">
        <v>114</v>
      </c>
      <c r="F80" s="38">
        <v>845200</v>
      </c>
      <c r="G80" s="37" t="s">
        <v>9</v>
      </c>
      <c r="H80" s="37" t="s">
        <v>115</v>
      </c>
      <c r="I80" s="39" t="s">
        <v>15</v>
      </c>
    </row>
    <row r="81" spans="1:9" hidden="1" x14ac:dyDescent="0.25">
      <c r="A81" s="89">
        <v>77</v>
      </c>
      <c r="B81" s="99">
        <v>77</v>
      </c>
      <c r="C81" s="86">
        <v>44353</v>
      </c>
      <c r="D81" s="40" t="s">
        <v>119</v>
      </c>
      <c r="E81" s="37" t="s">
        <v>114</v>
      </c>
      <c r="F81" s="38">
        <v>229323</v>
      </c>
      <c r="G81" s="37" t="s">
        <v>9</v>
      </c>
      <c r="H81" s="37" t="s">
        <v>115</v>
      </c>
      <c r="I81" s="39" t="s">
        <v>15</v>
      </c>
    </row>
    <row r="82" spans="1:9" hidden="1" x14ac:dyDescent="0.25">
      <c r="A82" s="89">
        <v>78</v>
      </c>
      <c r="B82" s="99">
        <v>78</v>
      </c>
      <c r="C82" s="86">
        <v>44447</v>
      </c>
      <c r="D82" s="36">
        <v>8780323507</v>
      </c>
      <c r="E82" s="37" t="s">
        <v>114</v>
      </c>
      <c r="F82" s="38">
        <v>84113</v>
      </c>
      <c r="G82" s="37" t="s">
        <v>9</v>
      </c>
      <c r="H82" s="37" t="s">
        <v>114</v>
      </c>
      <c r="I82" s="39" t="s">
        <v>15</v>
      </c>
    </row>
    <row r="83" spans="1:9" hidden="1" x14ac:dyDescent="0.25">
      <c r="A83" s="89">
        <v>79</v>
      </c>
      <c r="B83" s="99">
        <v>79</v>
      </c>
      <c r="C83" s="86">
        <v>44470</v>
      </c>
      <c r="D83" s="36">
        <v>8780323507</v>
      </c>
      <c r="E83" s="37" t="s">
        <v>114</v>
      </c>
      <c r="F83" s="38">
        <v>129324</v>
      </c>
      <c r="G83" s="37" t="s">
        <v>9</v>
      </c>
      <c r="H83" s="37" t="s">
        <v>115</v>
      </c>
      <c r="I83" s="39" t="s">
        <v>15</v>
      </c>
    </row>
    <row r="84" spans="1:9" hidden="1" x14ac:dyDescent="0.25">
      <c r="A84" s="89">
        <v>80</v>
      </c>
      <c r="B84" s="99">
        <v>80</v>
      </c>
      <c r="C84" s="86">
        <v>44535</v>
      </c>
      <c r="D84" s="40" t="s">
        <v>120</v>
      </c>
      <c r="E84" s="37" t="s">
        <v>114</v>
      </c>
      <c r="F84" s="38">
        <v>194672</v>
      </c>
      <c r="G84" s="37" t="s">
        <v>9</v>
      </c>
      <c r="H84" s="37" t="s">
        <v>115</v>
      </c>
      <c r="I84" s="39" t="s">
        <v>15</v>
      </c>
    </row>
    <row r="85" spans="1:9" hidden="1" x14ac:dyDescent="0.25">
      <c r="A85" s="89">
        <v>81</v>
      </c>
      <c r="B85" s="99">
        <v>81</v>
      </c>
      <c r="C85" s="86">
        <v>44600</v>
      </c>
      <c r="D85" s="40" t="s">
        <v>121</v>
      </c>
      <c r="E85" s="37" t="s">
        <v>114</v>
      </c>
      <c r="F85" s="38">
        <v>126101</v>
      </c>
      <c r="G85" s="37" t="s">
        <v>9</v>
      </c>
      <c r="H85" s="37" t="s">
        <v>115</v>
      </c>
      <c r="I85" s="39" t="s">
        <v>15</v>
      </c>
    </row>
    <row r="86" spans="1:9" hidden="1" x14ac:dyDescent="0.25">
      <c r="A86" s="89">
        <v>82</v>
      </c>
      <c r="B86" s="99">
        <v>82</v>
      </c>
      <c r="C86" s="86">
        <v>44601</v>
      </c>
      <c r="D86" s="40" t="s">
        <v>122</v>
      </c>
      <c r="E86" s="37" t="s">
        <v>114</v>
      </c>
      <c r="F86" s="38">
        <v>110648</v>
      </c>
      <c r="G86" s="37" t="s">
        <v>9</v>
      </c>
      <c r="H86" s="37" t="s">
        <v>115</v>
      </c>
      <c r="I86" s="39" t="s">
        <v>15</v>
      </c>
    </row>
    <row r="87" spans="1:9" hidden="1" x14ac:dyDescent="0.25">
      <c r="A87" s="89">
        <v>83</v>
      </c>
      <c r="B87" s="99">
        <v>83</v>
      </c>
      <c r="C87" s="86">
        <v>43158</v>
      </c>
      <c r="D87" s="36">
        <v>8956014709</v>
      </c>
      <c r="E87" s="37" t="s">
        <v>123</v>
      </c>
      <c r="F87" s="38">
        <v>161240</v>
      </c>
      <c r="G87" s="37" t="s">
        <v>124</v>
      </c>
      <c r="H87" s="37" t="s">
        <v>81</v>
      </c>
      <c r="I87" s="39" t="s">
        <v>15</v>
      </c>
    </row>
    <row r="88" spans="1:9" hidden="1" x14ac:dyDescent="0.25">
      <c r="A88" s="89">
        <v>84</v>
      </c>
      <c r="B88" s="99">
        <v>84</v>
      </c>
      <c r="C88" s="86">
        <v>43158</v>
      </c>
      <c r="D88" s="36">
        <v>8956014813</v>
      </c>
      <c r="E88" s="37" t="s">
        <v>123</v>
      </c>
      <c r="F88" s="38">
        <v>155680</v>
      </c>
      <c r="G88" s="37" t="s">
        <v>124</v>
      </c>
      <c r="H88" s="37" t="s">
        <v>81</v>
      </c>
      <c r="I88" s="39" t="s">
        <v>15</v>
      </c>
    </row>
    <row r="89" spans="1:9" hidden="1" x14ac:dyDescent="0.25">
      <c r="A89" s="89">
        <v>85</v>
      </c>
      <c r="B89" s="99">
        <v>85</v>
      </c>
      <c r="C89" s="86">
        <v>43157</v>
      </c>
      <c r="D89" s="36">
        <v>8956014708</v>
      </c>
      <c r="E89" s="37" t="s">
        <v>123</v>
      </c>
      <c r="F89" s="38">
        <v>161240</v>
      </c>
      <c r="G89" s="37" t="s">
        <v>124</v>
      </c>
      <c r="H89" s="37" t="s">
        <v>81</v>
      </c>
      <c r="I89" s="39" t="s">
        <v>15</v>
      </c>
    </row>
    <row r="90" spans="1:9" hidden="1" x14ac:dyDescent="0.25">
      <c r="A90" s="89">
        <v>86</v>
      </c>
      <c r="B90" s="99">
        <v>86</v>
      </c>
      <c r="C90" s="86">
        <v>43154</v>
      </c>
      <c r="D90" s="36">
        <v>8956014344</v>
      </c>
      <c r="E90" s="37" t="s">
        <v>123</v>
      </c>
      <c r="F90" s="38">
        <v>161240</v>
      </c>
      <c r="G90" s="37" t="s">
        <v>124</v>
      </c>
      <c r="H90" s="37" t="s">
        <v>81</v>
      </c>
      <c r="I90" s="39" t="s">
        <v>15</v>
      </c>
    </row>
    <row r="91" spans="1:9" hidden="1" x14ac:dyDescent="0.25">
      <c r="A91" s="89">
        <v>87</v>
      </c>
      <c r="B91" s="99">
        <v>87</v>
      </c>
      <c r="C91" s="86">
        <v>43154</v>
      </c>
      <c r="D91" s="36">
        <v>8956014347</v>
      </c>
      <c r="E91" s="37" t="s">
        <v>123</v>
      </c>
      <c r="F91" s="38">
        <v>161240</v>
      </c>
      <c r="G91" s="37" t="s">
        <v>124</v>
      </c>
      <c r="H91" s="37" t="s">
        <v>81</v>
      </c>
      <c r="I91" s="39" t="s">
        <v>15</v>
      </c>
    </row>
    <row r="92" spans="1:9" hidden="1" x14ac:dyDescent="0.25">
      <c r="A92" s="89">
        <v>88</v>
      </c>
      <c r="B92" s="99">
        <v>88</v>
      </c>
      <c r="C92" s="86">
        <v>43152</v>
      </c>
      <c r="D92" s="36">
        <v>8956014191</v>
      </c>
      <c r="E92" s="37" t="s">
        <v>123</v>
      </c>
      <c r="F92" s="38">
        <v>161240</v>
      </c>
      <c r="G92" s="37" t="s">
        <v>124</v>
      </c>
      <c r="H92" s="37" t="s">
        <v>81</v>
      </c>
      <c r="I92" s="39" t="s">
        <v>15</v>
      </c>
    </row>
    <row r="93" spans="1:9" hidden="1" x14ac:dyDescent="0.25">
      <c r="A93" s="89">
        <v>89</v>
      </c>
      <c r="B93" s="99">
        <v>89</v>
      </c>
      <c r="C93" s="86">
        <v>43152</v>
      </c>
      <c r="D93" s="36">
        <v>8956014145</v>
      </c>
      <c r="E93" s="37" t="s">
        <v>123</v>
      </c>
      <c r="F93" s="38">
        <v>161240</v>
      </c>
      <c r="G93" s="37" t="s">
        <v>124</v>
      </c>
      <c r="H93" s="37" t="s">
        <v>81</v>
      </c>
      <c r="I93" s="39" t="s">
        <v>15</v>
      </c>
    </row>
    <row r="94" spans="1:9" hidden="1" x14ac:dyDescent="0.25">
      <c r="A94" s="89">
        <v>90</v>
      </c>
      <c r="B94" s="99">
        <v>90</v>
      </c>
      <c r="C94" s="86">
        <v>43158</v>
      </c>
      <c r="D94" s="36">
        <v>8956014809</v>
      </c>
      <c r="E94" s="37" t="s">
        <v>123</v>
      </c>
      <c r="F94" s="38">
        <v>161240</v>
      </c>
      <c r="G94" s="37" t="s">
        <v>9</v>
      </c>
      <c r="H94" s="37" t="s">
        <v>81</v>
      </c>
      <c r="I94" s="39" t="s">
        <v>15</v>
      </c>
    </row>
    <row r="95" spans="1:9" hidden="1" x14ac:dyDescent="0.25">
      <c r="A95" s="89">
        <v>91</v>
      </c>
      <c r="B95" s="99">
        <v>91</v>
      </c>
      <c r="C95" s="86">
        <v>43192</v>
      </c>
      <c r="D95" s="36">
        <v>8622009786</v>
      </c>
      <c r="E95" s="37" t="s">
        <v>123</v>
      </c>
      <c r="F95" s="38">
        <v>83400</v>
      </c>
      <c r="G95" s="37" t="s">
        <v>9</v>
      </c>
      <c r="H95" s="37" t="s">
        <v>125</v>
      </c>
      <c r="I95" s="39" t="s">
        <v>15</v>
      </c>
    </row>
    <row r="96" spans="1:9" hidden="1" x14ac:dyDescent="0.25">
      <c r="A96" s="89">
        <v>92</v>
      </c>
      <c r="B96" s="99">
        <v>92</v>
      </c>
      <c r="C96" s="86">
        <v>43192</v>
      </c>
      <c r="D96" s="36">
        <v>8622009807</v>
      </c>
      <c r="E96" s="37" t="s">
        <v>123</v>
      </c>
      <c r="F96" s="38">
        <v>55600</v>
      </c>
      <c r="G96" s="37" t="s">
        <v>9</v>
      </c>
      <c r="H96" s="37" t="s">
        <v>125</v>
      </c>
      <c r="I96" s="39" t="s">
        <v>15</v>
      </c>
    </row>
    <row r="97" spans="1:9" hidden="1" x14ac:dyDescent="0.25">
      <c r="A97" s="89">
        <v>93</v>
      </c>
      <c r="B97" s="99">
        <v>93</v>
      </c>
      <c r="C97" s="86">
        <v>43193</v>
      </c>
      <c r="D97" s="36">
        <v>8956018759</v>
      </c>
      <c r="E97" s="37" t="s">
        <v>123</v>
      </c>
      <c r="F97" s="38">
        <v>155680</v>
      </c>
      <c r="G97" s="37" t="s">
        <v>9</v>
      </c>
      <c r="H97" s="37" t="s">
        <v>125</v>
      </c>
      <c r="I97" s="39" t="s">
        <v>15</v>
      </c>
    </row>
    <row r="98" spans="1:9" hidden="1" x14ac:dyDescent="0.25">
      <c r="A98" s="89">
        <v>94</v>
      </c>
      <c r="B98" s="99">
        <v>94</v>
      </c>
      <c r="C98" s="86">
        <v>43193</v>
      </c>
      <c r="D98" s="36">
        <v>8956018762</v>
      </c>
      <c r="E98" s="37" t="s">
        <v>123</v>
      </c>
      <c r="F98" s="38">
        <v>161240</v>
      </c>
      <c r="G98" s="37" t="s">
        <v>9</v>
      </c>
      <c r="H98" s="37" t="s">
        <v>125</v>
      </c>
      <c r="I98" s="39" t="s">
        <v>15</v>
      </c>
    </row>
    <row r="99" spans="1:9" hidden="1" x14ac:dyDescent="0.25">
      <c r="A99" s="89">
        <v>95</v>
      </c>
      <c r="B99" s="99">
        <v>95</v>
      </c>
      <c r="C99" s="86">
        <v>43194</v>
      </c>
      <c r="D99" s="36">
        <v>8956018919</v>
      </c>
      <c r="E99" s="37" t="s">
        <v>123</v>
      </c>
      <c r="F99" s="38">
        <v>155680</v>
      </c>
      <c r="G99" s="37" t="s">
        <v>9</v>
      </c>
      <c r="H99" s="37" t="s">
        <v>125</v>
      </c>
      <c r="I99" s="39" t="s">
        <v>15</v>
      </c>
    </row>
    <row r="100" spans="1:9" hidden="1" x14ac:dyDescent="0.25">
      <c r="A100" s="89">
        <v>96</v>
      </c>
      <c r="B100" s="99">
        <v>96</v>
      </c>
      <c r="C100" s="86">
        <v>43194</v>
      </c>
      <c r="D100" s="36">
        <v>8956018881</v>
      </c>
      <c r="E100" s="37" t="s">
        <v>123</v>
      </c>
      <c r="F100" s="38">
        <v>155680</v>
      </c>
      <c r="G100" s="37" t="s">
        <v>9</v>
      </c>
      <c r="H100" s="37" t="s">
        <v>125</v>
      </c>
      <c r="I100" s="39" t="s">
        <v>15</v>
      </c>
    </row>
    <row r="101" spans="1:9" hidden="1" x14ac:dyDescent="0.25">
      <c r="A101" s="89">
        <v>97</v>
      </c>
      <c r="B101" s="99">
        <v>97</v>
      </c>
      <c r="C101" s="86">
        <v>43194</v>
      </c>
      <c r="D101" s="36">
        <v>8956018880</v>
      </c>
      <c r="E101" s="37" t="s">
        <v>123</v>
      </c>
      <c r="F101" s="38">
        <v>155680</v>
      </c>
      <c r="G101" s="37" t="s">
        <v>9</v>
      </c>
      <c r="H101" s="37" t="s">
        <v>125</v>
      </c>
      <c r="I101" s="39" t="s">
        <v>15</v>
      </c>
    </row>
    <row r="102" spans="1:9" hidden="1" x14ac:dyDescent="0.25">
      <c r="A102" s="89">
        <v>98</v>
      </c>
      <c r="B102" s="99">
        <v>98</v>
      </c>
      <c r="C102" s="86">
        <v>43194</v>
      </c>
      <c r="D102" s="36">
        <v>8956018928</v>
      </c>
      <c r="E102" s="37" t="s">
        <v>123</v>
      </c>
      <c r="F102" s="38">
        <v>111200</v>
      </c>
      <c r="G102" s="37" t="s">
        <v>9</v>
      </c>
      <c r="H102" s="37" t="s">
        <v>125</v>
      </c>
      <c r="I102" s="39" t="s">
        <v>15</v>
      </c>
    </row>
    <row r="103" spans="1:9" hidden="1" x14ac:dyDescent="0.25">
      <c r="A103" s="89">
        <v>99</v>
      </c>
      <c r="B103" s="99">
        <v>99</v>
      </c>
      <c r="C103" s="86">
        <v>43194</v>
      </c>
      <c r="D103" s="36">
        <v>8956018976</v>
      </c>
      <c r="E103" s="37" t="s">
        <v>123</v>
      </c>
      <c r="F103" s="38">
        <v>161240</v>
      </c>
      <c r="G103" s="37" t="s">
        <v>9</v>
      </c>
      <c r="H103" s="37" t="s">
        <v>125</v>
      </c>
      <c r="I103" s="39" t="s">
        <v>15</v>
      </c>
    </row>
    <row r="104" spans="1:9" hidden="1" x14ac:dyDescent="0.25">
      <c r="A104" s="89">
        <v>100</v>
      </c>
      <c r="B104" s="99">
        <v>100</v>
      </c>
      <c r="C104" s="86">
        <v>43202</v>
      </c>
      <c r="D104" s="36">
        <v>8956019814</v>
      </c>
      <c r="E104" s="37" t="s">
        <v>123</v>
      </c>
      <c r="F104" s="38">
        <v>161240</v>
      </c>
      <c r="G104" s="37" t="s">
        <v>9</v>
      </c>
      <c r="H104" s="37" t="s">
        <v>125</v>
      </c>
      <c r="I104" s="39" t="s">
        <v>15</v>
      </c>
    </row>
    <row r="105" spans="1:9" hidden="1" x14ac:dyDescent="0.25">
      <c r="A105" s="89">
        <v>101</v>
      </c>
      <c r="B105" s="99">
        <v>101</v>
      </c>
      <c r="C105" s="86">
        <v>43182</v>
      </c>
      <c r="D105" s="36">
        <v>8956017653</v>
      </c>
      <c r="E105" s="37" t="s">
        <v>123</v>
      </c>
      <c r="F105" s="38">
        <v>155680</v>
      </c>
      <c r="G105" s="37" t="s">
        <v>9</v>
      </c>
      <c r="H105" s="37" t="s">
        <v>81</v>
      </c>
      <c r="I105" s="39" t="s">
        <v>15</v>
      </c>
    </row>
    <row r="106" spans="1:9" hidden="1" x14ac:dyDescent="0.25">
      <c r="A106" s="89">
        <v>102</v>
      </c>
      <c r="B106" s="99">
        <v>102</v>
      </c>
      <c r="C106" s="86">
        <v>43297</v>
      </c>
      <c r="D106" s="36">
        <v>8622014536</v>
      </c>
      <c r="E106" s="37" t="s">
        <v>123</v>
      </c>
      <c r="F106" s="38">
        <v>173400</v>
      </c>
      <c r="G106" s="37" t="s">
        <v>9</v>
      </c>
      <c r="H106" s="37" t="s">
        <v>81</v>
      </c>
      <c r="I106" s="39" t="s">
        <v>15</v>
      </c>
    </row>
    <row r="107" spans="1:9" hidden="1" x14ac:dyDescent="0.25">
      <c r="A107" s="89">
        <v>103</v>
      </c>
      <c r="B107" s="99">
        <v>103</v>
      </c>
      <c r="C107" s="86">
        <v>43297</v>
      </c>
      <c r="D107" s="36">
        <v>8622014541</v>
      </c>
      <c r="E107" s="37" t="s">
        <v>123</v>
      </c>
      <c r="F107" s="38">
        <v>115600</v>
      </c>
      <c r="G107" s="37" t="s">
        <v>9</v>
      </c>
      <c r="H107" s="37" t="s">
        <v>81</v>
      </c>
      <c r="I107" s="39" t="s">
        <v>15</v>
      </c>
    </row>
    <row r="108" spans="1:9" hidden="1" x14ac:dyDescent="0.25">
      <c r="A108" s="89">
        <v>104</v>
      </c>
      <c r="B108" s="99">
        <v>104</v>
      </c>
      <c r="C108" s="86">
        <v>43305</v>
      </c>
      <c r="D108" s="36">
        <v>8622014850</v>
      </c>
      <c r="E108" s="37" t="s">
        <v>123</v>
      </c>
      <c r="F108" s="38">
        <v>115600</v>
      </c>
      <c r="G108" s="37" t="s">
        <v>9</v>
      </c>
      <c r="H108" s="37" t="s">
        <v>81</v>
      </c>
      <c r="I108" s="39" t="s">
        <v>15</v>
      </c>
    </row>
    <row r="109" spans="1:9" hidden="1" x14ac:dyDescent="0.25">
      <c r="A109" s="89">
        <v>105</v>
      </c>
      <c r="B109" s="99">
        <v>105</v>
      </c>
      <c r="C109" s="86">
        <v>43305</v>
      </c>
      <c r="D109" s="36">
        <v>8622014858</v>
      </c>
      <c r="E109" s="37" t="s">
        <v>123</v>
      </c>
      <c r="F109" s="38">
        <v>86700</v>
      </c>
      <c r="G109" s="37" t="s">
        <v>9</v>
      </c>
      <c r="H109" s="37" t="s">
        <v>81</v>
      </c>
      <c r="I109" s="39" t="s">
        <v>15</v>
      </c>
    </row>
    <row r="110" spans="1:9" hidden="1" x14ac:dyDescent="0.25">
      <c r="A110" s="89">
        <v>106</v>
      </c>
      <c r="B110" s="99">
        <v>106</v>
      </c>
      <c r="C110" s="86">
        <v>43305</v>
      </c>
      <c r="D110" s="36">
        <v>8622014853</v>
      </c>
      <c r="E110" s="37" t="s">
        <v>123</v>
      </c>
      <c r="F110" s="38">
        <v>115600</v>
      </c>
      <c r="G110" s="37" t="s">
        <v>9</v>
      </c>
      <c r="H110" s="37" t="s">
        <v>81</v>
      </c>
      <c r="I110" s="39" t="s">
        <v>15</v>
      </c>
    </row>
    <row r="111" spans="1:9" hidden="1" x14ac:dyDescent="0.25">
      <c r="A111" s="89">
        <v>107</v>
      </c>
      <c r="B111" s="99">
        <v>107</v>
      </c>
      <c r="C111" s="86">
        <v>43297</v>
      </c>
      <c r="D111" s="36">
        <v>8622014540</v>
      </c>
      <c r="E111" s="37" t="s">
        <v>123</v>
      </c>
      <c r="F111" s="38">
        <v>115600</v>
      </c>
      <c r="G111" s="37" t="s">
        <v>9</v>
      </c>
      <c r="H111" s="37" t="s">
        <v>81</v>
      </c>
      <c r="I111" s="39" t="s">
        <v>15</v>
      </c>
    </row>
    <row r="112" spans="1:9" hidden="1" x14ac:dyDescent="0.25">
      <c r="A112" s="89">
        <v>108</v>
      </c>
      <c r="B112" s="99">
        <v>108</v>
      </c>
      <c r="C112" s="86">
        <v>43305</v>
      </c>
      <c r="D112" s="36">
        <v>8622014859</v>
      </c>
      <c r="E112" s="37" t="s">
        <v>123</v>
      </c>
      <c r="F112" s="38">
        <v>115600</v>
      </c>
      <c r="G112" s="37" t="s">
        <v>9</v>
      </c>
      <c r="H112" s="37" t="s">
        <v>81</v>
      </c>
      <c r="I112" s="39" t="s">
        <v>15</v>
      </c>
    </row>
    <row r="113" spans="1:9" hidden="1" x14ac:dyDescent="0.25">
      <c r="A113" s="89">
        <v>109</v>
      </c>
      <c r="B113" s="99">
        <v>109</v>
      </c>
      <c r="C113" s="86">
        <v>43305</v>
      </c>
      <c r="D113" s="36">
        <v>8622014860</v>
      </c>
      <c r="E113" s="37" t="s">
        <v>123</v>
      </c>
      <c r="F113" s="38">
        <v>115600</v>
      </c>
      <c r="G113" s="37" t="s">
        <v>9</v>
      </c>
      <c r="H113" s="37" t="s">
        <v>81</v>
      </c>
      <c r="I113" s="39" t="s">
        <v>15</v>
      </c>
    </row>
    <row r="114" spans="1:9" hidden="1" x14ac:dyDescent="0.25">
      <c r="A114" s="89">
        <v>110</v>
      </c>
      <c r="B114" s="99">
        <v>110</v>
      </c>
      <c r="C114" s="86">
        <v>43305</v>
      </c>
      <c r="D114" s="36">
        <v>8622014847</v>
      </c>
      <c r="E114" s="37" t="s">
        <v>123</v>
      </c>
      <c r="F114" s="38">
        <v>144500</v>
      </c>
      <c r="G114" s="37" t="s">
        <v>9</v>
      </c>
      <c r="H114" s="37" t="s">
        <v>81</v>
      </c>
      <c r="I114" s="39" t="s">
        <v>15</v>
      </c>
    </row>
    <row r="115" spans="1:9" hidden="1" x14ac:dyDescent="0.25">
      <c r="A115" s="89">
        <v>111</v>
      </c>
      <c r="B115" s="99">
        <v>111</v>
      </c>
      <c r="C115" s="86">
        <v>43305</v>
      </c>
      <c r="D115" s="36">
        <v>8622014853</v>
      </c>
      <c r="E115" s="37" t="s">
        <v>123</v>
      </c>
      <c r="F115" s="38">
        <v>115600</v>
      </c>
      <c r="G115" s="37" t="s">
        <v>9</v>
      </c>
      <c r="H115" s="37" t="s">
        <v>81</v>
      </c>
      <c r="I115" s="39" t="s">
        <v>15</v>
      </c>
    </row>
    <row r="116" spans="1:9" hidden="1" x14ac:dyDescent="0.25">
      <c r="A116" s="89">
        <v>112</v>
      </c>
      <c r="B116" s="99">
        <v>112</v>
      </c>
      <c r="C116" s="86">
        <v>43305</v>
      </c>
      <c r="D116" s="36">
        <v>8622014856</v>
      </c>
      <c r="E116" s="37" t="s">
        <v>123</v>
      </c>
      <c r="F116" s="38">
        <v>86700</v>
      </c>
      <c r="G116" s="37" t="s">
        <v>9</v>
      </c>
      <c r="H116" s="37" t="s">
        <v>81</v>
      </c>
      <c r="I116" s="39" t="s">
        <v>15</v>
      </c>
    </row>
    <row r="117" spans="1:9" hidden="1" x14ac:dyDescent="0.25">
      <c r="A117" s="89">
        <v>113</v>
      </c>
      <c r="B117" s="99">
        <v>113</v>
      </c>
      <c r="C117" s="86">
        <v>43305</v>
      </c>
      <c r="D117" s="36">
        <v>8622014844</v>
      </c>
      <c r="E117" s="37" t="s">
        <v>123</v>
      </c>
      <c r="F117" s="38">
        <v>144500</v>
      </c>
      <c r="G117" s="37" t="s">
        <v>9</v>
      </c>
      <c r="H117" s="37" t="s">
        <v>81</v>
      </c>
      <c r="I117" s="39" t="s">
        <v>15</v>
      </c>
    </row>
    <row r="118" spans="1:9" hidden="1" x14ac:dyDescent="0.25">
      <c r="A118" s="89">
        <v>114</v>
      </c>
      <c r="B118" s="99">
        <v>114</v>
      </c>
      <c r="C118" s="86">
        <v>43305</v>
      </c>
      <c r="D118" s="36">
        <v>8622014843</v>
      </c>
      <c r="E118" s="37" t="s">
        <v>123</v>
      </c>
      <c r="F118" s="38">
        <v>144500</v>
      </c>
      <c r="G118" s="37" t="s">
        <v>9</v>
      </c>
      <c r="H118" s="37" t="s">
        <v>81</v>
      </c>
      <c r="I118" s="39" t="s">
        <v>15</v>
      </c>
    </row>
    <row r="119" spans="1:9" hidden="1" x14ac:dyDescent="0.25">
      <c r="A119" s="89">
        <v>115</v>
      </c>
      <c r="B119" s="99">
        <v>115</v>
      </c>
      <c r="C119" s="86">
        <v>43305</v>
      </c>
      <c r="D119" s="36">
        <v>8622014849</v>
      </c>
      <c r="E119" s="37" t="s">
        <v>123</v>
      </c>
      <c r="F119" s="38">
        <v>115600</v>
      </c>
      <c r="G119" s="37" t="s">
        <v>9</v>
      </c>
      <c r="H119" s="37" t="s">
        <v>81</v>
      </c>
      <c r="I119" s="39" t="s">
        <v>15</v>
      </c>
    </row>
    <row r="120" spans="1:9" hidden="1" x14ac:dyDescent="0.25">
      <c r="A120" s="89">
        <v>116</v>
      </c>
      <c r="B120" s="99">
        <v>116</v>
      </c>
      <c r="C120" s="86">
        <v>43305</v>
      </c>
      <c r="D120" s="36">
        <v>8622014842</v>
      </c>
      <c r="E120" s="37" t="s">
        <v>123</v>
      </c>
      <c r="F120" s="38">
        <v>173400</v>
      </c>
      <c r="G120" s="37" t="s">
        <v>9</v>
      </c>
      <c r="H120" s="37" t="s">
        <v>81</v>
      </c>
      <c r="I120" s="39" t="s">
        <v>15</v>
      </c>
    </row>
    <row r="121" spans="1:9" hidden="1" x14ac:dyDescent="0.25">
      <c r="A121" s="89">
        <v>117</v>
      </c>
      <c r="B121" s="99">
        <v>117</v>
      </c>
      <c r="C121" s="86">
        <v>43305</v>
      </c>
      <c r="D121" s="36">
        <v>8622014851</v>
      </c>
      <c r="E121" s="37" t="s">
        <v>123</v>
      </c>
      <c r="F121" s="38">
        <v>115600</v>
      </c>
      <c r="G121" s="37" t="s">
        <v>9</v>
      </c>
      <c r="H121" s="37" t="s">
        <v>81</v>
      </c>
      <c r="I121" s="39" t="s">
        <v>15</v>
      </c>
    </row>
    <row r="122" spans="1:9" hidden="1" x14ac:dyDescent="0.25">
      <c r="A122" s="89">
        <v>118</v>
      </c>
      <c r="B122" s="99">
        <v>118</v>
      </c>
      <c r="C122" s="86">
        <v>43305</v>
      </c>
      <c r="D122" s="36">
        <v>8622014852</v>
      </c>
      <c r="E122" s="37" t="s">
        <v>123</v>
      </c>
      <c r="F122" s="38">
        <v>115600</v>
      </c>
      <c r="G122" s="37" t="s">
        <v>9</v>
      </c>
      <c r="H122" s="37" t="s">
        <v>81</v>
      </c>
      <c r="I122" s="39" t="s">
        <v>15</v>
      </c>
    </row>
    <row r="123" spans="1:9" hidden="1" x14ac:dyDescent="0.25">
      <c r="A123" s="89">
        <v>119</v>
      </c>
      <c r="B123" s="99">
        <v>119</v>
      </c>
      <c r="C123" s="86">
        <v>43305</v>
      </c>
      <c r="D123" s="36">
        <v>8622014854</v>
      </c>
      <c r="E123" s="37" t="s">
        <v>123</v>
      </c>
      <c r="F123" s="38">
        <v>115600</v>
      </c>
      <c r="G123" s="37" t="s">
        <v>9</v>
      </c>
      <c r="H123" s="37" t="s">
        <v>81</v>
      </c>
      <c r="I123" s="39" t="s">
        <v>15</v>
      </c>
    </row>
    <row r="124" spans="1:9" hidden="1" x14ac:dyDescent="0.25">
      <c r="A124" s="89">
        <v>120</v>
      </c>
      <c r="B124" s="99">
        <v>120</v>
      </c>
      <c r="C124" s="86">
        <v>43305</v>
      </c>
      <c r="D124" s="36">
        <v>8622014539</v>
      </c>
      <c r="E124" s="37" t="s">
        <v>123</v>
      </c>
      <c r="F124" s="38">
        <v>144500</v>
      </c>
      <c r="G124" s="37" t="s">
        <v>9</v>
      </c>
      <c r="H124" s="37" t="s">
        <v>81</v>
      </c>
      <c r="I124" s="39" t="s">
        <v>15</v>
      </c>
    </row>
    <row r="125" spans="1:9" hidden="1" x14ac:dyDescent="0.25">
      <c r="A125" s="89">
        <v>121</v>
      </c>
      <c r="B125" s="99">
        <v>121</v>
      </c>
      <c r="C125" s="86">
        <v>43305</v>
      </c>
      <c r="D125" s="36">
        <v>8622014846</v>
      </c>
      <c r="E125" s="37" t="s">
        <v>123</v>
      </c>
      <c r="F125" s="38">
        <v>115600</v>
      </c>
      <c r="G125" s="37" t="s">
        <v>9</v>
      </c>
      <c r="H125" s="37" t="s">
        <v>81</v>
      </c>
      <c r="I125" s="39" t="s">
        <v>15</v>
      </c>
    </row>
    <row r="126" spans="1:9" hidden="1" x14ac:dyDescent="0.25">
      <c r="A126" s="89">
        <v>122</v>
      </c>
      <c r="B126" s="99">
        <v>122</v>
      </c>
      <c r="C126" s="86">
        <v>43305</v>
      </c>
      <c r="D126" s="36">
        <v>8622014857</v>
      </c>
      <c r="E126" s="37" t="s">
        <v>123</v>
      </c>
      <c r="F126" s="38">
        <v>115600</v>
      </c>
      <c r="G126" s="37" t="s">
        <v>9</v>
      </c>
      <c r="H126" s="37" t="s">
        <v>81</v>
      </c>
      <c r="I126" s="39" t="s">
        <v>15</v>
      </c>
    </row>
    <row r="127" spans="1:9" hidden="1" x14ac:dyDescent="0.25">
      <c r="A127" s="89">
        <v>123</v>
      </c>
      <c r="B127" s="99">
        <v>123</v>
      </c>
      <c r="C127" s="86">
        <v>43305</v>
      </c>
      <c r="D127" s="36">
        <v>8622014845</v>
      </c>
      <c r="E127" s="37" t="s">
        <v>123</v>
      </c>
      <c r="F127" s="38">
        <v>115600</v>
      </c>
      <c r="G127" s="37" t="s">
        <v>9</v>
      </c>
      <c r="H127" s="37" t="s">
        <v>81</v>
      </c>
      <c r="I127" s="39" t="s">
        <v>15</v>
      </c>
    </row>
    <row r="128" spans="1:9" hidden="1" x14ac:dyDescent="0.25">
      <c r="A128" s="89">
        <v>124</v>
      </c>
      <c r="B128" s="99">
        <v>124</v>
      </c>
      <c r="C128" s="86">
        <v>43305</v>
      </c>
      <c r="D128" s="36">
        <v>8622014848</v>
      </c>
      <c r="E128" s="37" t="s">
        <v>123</v>
      </c>
      <c r="F128" s="38">
        <v>173400</v>
      </c>
      <c r="G128" s="37" t="s">
        <v>9</v>
      </c>
      <c r="H128" s="37" t="s">
        <v>81</v>
      </c>
      <c r="I128" s="39" t="s">
        <v>15</v>
      </c>
    </row>
    <row r="129" spans="1:9" hidden="1" x14ac:dyDescent="0.25">
      <c r="A129" s="89">
        <v>125</v>
      </c>
      <c r="B129" s="99">
        <v>125</v>
      </c>
      <c r="C129" s="86">
        <v>44167</v>
      </c>
      <c r="D129" s="36">
        <v>28</v>
      </c>
      <c r="E129" s="37" t="s">
        <v>126</v>
      </c>
      <c r="F129" s="38">
        <v>7080</v>
      </c>
      <c r="G129" s="37" t="s">
        <v>9</v>
      </c>
      <c r="H129" s="37" t="s">
        <v>127</v>
      </c>
      <c r="I129" s="39" t="s">
        <v>128</v>
      </c>
    </row>
    <row r="130" spans="1:9" hidden="1" x14ac:dyDescent="0.25">
      <c r="A130" s="89">
        <v>126</v>
      </c>
      <c r="B130" s="99">
        <v>126</v>
      </c>
      <c r="C130" s="86">
        <v>44177</v>
      </c>
      <c r="D130" s="36">
        <v>33</v>
      </c>
      <c r="E130" s="37" t="s">
        <v>126</v>
      </c>
      <c r="F130" s="38">
        <v>14160</v>
      </c>
      <c r="G130" s="37" t="s">
        <v>9</v>
      </c>
      <c r="H130" s="37" t="s">
        <v>127</v>
      </c>
      <c r="I130" s="39" t="s">
        <v>128</v>
      </c>
    </row>
    <row r="131" spans="1:9" hidden="1" x14ac:dyDescent="0.25">
      <c r="A131" s="89">
        <v>127</v>
      </c>
      <c r="B131" s="99">
        <v>127</v>
      </c>
      <c r="C131" s="86">
        <v>43390</v>
      </c>
      <c r="D131" s="36" t="s">
        <v>129</v>
      </c>
      <c r="E131" s="37" t="s">
        <v>130</v>
      </c>
      <c r="F131" s="38">
        <v>886014</v>
      </c>
      <c r="G131" s="37" t="s">
        <v>9</v>
      </c>
      <c r="H131" s="37" t="s">
        <v>131</v>
      </c>
      <c r="I131" s="39" t="s">
        <v>15</v>
      </c>
    </row>
    <row r="132" spans="1:9" hidden="1" x14ac:dyDescent="0.25">
      <c r="A132" s="89">
        <v>128</v>
      </c>
      <c r="B132" s="99">
        <v>128</v>
      </c>
      <c r="C132" s="86">
        <v>43504</v>
      </c>
      <c r="D132" s="36" t="s">
        <v>132</v>
      </c>
      <c r="E132" s="37" t="s">
        <v>130</v>
      </c>
      <c r="F132" s="38">
        <v>886013</v>
      </c>
      <c r="G132" s="37" t="s">
        <v>9</v>
      </c>
      <c r="H132" s="37" t="s">
        <v>133</v>
      </c>
      <c r="I132" s="39" t="s">
        <v>15</v>
      </c>
    </row>
    <row r="133" spans="1:9" x14ac:dyDescent="0.25">
      <c r="A133" s="89">
        <v>129</v>
      </c>
      <c r="B133" s="99">
        <v>129</v>
      </c>
      <c r="C133" s="86">
        <v>43312</v>
      </c>
      <c r="D133" s="36" t="s">
        <v>134</v>
      </c>
      <c r="E133" s="37" t="s">
        <v>135</v>
      </c>
      <c r="F133" s="38">
        <v>15000</v>
      </c>
      <c r="G133" s="37" t="s">
        <v>23</v>
      </c>
      <c r="H133" s="37" t="s">
        <v>136</v>
      </c>
      <c r="I133" s="39" t="s">
        <v>49</v>
      </c>
    </row>
    <row r="134" spans="1:9" x14ac:dyDescent="0.25">
      <c r="A134" s="89">
        <v>130</v>
      </c>
      <c r="B134" s="99">
        <v>130</v>
      </c>
      <c r="C134" s="86">
        <v>43308</v>
      </c>
      <c r="D134" s="36" t="s">
        <v>137</v>
      </c>
      <c r="E134" s="37" t="s">
        <v>135</v>
      </c>
      <c r="F134" s="38">
        <f>41675+12000</f>
        <v>53675</v>
      </c>
      <c r="G134" s="37" t="s">
        <v>23</v>
      </c>
      <c r="H134" s="37" t="s">
        <v>138</v>
      </c>
      <c r="I134" s="39" t="s">
        <v>49</v>
      </c>
    </row>
    <row r="135" spans="1:9" x14ac:dyDescent="0.25">
      <c r="A135" s="89">
        <v>131</v>
      </c>
      <c r="B135" s="99">
        <v>131</v>
      </c>
      <c r="C135" s="86">
        <v>43307</v>
      </c>
      <c r="D135" s="36">
        <v>194</v>
      </c>
      <c r="E135" s="37" t="s">
        <v>139</v>
      </c>
      <c r="F135" s="38">
        <v>48000</v>
      </c>
      <c r="G135" s="37" t="s">
        <v>23</v>
      </c>
      <c r="H135" s="37" t="s">
        <v>140</v>
      </c>
      <c r="I135" s="39" t="s">
        <v>49</v>
      </c>
    </row>
    <row r="136" spans="1:9" x14ac:dyDescent="0.25">
      <c r="A136" s="89">
        <v>132</v>
      </c>
      <c r="B136" s="99">
        <v>132</v>
      </c>
      <c r="C136" s="86">
        <v>43321</v>
      </c>
      <c r="D136" s="36" t="s">
        <v>141</v>
      </c>
      <c r="E136" s="37" t="s">
        <v>142</v>
      </c>
      <c r="F136" s="38">
        <v>17200</v>
      </c>
      <c r="G136" s="37" t="s">
        <v>23</v>
      </c>
      <c r="H136" s="37" t="s">
        <v>136</v>
      </c>
      <c r="I136" s="39" t="s">
        <v>49</v>
      </c>
    </row>
    <row r="137" spans="1:9" hidden="1" x14ac:dyDescent="0.25">
      <c r="A137" s="89">
        <v>133</v>
      </c>
      <c r="B137" s="99">
        <v>133</v>
      </c>
      <c r="C137" s="86">
        <v>43519</v>
      </c>
      <c r="D137" s="36">
        <v>1226</v>
      </c>
      <c r="E137" s="37" t="s">
        <v>143</v>
      </c>
      <c r="F137" s="38">
        <v>112747.21</v>
      </c>
      <c r="G137" s="37" t="s">
        <v>9</v>
      </c>
      <c r="H137" s="37" t="s">
        <v>144</v>
      </c>
      <c r="I137" s="39" t="s">
        <v>21</v>
      </c>
    </row>
    <row r="138" spans="1:9" hidden="1" x14ac:dyDescent="0.25">
      <c r="A138" s="89">
        <v>134</v>
      </c>
      <c r="B138" s="99">
        <v>134</v>
      </c>
      <c r="C138" s="86">
        <v>42965</v>
      </c>
      <c r="D138" s="36">
        <v>323</v>
      </c>
      <c r="E138" s="37" t="s">
        <v>145</v>
      </c>
      <c r="F138" s="38">
        <v>76250</v>
      </c>
      <c r="G138" s="37" t="s">
        <v>9</v>
      </c>
      <c r="H138" s="37" t="s">
        <v>81</v>
      </c>
      <c r="I138" s="39" t="s">
        <v>15</v>
      </c>
    </row>
    <row r="139" spans="1:9" hidden="1" x14ac:dyDescent="0.25">
      <c r="A139" s="89">
        <v>135</v>
      </c>
      <c r="B139" s="99">
        <v>135</v>
      </c>
      <c r="C139" s="86">
        <v>42959</v>
      </c>
      <c r="D139" s="36">
        <v>308</v>
      </c>
      <c r="E139" s="37" t="s">
        <v>145</v>
      </c>
      <c r="F139" s="38">
        <v>30499.999999999996</v>
      </c>
      <c r="G139" s="37" t="s">
        <v>9</v>
      </c>
      <c r="H139" s="37" t="s">
        <v>81</v>
      </c>
      <c r="I139" s="39" t="s">
        <v>15</v>
      </c>
    </row>
    <row r="140" spans="1:9" hidden="1" x14ac:dyDescent="0.25">
      <c r="A140" s="89">
        <v>136</v>
      </c>
      <c r="B140" s="99">
        <v>136</v>
      </c>
      <c r="C140" s="86">
        <v>42970</v>
      </c>
      <c r="D140" s="36">
        <v>349</v>
      </c>
      <c r="E140" s="37" t="s">
        <v>145</v>
      </c>
      <c r="F140" s="38">
        <v>60000</v>
      </c>
      <c r="G140" s="37" t="s">
        <v>9</v>
      </c>
      <c r="H140" s="37" t="s">
        <v>81</v>
      </c>
      <c r="I140" s="39" t="s">
        <v>15</v>
      </c>
    </row>
    <row r="141" spans="1:9" hidden="1" x14ac:dyDescent="0.25">
      <c r="A141" s="89">
        <v>137</v>
      </c>
      <c r="B141" s="99">
        <v>137</v>
      </c>
      <c r="C141" s="86">
        <v>42983</v>
      </c>
      <c r="D141" s="36">
        <v>457</v>
      </c>
      <c r="E141" s="37" t="s">
        <v>145</v>
      </c>
      <c r="F141" s="38">
        <v>18000</v>
      </c>
      <c r="G141" s="37" t="s">
        <v>9</v>
      </c>
      <c r="H141" s="37" t="s">
        <v>81</v>
      </c>
      <c r="I141" s="39" t="s">
        <v>15</v>
      </c>
    </row>
    <row r="142" spans="1:9" hidden="1" x14ac:dyDescent="0.25">
      <c r="A142" s="89">
        <v>138</v>
      </c>
      <c r="B142" s="99">
        <v>138</v>
      </c>
      <c r="C142" s="86">
        <v>44296</v>
      </c>
      <c r="D142" s="36">
        <v>11</v>
      </c>
      <c r="E142" s="37" t="s">
        <v>146</v>
      </c>
      <c r="F142" s="38">
        <v>14210.17</v>
      </c>
      <c r="G142" s="37" t="s">
        <v>9</v>
      </c>
      <c r="H142" s="37" t="s">
        <v>147</v>
      </c>
      <c r="I142" s="39" t="s">
        <v>21</v>
      </c>
    </row>
    <row r="143" spans="1:9" hidden="1" x14ac:dyDescent="0.25">
      <c r="A143" s="89">
        <v>139</v>
      </c>
      <c r="B143" s="99">
        <v>139</v>
      </c>
      <c r="C143" s="86">
        <v>43273</v>
      </c>
      <c r="D143" s="36">
        <v>2456</v>
      </c>
      <c r="E143" s="37" t="s">
        <v>148</v>
      </c>
      <c r="F143" s="38">
        <v>14125.38</v>
      </c>
      <c r="G143" s="37" t="s">
        <v>9</v>
      </c>
      <c r="H143" s="37" t="s">
        <v>149</v>
      </c>
      <c r="I143" s="39" t="s">
        <v>15</v>
      </c>
    </row>
    <row r="144" spans="1:9" hidden="1" x14ac:dyDescent="0.25">
      <c r="A144" s="89">
        <v>140</v>
      </c>
      <c r="B144" s="99">
        <v>140</v>
      </c>
      <c r="C144" s="86">
        <v>43449</v>
      </c>
      <c r="D144" s="36">
        <v>7297</v>
      </c>
      <c r="E144" s="37" t="s">
        <v>148</v>
      </c>
      <c r="F144" s="38">
        <v>12236.8</v>
      </c>
      <c r="G144" s="37" t="s">
        <v>9</v>
      </c>
      <c r="H144" s="37" t="s">
        <v>150</v>
      </c>
      <c r="I144" s="39" t="s">
        <v>15</v>
      </c>
    </row>
    <row r="145" spans="1:9" hidden="1" x14ac:dyDescent="0.25">
      <c r="A145" s="89">
        <v>141</v>
      </c>
      <c r="B145" s="99">
        <v>141</v>
      </c>
      <c r="C145" s="86">
        <v>43645</v>
      </c>
      <c r="D145" s="36">
        <v>2601</v>
      </c>
      <c r="E145" s="37" t="s">
        <v>148</v>
      </c>
      <c r="F145" s="38">
        <v>234015.2</v>
      </c>
      <c r="G145" s="37" t="s">
        <v>9</v>
      </c>
      <c r="H145" s="37" t="s">
        <v>151</v>
      </c>
      <c r="I145" s="39" t="s">
        <v>15</v>
      </c>
    </row>
    <row r="146" spans="1:9" hidden="1" x14ac:dyDescent="0.25">
      <c r="A146" s="89">
        <v>142</v>
      </c>
      <c r="B146" s="99">
        <v>142</v>
      </c>
      <c r="C146" s="86">
        <v>43676</v>
      </c>
      <c r="D146" s="36">
        <v>3392</v>
      </c>
      <c r="E146" s="37" t="s">
        <v>148</v>
      </c>
      <c r="F146" s="38">
        <v>809706</v>
      </c>
      <c r="G146" s="37" t="s">
        <v>9</v>
      </c>
      <c r="H146" s="37" t="s">
        <v>151</v>
      </c>
      <c r="I146" s="39" t="s">
        <v>15</v>
      </c>
    </row>
    <row r="147" spans="1:9" hidden="1" x14ac:dyDescent="0.25">
      <c r="A147" s="89">
        <v>143</v>
      </c>
      <c r="B147" s="99">
        <v>143</v>
      </c>
      <c r="C147" s="86">
        <v>43712</v>
      </c>
      <c r="D147" s="36">
        <v>4267</v>
      </c>
      <c r="E147" s="37" t="s">
        <v>148</v>
      </c>
      <c r="F147" s="38">
        <v>237391.99999999997</v>
      </c>
      <c r="G147" s="37" t="s">
        <v>9</v>
      </c>
      <c r="H147" s="37" t="s">
        <v>151</v>
      </c>
      <c r="I147" s="39" t="s">
        <v>15</v>
      </c>
    </row>
    <row r="148" spans="1:9" hidden="1" x14ac:dyDescent="0.25">
      <c r="A148" s="89">
        <v>144</v>
      </c>
      <c r="B148" s="99">
        <v>144</v>
      </c>
      <c r="C148" s="86">
        <v>43120</v>
      </c>
      <c r="D148" s="36">
        <v>2585</v>
      </c>
      <c r="E148" s="37" t="s">
        <v>152</v>
      </c>
      <c r="F148" s="38">
        <v>53658</v>
      </c>
      <c r="G148" s="37" t="s">
        <v>9</v>
      </c>
      <c r="H148" s="37" t="s">
        <v>153</v>
      </c>
      <c r="I148" s="39" t="s">
        <v>15</v>
      </c>
    </row>
    <row r="149" spans="1:9" hidden="1" x14ac:dyDescent="0.25">
      <c r="A149" s="89">
        <v>145</v>
      </c>
      <c r="B149" s="99">
        <v>145</v>
      </c>
      <c r="C149" s="86">
        <v>43127</v>
      </c>
      <c r="D149" s="36">
        <v>2662</v>
      </c>
      <c r="E149" s="37" t="s">
        <v>152</v>
      </c>
      <c r="F149" s="38">
        <v>87357.62</v>
      </c>
      <c r="G149" s="37" t="s">
        <v>9</v>
      </c>
      <c r="H149" s="37" t="s">
        <v>153</v>
      </c>
      <c r="I149" s="39" t="s">
        <v>15</v>
      </c>
    </row>
    <row r="150" spans="1:9" hidden="1" x14ac:dyDescent="0.25">
      <c r="A150" s="89">
        <v>146</v>
      </c>
      <c r="B150" s="99">
        <v>146</v>
      </c>
      <c r="C150" s="86">
        <v>43117</v>
      </c>
      <c r="D150" s="36">
        <v>2538</v>
      </c>
      <c r="E150" s="37" t="s">
        <v>152</v>
      </c>
      <c r="F150" s="38">
        <v>26997</v>
      </c>
      <c r="G150" s="37" t="s">
        <v>9</v>
      </c>
      <c r="H150" s="37" t="s">
        <v>153</v>
      </c>
      <c r="I150" s="39" t="s">
        <v>15</v>
      </c>
    </row>
    <row r="151" spans="1:9" hidden="1" x14ac:dyDescent="0.25">
      <c r="A151" s="89">
        <v>147</v>
      </c>
      <c r="B151" s="99">
        <v>147</v>
      </c>
      <c r="C151" s="86">
        <v>43147</v>
      </c>
      <c r="D151" s="36">
        <v>2922</v>
      </c>
      <c r="E151" s="37" t="s">
        <v>152</v>
      </c>
      <c r="F151" s="38">
        <f>139860+400.2</f>
        <v>140260.20000000001</v>
      </c>
      <c r="G151" s="37" t="s">
        <v>9</v>
      </c>
      <c r="H151" s="37" t="s">
        <v>153</v>
      </c>
      <c r="I151" s="39" t="s">
        <v>15</v>
      </c>
    </row>
    <row r="152" spans="1:9" hidden="1" x14ac:dyDescent="0.25">
      <c r="A152" s="89">
        <v>148</v>
      </c>
      <c r="B152" s="99">
        <v>148</v>
      </c>
      <c r="C152" s="86">
        <v>43136</v>
      </c>
      <c r="D152" s="36">
        <v>2765</v>
      </c>
      <c r="E152" s="37" t="s">
        <v>152</v>
      </c>
      <c r="F152" s="38">
        <f>33300+150</f>
        <v>33450</v>
      </c>
      <c r="G152" s="37" t="s">
        <v>9</v>
      </c>
      <c r="H152" s="37" t="s">
        <v>153</v>
      </c>
      <c r="I152" s="39" t="s">
        <v>15</v>
      </c>
    </row>
    <row r="153" spans="1:9" hidden="1" x14ac:dyDescent="0.25">
      <c r="A153" s="89">
        <v>149</v>
      </c>
      <c r="B153" s="99">
        <v>149</v>
      </c>
      <c r="C153" s="86">
        <v>43165</v>
      </c>
      <c r="D153" s="36">
        <v>3150</v>
      </c>
      <c r="E153" s="37" t="s">
        <v>152</v>
      </c>
      <c r="F153" s="38">
        <v>847.46</v>
      </c>
      <c r="G153" s="37" t="s">
        <v>9</v>
      </c>
      <c r="H153" s="37" t="s">
        <v>154</v>
      </c>
      <c r="I153" s="39" t="s">
        <v>15</v>
      </c>
    </row>
    <row r="154" spans="1:9" hidden="1" x14ac:dyDescent="0.25">
      <c r="A154" s="89">
        <v>150</v>
      </c>
      <c r="B154" s="99">
        <v>150</v>
      </c>
      <c r="C154" s="86">
        <v>43484</v>
      </c>
      <c r="D154" s="36">
        <v>3819</v>
      </c>
      <c r="E154" s="37" t="s">
        <v>152</v>
      </c>
      <c r="F154" s="38">
        <f>16106.48+250+0.38</f>
        <v>16356.859999999999</v>
      </c>
      <c r="G154" s="37" t="s">
        <v>9</v>
      </c>
      <c r="H154" s="37" t="s">
        <v>155</v>
      </c>
      <c r="I154" s="39" t="s">
        <v>15</v>
      </c>
    </row>
    <row r="155" spans="1:9" hidden="1" x14ac:dyDescent="0.25">
      <c r="A155" s="89">
        <v>151</v>
      </c>
      <c r="B155" s="99">
        <v>151</v>
      </c>
      <c r="C155" s="86">
        <v>43496</v>
      </c>
      <c r="D155" s="36">
        <v>3965</v>
      </c>
      <c r="E155" s="37" t="s">
        <v>152</v>
      </c>
      <c r="F155" s="38">
        <f>225557.02+350-0.28</f>
        <v>225906.74</v>
      </c>
      <c r="G155" s="37" t="s">
        <v>9</v>
      </c>
      <c r="H155" s="37" t="s">
        <v>155</v>
      </c>
      <c r="I155" s="39" t="s">
        <v>15</v>
      </c>
    </row>
    <row r="156" spans="1:9" hidden="1" x14ac:dyDescent="0.25">
      <c r="A156" s="89">
        <v>152</v>
      </c>
      <c r="B156" s="99">
        <v>152</v>
      </c>
      <c r="C156" s="86">
        <v>43498</v>
      </c>
      <c r="D156" s="36">
        <v>3998</v>
      </c>
      <c r="E156" s="37" t="s">
        <v>152</v>
      </c>
      <c r="F156" s="38">
        <v>442034.99999999994</v>
      </c>
      <c r="G156" s="37" t="s">
        <v>9</v>
      </c>
      <c r="H156" s="37" t="s">
        <v>155</v>
      </c>
      <c r="I156" s="39" t="s">
        <v>15</v>
      </c>
    </row>
    <row r="157" spans="1:9" hidden="1" x14ac:dyDescent="0.25">
      <c r="A157" s="89">
        <v>153</v>
      </c>
      <c r="B157" s="99">
        <v>153</v>
      </c>
      <c r="C157" s="86">
        <v>43519</v>
      </c>
      <c r="D157" s="36">
        <v>4289</v>
      </c>
      <c r="E157" s="37" t="s">
        <v>152</v>
      </c>
      <c r="F157" s="38">
        <v>323640</v>
      </c>
      <c r="G157" s="37" t="s">
        <v>9</v>
      </c>
      <c r="H157" s="37" t="s">
        <v>156</v>
      </c>
      <c r="I157" s="39" t="s">
        <v>15</v>
      </c>
    </row>
    <row r="158" spans="1:9" hidden="1" x14ac:dyDescent="0.25">
      <c r="A158" s="89">
        <v>154</v>
      </c>
      <c r="B158" s="99">
        <v>154</v>
      </c>
      <c r="C158" s="86">
        <v>43508</v>
      </c>
      <c r="D158" s="36">
        <v>4131</v>
      </c>
      <c r="E158" s="37" t="s">
        <v>152</v>
      </c>
      <c r="F158" s="38">
        <v>587740</v>
      </c>
      <c r="G158" s="37" t="s">
        <v>9</v>
      </c>
      <c r="H158" s="37" t="s">
        <v>155</v>
      </c>
      <c r="I158" s="39" t="s">
        <v>15</v>
      </c>
    </row>
    <row r="159" spans="1:9" hidden="1" x14ac:dyDescent="0.25">
      <c r="A159" s="89">
        <v>155</v>
      </c>
      <c r="B159" s="99">
        <v>155</v>
      </c>
      <c r="C159" s="86">
        <v>43251</v>
      </c>
      <c r="D159" s="36">
        <v>970</v>
      </c>
      <c r="E159" s="37" t="s">
        <v>157</v>
      </c>
      <c r="F159" s="38">
        <v>76023</v>
      </c>
      <c r="G159" s="37" t="s">
        <v>9</v>
      </c>
      <c r="H159" s="37" t="s">
        <v>158</v>
      </c>
      <c r="I159" s="39" t="s">
        <v>64</v>
      </c>
    </row>
    <row r="160" spans="1:9" hidden="1" x14ac:dyDescent="0.25">
      <c r="A160" s="89">
        <v>156</v>
      </c>
      <c r="B160" s="99">
        <v>156</v>
      </c>
      <c r="C160" s="86">
        <v>43269</v>
      </c>
      <c r="D160" s="36">
        <v>1228</v>
      </c>
      <c r="E160" s="37" t="s">
        <v>157</v>
      </c>
      <c r="F160" s="38">
        <v>36894</v>
      </c>
      <c r="G160" s="37" t="s">
        <v>9</v>
      </c>
      <c r="H160" s="37" t="s">
        <v>58</v>
      </c>
      <c r="I160" s="39" t="s">
        <v>21</v>
      </c>
    </row>
    <row r="161" spans="1:13" hidden="1" x14ac:dyDescent="0.25">
      <c r="A161" s="89">
        <v>157</v>
      </c>
      <c r="B161" s="99">
        <v>157</v>
      </c>
      <c r="C161" s="86">
        <v>44263</v>
      </c>
      <c r="D161" s="36" t="s">
        <v>159</v>
      </c>
      <c r="E161" s="37" t="s">
        <v>19</v>
      </c>
      <c r="F161" s="38">
        <v>8100</v>
      </c>
      <c r="G161" s="37" t="s">
        <v>9</v>
      </c>
      <c r="H161" s="37" t="s">
        <v>160</v>
      </c>
      <c r="I161" s="39" t="s">
        <v>21</v>
      </c>
    </row>
    <row r="162" spans="1:13" hidden="1" x14ac:dyDescent="0.25">
      <c r="A162" s="89">
        <v>158</v>
      </c>
      <c r="B162" s="99">
        <v>158</v>
      </c>
      <c r="C162" s="86">
        <v>44636</v>
      </c>
      <c r="D162" s="36" t="s">
        <v>161</v>
      </c>
      <c r="E162" s="37" t="s">
        <v>19</v>
      </c>
      <c r="F162" s="38">
        <v>3169.64</v>
      </c>
      <c r="G162" s="37" t="s">
        <v>9</v>
      </c>
      <c r="H162" s="37" t="s">
        <v>162</v>
      </c>
      <c r="I162" s="39" t="s">
        <v>21</v>
      </c>
    </row>
    <row r="163" spans="1:13" hidden="1" x14ac:dyDescent="0.25">
      <c r="A163" s="89">
        <v>159</v>
      </c>
      <c r="B163" s="99">
        <v>159</v>
      </c>
      <c r="C163" s="86">
        <v>44603</v>
      </c>
      <c r="D163" s="36" t="s">
        <v>163</v>
      </c>
      <c r="E163" s="37" t="s">
        <v>19</v>
      </c>
      <c r="F163" s="38">
        <v>6796.66</v>
      </c>
      <c r="G163" s="37" t="s">
        <v>9</v>
      </c>
      <c r="H163" s="37" t="s">
        <v>39</v>
      </c>
      <c r="I163" s="39" t="s">
        <v>15</v>
      </c>
    </row>
    <row r="164" spans="1:13" hidden="1" x14ac:dyDescent="0.25">
      <c r="A164" s="89">
        <v>160</v>
      </c>
      <c r="B164" s="99">
        <v>160</v>
      </c>
      <c r="C164" s="86">
        <v>43535</v>
      </c>
      <c r="D164" s="36">
        <v>58</v>
      </c>
      <c r="E164" s="37" t="s">
        <v>164</v>
      </c>
      <c r="F164" s="38">
        <v>468519</v>
      </c>
      <c r="G164" s="37" t="s">
        <v>9</v>
      </c>
      <c r="H164" s="37" t="s">
        <v>165</v>
      </c>
      <c r="I164" s="39" t="s">
        <v>21</v>
      </c>
    </row>
    <row r="165" spans="1:13" hidden="1" x14ac:dyDescent="0.25">
      <c r="A165" s="89">
        <v>161</v>
      </c>
      <c r="B165" s="99">
        <v>161</v>
      </c>
      <c r="C165" s="86">
        <v>43562</v>
      </c>
      <c r="D165" s="36">
        <v>8</v>
      </c>
      <c r="E165" s="37" t="s">
        <v>164</v>
      </c>
      <c r="F165" s="38">
        <v>524606</v>
      </c>
      <c r="G165" s="37" t="s">
        <v>9</v>
      </c>
      <c r="H165" s="37"/>
      <c r="I165" s="39" t="s">
        <v>21</v>
      </c>
    </row>
    <row r="166" spans="1:13" hidden="1" x14ac:dyDescent="0.25">
      <c r="A166" s="89">
        <v>162</v>
      </c>
      <c r="B166" s="99">
        <v>162</v>
      </c>
      <c r="C166" s="86">
        <v>44118</v>
      </c>
      <c r="D166" s="36">
        <v>11</v>
      </c>
      <c r="E166" s="37" t="s">
        <v>164</v>
      </c>
      <c r="F166" s="38">
        <v>505480</v>
      </c>
      <c r="G166" s="37" t="s">
        <v>9</v>
      </c>
      <c r="H166" s="37" t="s">
        <v>166</v>
      </c>
      <c r="I166" s="39" t="s">
        <v>21</v>
      </c>
    </row>
    <row r="167" spans="1:13" hidden="1" x14ac:dyDescent="0.25">
      <c r="A167" s="89">
        <v>163</v>
      </c>
      <c r="B167" s="99">
        <v>163</v>
      </c>
      <c r="C167" s="86">
        <v>43530</v>
      </c>
      <c r="D167" s="36" t="s">
        <v>167</v>
      </c>
      <c r="E167" s="37" t="s">
        <v>168</v>
      </c>
      <c r="F167" s="38">
        <v>79499.7</v>
      </c>
      <c r="G167" s="37" t="s">
        <v>9</v>
      </c>
      <c r="H167" s="37" t="s">
        <v>169</v>
      </c>
      <c r="I167" s="39" t="s">
        <v>64</v>
      </c>
    </row>
    <row r="168" spans="1:13" hidden="1" x14ac:dyDescent="0.25">
      <c r="A168" s="89">
        <v>164</v>
      </c>
      <c r="B168" s="99">
        <v>164</v>
      </c>
      <c r="C168" s="86">
        <v>43495</v>
      </c>
      <c r="D168" s="36" t="s">
        <v>170</v>
      </c>
      <c r="E168" s="37" t="s">
        <v>171</v>
      </c>
      <c r="F168" s="38">
        <v>1133681.5</v>
      </c>
      <c r="G168" s="37" t="s">
        <v>9</v>
      </c>
      <c r="H168" s="37" t="s">
        <v>172</v>
      </c>
      <c r="I168" s="39" t="s">
        <v>173</v>
      </c>
    </row>
    <row r="169" spans="1:13" hidden="1" x14ac:dyDescent="0.25">
      <c r="A169" s="89">
        <v>165</v>
      </c>
      <c r="B169" s="99">
        <v>165</v>
      </c>
      <c r="C169" s="86">
        <v>43424</v>
      </c>
      <c r="D169" s="36" t="s">
        <v>174</v>
      </c>
      <c r="E169" s="37" t="s">
        <v>171</v>
      </c>
      <c r="F169" s="38">
        <v>758024</v>
      </c>
      <c r="G169" s="37" t="s">
        <v>9</v>
      </c>
      <c r="H169" s="37" t="s">
        <v>169</v>
      </c>
      <c r="I169" s="39" t="s">
        <v>64</v>
      </c>
    </row>
    <row r="170" spans="1:13" hidden="1" x14ac:dyDescent="0.25">
      <c r="A170" s="89">
        <v>166</v>
      </c>
      <c r="B170" s="99">
        <v>166</v>
      </c>
      <c r="C170" s="86">
        <v>43495</v>
      </c>
      <c r="D170" s="36" t="s">
        <v>175</v>
      </c>
      <c r="E170" s="37" t="s">
        <v>171</v>
      </c>
      <c r="F170" s="38">
        <v>499064.55</v>
      </c>
      <c r="G170" s="37" t="s">
        <v>9</v>
      </c>
      <c r="H170" s="37" t="s">
        <v>172</v>
      </c>
      <c r="I170" s="39" t="s">
        <v>173</v>
      </c>
    </row>
    <row r="171" spans="1:13" hidden="1" x14ac:dyDescent="0.25">
      <c r="A171" s="89">
        <v>167</v>
      </c>
      <c r="B171" s="99">
        <v>167</v>
      </c>
      <c r="C171" s="86">
        <v>43121</v>
      </c>
      <c r="D171" s="36">
        <v>200</v>
      </c>
      <c r="E171" s="37" t="s">
        <v>176</v>
      </c>
      <c r="F171" s="38">
        <v>85500</v>
      </c>
      <c r="G171" s="37" t="s">
        <v>9</v>
      </c>
      <c r="H171" s="37" t="s">
        <v>177</v>
      </c>
      <c r="I171" s="39" t="s">
        <v>15</v>
      </c>
    </row>
    <row r="172" spans="1:13" hidden="1" x14ac:dyDescent="0.25">
      <c r="A172" s="89">
        <v>168</v>
      </c>
      <c r="B172" s="99">
        <v>168</v>
      </c>
      <c r="C172" s="86">
        <v>43121</v>
      </c>
      <c r="D172" s="36">
        <v>199</v>
      </c>
      <c r="E172" s="37" t="s">
        <v>176</v>
      </c>
      <c r="F172" s="38">
        <v>85500</v>
      </c>
      <c r="G172" s="37" t="s">
        <v>9</v>
      </c>
      <c r="H172" s="37" t="s">
        <v>177</v>
      </c>
      <c r="I172" s="39" t="s">
        <v>15</v>
      </c>
      <c r="M172">
        <v>3169.64</v>
      </c>
    </row>
    <row r="173" spans="1:13" hidden="1" x14ac:dyDescent="0.25">
      <c r="A173" s="89">
        <v>169</v>
      </c>
      <c r="B173" s="99">
        <v>169</v>
      </c>
      <c r="C173" s="86">
        <v>43268</v>
      </c>
      <c r="D173" s="36">
        <v>390</v>
      </c>
      <c r="E173" s="37" t="s">
        <v>178</v>
      </c>
      <c r="F173" s="38">
        <v>101906.52</v>
      </c>
      <c r="G173" s="37" t="s">
        <v>9</v>
      </c>
      <c r="H173" s="37" t="s">
        <v>179</v>
      </c>
      <c r="I173" s="39" t="s">
        <v>15</v>
      </c>
    </row>
    <row r="174" spans="1:13" hidden="1" x14ac:dyDescent="0.25">
      <c r="A174" s="89">
        <v>170</v>
      </c>
      <c r="B174" s="99">
        <v>170</v>
      </c>
      <c r="C174" s="86">
        <v>44096</v>
      </c>
      <c r="D174" s="36">
        <v>119</v>
      </c>
      <c r="E174" s="37" t="s">
        <v>180</v>
      </c>
      <c r="F174" s="38">
        <v>2478</v>
      </c>
      <c r="G174" s="37" t="s">
        <v>9</v>
      </c>
      <c r="H174" s="37" t="s">
        <v>181</v>
      </c>
      <c r="I174" s="39" t="s">
        <v>21</v>
      </c>
    </row>
    <row r="175" spans="1:13" hidden="1" x14ac:dyDescent="0.25">
      <c r="A175" s="89">
        <v>171</v>
      </c>
      <c r="B175" s="99">
        <v>171</v>
      </c>
      <c r="C175" s="86">
        <v>43258</v>
      </c>
      <c r="D175" s="36" t="s">
        <v>182</v>
      </c>
      <c r="E175" s="37" t="s">
        <v>183</v>
      </c>
      <c r="F175" s="38">
        <v>1312255</v>
      </c>
      <c r="G175" s="37" t="s">
        <v>9</v>
      </c>
      <c r="H175" s="37" t="s">
        <v>184</v>
      </c>
      <c r="I175" s="39" t="s">
        <v>21</v>
      </c>
    </row>
    <row r="176" spans="1:13" hidden="1" x14ac:dyDescent="0.25">
      <c r="A176" s="89">
        <v>172</v>
      </c>
      <c r="B176" s="99">
        <v>172</v>
      </c>
      <c r="C176" s="86">
        <v>43262</v>
      </c>
      <c r="D176" s="36" t="s">
        <v>185</v>
      </c>
      <c r="E176" s="37" t="s">
        <v>183</v>
      </c>
      <c r="F176" s="38">
        <v>40239</v>
      </c>
      <c r="G176" s="37" t="s">
        <v>9</v>
      </c>
      <c r="H176" s="37" t="s">
        <v>184</v>
      </c>
      <c r="I176" s="39" t="s">
        <v>21</v>
      </c>
    </row>
    <row r="177" spans="1:10" hidden="1" x14ac:dyDescent="0.25">
      <c r="A177" s="89">
        <v>173</v>
      </c>
      <c r="B177" s="99">
        <v>173</v>
      </c>
      <c r="C177" s="86">
        <v>43258</v>
      </c>
      <c r="D177" s="36">
        <v>12281</v>
      </c>
      <c r="E177" s="37" t="s">
        <v>183</v>
      </c>
      <c r="F177" s="38">
        <v>1293283</v>
      </c>
      <c r="G177" s="37" t="s">
        <v>9</v>
      </c>
      <c r="H177" s="37" t="s">
        <v>58</v>
      </c>
      <c r="I177" s="39" t="s">
        <v>21</v>
      </c>
    </row>
    <row r="178" spans="1:10" x14ac:dyDescent="0.25">
      <c r="A178" s="89">
        <v>174</v>
      </c>
      <c r="B178" s="99">
        <v>174</v>
      </c>
      <c r="C178" s="86">
        <v>43210</v>
      </c>
      <c r="D178" s="36" t="s">
        <v>186</v>
      </c>
      <c r="E178" s="37" t="s">
        <v>187</v>
      </c>
      <c r="F178" s="38">
        <v>118000</v>
      </c>
      <c r="G178" s="37" t="s">
        <v>23</v>
      </c>
      <c r="H178" s="37" t="s">
        <v>24</v>
      </c>
      <c r="I178" s="39" t="s">
        <v>26</v>
      </c>
    </row>
    <row r="179" spans="1:10" x14ac:dyDescent="0.25">
      <c r="A179" s="89">
        <v>175</v>
      </c>
      <c r="B179" s="99">
        <v>175</v>
      </c>
      <c r="C179" s="86">
        <v>43257</v>
      </c>
      <c r="D179" s="36" t="s">
        <v>188</v>
      </c>
      <c r="E179" s="37" t="s">
        <v>187</v>
      </c>
      <c r="F179" s="38">
        <v>100000</v>
      </c>
      <c r="G179" s="37" t="s">
        <v>23</v>
      </c>
      <c r="H179" s="37" t="s">
        <v>24</v>
      </c>
      <c r="I179" s="39" t="s">
        <v>26</v>
      </c>
    </row>
    <row r="180" spans="1:10" x14ac:dyDescent="0.25">
      <c r="A180" s="89">
        <v>176</v>
      </c>
      <c r="B180" s="99">
        <v>176</v>
      </c>
      <c r="C180" s="86">
        <v>43409</v>
      </c>
      <c r="D180" s="36" t="s">
        <v>189</v>
      </c>
      <c r="E180" s="37" t="s">
        <v>187</v>
      </c>
      <c r="F180" s="38">
        <v>100000</v>
      </c>
      <c r="G180" s="37" t="s">
        <v>23</v>
      </c>
      <c r="H180" s="37" t="s">
        <v>24</v>
      </c>
      <c r="I180" s="39" t="s">
        <v>26</v>
      </c>
    </row>
    <row r="181" spans="1:10" hidden="1" x14ac:dyDescent="0.25">
      <c r="A181" s="89">
        <v>177</v>
      </c>
      <c r="B181" s="99">
        <v>177</v>
      </c>
      <c r="C181" s="86">
        <v>44634</v>
      </c>
      <c r="D181" s="36" t="s">
        <v>190</v>
      </c>
      <c r="E181" s="37" t="s">
        <v>191</v>
      </c>
      <c r="F181" s="38">
        <v>5295385</v>
      </c>
      <c r="G181" s="37" t="s">
        <v>9</v>
      </c>
      <c r="H181" s="37" t="s">
        <v>192</v>
      </c>
      <c r="I181" s="39" t="s">
        <v>1898</v>
      </c>
    </row>
    <row r="182" spans="1:10" hidden="1" x14ac:dyDescent="0.25">
      <c r="A182" s="89">
        <v>178</v>
      </c>
      <c r="B182" s="99">
        <v>178</v>
      </c>
      <c r="C182" s="86">
        <v>43656</v>
      </c>
      <c r="D182" s="36" t="s">
        <v>194</v>
      </c>
      <c r="E182" s="37" t="s">
        <v>195</v>
      </c>
      <c r="F182" s="38">
        <v>17170087</v>
      </c>
      <c r="G182" s="37" t="s">
        <v>9</v>
      </c>
      <c r="H182" s="37" t="s">
        <v>196</v>
      </c>
      <c r="I182" s="39" t="s">
        <v>15</v>
      </c>
    </row>
    <row r="183" spans="1:10" hidden="1" x14ac:dyDescent="0.25">
      <c r="A183" s="89">
        <v>179</v>
      </c>
      <c r="B183" s="99">
        <v>179</v>
      </c>
      <c r="C183" s="86">
        <v>43656</v>
      </c>
      <c r="D183" s="36" t="s">
        <v>197</v>
      </c>
      <c r="E183" s="37" t="s">
        <v>195</v>
      </c>
      <c r="F183" s="38">
        <v>1356933</v>
      </c>
      <c r="G183" s="37" t="s">
        <v>9</v>
      </c>
      <c r="H183" s="37" t="s">
        <v>198</v>
      </c>
      <c r="I183" s="39" t="s">
        <v>15</v>
      </c>
    </row>
    <row r="184" spans="1:10" hidden="1" x14ac:dyDescent="0.25">
      <c r="A184" s="89">
        <v>180</v>
      </c>
      <c r="B184" s="99">
        <v>180</v>
      </c>
      <c r="C184" s="86">
        <v>43657</v>
      </c>
      <c r="D184" s="36" t="s">
        <v>199</v>
      </c>
      <c r="E184" s="37" t="s">
        <v>195</v>
      </c>
      <c r="F184" s="38">
        <v>1639849</v>
      </c>
      <c r="G184" s="37" t="s">
        <v>9</v>
      </c>
      <c r="H184" s="37" t="s">
        <v>200</v>
      </c>
      <c r="I184" s="39" t="s">
        <v>15</v>
      </c>
    </row>
    <row r="185" spans="1:10" hidden="1" x14ac:dyDescent="0.25">
      <c r="A185" s="89">
        <v>181</v>
      </c>
      <c r="B185" s="99">
        <v>181</v>
      </c>
      <c r="C185" s="86">
        <v>44274</v>
      </c>
      <c r="D185" s="36">
        <v>2158</v>
      </c>
      <c r="E185" s="37" t="s">
        <v>201</v>
      </c>
      <c r="F185" s="38">
        <v>15259.999999999998</v>
      </c>
      <c r="G185" s="37" t="s">
        <v>9</v>
      </c>
      <c r="H185" s="37" t="s">
        <v>202</v>
      </c>
      <c r="I185" s="39" t="s">
        <v>15</v>
      </c>
    </row>
    <row r="186" spans="1:10" hidden="1" x14ac:dyDescent="0.25">
      <c r="A186" s="89">
        <v>182</v>
      </c>
      <c r="B186" s="99">
        <v>182</v>
      </c>
      <c r="C186" s="86">
        <v>44370</v>
      </c>
      <c r="D186" s="36" t="s">
        <v>203</v>
      </c>
      <c r="E186" s="37" t="s">
        <v>204</v>
      </c>
      <c r="F186" s="38">
        <v>232954</v>
      </c>
      <c r="G186" s="37" t="s">
        <v>9</v>
      </c>
      <c r="H186" s="37" t="s">
        <v>205</v>
      </c>
      <c r="I186" s="39" t="s">
        <v>15</v>
      </c>
    </row>
    <row r="187" spans="1:10" hidden="1" x14ac:dyDescent="0.25">
      <c r="A187" s="89">
        <v>183</v>
      </c>
      <c r="B187" s="99">
        <v>183</v>
      </c>
      <c r="C187" s="86">
        <v>44388</v>
      </c>
      <c r="D187" s="36" t="s">
        <v>206</v>
      </c>
      <c r="E187" s="37" t="s">
        <v>204</v>
      </c>
      <c r="F187" s="38">
        <v>111350</v>
      </c>
      <c r="G187" s="37" t="s">
        <v>9</v>
      </c>
      <c r="H187" s="37" t="s">
        <v>207</v>
      </c>
      <c r="I187" s="39" t="s">
        <v>15</v>
      </c>
    </row>
    <row r="188" spans="1:10" hidden="1" x14ac:dyDescent="0.25">
      <c r="A188" s="89">
        <v>184</v>
      </c>
      <c r="B188" s="99">
        <v>184</v>
      </c>
      <c r="C188" s="86">
        <v>44390</v>
      </c>
      <c r="D188" s="36" t="s">
        <v>208</v>
      </c>
      <c r="E188" s="37" t="s">
        <v>204</v>
      </c>
      <c r="F188" s="38">
        <v>37000</v>
      </c>
      <c r="G188" s="37" t="s">
        <v>9</v>
      </c>
      <c r="H188" s="37" t="s">
        <v>209</v>
      </c>
      <c r="I188" s="39" t="s">
        <v>15</v>
      </c>
    </row>
    <row r="189" spans="1:10" x14ac:dyDescent="0.25">
      <c r="A189" s="89">
        <v>185</v>
      </c>
      <c r="B189" s="99">
        <v>185</v>
      </c>
      <c r="C189" s="86">
        <v>44266</v>
      </c>
      <c r="D189" s="36" t="s">
        <v>210</v>
      </c>
      <c r="E189" s="37" t="s">
        <v>211</v>
      </c>
      <c r="F189" s="38">
        <v>11658</v>
      </c>
      <c r="G189" s="37" t="s">
        <v>23</v>
      </c>
      <c r="H189" s="37" t="s">
        <v>86</v>
      </c>
      <c r="I189" s="39" t="s">
        <v>49</v>
      </c>
    </row>
    <row r="190" spans="1:10" x14ac:dyDescent="0.25">
      <c r="A190" s="89">
        <v>186</v>
      </c>
      <c r="B190" s="99">
        <v>186</v>
      </c>
      <c r="C190" s="86">
        <v>44266</v>
      </c>
      <c r="D190" s="36" t="s">
        <v>212</v>
      </c>
      <c r="E190" s="37" t="s">
        <v>211</v>
      </c>
      <c r="F190" s="38">
        <v>7484</v>
      </c>
      <c r="G190" s="37" t="s">
        <v>23</v>
      </c>
      <c r="H190" s="37" t="s">
        <v>86</v>
      </c>
      <c r="I190" s="39" t="s">
        <v>49</v>
      </c>
    </row>
    <row r="191" spans="1:10" x14ac:dyDescent="0.25">
      <c r="A191" s="89">
        <v>187</v>
      </c>
      <c r="B191" s="99">
        <v>187</v>
      </c>
      <c r="C191" s="86">
        <v>44266</v>
      </c>
      <c r="D191" s="36" t="s">
        <v>213</v>
      </c>
      <c r="E191" s="37" t="s">
        <v>211</v>
      </c>
      <c r="F191" s="38">
        <v>12248</v>
      </c>
      <c r="G191" s="37" t="s">
        <v>23</v>
      </c>
      <c r="H191" s="37" t="s">
        <v>86</v>
      </c>
      <c r="I191" s="39" t="s">
        <v>49</v>
      </c>
    </row>
    <row r="192" spans="1:10" x14ac:dyDescent="0.25">
      <c r="A192" s="89">
        <v>188</v>
      </c>
      <c r="B192" s="99">
        <v>188</v>
      </c>
      <c r="C192" s="86">
        <v>43775</v>
      </c>
      <c r="D192" s="36"/>
      <c r="E192" s="37" t="s">
        <v>214</v>
      </c>
      <c r="F192" s="38">
        <v>208000</v>
      </c>
      <c r="G192" s="37" t="s">
        <v>23</v>
      </c>
      <c r="H192" s="37" t="s">
        <v>24</v>
      </c>
      <c r="I192" s="39" t="s">
        <v>26</v>
      </c>
      <c r="J192" t="s">
        <v>1857</v>
      </c>
    </row>
    <row r="193" spans="1:9" hidden="1" x14ac:dyDescent="0.25">
      <c r="A193" s="89">
        <v>189</v>
      </c>
      <c r="B193" s="99">
        <v>189</v>
      </c>
      <c r="C193" s="86">
        <v>44387</v>
      </c>
      <c r="D193" s="36" t="s">
        <v>215</v>
      </c>
      <c r="E193" s="37" t="s">
        <v>216</v>
      </c>
      <c r="F193" s="38">
        <v>616848</v>
      </c>
      <c r="G193" s="37" t="s">
        <v>9</v>
      </c>
      <c r="H193" s="37" t="s">
        <v>217</v>
      </c>
      <c r="I193" s="39" t="s">
        <v>218</v>
      </c>
    </row>
    <row r="194" spans="1:9" hidden="1" x14ac:dyDescent="0.25">
      <c r="A194" s="89">
        <v>190</v>
      </c>
      <c r="B194" s="99">
        <v>190</v>
      </c>
      <c r="C194" s="86">
        <v>44496</v>
      </c>
      <c r="D194" s="36" t="s">
        <v>219</v>
      </c>
      <c r="E194" s="37" t="s">
        <v>216</v>
      </c>
      <c r="F194" s="38">
        <v>375276</v>
      </c>
      <c r="G194" s="37" t="s">
        <v>9</v>
      </c>
      <c r="H194" s="37" t="s">
        <v>217</v>
      </c>
      <c r="I194" s="39" t="s">
        <v>218</v>
      </c>
    </row>
    <row r="195" spans="1:9" hidden="1" x14ac:dyDescent="0.25">
      <c r="A195" s="89">
        <v>191</v>
      </c>
      <c r="B195" s="99">
        <v>191</v>
      </c>
      <c r="C195" s="86">
        <v>44499</v>
      </c>
      <c r="D195" s="36" t="s">
        <v>220</v>
      </c>
      <c r="E195" s="37" t="s">
        <v>216</v>
      </c>
      <c r="F195" s="38">
        <v>201600</v>
      </c>
      <c r="G195" s="37" t="s">
        <v>9</v>
      </c>
      <c r="H195" s="37" t="s">
        <v>217</v>
      </c>
      <c r="I195" s="39" t="s">
        <v>218</v>
      </c>
    </row>
    <row r="196" spans="1:9" hidden="1" x14ac:dyDescent="0.25">
      <c r="A196" s="89">
        <v>192</v>
      </c>
      <c r="B196" s="99">
        <v>192</v>
      </c>
      <c r="C196" s="86">
        <v>44496</v>
      </c>
      <c r="D196" s="36" t="s">
        <v>221</v>
      </c>
      <c r="E196" s="37" t="s">
        <v>216</v>
      </c>
      <c r="F196" s="38">
        <v>2100</v>
      </c>
      <c r="G196" s="37" t="s">
        <v>9</v>
      </c>
      <c r="H196" s="37" t="s">
        <v>217</v>
      </c>
      <c r="I196" s="39" t="s">
        <v>218</v>
      </c>
    </row>
    <row r="197" spans="1:9" x14ac:dyDescent="0.25">
      <c r="A197" s="89">
        <v>193</v>
      </c>
      <c r="B197" s="99">
        <v>193</v>
      </c>
      <c r="C197" s="86">
        <v>43547</v>
      </c>
      <c r="D197" s="36">
        <v>32</v>
      </c>
      <c r="E197" s="37" t="s">
        <v>222</v>
      </c>
      <c r="F197" s="38">
        <v>8100</v>
      </c>
      <c r="G197" s="37" t="s">
        <v>23</v>
      </c>
      <c r="H197" s="37" t="s">
        <v>223</v>
      </c>
      <c r="I197" s="39" t="s">
        <v>49</v>
      </c>
    </row>
    <row r="198" spans="1:9" hidden="1" x14ac:dyDescent="0.25">
      <c r="A198" s="89">
        <v>194</v>
      </c>
      <c r="B198" s="99">
        <v>194</v>
      </c>
      <c r="C198" s="86">
        <v>44530</v>
      </c>
      <c r="D198" s="36">
        <v>1261101983</v>
      </c>
      <c r="E198" s="37" t="s">
        <v>224</v>
      </c>
      <c r="F198" s="38">
        <f>63559.32+0.68</f>
        <v>63560</v>
      </c>
      <c r="G198" s="37" t="s">
        <v>9</v>
      </c>
      <c r="H198" s="37" t="s">
        <v>225</v>
      </c>
      <c r="I198" s="39" t="s">
        <v>1898</v>
      </c>
    </row>
    <row r="199" spans="1:9" hidden="1" x14ac:dyDescent="0.25">
      <c r="A199" s="89">
        <v>195</v>
      </c>
      <c r="B199" s="99">
        <v>195</v>
      </c>
      <c r="C199" s="86">
        <v>44551</v>
      </c>
      <c r="D199" s="36">
        <v>1261102100</v>
      </c>
      <c r="E199" s="37" t="s">
        <v>224</v>
      </c>
      <c r="F199" s="38">
        <f>141007.2-0.2</f>
        <v>141007</v>
      </c>
      <c r="G199" s="37" t="s">
        <v>9</v>
      </c>
      <c r="H199" s="37" t="s">
        <v>225</v>
      </c>
      <c r="I199" s="39" t="s">
        <v>1898</v>
      </c>
    </row>
    <row r="200" spans="1:9" x14ac:dyDescent="0.25">
      <c r="A200" s="89">
        <v>196</v>
      </c>
      <c r="B200" s="99">
        <v>196</v>
      </c>
      <c r="C200" s="86">
        <v>43284</v>
      </c>
      <c r="D200" s="36">
        <v>1811000916</v>
      </c>
      <c r="E200" s="37" t="s">
        <v>227</v>
      </c>
      <c r="F200" s="38">
        <f>25285+3500</f>
        <v>28785</v>
      </c>
      <c r="G200" s="37" t="s">
        <v>23</v>
      </c>
      <c r="H200" s="37" t="s">
        <v>86</v>
      </c>
      <c r="I200" s="39" t="s">
        <v>49</v>
      </c>
    </row>
    <row r="201" spans="1:9" x14ac:dyDescent="0.25">
      <c r="A201" s="89">
        <v>197</v>
      </c>
      <c r="B201" s="99">
        <v>197</v>
      </c>
      <c r="C201" s="86">
        <v>43311</v>
      </c>
      <c r="D201" s="36">
        <v>1821000478</v>
      </c>
      <c r="E201" s="37" t="s">
        <v>227</v>
      </c>
      <c r="F201" s="38">
        <v>2690</v>
      </c>
      <c r="G201" s="37" t="s">
        <v>23</v>
      </c>
      <c r="H201" s="37" t="s">
        <v>86</v>
      </c>
      <c r="I201" s="39" t="s">
        <v>49</v>
      </c>
    </row>
    <row r="202" spans="1:9" hidden="1" x14ac:dyDescent="0.25">
      <c r="A202" s="89">
        <v>198</v>
      </c>
      <c r="B202" s="99">
        <v>198</v>
      </c>
      <c r="C202" s="86">
        <v>43460</v>
      </c>
      <c r="D202" s="36" t="s">
        <v>228</v>
      </c>
      <c r="E202" s="37" t="s">
        <v>229</v>
      </c>
      <c r="F202" s="38">
        <v>2250</v>
      </c>
      <c r="G202" s="37" t="s">
        <v>9</v>
      </c>
      <c r="H202" s="37" t="s">
        <v>230</v>
      </c>
      <c r="I202" s="39" t="s">
        <v>15</v>
      </c>
    </row>
    <row r="203" spans="1:9" hidden="1" x14ac:dyDescent="0.25">
      <c r="A203" s="89">
        <v>199</v>
      </c>
      <c r="B203" s="99">
        <v>199</v>
      </c>
      <c r="C203" s="86">
        <v>43825</v>
      </c>
      <c r="D203" s="36" t="s">
        <v>231</v>
      </c>
      <c r="E203" s="37" t="s">
        <v>229</v>
      </c>
      <c r="F203" s="38">
        <v>2250</v>
      </c>
      <c r="G203" s="37" t="s">
        <v>9</v>
      </c>
      <c r="H203" s="37" t="s">
        <v>230</v>
      </c>
      <c r="I203" s="39" t="s">
        <v>15</v>
      </c>
    </row>
    <row r="204" spans="1:9" x14ac:dyDescent="0.25">
      <c r="A204" s="89">
        <v>200</v>
      </c>
      <c r="B204" s="99">
        <v>200</v>
      </c>
      <c r="C204" s="86">
        <v>43398</v>
      </c>
      <c r="D204" s="36" t="s">
        <v>232</v>
      </c>
      <c r="E204" s="37" t="s">
        <v>233</v>
      </c>
      <c r="F204" s="38">
        <v>469500</v>
      </c>
      <c r="G204" s="37" t="s">
        <v>23</v>
      </c>
      <c r="H204" s="37" t="s">
        <v>24</v>
      </c>
      <c r="I204" s="39" t="s">
        <v>26</v>
      </c>
    </row>
    <row r="205" spans="1:9" x14ac:dyDescent="0.25">
      <c r="A205" s="89">
        <v>201</v>
      </c>
      <c r="B205" s="99">
        <v>201</v>
      </c>
      <c r="C205" s="86">
        <v>43360</v>
      </c>
      <c r="D205" s="36" t="s">
        <v>234</v>
      </c>
      <c r="E205" s="37" t="s">
        <v>233</v>
      </c>
      <c r="F205" s="38">
        <v>150000</v>
      </c>
      <c r="G205" s="37" t="s">
        <v>23</v>
      </c>
      <c r="H205" s="37" t="s">
        <v>24</v>
      </c>
      <c r="I205" s="39" t="s">
        <v>26</v>
      </c>
    </row>
    <row r="206" spans="1:9" x14ac:dyDescent="0.25">
      <c r="A206" s="89">
        <v>202</v>
      </c>
      <c r="B206" s="99">
        <v>202</v>
      </c>
      <c r="C206" s="86">
        <v>43556</v>
      </c>
      <c r="D206" s="36" t="s">
        <v>235</v>
      </c>
      <c r="E206" s="37" t="s">
        <v>233</v>
      </c>
      <c r="F206" s="38">
        <v>177000</v>
      </c>
      <c r="G206" s="37" t="s">
        <v>23</v>
      </c>
      <c r="H206" s="37" t="s">
        <v>24</v>
      </c>
      <c r="I206" s="39" t="s">
        <v>26</v>
      </c>
    </row>
    <row r="207" spans="1:9" x14ac:dyDescent="0.25">
      <c r="A207" s="89">
        <v>203</v>
      </c>
      <c r="B207" s="99">
        <v>203</v>
      </c>
      <c r="C207" s="86">
        <v>43818</v>
      </c>
      <c r="D207" s="36" t="s">
        <v>236</v>
      </c>
      <c r="E207" s="37" t="s">
        <v>233</v>
      </c>
      <c r="F207" s="38">
        <v>354000</v>
      </c>
      <c r="G207" s="37" t="s">
        <v>23</v>
      </c>
      <c r="H207" s="37" t="s">
        <v>24</v>
      </c>
      <c r="I207" s="39" t="s">
        <v>26</v>
      </c>
    </row>
    <row r="208" spans="1:9" x14ac:dyDescent="0.25">
      <c r="A208" s="89">
        <v>204</v>
      </c>
      <c r="B208" s="99">
        <v>204</v>
      </c>
      <c r="C208" s="86">
        <v>44235</v>
      </c>
      <c r="D208" s="36" t="s">
        <v>237</v>
      </c>
      <c r="E208" s="37" t="s">
        <v>233</v>
      </c>
      <c r="F208" s="38">
        <v>300000</v>
      </c>
      <c r="G208" s="37" t="s">
        <v>23</v>
      </c>
      <c r="H208" s="37" t="s">
        <v>24</v>
      </c>
      <c r="I208" s="39" t="s">
        <v>26</v>
      </c>
    </row>
    <row r="209" spans="1:10" hidden="1" x14ac:dyDescent="0.25">
      <c r="A209" s="89">
        <v>205</v>
      </c>
      <c r="B209" s="99">
        <v>205</v>
      </c>
      <c r="C209" s="86">
        <v>43367</v>
      </c>
      <c r="D209" s="36">
        <v>34</v>
      </c>
      <c r="E209" s="37" t="s">
        <v>72</v>
      </c>
      <c r="F209" s="38">
        <v>3896431</v>
      </c>
      <c r="G209" s="37" t="s">
        <v>9</v>
      </c>
      <c r="H209" s="37" t="s">
        <v>238</v>
      </c>
      <c r="I209" s="39" t="s">
        <v>11</v>
      </c>
    </row>
    <row r="210" spans="1:10" hidden="1" x14ac:dyDescent="0.25">
      <c r="A210" s="89">
        <v>206</v>
      </c>
      <c r="B210" s="99">
        <v>206</v>
      </c>
      <c r="C210" s="86">
        <v>44581</v>
      </c>
      <c r="D210" s="36">
        <v>17</v>
      </c>
      <c r="E210" s="37" t="s">
        <v>72</v>
      </c>
      <c r="F210" s="38">
        <v>1553450</v>
      </c>
      <c r="G210" s="37" t="s">
        <v>9</v>
      </c>
      <c r="H210" s="37" t="s">
        <v>240</v>
      </c>
      <c r="I210" s="39" t="s">
        <v>11</v>
      </c>
    </row>
    <row r="211" spans="1:10" hidden="1" x14ac:dyDescent="0.25">
      <c r="A211" s="89">
        <v>207</v>
      </c>
      <c r="B211" s="99">
        <v>207</v>
      </c>
      <c r="C211" s="86">
        <v>43537</v>
      </c>
      <c r="D211" s="36">
        <v>127</v>
      </c>
      <c r="E211" s="37" t="s">
        <v>241</v>
      </c>
      <c r="F211" s="38">
        <v>616066</v>
      </c>
      <c r="G211" s="37" t="s">
        <v>9</v>
      </c>
      <c r="H211" s="37" t="s">
        <v>242</v>
      </c>
      <c r="I211" s="39" t="s">
        <v>15</v>
      </c>
    </row>
    <row r="212" spans="1:10" hidden="1" x14ac:dyDescent="0.25">
      <c r="A212" s="89">
        <v>208</v>
      </c>
      <c r="B212" s="99">
        <v>208</v>
      </c>
      <c r="C212" s="86">
        <v>44223</v>
      </c>
      <c r="D212" s="36" t="s">
        <v>243</v>
      </c>
      <c r="E212" s="37" t="s">
        <v>244</v>
      </c>
      <c r="F212" s="38">
        <v>7400</v>
      </c>
      <c r="G212" s="37" t="s">
        <v>9</v>
      </c>
      <c r="H212" s="37" t="s">
        <v>245</v>
      </c>
      <c r="I212" s="39" t="s">
        <v>64</v>
      </c>
    </row>
    <row r="213" spans="1:10" hidden="1" x14ac:dyDescent="0.25">
      <c r="A213" s="89">
        <v>209</v>
      </c>
      <c r="B213" s="99">
        <v>209</v>
      </c>
      <c r="C213" s="86">
        <v>44226</v>
      </c>
      <c r="D213" s="36" t="s">
        <v>246</v>
      </c>
      <c r="E213" s="37" t="s">
        <v>244</v>
      </c>
      <c r="F213" s="38">
        <v>15523.000000000002</v>
      </c>
      <c r="G213" s="37" t="s">
        <v>9</v>
      </c>
      <c r="H213" s="37" t="s">
        <v>247</v>
      </c>
      <c r="I213" s="39" t="s">
        <v>64</v>
      </c>
    </row>
    <row r="214" spans="1:10" hidden="1" x14ac:dyDescent="0.25">
      <c r="A214" s="89">
        <v>210</v>
      </c>
      <c r="B214" s="99">
        <v>210</v>
      </c>
      <c r="C214" s="86">
        <v>44232</v>
      </c>
      <c r="D214" s="36" t="s">
        <v>248</v>
      </c>
      <c r="E214" s="37" t="s">
        <v>244</v>
      </c>
      <c r="F214" s="38">
        <v>9502</v>
      </c>
      <c r="G214" s="37" t="s">
        <v>9</v>
      </c>
      <c r="H214" s="37" t="s">
        <v>247</v>
      </c>
      <c r="I214" s="39" t="s">
        <v>64</v>
      </c>
    </row>
    <row r="215" spans="1:10" hidden="1" x14ac:dyDescent="0.25">
      <c r="A215" s="89">
        <v>211</v>
      </c>
      <c r="B215" s="99">
        <v>211</v>
      </c>
      <c r="C215" s="86">
        <v>44262</v>
      </c>
      <c r="D215" s="36" t="s">
        <v>249</v>
      </c>
      <c r="E215" s="37" t="s">
        <v>244</v>
      </c>
      <c r="F215" s="38">
        <v>9502</v>
      </c>
      <c r="G215" s="37" t="s">
        <v>9</v>
      </c>
      <c r="H215" s="37" t="s">
        <v>247</v>
      </c>
      <c r="I215" s="39" t="s">
        <v>64</v>
      </c>
    </row>
    <row r="216" spans="1:10" hidden="1" x14ac:dyDescent="0.25">
      <c r="A216" s="89">
        <v>212</v>
      </c>
      <c r="B216" s="99">
        <v>212</v>
      </c>
      <c r="C216" s="86">
        <v>44299</v>
      </c>
      <c r="D216" s="36">
        <v>368</v>
      </c>
      <c r="E216" s="37" t="s">
        <v>244</v>
      </c>
      <c r="F216" s="38">
        <v>13000</v>
      </c>
      <c r="G216" s="37" t="s">
        <v>9</v>
      </c>
      <c r="H216" s="37" t="s">
        <v>250</v>
      </c>
      <c r="I216" s="39" t="s">
        <v>64</v>
      </c>
    </row>
    <row r="217" spans="1:10" hidden="1" x14ac:dyDescent="0.25">
      <c r="A217" s="89">
        <v>213</v>
      </c>
      <c r="B217" s="99">
        <v>213</v>
      </c>
      <c r="C217" s="86">
        <v>44414</v>
      </c>
      <c r="D217" s="36" t="s">
        <v>251</v>
      </c>
      <c r="E217" s="37" t="s">
        <v>244</v>
      </c>
      <c r="F217" s="38">
        <v>3899</v>
      </c>
      <c r="G217" s="37" t="s">
        <v>9</v>
      </c>
      <c r="H217" s="37" t="s">
        <v>247</v>
      </c>
      <c r="I217" s="39" t="s">
        <v>64</v>
      </c>
    </row>
    <row r="218" spans="1:10" hidden="1" x14ac:dyDescent="0.25">
      <c r="A218" s="89">
        <v>214</v>
      </c>
      <c r="B218" s="99">
        <v>214</v>
      </c>
      <c r="C218" s="86">
        <v>43178</v>
      </c>
      <c r="D218" s="36">
        <v>253</v>
      </c>
      <c r="E218" s="37" t="s">
        <v>244</v>
      </c>
      <c r="F218" s="38">
        <v>142731</v>
      </c>
      <c r="G218" s="37" t="s">
        <v>9</v>
      </c>
      <c r="H218" s="37"/>
      <c r="I218" s="39" t="s">
        <v>64</v>
      </c>
    </row>
    <row r="219" spans="1:10" hidden="1" x14ac:dyDescent="0.25">
      <c r="A219" s="89">
        <v>215</v>
      </c>
      <c r="B219" s="99">
        <v>215</v>
      </c>
      <c r="C219" s="86">
        <v>44516</v>
      </c>
      <c r="D219" s="36" t="s">
        <v>252</v>
      </c>
      <c r="E219" s="37" t="s">
        <v>244</v>
      </c>
      <c r="F219" s="38">
        <v>6650</v>
      </c>
      <c r="G219" s="37" t="s">
        <v>9</v>
      </c>
      <c r="H219" s="37" t="s">
        <v>245</v>
      </c>
      <c r="I219" s="39" t="s">
        <v>64</v>
      </c>
    </row>
    <row r="220" spans="1:10" x14ac:dyDescent="0.25">
      <c r="A220" s="89">
        <v>216</v>
      </c>
      <c r="B220" s="99">
        <v>216</v>
      </c>
      <c r="C220" s="86">
        <v>43922</v>
      </c>
      <c r="D220" s="36"/>
      <c r="E220" s="37" t="s">
        <v>253</v>
      </c>
      <c r="F220" s="38">
        <v>49400</v>
      </c>
      <c r="G220" s="37" t="s">
        <v>23</v>
      </c>
      <c r="H220" s="37" t="s">
        <v>24</v>
      </c>
      <c r="I220" s="39" t="s">
        <v>26</v>
      </c>
      <c r="J220" t="s">
        <v>1858</v>
      </c>
    </row>
    <row r="221" spans="1:10" hidden="1" x14ac:dyDescent="0.25">
      <c r="A221" s="89">
        <v>217</v>
      </c>
      <c r="B221" s="99">
        <v>217</v>
      </c>
      <c r="C221" s="86">
        <v>43241</v>
      </c>
      <c r="D221" s="36">
        <v>82</v>
      </c>
      <c r="E221" s="37" t="s">
        <v>254</v>
      </c>
      <c r="F221" s="38">
        <f>67451.47+250</f>
        <v>67701.47</v>
      </c>
      <c r="G221" s="37" t="s">
        <v>9</v>
      </c>
      <c r="H221" s="37" t="s">
        <v>179</v>
      </c>
      <c r="I221" s="39" t="s">
        <v>15</v>
      </c>
    </row>
    <row r="222" spans="1:10" hidden="1" x14ac:dyDescent="0.25">
      <c r="A222" s="89">
        <v>218</v>
      </c>
      <c r="B222" s="99">
        <v>218</v>
      </c>
      <c r="C222" s="86">
        <v>43223</v>
      </c>
      <c r="D222" s="36">
        <v>56</v>
      </c>
      <c r="E222" s="37" t="s">
        <v>254</v>
      </c>
      <c r="F222" s="38">
        <f>49963.8+200</f>
        <v>50163.8</v>
      </c>
      <c r="G222" s="37" t="s">
        <v>9</v>
      </c>
      <c r="H222" s="37" t="s">
        <v>179</v>
      </c>
      <c r="I222" s="39" t="s">
        <v>15</v>
      </c>
    </row>
    <row r="223" spans="1:10" hidden="1" x14ac:dyDescent="0.25">
      <c r="A223" s="89">
        <v>219</v>
      </c>
      <c r="B223" s="99">
        <v>219</v>
      </c>
      <c r="C223" s="86">
        <v>44184</v>
      </c>
      <c r="D223" s="36">
        <v>104</v>
      </c>
      <c r="E223" s="37" t="s">
        <v>255</v>
      </c>
      <c r="F223" s="38">
        <v>33600</v>
      </c>
      <c r="G223" s="37" t="s">
        <v>9</v>
      </c>
      <c r="H223" s="37" t="s">
        <v>256</v>
      </c>
      <c r="I223" s="39" t="s">
        <v>15</v>
      </c>
    </row>
    <row r="224" spans="1:10" hidden="1" x14ac:dyDescent="0.25">
      <c r="A224" s="89">
        <v>220</v>
      </c>
      <c r="B224" s="99">
        <v>220</v>
      </c>
      <c r="C224" s="86">
        <v>43255</v>
      </c>
      <c r="D224" s="36">
        <v>1937</v>
      </c>
      <c r="E224" s="37" t="s">
        <v>257</v>
      </c>
      <c r="F224" s="38">
        <v>21160</v>
      </c>
      <c r="G224" s="37" t="s">
        <v>9</v>
      </c>
      <c r="H224" s="37" t="s">
        <v>155</v>
      </c>
      <c r="I224" s="39" t="s">
        <v>21</v>
      </c>
    </row>
    <row r="225" spans="1:16" hidden="1" x14ac:dyDescent="0.25">
      <c r="A225" s="89">
        <v>221</v>
      </c>
      <c r="B225" s="99">
        <v>221</v>
      </c>
      <c r="C225" s="86">
        <v>44173</v>
      </c>
      <c r="D225" s="36"/>
      <c r="E225" s="37" t="s">
        <v>258</v>
      </c>
      <c r="F225" s="38">
        <v>29266</v>
      </c>
      <c r="G225" s="37" t="s">
        <v>9</v>
      </c>
      <c r="H225" s="37" t="s">
        <v>259</v>
      </c>
      <c r="I225" s="39" t="s">
        <v>15</v>
      </c>
      <c r="J225" t="s">
        <v>1857</v>
      </c>
    </row>
    <row r="226" spans="1:16" hidden="1" x14ac:dyDescent="0.25">
      <c r="A226" s="89">
        <v>222</v>
      </c>
      <c r="B226" s="99">
        <v>222</v>
      </c>
      <c r="C226" s="86">
        <v>43190</v>
      </c>
      <c r="D226" s="36" t="s">
        <v>260</v>
      </c>
      <c r="E226" s="37" t="s">
        <v>261</v>
      </c>
      <c r="F226" s="38">
        <v>25752</v>
      </c>
      <c r="G226" s="37" t="s">
        <v>9</v>
      </c>
      <c r="H226" s="37" t="s">
        <v>262</v>
      </c>
      <c r="I226" s="39" t="s">
        <v>15</v>
      </c>
    </row>
    <row r="227" spans="1:16" hidden="1" x14ac:dyDescent="0.25">
      <c r="A227" s="89">
        <v>223</v>
      </c>
      <c r="B227" s="99">
        <v>223</v>
      </c>
      <c r="C227" s="86">
        <v>43403</v>
      </c>
      <c r="D227" s="36" t="s">
        <v>263</v>
      </c>
      <c r="E227" s="37" t="s">
        <v>264</v>
      </c>
      <c r="F227" s="38">
        <v>135110</v>
      </c>
      <c r="G227" s="37" t="s">
        <v>9</v>
      </c>
      <c r="H227" s="37" t="s">
        <v>265</v>
      </c>
      <c r="I227" s="39" t="s">
        <v>11</v>
      </c>
    </row>
    <row r="228" spans="1:16" hidden="1" x14ac:dyDescent="0.25">
      <c r="A228" s="89">
        <v>224</v>
      </c>
      <c r="B228" s="99">
        <v>224</v>
      </c>
      <c r="C228" s="86">
        <v>43449</v>
      </c>
      <c r="D228" s="36" t="s">
        <v>266</v>
      </c>
      <c r="E228" s="37" t="s">
        <v>264</v>
      </c>
      <c r="F228" s="38">
        <v>139830</v>
      </c>
      <c r="G228" s="37" t="s">
        <v>9</v>
      </c>
      <c r="H228" s="37" t="s">
        <v>267</v>
      </c>
      <c r="I228" s="39" t="s">
        <v>11</v>
      </c>
    </row>
    <row r="229" spans="1:16" hidden="1" x14ac:dyDescent="0.25">
      <c r="A229" s="89">
        <v>225</v>
      </c>
      <c r="B229" s="99">
        <v>225</v>
      </c>
      <c r="C229" s="86">
        <v>43515</v>
      </c>
      <c r="D229" s="36" t="s">
        <v>268</v>
      </c>
      <c r="E229" s="37" t="s">
        <v>264</v>
      </c>
      <c r="F229" s="38">
        <v>579468.5</v>
      </c>
      <c r="G229" s="37" t="s">
        <v>9</v>
      </c>
      <c r="H229" s="37" t="s">
        <v>269</v>
      </c>
      <c r="I229" s="39" t="s">
        <v>11</v>
      </c>
    </row>
    <row r="230" spans="1:16" hidden="1" x14ac:dyDescent="0.25">
      <c r="A230" s="89">
        <v>226</v>
      </c>
      <c r="B230" s="99">
        <v>226</v>
      </c>
      <c r="C230" s="86">
        <v>43742</v>
      </c>
      <c r="D230" s="36" t="s">
        <v>270</v>
      </c>
      <c r="E230" s="37" t="s">
        <v>264</v>
      </c>
      <c r="F230" s="38">
        <v>69325</v>
      </c>
      <c r="G230" s="37" t="s">
        <v>9</v>
      </c>
      <c r="H230" s="37" t="s">
        <v>267</v>
      </c>
      <c r="I230" s="39" t="s">
        <v>11</v>
      </c>
    </row>
    <row r="231" spans="1:16" x14ac:dyDescent="0.25">
      <c r="A231" s="89">
        <v>227</v>
      </c>
      <c r="B231" s="99">
        <v>227</v>
      </c>
      <c r="C231" s="86">
        <v>43498</v>
      </c>
      <c r="D231" s="36">
        <v>91</v>
      </c>
      <c r="E231" s="37" t="s">
        <v>271</v>
      </c>
      <c r="F231" s="38">
        <v>90100</v>
      </c>
      <c r="G231" s="37" t="s">
        <v>23</v>
      </c>
      <c r="H231" s="37" t="s">
        <v>272</v>
      </c>
      <c r="I231" s="39" t="s">
        <v>26</v>
      </c>
    </row>
    <row r="232" spans="1:16" hidden="1" x14ac:dyDescent="0.25">
      <c r="A232" s="89">
        <v>228</v>
      </c>
      <c r="B232" s="99">
        <v>228</v>
      </c>
      <c r="C232" s="86">
        <v>44238</v>
      </c>
      <c r="D232" s="36">
        <v>41</v>
      </c>
      <c r="E232" s="37" t="s">
        <v>126</v>
      </c>
      <c r="F232" s="38">
        <v>7870</v>
      </c>
      <c r="G232" s="37" t="s">
        <v>9</v>
      </c>
      <c r="H232" s="37" t="s">
        <v>127</v>
      </c>
      <c r="I232" s="39" t="s">
        <v>128</v>
      </c>
    </row>
    <row r="233" spans="1:16" hidden="1" x14ac:dyDescent="0.25">
      <c r="A233" s="89">
        <v>229</v>
      </c>
      <c r="B233" s="99">
        <v>229</v>
      </c>
      <c r="C233" s="86">
        <v>43905</v>
      </c>
      <c r="D233" s="36">
        <v>287</v>
      </c>
      <c r="E233" s="37" t="s">
        <v>273</v>
      </c>
      <c r="F233" s="38">
        <v>133003</v>
      </c>
      <c r="G233" s="37" t="s">
        <v>9</v>
      </c>
      <c r="H233" s="37" t="s">
        <v>274</v>
      </c>
      <c r="I233" s="39" t="s">
        <v>15</v>
      </c>
    </row>
    <row r="234" spans="1:16" hidden="1" x14ac:dyDescent="0.25">
      <c r="A234" s="89">
        <v>230</v>
      </c>
      <c r="B234" s="99">
        <v>230</v>
      </c>
      <c r="C234" s="86">
        <v>44142</v>
      </c>
      <c r="D234" s="36">
        <v>6</v>
      </c>
      <c r="E234" s="37" t="s">
        <v>275</v>
      </c>
      <c r="F234" s="38">
        <v>86830</v>
      </c>
      <c r="G234" s="37" t="s">
        <v>9</v>
      </c>
      <c r="H234" s="37" t="s">
        <v>196</v>
      </c>
      <c r="I234" s="39" t="s">
        <v>15</v>
      </c>
      <c r="P234" t="s">
        <v>1859</v>
      </c>
    </row>
    <row r="235" spans="1:16" hidden="1" x14ac:dyDescent="0.25">
      <c r="A235" s="89">
        <v>231</v>
      </c>
      <c r="B235" s="99">
        <v>231</v>
      </c>
      <c r="C235" s="86">
        <v>44257</v>
      </c>
      <c r="D235" s="36" t="s">
        <v>276</v>
      </c>
      <c r="E235" s="37" t="s">
        <v>275</v>
      </c>
      <c r="F235" s="38">
        <v>90000</v>
      </c>
      <c r="G235" s="37" t="s">
        <v>9</v>
      </c>
      <c r="H235" s="37" t="s">
        <v>277</v>
      </c>
      <c r="I235" s="39" t="s">
        <v>15</v>
      </c>
    </row>
    <row r="236" spans="1:16" x14ac:dyDescent="0.25">
      <c r="A236" s="89">
        <v>232</v>
      </c>
      <c r="B236" s="99">
        <v>232</v>
      </c>
      <c r="C236" s="86">
        <v>43939</v>
      </c>
      <c r="D236" s="36" t="s">
        <v>278</v>
      </c>
      <c r="E236" s="37" t="s">
        <v>279</v>
      </c>
      <c r="F236" s="38">
        <v>1250000</v>
      </c>
      <c r="G236" s="37" t="s">
        <v>23</v>
      </c>
      <c r="H236" s="37" t="s">
        <v>24</v>
      </c>
      <c r="I236" s="39" t="s">
        <v>26</v>
      </c>
    </row>
    <row r="237" spans="1:16" x14ac:dyDescent="0.25">
      <c r="A237" s="89">
        <v>233</v>
      </c>
      <c r="B237" s="99">
        <v>233</v>
      </c>
      <c r="C237" s="86">
        <v>43223</v>
      </c>
      <c r="D237" s="36" t="s">
        <v>280</v>
      </c>
      <c r="E237" s="37" t="s">
        <v>279</v>
      </c>
      <c r="F237" s="38">
        <v>200000</v>
      </c>
      <c r="G237" s="37" t="s">
        <v>23</v>
      </c>
      <c r="H237" s="37" t="s">
        <v>24</v>
      </c>
      <c r="I237" s="39" t="s">
        <v>26</v>
      </c>
    </row>
    <row r="238" spans="1:16" x14ac:dyDescent="0.25">
      <c r="A238" s="89">
        <v>234</v>
      </c>
      <c r="B238" s="99">
        <v>234</v>
      </c>
      <c r="C238" s="86">
        <v>43628</v>
      </c>
      <c r="D238" s="36" t="s">
        <v>281</v>
      </c>
      <c r="E238" s="37" t="s">
        <v>279</v>
      </c>
      <c r="F238" s="38">
        <v>649000</v>
      </c>
      <c r="G238" s="37" t="s">
        <v>23</v>
      </c>
      <c r="H238" s="37" t="s">
        <v>24</v>
      </c>
      <c r="I238" s="39" t="s">
        <v>26</v>
      </c>
    </row>
    <row r="239" spans="1:16" hidden="1" x14ac:dyDescent="0.25">
      <c r="A239" s="89">
        <v>235</v>
      </c>
      <c r="B239" s="99">
        <v>235</v>
      </c>
      <c r="C239" s="86">
        <v>44120</v>
      </c>
      <c r="D239" s="36" t="s">
        <v>282</v>
      </c>
      <c r="E239" s="37" t="s">
        <v>283</v>
      </c>
      <c r="F239" s="38">
        <v>713626.00000000012</v>
      </c>
      <c r="G239" s="37" t="s">
        <v>9</v>
      </c>
      <c r="H239" s="37" t="s">
        <v>284</v>
      </c>
      <c r="I239" s="39" t="s">
        <v>15</v>
      </c>
    </row>
    <row r="240" spans="1:16" hidden="1" x14ac:dyDescent="0.25">
      <c r="A240" s="89">
        <v>236</v>
      </c>
      <c r="B240" s="99">
        <v>236</v>
      </c>
      <c r="C240" s="86">
        <v>44120</v>
      </c>
      <c r="D240" s="36" t="s">
        <v>285</v>
      </c>
      <c r="E240" s="37" t="s">
        <v>283</v>
      </c>
      <c r="F240" s="38">
        <v>810770</v>
      </c>
      <c r="G240" s="37" t="s">
        <v>9</v>
      </c>
      <c r="H240" s="37" t="s">
        <v>284</v>
      </c>
      <c r="I240" s="39" t="s">
        <v>15</v>
      </c>
    </row>
    <row r="241" spans="1:9" hidden="1" x14ac:dyDescent="0.25">
      <c r="A241" s="89">
        <v>237</v>
      </c>
      <c r="B241" s="99">
        <v>237</v>
      </c>
      <c r="C241" s="86">
        <v>43447</v>
      </c>
      <c r="D241" s="36" t="s">
        <v>286</v>
      </c>
      <c r="E241" s="37" t="s">
        <v>287</v>
      </c>
      <c r="F241" s="38">
        <v>6300.0000000000009</v>
      </c>
      <c r="G241" s="37" t="s">
        <v>9</v>
      </c>
      <c r="H241" s="37" t="s">
        <v>288</v>
      </c>
      <c r="I241" s="39" t="s">
        <v>289</v>
      </c>
    </row>
    <row r="242" spans="1:9" hidden="1" x14ac:dyDescent="0.25">
      <c r="A242" s="89">
        <v>238</v>
      </c>
      <c r="B242" s="99">
        <v>238</v>
      </c>
      <c r="C242" s="86">
        <v>43461</v>
      </c>
      <c r="D242" s="36" t="s">
        <v>290</v>
      </c>
      <c r="E242" s="37" t="s">
        <v>287</v>
      </c>
      <c r="F242" s="38">
        <v>75335</v>
      </c>
      <c r="G242" s="37" t="s">
        <v>9</v>
      </c>
      <c r="H242" s="37" t="s">
        <v>291</v>
      </c>
      <c r="I242" s="39" t="s">
        <v>289</v>
      </c>
    </row>
    <row r="243" spans="1:9" hidden="1" x14ac:dyDescent="0.25">
      <c r="A243" s="89">
        <v>239</v>
      </c>
      <c r="B243" s="99">
        <v>239</v>
      </c>
      <c r="C243" s="86">
        <v>43482</v>
      </c>
      <c r="D243" s="36" t="s">
        <v>292</v>
      </c>
      <c r="E243" s="37" t="s">
        <v>287</v>
      </c>
      <c r="F243" s="38">
        <v>423.73</v>
      </c>
      <c r="G243" s="37" t="s">
        <v>9</v>
      </c>
      <c r="H243" s="37" t="s">
        <v>293</v>
      </c>
      <c r="I243" s="39" t="s">
        <v>289</v>
      </c>
    </row>
    <row r="244" spans="1:9" x14ac:dyDescent="0.25">
      <c r="A244" s="89">
        <v>240</v>
      </c>
      <c r="B244" s="99">
        <v>240</v>
      </c>
      <c r="C244" s="86">
        <v>44107</v>
      </c>
      <c r="D244" s="36">
        <v>8</v>
      </c>
      <c r="E244" s="37" t="s">
        <v>294</v>
      </c>
      <c r="F244" s="38">
        <v>2000</v>
      </c>
      <c r="G244" s="37" t="s">
        <v>23</v>
      </c>
      <c r="H244" s="37" t="s">
        <v>24</v>
      </c>
      <c r="I244" s="39" t="s">
        <v>26</v>
      </c>
    </row>
    <row r="245" spans="1:9" x14ac:dyDescent="0.25">
      <c r="A245" s="89">
        <v>241</v>
      </c>
      <c r="B245" s="99">
        <v>241</v>
      </c>
      <c r="C245" s="86">
        <v>44097</v>
      </c>
      <c r="D245" s="36">
        <v>7</v>
      </c>
      <c r="E245" s="37" t="s">
        <v>294</v>
      </c>
      <c r="F245" s="38">
        <v>3000</v>
      </c>
      <c r="G245" s="37" t="s">
        <v>23</v>
      </c>
      <c r="H245" s="37" t="s">
        <v>24</v>
      </c>
      <c r="I245" s="39" t="s">
        <v>26</v>
      </c>
    </row>
    <row r="246" spans="1:9" x14ac:dyDescent="0.25">
      <c r="A246" s="89">
        <v>242</v>
      </c>
      <c r="B246" s="99">
        <v>242</v>
      </c>
      <c r="C246" s="86">
        <v>43378</v>
      </c>
      <c r="D246" s="36" t="s">
        <v>295</v>
      </c>
      <c r="E246" s="37" t="s">
        <v>296</v>
      </c>
      <c r="F246" s="38">
        <v>50000</v>
      </c>
      <c r="G246" s="37" t="s">
        <v>23</v>
      </c>
      <c r="H246" s="37" t="s">
        <v>297</v>
      </c>
      <c r="I246" s="39" t="s">
        <v>26</v>
      </c>
    </row>
    <row r="247" spans="1:9" hidden="1" x14ac:dyDescent="0.25">
      <c r="A247" s="89">
        <v>243</v>
      </c>
      <c r="B247" s="99">
        <v>243</v>
      </c>
      <c r="C247" s="86">
        <v>44135</v>
      </c>
      <c r="D247" s="36">
        <v>716</v>
      </c>
      <c r="E247" s="37" t="s">
        <v>298</v>
      </c>
      <c r="F247" s="38">
        <v>8109.9999999999991</v>
      </c>
      <c r="G247" s="37" t="s">
        <v>9</v>
      </c>
      <c r="H247" s="37" t="s">
        <v>299</v>
      </c>
      <c r="I247" s="39" t="s">
        <v>15</v>
      </c>
    </row>
    <row r="248" spans="1:9" hidden="1" x14ac:dyDescent="0.25">
      <c r="A248" s="89">
        <v>244</v>
      </c>
      <c r="B248" s="99">
        <v>244</v>
      </c>
      <c r="C248" s="86">
        <v>43736</v>
      </c>
      <c r="D248" s="36" t="s">
        <v>300</v>
      </c>
      <c r="E248" s="37" t="s">
        <v>301</v>
      </c>
      <c r="F248" s="38">
        <v>140926</v>
      </c>
      <c r="G248" s="37" t="s">
        <v>9</v>
      </c>
      <c r="H248" s="37" t="s">
        <v>302</v>
      </c>
      <c r="I248" s="39" t="s">
        <v>15</v>
      </c>
    </row>
    <row r="249" spans="1:9" hidden="1" x14ac:dyDescent="0.25">
      <c r="A249" s="89">
        <v>245</v>
      </c>
      <c r="B249" s="99">
        <v>245</v>
      </c>
      <c r="C249" s="86">
        <v>44121</v>
      </c>
      <c r="D249" s="36">
        <v>13</v>
      </c>
      <c r="E249" s="37" t="s">
        <v>303</v>
      </c>
      <c r="F249" s="38">
        <v>62182.000000000007</v>
      </c>
      <c r="G249" s="37" t="s">
        <v>9</v>
      </c>
      <c r="H249" s="37" t="s">
        <v>304</v>
      </c>
      <c r="I249" s="39" t="s">
        <v>15</v>
      </c>
    </row>
    <row r="250" spans="1:9" hidden="1" x14ac:dyDescent="0.25">
      <c r="A250" s="89">
        <v>246</v>
      </c>
      <c r="B250" s="99">
        <v>246</v>
      </c>
      <c r="C250" s="86">
        <v>44015</v>
      </c>
      <c r="D250" s="36" t="s">
        <v>305</v>
      </c>
      <c r="E250" s="37" t="s">
        <v>306</v>
      </c>
      <c r="F250" s="38">
        <f>18432.22+1200-0.02</f>
        <v>19632.2</v>
      </c>
      <c r="G250" s="37" t="s">
        <v>9</v>
      </c>
      <c r="H250" s="37" t="s">
        <v>307</v>
      </c>
      <c r="I250" s="39" t="s">
        <v>308</v>
      </c>
    </row>
    <row r="251" spans="1:9" hidden="1" x14ac:dyDescent="0.25">
      <c r="A251" s="89">
        <v>247</v>
      </c>
      <c r="B251" s="99">
        <v>247</v>
      </c>
      <c r="C251" s="86">
        <v>44134</v>
      </c>
      <c r="D251" s="36" t="s">
        <v>309</v>
      </c>
      <c r="E251" s="37" t="s">
        <v>306</v>
      </c>
      <c r="F251" s="38">
        <f>12279.65+1200+0.01</f>
        <v>13479.66</v>
      </c>
      <c r="G251" s="37" t="s">
        <v>9</v>
      </c>
      <c r="H251" s="37" t="s">
        <v>310</v>
      </c>
      <c r="I251" s="39" t="s">
        <v>308</v>
      </c>
    </row>
    <row r="252" spans="1:9" hidden="1" x14ac:dyDescent="0.25">
      <c r="A252" s="89">
        <v>248</v>
      </c>
      <c r="B252" s="99">
        <v>248</v>
      </c>
      <c r="C252" s="86">
        <v>44219</v>
      </c>
      <c r="D252" s="36" t="s">
        <v>311</v>
      </c>
      <c r="E252" s="37" t="s">
        <v>306</v>
      </c>
      <c r="F252" s="38">
        <f>31050.83+2100+0.03</f>
        <v>33150.86</v>
      </c>
      <c r="G252" s="37" t="s">
        <v>9</v>
      </c>
      <c r="H252" s="37" t="s">
        <v>312</v>
      </c>
      <c r="I252" s="39" t="s">
        <v>308</v>
      </c>
    </row>
    <row r="253" spans="1:9" hidden="1" x14ac:dyDescent="0.25">
      <c r="A253" s="89">
        <v>249</v>
      </c>
      <c r="B253" s="99">
        <v>249</v>
      </c>
      <c r="C253" s="86">
        <v>44615</v>
      </c>
      <c r="D253" s="36" t="s">
        <v>313</v>
      </c>
      <c r="E253" s="37" t="s">
        <v>306</v>
      </c>
      <c r="F253" s="38">
        <f>9660.98+2500</f>
        <v>12160.98</v>
      </c>
      <c r="G253" s="37" t="s">
        <v>9</v>
      </c>
      <c r="H253" s="37" t="s">
        <v>314</v>
      </c>
      <c r="I253" s="39" t="s">
        <v>308</v>
      </c>
    </row>
    <row r="254" spans="1:9" hidden="1" x14ac:dyDescent="0.25">
      <c r="A254" s="89">
        <v>250</v>
      </c>
      <c r="B254" s="99">
        <v>250</v>
      </c>
      <c r="C254" s="86">
        <v>44197</v>
      </c>
      <c r="D254" s="36">
        <v>2742</v>
      </c>
      <c r="E254" s="37" t="s">
        <v>315</v>
      </c>
      <c r="F254" s="38">
        <v>24780</v>
      </c>
      <c r="G254" s="37" t="s">
        <v>9</v>
      </c>
      <c r="H254" s="37" t="s">
        <v>316</v>
      </c>
      <c r="I254" s="39" t="s">
        <v>21</v>
      </c>
    </row>
    <row r="255" spans="1:9" hidden="1" x14ac:dyDescent="0.25">
      <c r="A255" s="89">
        <v>251</v>
      </c>
      <c r="B255" s="99">
        <v>251</v>
      </c>
      <c r="C255" s="86">
        <v>43071</v>
      </c>
      <c r="D255" s="36">
        <v>46</v>
      </c>
      <c r="E255" s="37" t="s">
        <v>317</v>
      </c>
      <c r="F255" s="38">
        <v>126000</v>
      </c>
      <c r="G255" s="37" t="s">
        <v>124</v>
      </c>
      <c r="H255" s="37" t="s">
        <v>318</v>
      </c>
      <c r="I255" s="39" t="s">
        <v>15</v>
      </c>
    </row>
    <row r="256" spans="1:9" hidden="1" x14ac:dyDescent="0.25">
      <c r="A256" s="89">
        <v>252</v>
      </c>
      <c r="B256" s="99">
        <v>252</v>
      </c>
      <c r="C256" s="86">
        <v>43174</v>
      </c>
      <c r="D256" s="36">
        <v>92</v>
      </c>
      <c r="E256" s="37" t="s">
        <v>317</v>
      </c>
      <c r="F256" s="38">
        <v>21000</v>
      </c>
      <c r="G256" s="37" t="s">
        <v>9</v>
      </c>
      <c r="H256" s="37" t="s">
        <v>318</v>
      </c>
      <c r="I256" s="39" t="s">
        <v>15</v>
      </c>
    </row>
    <row r="257" spans="1:9" hidden="1" x14ac:dyDescent="0.25">
      <c r="A257" s="89">
        <v>253</v>
      </c>
      <c r="B257" s="99">
        <v>253</v>
      </c>
      <c r="C257" s="86">
        <v>43174</v>
      </c>
      <c r="D257" s="36">
        <v>93</v>
      </c>
      <c r="E257" s="37" t="s">
        <v>317</v>
      </c>
      <c r="F257" s="38">
        <v>210000</v>
      </c>
      <c r="G257" s="37" t="s">
        <v>9</v>
      </c>
      <c r="H257" s="37" t="s">
        <v>318</v>
      </c>
      <c r="I257" s="39" t="s">
        <v>15</v>
      </c>
    </row>
    <row r="258" spans="1:9" hidden="1" x14ac:dyDescent="0.25">
      <c r="A258" s="89">
        <v>254</v>
      </c>
      <c r="B258" s="99">
        <v>254</v>
      </c>
      <c r="C258" s="86">
        <v>43178</v>
      </c>
      <c r="D258" s="36">
        <v>95</v>
      </c>
      <c r="E258" s="37" t="s">
        <v>317</v>
      </c>
      <c r="F258" s="38">
        <v>21000</v>
      </c>
      <c r="G258" s="37" t="s">
        <v>9</v>
      </c>
      <c r="H258" s="37" t="s">
        <v>318</v>
      </c>
      <c r="I258" s="39" t="s">
        <v>15</v>
      </c>
    </row>
    <row r="259" spans="1:9" hidden="1" x14ac:dyDescent="0.25">
      <c r="A259" s="89">
        <v>255</v>
      </c>
      <c r="B259" s="99">
        <v>255</v>
      </c>
      <c r="C259" s="86">
        <v>43178</v>
      </c>
      <c r="D259" s="36">
        <v>97</v>
      </c>
      <c r="E259" s="37" t="s">
        <v>317</v>
      </c>
      <c r="F259" s="38">
        <v>21000</v>
      </c>
      <c r="G259" s="37" t="s">
        <v>9</v>
      </c>
      <c r="H259" s="37" t="s">
        <v>318</v>
      </c>
      <c r="I259" s="39" t="s">
        <v>15</v>
      </c>
    </row>
    <row r="260" spans="1:9" hidden="1" x14ac:dyDescent="0.25">
      <c r="A260" s="89">
        <v>256</v>
      </c>
      <c r="B260" s="99">
        <v>256</v>
      </c>
      <c r="C260" s="86">
        <v>43047</v>
      </c>
      <c r="D260" s="36">
        <v>16</v>
      </c>
      <c r="E260" s="37" t="s">
        <v>319</v>
      </c>
      <c r="F260" s="38">
        <v>56149</v>
      </c>
      <c r="G260" s="37" t="s">
        <v>9</v>
      </c>
      <c r="H260" s="37" t="s">
        <v>320</v>
      </c>
      <c r="I260" s="39" t="s">
        <v>15</v>
      </c>
    </row>
    <row r="261" spans="1:9" hidden="1" x14ac:dyDescent="0.25">
      <c r="A261" s="89">
        <v>257</v>
      </c>
      <c r="B261" s="99">
        <v>257</v>
      </c>
      <c r="C261" s="86">
        <v>43059</v>
      </c>
      <c r="D261" s="36">
        <v>20</v>
      </c>
      <c r="E261" s="37" t="s">
        <v>319</v>
      </c>
      <c r="F261" s="38">
        <v>60248</v>
      </c>
      <c r="G261" s="37" t="s">
        <v>9</v>
      </c>
      <c r="H261" s="37" t="s">
        <v>320</v>
      </c>
      <c r="I261" s="39" t="s">
        <v>15</v>
      </c>
    </row>
    <row r="262" spans="1:9" hidden="1" x14ac:dyDescent="0.25">
      <c r="A262" s="89">
        <v>258</v>
      </c>
      <c r="B262" s="99">
        <v>258</v>
      </c>
      <c r="C262" s="86">
        <v>44138</v>
      </c>
      <c r="D262" s="36">
        <v>1541</v>
      </c>
      <c r="E262" s="37" t="s">
        <v>321</v>
      </c>
      <c r="F262" s="38">
        <v>98098.000000000015</v>
      </c>
      <c r="G262" s="37" t="s">
        <v>9</v>
      </c>
      <c r="H262" s="37" t="s">
        <v>322</v>
      </c>
      <c r="I262" s="39" t="s">
        <v>15</v>
      </c>
    </row>
    <row r="263" spans="1:9" hidden="1" x14ac:dyDescent="0.25">
      <c r="A263" s="89">
        <v>259</v>
      </c>
      <c r="B263" s="99">
        <v>259</v>
      </c>
      <c r="C263" s="86">
        <v>44630</v>
      </c>
      <c r="D263" s="36">
        <v>1882</v>
      </c>
      <c r="E263" s="37" t="s">
        <v>321</v>
      </c>
      <c r="F263" s="37">
        <v>145379</v>
      </c>
      <c r="G263" s="37" t="s">
        <v>9</v>
      </c>
      <c r="H263" s="37" t="s">
        <v>323</v>
      </c>
      <c r="I263" s="39" t="s">
        <v>15</v>
      </c>
    </row>
    <row r="264" spans="1:9" hidden="1" x14ac:dyDescent="0.25">
      <c r="A264" s="89">
        <v>260</v>
      </c>
      <c r="B264" s="99">
        <v>260</v>
      </c>
      <c r="C264" s="86">
        <v>44353</v>
      </c>
      <c r="D264" s="36">
        <v>2517</v>
      </c>
      <c r="E264" s="37" t="s">
        <v>324</v>
      </c>
      <c r="F264" s="38">
        <v>648729.99999999988</v>
      </c>
      <c r="G264" s="37" t="s">
        <v>9</v>
      </c>
      <c r="H264" s="37" t="s">
        <v>325</v>
      </c>
      <c r="I264" s="39" t="s">
        <v>15</v>
      </c>
    </row>
    <row r="265" spans="1:9" hidden="1" x14ac:dyDescent="0.25">
      <c r="A265" s="89">
        <v>261</v>
      </c>
      <c r="B265" s="99">
        <v>261</v>
      </c>
      <c r="C265" s="86">
        <v>44261</v>
      </c>
      <c r="D265" s="36">
        <v>2518</v>
      </c>
      <c r="E265" s="37" t="s">
        <v>324</v>
      </c>
      <c r="F265" s="38">
        <v>158774.99999999997</v>
      </c>
      <c r="G265" s="37" t="s">
        <v>9</v>
      </c>
      <c r="H265" s="37" t="s">
        <v>325</v>
      </c>
      <c r="I265" s="39" t="s">
        <v>15</v>
      </c>
    </row>
    <row r="266" spans="1:9" hidden="1" x14ac:dyDescent="0.25">
      <c r="A266" s="89">
        <v>262</v>
      </c>
      <c r="B266" s="99">
        <v>262</v>
      </c>
      <c r="C266" s="86">
        <v>44306</v>
      </c>
      <c r="D266" s="36" t="s">
        <v>326</v>
      </c>
      <c r="E266" s="37" t="s">
        <v>324</v>
      </c>
      <c r="F266" s="38">
        <v>67297.460000000006</v>
      </c>
      <c r="G266" s="37" t="s">
        <v>9</v>
      </c>
      <c r="H266" s="37" t="s">
        <v>325</v>
      </c>
      <c r="I266" s="39" t="s">
        <v>15</v>
      </c>
    </row>
    <row r="267" spans="1:9" hidden="1" x14ac:dyDescent="0.25">
      <c r="A267" s="89">
        <v>263</v>
      </c>
      <c r="B267" s="99">
        <v>263</v>
      </c>
      <c r="C267" s="86">
        <v>44512</v>
      </c>
      <c r="D267" s="36" t="s">
        <v>327</v>
      </c>
      <c r="E267" s="37" t="s">
        <v>324</v>
      </c>
      <c r="F267" s="38">
        <f>474799.64+3000</f>
        <v>477799.64</v>
      </c>
      <c r="G267" s="37" t="s">
        <v>9</v>
      </c>
      <c r="H267" s="37" t="s">
        <v>328</v>
      </c>
      <c r="I267" s="39" t="s">
        <v>15</v>
      </c>
    </row>
    <row r="268" spans="1:9" hidden="1" x14ac:dyDescent="0.25">
      <c r="A268" s="89">
        <v>264</v>
      </c>
      <c r="B268" s="99">
        <v>264</v>
      </c>
      <c r="C268" s="86">
        <v>44589</v>
      </c>
      <c r="D268" s="36" t="s">
        <v>329</v>
      </c>
      <c r="E268" s="37" t="s">
        <v>324</v>
      </c>
      <c r="F268" s="38">
        <f>349255.94+3696</f>
        <v>352951.94</v>
      </c>
      <c r="G268" s="37" t="s">
        <v>9</v>
      </c>
      <c r="H268" s="37" t="s">
        <v>242</v>
      </c>
      <c r="I268" s="39" t="s">
        <v>15</v>
      </c>
    </row>
    <row r="269" spans="1:9" hidden="1" x14ac:dyDescent="0.25">
      <c r="A269" s="89">
        <v>265</v>
      </c>
      <c r="B269" s="99">
        <v>265</v>
      </c>
      <c r="C269" s="86">
        <v>44589</v>
      </c>
      <c r="D269" s="36" t="s">
        <v>330</v>
      </c>
      <c r="E269" s="37" t="s">
        <v>324</v>
      </c>
      <c r="F269" s="38">
        <f>238135.08+1870</f>
        <v>240005.08</v>
      </c>
      <c r="G269" s="37" t="s">
        <v>9</v>
      </c>
      <c r="H269" s="37" t="s">
        <v>242</v>
      </c>
      <c r="I269" s="39" t="s">
        <v>15</v>
      </c>
    </row>
    <row r="270" spans="1:9" hidden="1" x14ac:dyDescent="0.25">
      <c r="A270" s="89">
        <v>266</v>
      </c>
      <c r="B270" s="99">
        <v>266</v>
      </c>
      <c r="C270" s="86">
        <v>44601</v>
      </c>
      <c r="D270" s="36" t="s">
        <v>331</v>
      </c>
      <c r="E270" s="37" t="s">
        <v>324</v>
      </c>
      <c r="F270" s="38">
        <f>36013.56+1134</f>
        <v>37147.56</v>
      </c>
      <c r="G270" s="37" t="s">
        <v>9</v>
      </c>
      <c r="H270" s="37" t="s">
        <v>332</v>
      </c>
      <c r="I270" s="39" t="s">
        <v>15</v>
      </c>
    </row>
    <row r="271" spans="1:9" hidden="1" x14ac:dyDescent="0.25">
      <c r="A271" s="89">
        <v>267</v>
      </c>
      <c r="B271" s="99">
        <v>267</v>
      </c>
      <c r="C271" s="86">
        <v>44627</v>
      </c>
      <c r="D271" s="36" t="s">
        <v>333</v>
      </c>
      <c r="E271" s="37" t="s">
        <v>324</v>
      </c>
      <c r="F271" s="38">
        <f>93635.59+1813</f>
        <v>95448.59</v>
      </c>
      <c r="G271" s="37" t="s">
        <v>9</v>
      </c>
      <c r="H271" s="37" t="s">
        <v>334</v>
      </c>
      <c r="I271" s="39" t="s">
        <v>15</v>
      </c>
    </row>
    <row r="272" spans="1:9" hidden="1" x14ac:dyDescent="0.25">
      <c r="A272" s="89">
        <v>268</v>
      </c>
      <c r="B272" s="99">
        <v>268</v>
      </c>
      <c r="C272" s="86">
        <v>42987</v>
      </c>
      <c r="D272" s="40" t="s">
        <v>335</v>
      </c>
      <c r="E272" s="37" t="s">
        <v>336</v>
      </c>
      <c r="F272" s="38">
        <v>24125.999999999996</v>
      </c>
      <c r="G272" s="37" t="s">
        <v>9</v>
      </c>
      <c r="H272" s="37" t="s">
        <v>337</v>
      </c>
      <c r="I272" s="39" t="s">
        <v>15</v>
      </c>
    </row>
    <row r="273" spans="1:9" hidden="1" x14ac:dyDescent="0.25">
      <c r="A273" s="89">
        <v>269</v>
      </c>
      <c r="B273" s="99">
        <v>269</v>
      </c>
      <c r="C273" s="86">
        <v>42989</v>
      </c>
      <c r="D273" s="40" t="s">
        <v>338</v>
      </c>
      <c r="E273" s="37" t="s">
        <v>336</v>
      </c>
      <c r="F273" s="38">
        <v>230450.99999999997</v>
      </c>
      <c r="G273" s="37" t="s">
        <v>9</v>
      </c>
      <c r="H273" s="37" t="s">
        <v>337</v>
      </c>
      <c r="I273" s="39" t="s">
        <v>15</v>
      </c>
    </row>
    <row r="274" spans="1:9" hidden="1" x14ac:dyDescent="0.25">
      <c r="A274" s="89">
        <v>270</v>
      </c>
      <c r="B274" s="99">
        <v>270</v>
      </c>
      <c r="C274" s="86">
        <v>43025</v>
      </c>
      <c r="D274" s="40" t="s">
        <v>339</v>
      </c>
      <c r="E274" s="37" t="s">
        <v>336</v>
      </c>
      <c r="F274" s="38">
        <v>41247.999999999993</v>
      </c>
      <c r="G274" s="37" t="s">
        <v>9</v>
      </c>
      <c r="H274" s="37" t="s">
        <v>337</v>
      </c>
      <c r="I274" s="39" t="s">
        <v>15</v>
      </c>
    </row>
    <row r="275" spans="1:9" hidden="1" x14ac:dyDescent="0.25">
      <c r="A275" s="89">
        <v>271</v>
      </c>
      <c r="B275" s="99">
        <v>271</v>
      </c>
      <c r="C275" s="86">
        <v>43022</v>
      </c>
      <c r="D275" s="40" t="s">
        <v>340</v>
      </c>
      <c r="E275" s="37" t="s">
        <v>336</v>
      </c>
      <c r="F275" s="38">
        <v>357773.00000000006</v>
      </c>
      <c r="G275" s="37" t="s">
        <v>9</v>
      </c>
      <c r="H275" s="37" t="s">
        <v>337</v>
      </c>
      <c r="I275" s="39" t="s">
        <v>15</v>
      </c>
    </row>
    <row r="276" spans="1:9" hidden="1" x14ac:dyDescent="0.25">
      <c r="A276" s="89">
        <v>272</v>
      </c>
      <c r="B276" s="99">
        <v>272</v>
      </c>
      <c r="C276" s="86">
        <v>43049</v>
      </c>
      <c r="D276" s="40" t="s">
        <v>341</v>
      </c>
      <c r="E276" s="37" t="s">
        <v>336</v>
      </c>
      <c r="F276" s="38">
        <v>302044.99999999994</v>
      </c>
      <c r="G276" s="37" t="s">
        <v>9</v>
      </c>
      <c r="H276" s="37" t="s">
        <v>337</v>
      </c>
      <c r="I276" s="39" t="s">
        <v>15</v>
      </c>
    </row>
    <row r="277" spans="1:9" hidden="1" x14ac:dyDescent="0.25">
      <c r="A277" s="89">
        <v>273</v>
      </c>
      <c r="B277" s="99">
        <v>273</v>
      </c>
      <c r="C277" s="86">
        <v>43055</v>
      </c>
      <c r="D277" s="40" t="s">
        <v>342</v>
      </c>
      <c r="E277" s="37" t="s">
        <v>336</v>
      </c>
      <c r="F277" s="38">
        <v>39896</v>
      </c>
      <c r="G277" s="37" t="s">
        <v>9</v>
      </c>
      <c r="H277" s="37" t="s">
        <v>337</v>
      </c>
      <c r="I277" s="39" t="s">
        <v>15</v>
      </c>
    </row>
    <row r="278" spans="1:9" hidden="1" x14ac:dyDescent="0.25">
      <c r="A278" s="89">
        <v>274</v>
      </c>
      <c r="B278" s="99">
        <v>274</v>
      </c>
      <c r="C278" s="86">
        <v>43056</v>
      </c>
      <c r="D278" s="40" t="s">
        <v>343</v>
      </c>
      <c r="E278" s="37" t="s">
        <v>336</v>
      </c>
      <c r="F278" s="38">
        <v>34909</v>
      </c>
      <c r="G278" s="37" t="s">
        <v>9</v>
      </c>
      <c r="H278" s="37" t="s">
        <v>337</v>
      </c>
      <c r="I278" s="39" t="s">
        <v>15</v>
      </c>
    </row>
    <row r="279" spans="1:9" hidden="1" x14ac:dyDescent="0.25">
      <c r="A279" s="89">
        <v>275</v>
      </c>
      <c r="B279" s="99">
        <v>275</v>
      </c>
      <c r="C279" s="86">
        <v>43183</v>
      </c>
      <c r="D279" s="40" t="s">
        <v>344</v>
      </c>
      <c r="E279" s="37" t="s">
        <v>336</v>
      </c>
      <c r="F279" s="38">
        <v>600941.99999999988</v>
      </c>
      <c r="G279" s="37" t="s">
        <v>9</v>
      </c>
      <c r="H279" s="37" t="s">
        <v>337</v>
      </c>
      <c r="I279" s="39" t="s">
        <v>15</v>
      </c>
    </row>
    <row r="280" spans="1:9" hidden="1" x14ac:dyDescent="0.25">
      <c r="A280" s="89">
        <v>276</v>
      </c>
      <c r="B280" s="99">
        <v>276</v>
      </c>
      <c r="C280" s="86">
        <v>43632</v>
      </c>
      <c r="D280" s="36" t="s">
        <v>345</v>
      </c>
      <c r="E280" s="37" t="s">
        <v>346</v>
      </c>
      <c r="F280" s="38">
        <v>249648</v>
      </c>
      <c r="G280" s="37" t="s">
        <v>9</v>
      </c>
      <c r="H280" s="37" t="s">
        <v>347</v>
      </c>
      <c r="I280" s="39" t="s">
        <v>21</v>
      </c>
    </row>
    <row r="281" spans="1:9" hidden="1" x14ac:dyDescent="0.25">
      <c r="A281" s="89">
        <v>277</v>
      </c>
      <c r="B281" s="99">
        <v>277</v>
      </c>
      <c r="C281" s="86">
        <v>44361</v>
      </c>
      <c r="D281" s="36">
        <v>2107100112</v>
      </c>
      <c r="E281" s="37" t="s">
        <v>348</v>
      </c>
      <c r="F281" s="38">
        <v>195200</v>
      </c>
      <c r="G281" s="37" t="s">
        <v>9</v>
      </c>
      <c r="H281" s="37" t="s">
        <v>349</v>
      </c>
      <c r="I281" s="39" t="s">
        <v>11</v>
      </c>
    </row>
    <row r="282" spans="1:9" hidden="1" x14ac:dyDescent="0.25">
      <c r="A282" s="89">
        <v>278</v>
      </c>
      <c r="B282" s="99">
        <v>278</v>
      </c>
      <c r="C282" s="86">
        <v>43159</v>
      </c>
      <c r="D282" s="36">
        <v>76</v>
      </c>
      <c r="E282" s="37" t="s">
        <v>195</v>
      </c>
      <c r="F282" s="38">
        <v>13888811</v>
      </c>
      <c r="G282" s="37" t="s">
        <v>9</v>
      </c>
      <c r="H282" s="37" t="s">
        <v>196</v>
      </c>
      <c r="I282" s="39" t="s">
        <v>15</v>
      </c>
    </row>
    <row r="283" spans="1:9" hidden="1" x14ac:dyDescent="0.25">
      <c r="A283" s="89">
        <v>279</v>
      </c>
      <c r="B283" s="99">
        <v>279</v>
      </c>
      <c r="C283" s="86">
        <v>44189</v>
      </c>
      <c r="D283" s="36">
        <v>2252</v>
      </c>
      <c r="E283" s="37" t="s">
        <v>350</v>
      </c>
      <c r="F283" s="38">
        <v>14898</v>
      </c>
      <c r="G283" s="37" t="s">
        <v>9</v>
      </c>
      <c r="H283" s="37" t="s">
        <v>262</v>
      </c>
      <c r="I283" s="39" t="s">
        <v>15</v>
      </c>
    </row>
    <row r="284" spans="1:9" hidden="1" x14ac:dyDescent="0.25">
      <c r="A284" s="89">
        <v>280</v>
      </c>
      <c r="B284" s="99">
        <v>280</v>
      </c>
      <c r="C284" s="86">
        <v>44258</v>
      </c>
      <c r="D284" s="36">
        <v>2749</v>
      </c>
      <c r="E284" s="37" t="s">
        <v>350</v>
      </c>
      <c r="F284" s="38">
        <v>16392</v>
      </c>
      <c r="G284" s="37" t="s">
        <v>9</v>
      </c>
      <c r="H284" s="37" t="s">
        <v>262</v>
      </c>
      <c r="I284" s="39" t="s">
        <v>15</v>
      </c>
    </row>
    <row r="285" spans="1:9" hidden="1" x14ac:dyDescent="0.25">
      <c r="A285" s="89">
        <v>281</v>
      </c>
      <c r="B285" s="99">
        <v>281</v>
      </c>
      <c r="C285" s="86">
        <v>44425</v>
      </c>
      <c r="D285" s="36">
        <v>987</v>
      </c>
      <c r="E285" s="37" t="s">
        <v>350</v>
      </c>
      <c r="F285" s="38">
        <v>18136</v>
      </c>
      <c r="G285" s="37" t="s">
        <v>9</v>
      </c>
      <c r="H285" s="37" t="s">
        <v>262</v>
      </c>
      <c r="I285" s="39" t="s">
        <v>15</v>
      </c>
    </row>
    <row r="286" spans="1:9" hidden="1" x14ac:dyDescent="0.25">
      <c r="A286" s="89">
        <v>282</v>
      </c>
      <c r="B286" s="99">
        <v>282</v>
      </c>
      <c r="C286" s="86">
        <v>44413</v>
      </c>
      <c r="D286" s="36">
        <v>791</v>
      </c>
      <c r="E286" s="37" t="s">
        <v>350</v>
      </c>
      <c r="F286" s="38">
        <v>18096</v>
      </c>
      <c r="G286" s="37" t="s">
        <v>9</v>
      </c>
      <c r="H286" s="37" t="s">
        <v>262</v>
      </c>
      <c r="I286" s="39" t="s">
        <v>15</v>
      </c>
    </row>
    <row r="287" spans="1:9" hidden="1" x14ac:dyDescent="0.25">
      <c r="A287" s="89">
        <v>283</v>
      </c>
      <c r="B287" s="99">
        <v>283</v>
      </c>
      <c r="C287" s="86">
        <v>44627</v>
      </c>
      <c r="D287" s="36">
        <v>4467</v>
      </c>
      <c r="E287" s="37" t="s">
        <v>350</v>
      </c>
      <c r="F287" s="38">
        <v>17476</v>
      </c>
      <c r="G287" s="37" t="s">
        <v>9</v>
      </c>
      <c r="H287" s="37" t="s">
        <v>262</v>
      </c>
      <c r="I287" s="39" t="s">
        <v>15</v>
      </c>
    </row>
    <row r="288" spans="1:9" x14ac:dyDescent="0.25">
      <c r="A288" s="89">
        <v>284</v>
      </c>
      <c r="B288" s="99">
        <v>284</v>
      </c>
      <c r="C288" s="86">
        <v>43182</v>
      </c>
      <c r="D288" s="36" t="s">
        <v>351</v>
      </c>
      <c r="E288" s="37" t="s">
        <v>352</v>
      </c>
      <c r="F288" s="38">
        <v>17000</v>
      </c>
      <c r="G288" s="37" t="s">
        <v>353</v>
      </c>
      <c r="H288" s="37" t="s">
        <v>354</v>
      </c>
      <c r="I288" s="39" t="s">
        <v>49</v>
      </c>
    </row>
    <row r="289" spans="1:9" x14ac:dyDescent="0.25">
      <c r="A289" s="89">
        <v>285</v>
      </c>
      <c r="B289" s="99">
        <v>285</v>
      </c>
      <c r="C289" s="86">
        <v>43522</v>
      </c>
      <c r="D289" s="36" t="s">
        <v>355</v>
      </c>
      <c r="E289" s="37" t="s">
        <v>352</v>
      </c>
      <c r="F289" s="38">
        <v>20060</v>
      </c>
      <c r="G289" s="37" t="s">
        <v>23</v>
      </c>
      <c r="H289" s="37" t="s">
        <v>86</v>
      </c>
      <c r="I289" s="39" t="s">
        <v>49</v>
      </c>
    </row>
    <row r="290" spans="1:9" x14ac:dyDescent="0.25">
      <c r="A290" s="89">
        <v>286</v>
      </c>
      <c r="B290" s="99">
        <v>286</v>
      </c>
      <c r="C290" s="86">
        <v>43799</v>
      </c>
      <c r="D290" s="36" t="s">
        <v>356</v>
      </c>
      <c r="E290" s="37" t="s">
        <v>357</v>
      </c>
      <c r="F290" s="38">
        <v>50000</v>
      </c>
      <c r="G290" s="37" t="s">
        <v>23</v>
      </c>
      <c r="H290" s="37" t="s">
        <v>24</v>
      </c>
      <c r="I290" s="39" t="s">
        <v>26</v>
      </c>
    </row>
    <row r="291" spans="1:9" hidden="1" x14ac:dyDescent="0.25">
      <c r="A291" s="89">
        <v>287</v>
      </c>
      <c r="B291" s="99">
        <v>287</v>
      </c>
      <c r="C291" s="86">
        <v>43280</v>
      </c>
      <c r="D291" s="36">
        <v>147</v>
      </c>
      <c r="E291" s="37" t="s">
        <v>358</v>
      </c>
      <c r="F291" s="38">
        <v>93524.999999999985</v>
      </c>
      <c r="G291" s="37" t="s">
        <v>9</v>
      </c>
      <c r="H291" s="37" t="s">
        <v>58</v>
      </c>
      <c r="I291" s="39" t="s">
        <v>21</v>
      </c>
    </row>
    <row r="292" spans="1:9" hidden="1" x14ac:dyDescent="0.25">
      <c r="A292" s="89">
        <v>288</v>
      </c>
      <c r="B292" s="99">
        <v>288</v>
      </c>
      <c r="C292" s="86">
        <v>43339</v>
      </c>
      <c r="D292" s="36">
        <v>181</v>
      </c>
      <c r="E292" s="37" t="s">
        <v>358</v>
      </c>
      <c r="F292" s="38">
        <v>6844</v>
      </c>
      <c r="G292" s="37" t="s">
        <v>9</v>
      </c>
      <c r="H292" s="37" t="s">
        <v>144</v>
      </c>
      <c r="I292" s="39" t="s">
        <v>21</v>
      </c>
    </row>
    <row r="293" spans="1:9" hidden="1" x14ac:dyDescent="0.25">
      <c r="A293" s="89">
        <v>289</v>
      </c>
      <c r="B293" s="99">
        <v>289</v>
      </c>
      <c r="C293" s="86">
        <v>43352</v>
      </c>
      <c r="D293" s="36">
        <v>189</v>
      </c>
      <c r="E293" s="37" t="s">
        <v>358</v>
      </c>
      <c r="F293" s="38">
        <v>41595</v>
      </c>
      <c r="G293" s="37" t="s">
        <v>9</v>
      </c>
      <c r="H293" s="37" t="s">
        <v>58</v>
      </c>
      <c r="I293" s="39" t="s">
        <v>21</v>
      </c>
    </row>
    <row r="294" spans="1:9" hidden="1" x14ac:dyDescent="0.25">
      <c r="A294" s="89">
        <v>290</v>
      </c>
      <c r="B294" s="99">
        <v>290</v>
      </c>
      <c r="C294" s="86">
        <v>43544</v>
      </c>
      <c r="D294" s="36">
        <v>252</v>
      </c>
      <c r="E294" s="37" t="s">
        <v>358</v>
      </c>
      <c r="F294" s="38">
        <v>34249</v>
      </c>
      <c r="G294" s="37" t="s">
        <v>9</v>
      </c>
      <c r="H294" s="37" t="s">
        <v>359</v>
      </c>
      <c r="I294" s="39" t="s">
        <v>21</v>
      </c>
    </row>
    <row r="295" spans="1:9" hidden="1" x14ac:dyDescent="0.25">
      <c r="A295" s="89">
        <v>291</v>
      </c>
      <c r="B295" s="99">
        <v>291</v>
      </c>
      <c r="C295" s="86">
        <v>44265</v>
      </c>
      <c r="D295" s="36" t="s">
        <v>360</v>
      </c>
      <c r="E295" s="37" t="s">
        <v>361</v>
      </c>
      <c r="F295" s="38">
        <v>111983</v>
      </c>
      <c r="G295" s="37" t="s">
        <v>9</v>
      </c>
      <c r="H295" s="37" t="s">
        <v>362</v>
      </c>
      <c r="I295" s="39" t="s">
        <v>15</v>
      </c>
    </row>
    <row r="296" spans="1:9" hidden="1" x14ac:dyDescent="0.25">
      <c r="A296" s="89">
        <v>292</v>
      </c>
      <c r="B296" s="99">
        <v>292</v>
      </c>
      <c r="C296" s="86">
        <v>44273</v>
      </c>
      <c r="D296" s="36" t="s">
        <v>363</v>
      </c>
      <c r="E296" s="37" t="s">
        <v>361</v>
      </c>
      <c r="F296" s="38">
        <v>108675</v>
      </c>
      <c r="G296" s="37" t="s">
        <v>9</v>
      </c>
      <c r="H296" s="37" t="s">
        <v>362</v>
      </c>
      <c r="I296" s="39" t="s">
        <v>15</v>
      </c>
    </row>
    <row r="297" spans="1:9" hidden="1" x14ac:dyDescent="0.25">
      <c r="A297" s="89">
        <v>293</v>
      </c>
      <c r="B297" s="99">
        <v>293</v>
      </c>
      <c r="C297" s="86">
        <v>44273</v>
      </c>
      <c r="D297" s="36" t="s">
        <v>364</v>
      </c>
      <c r="E297" s="37" t="s">
        <v>361</v>
      </c>
      <c r="F297" s="38">
        <v>18162.999999999996</v>
      </c>
      <c r="G297" s="37" t="s">
        <v>9</v>
      </c>
      <c r="H297" s="37" t="s">
        <v>365</v>
      </c>
      <c r="I297" s="39" t="s">
        <v>15</v>
      </c>
    </row>
    <row r="298" spans="1:9" hidden="1" x14ac:dyDescent="0.25">
      <c r="A298" s="89">
        <v>294</v>
      </c>
      <c r="B298" s="99">
        <v>294</v>
      </c>
      <c r="C298" s="86">
        <v>44268</v>
      </c>
      <c r="D298" s="36" t="s">
        <v>366</v>
      </c>
      <c r="E298" s="37" t="s">
        <v>361</v>
      </c>
      <c r="F298" s="38">
        <v>27243.999999999996</v>
      </c>
      <c r="G298" s="37" t="s">
        <v>9</v>
      </c>
      <c r="H298" s="37" t="s">
        <v>365</v>
      </c>
      <c r="I298" s="39" t="s">
        <v>15</v>
      </c>
    </row>
    <row r="299" spans="1:9" hidden="1" x14ac:dyDescent="0.25">
      <c r="A299" s="89">
        <v>295</v>
      </c>
      <c r="B299" s="99">
        <v>295</v>
      </c>
      <c r="C299" s="86">
        <v>44268</v>
      </c>
      <c r="D299" s="36" t="s">
        <v>367</v>
      </c>
      <c r="E299" s="37" t="s">
        <v>361</v>
      </c>
      <c r="F299" s="38">
        <v>102296.00000000001</v>
      </c>
      <c r="G299" s="37" t="s">
        <v>9</v>
      </c>
      <c r="H299" s="37" t="s">
        <v>362</v>
      </c>
      <c r="I299" s="39" t="s">
        <v>15</v>
      </c>
    </row>
    <row r="300" spans="1:9" hidden="1" x14ac:dyDescent="0.25">
      <c r="A300" s="89">
        <v>296</v>
      </c>
      <c r="B300" s="99">
        <v>296</v>
      </c>
      <c r="C300" s="86">
        <v>44586</v>
      </c>
      <c r="D300" s="36" t="s">
        <v>368</v>
      </c>
      <c r="E300" s="37" t="s">
        <v>361</v>
      </c>
      <c r="F300" s="38">
        <v>108868</v>
      </c>
      <c r="G300" s="37" t="s">
        <v>9</v>
      </c>
      <c r="H300" s="37" t="s">
        <v>369</v>
      </c>
      <c r="I300" s="39" t="s">
        <v>15</v>
      </c>
    </row>
    <row r="301" spans="1:9" hidden="1" x14ac:dyDescent="0.25">
      <c r="A301" s="89">
        <v>297</v>
      </c>
      <c r="B301" s="99">
        <v>297</v>
      </c>
      <c r="C301" s="86">
        <v>44586</v>
      </c>
      <c r="D301" s="36" t="s">
        <v>370</v>
      </c>
      <c r="E301" s="37" t="s">
        <v>361</v>
      </c>
      <c r="F301" s="38">
        <v>14238</v>
      </c>
      <c r="G301" s="37" t="s">
        <v>9</v>
      </c>
      <c r="H301" s="37" t="s">
        <v>365</v>
      </c>
      <c r="I301" s="39" t="s">
        <v>15</v>
      </c>
    </row>
    <row r="302" spans="1:9" hidden="1" x14ac:dyDescent="0.25">
      <c r="A302" s="89">
        <v>298</v>
      </c>
      <c r="B302" s="99">
        <v>298</v>
      </c>
      <c r="C302" s="86">
        <v>44588</v>
      </c>
      <c r="D302" s="36" t="s">
        <v>371</v>
      </c>
      <c r="E302" s="37" t="s">
        <v>361</v>
      </c>
      <c r="F302" s="38">
        <v>107899</v>
      </c>
      <c r="G302" s="37" t="s">
        <v>9</v>
      </c>
      <c r="H302" s="37" t="s">
        <v>369</v>
      </c>
      <c r="I302" s="39" t="s">
        <v>15</v>
      </c>
    </row>
    <row r="303" spans="1:9" hidden="1" x14ac:dyDescent="0.25">
      <c r="A303" s="89">
        <v>299</v>
      </c>
      <c r="B303" s="99">
        <v>299</v>
      </c>
      <c r="C303" s="86">
        <v>44588</v>
      </c>
      <c r="D303" s="36" t="s">
        <v>372</v>
      </c>
      <c r="E303" s="37" t="s">
        <v>361</v>
      </c>
      <c r="F303" s="38">
        <v>14238</v>
      </c>
      <c r="G303" s="37" t="s">
        <v>9</v>
      </c>
      <c r="H303" s="37" t="s">
        <v>365</v>
      </c>
      <c r="I303" s="39" t="s">
        <v>15</v>
      </c>
    </row>
    <row r="304" spans="1:9" hidden="1" x14ac:dyDescent="0.25">
      <c r="A304" s="89">
        <v>300</v>
      </c>
      <c r="B304" s="99">
        <v>300</v>
      </c>
      <c r="C304" s="86">
        <v>44323</v>
      </c>
      <c r="D304" s="36" t="s">
        <v>373</v>
      </c>
      <c r="E304" s="37" t="s">
        <v>374</v>
      </c>
      <c r="F304" s="38">
        <v>7795.26</v>
      </c>
      <c r="G304" s="37" t="s">
        <v>9</v>
      </c>
      <c r="H304" s="37" t="s">
        <v>375</v>
      </c>
      <c r="I304" s="39" t="s">
        <v>21</v>
      </c>
    </row>
    <row r="305" spans="1:9" hidden="1" x14ac:dyDescent="0.25">
      <c r="A305" s="89">
        <v>301</v>
      </c>
      <c r="B305" s="99">
        <v>301</v>
      </c>
      <c r="C305" s="86">
        <v>44357</v>
      </c>
      <c r="D305" s="36" t="s">
        <v>376</v>
      </c>
      <c r="E305" s="37" t="s">
        <v>377</v>
      </c>
      <c r="F305" s="38">
        <v>9339.68</v>
      </c>
      <c r="G305" s="37" t="s">
        <v>9</v>
      </c>
      <c r="H305" s="37" t="s">
        <v>63</v>
      </c>
      <c r="I305" s="39" t="s">
        <v>64</v>
      </c>
    </row>
    <row r="306" spans="1:9" hidden="1" x14ac:dyDescent="0.25">
      <c r="A306" s="89">
        <v>302</v>
      </c>
      <c r="B306" s="99">
        <v>302</v>
      </c>
      <c r="C306" s="86">
        <v>44557</v>
      </c>
      <c r="D306" s="36" t="s">
        <v>378</v>
      </c>
      <c r="E306" s="37" t="s">
        <v>377</v>
      </c>
      <c r="F306" s="38">
        <v>198522</v>
      </c>
      <c r="G306" s="37" t="s">
        <v>9</v>
      </c>
      <c r="H306" s="37" t="s">
        <v>20</v>
      </c>
      <c r="I306" s="39" t="s">
        <v>64</v>
      </c>
    </row>
    <row r="307" spans="1:9" hidden="1" x14ac:dyDescent="0.25">
      <c r="A307" s="89">
        <v>303</v>
      </c>
      <c r="B307" s="99">
        <v>303</v>
      </c>
      <c r="C307" s="86">
        <v>44487</v>
      </c>
      <c r="D307" s="36" t="s">
        <v>379</v>
      </c>
      <c r="E307" s="37" t="s">
        <v>377</v>
      </c>
      <c r="F307" s="38">
        <v>145.19999999999999</v>
      </c>
      <c r="G307" s="37" t="s">
        <v>9</v>
      </c>
      <c r="H307" s="37" t="s">
        <v>380</v>
      </c>
      <c r="I307" s="39" t="s">
        <v>64</v>
      </c>
    </row>
    <row r="308" spans="1:9" hidden="1" x14ac:dyDescent="0.25">
      <c r="A308" s="89">
        <v>304</v>
      </c>
      <c r="B308" s="99">
        <v>304</v>
      </c>
      <c r="C308" s="86">
        <v>44489</v>
      </c>
      <c r="D308" s="36" t="s">
        <v>381</v>
      </c>
      <c r="E308" s="37" t="s">
        <v>377</v>
      </c>
      <c r="F308" s="38">
        <v>12453.28</v>
      </c>
      <c r="G308" s="37" t="s">
        <v>9</v>
      </c>
      <c r="H308" s="37" t="s">
        <v>380</v>
      </c>
      <c r="I308" s="39" t="s">
        <v>64</v>
      </c>
    </row>
    <row r="309" spans="1:9" hidden="1" x14ac:dyDescent="0.25">
      <c r="A309" s="89">
        <v>305</v>
      </c>
      <c r="B309" s="99">
        <v>305</v>
      </c>
      <c r="C309" s="86">
        <v>44492</v>
      </c>
      <c r="D309" s="36" t="s">
        <v>382</v>
      </c>
      <c r="E309" s="37" t="s">
        <v>377</v>
      </c>
      <c r="F309" s="38">
        <v>833.81</v>
      </c>
      <c r="G309" s="37" t="s">
        <v>9</v>
      </c>
      <c r="H309" s="37" t="s">
        <v>380</v>
      </c>
      <c r="I309" s="39" t="s">
        <v>64</v>
      </c>
    </row>
    <row r="310" spans="1:9" hidden="1" x14ac:dyDescent="0.25">
      <c r="A310" s="89">
        <v>306</v>
      </c>
      <c r="B310" s="99">
        <v>306</v>
      </c>
      <c r="C310" s="86">
        <v>44498</v>
      </c>
      <c r="D310" s="36" t="s">
        <v>383</v>
      </c>
      <c r="E310" s="37" t="s">
        <v>377</v>
      </c>
      <c r="F310" s="38">
        <v>4104.46</v>
      </c>
      <c r="G310" s="37" t="s">
        <v>9</v>
      </c>
      <c r="H310" s="37" t="s">
        <v>380</v>
      </c>
      <c r="I310" s="39" t="s">
        <v>64</v>
      </c>
    </row>
    <row r="311" spans="1:9" hidden="1" x14ac:dyDescent="0.25">
      <c r="A311" s="89">
        <v>307</v>
      </c>
      <c r="B311" s="99">
        <v>307</v>
      </c>
      <c r="C311" s="86">
        <v>44518</v>
      </c>
      <c r="D311" s="36" t="s">
        <v>384</v>
      </c>
      <c r="E311" s="37" t="s">
        <v>377</v>
      </c>
      <c r="F311" s="38">
        <v>26292.16</v>
      </c>
      <c r="G311" s="37" t="s">
        <v>9</v>
      </c>
      <c r="H311" s="37" t="s">
        <v>63</v>
      </c>
      <c r="I311" s="39" t="s">
        <v>64</v>
      </c>
    </row>
    <row r="312" spans="1:9" hidden="1" x14ac:dyDescent="0.25">
      <c r="A312" s="89">
        <v>308</v>
      </c>
      <c r="B312" s="99">
        <v>308</v>
      </c>
      <c r="C312" s="86">
        <v>44555</v>
      </c>
      <c r="D312" s="36" t="s">
        <v>385</v>
      </c>
      <c r="E312" s="37" t="s">
        <v>377</v>
      </c>
      <c r="F312" s="38">
        <v>6689.84</v>
      </c>
      <c r="G312" s="37" t="s">
        <v>9</v>
      </c>
      <c r="H312" s="37" t="s">
        <v>63</v>
      </c>
      <c r="I312" s="39" t="s">
        <v>64</v>
      </c>
    </row>
    <row r="313" spans="1:9" hidden="1" x14ac:dyDescent="0.25">
      <c r="A313" s="89">
        <v>309</v>
      </c>
      <c r="B313" s="99">
        <v>309</v>
      </c>
      <c r="C313" s="86">
        <v>44555</v>
      </c>
      <c r="D313" s="36" t="s">
        <v>386</v>
      </c>
      <c r="E313" s="37" t="s">
        <v>377</v>
      </c>
      <c r="F313" s="38">
        <v>1372.02</v>
      </c>
      <c r="G313" s="37" t="s">
        <v>9</v>
      </c>
      <c r="H313" s="37" t="s">
        <v>63</v>
      </c>
      <c r="I313" s="39" t="s">
        <v>64</v>
      </c>
    </row>
    <row r="314" spans="1:9" hidden="1" x14ac:dyDescent="0.25">
      <c r="A314" s="89">
        <v>310</v>
      </c>
      <c r="B314" s="99">
        <v>310</v>
      </c>
      <c r="C314" s="86">
        <v>44557</v>
      </c>
      <c r="D314" s="36" t="s">
        <v>387</v>
      </c>
      <c r="E314" s="37" t="s">
        <v>377</v>
      </c>
      <c r="F314" s="38">
        <v>32242.36</v>
      </c>
      <c r="G314" s="37" t="s">
        <v>9</v>
      </c>
      <c r="H314" s="37" t="s">
        <v>63</v>
      </c>
      <c r="I314" s="39" t="s">
        <v>64</v>
      </c>
    </row>
    <row r="315" spans="1:9" hidden="1" x14ac:dyDescent="0.25">
      <c r="A315" s="89">
        <v>311</v>
      </c>
      <c r="B315" s="99">
        <v>311</v>
      </c>
      <c r="C315" s="86">
        <v>44558</v>
      </c>
      <c r="D315" s="36" t="s">
        <v>388</v>
      </c>
      <c r="E315" s="37" t="s">
        <v>377</v>
      </c>
      <c r="F315" s="38">
        <v>29614.080000000002</v>
      </c>
      <c r="G315" s="37" t="s">
        <v>9</v>
      </c>
      <c r="H315" s="37" t="s">
        <v>63</v>
      </c>
      <c r="I315" s="39" t="s">
        <v>64</v>
      </c>
    </row>
    <row r="316" spans="1:9" hidden="1" x14ac:dyDescent="0.25">
      <c r="A316" s="89">
        <v>312</v>
      </c>
      <c r="B316" s="99">
        <v>312</v>
      </c>
      <c r="C316" s="86">
        <v>44559</v>
      </c>
      <c r="D316" s="36" t="s">
        <v>389</v>
      </c>
      <c r="E316" s="37" t="s">
        <v>377</v>
      </c>
      <c r="F316" s="38">
        <v>38490.199999999997</v>
      </c>
      <c r="G316" s="37" t="s">
        <v>9</v>
      </c>
      <c r="H316" s="37" t="s">
        <v>63</v>
      </c>
      <c r="I316" s="39" t="s">
        <v>64</v>
      </c>
    </row>
    <row r="317" spans="1:9" hidden="1" x14ac:dyDescent="0.25">
      <c r="A317" s="89">
        <v>313</v>
      </c>
      <c r="B317" s="99">
        <v>313</v>
      </c>
      <c r="C317" s="86">
        <v>44629</v>
      </c>
      <c r="D317" s="36" t="s">
        <v>390</v>
      </c>
      <c r="E317" s="37" t="s">
        <v>377</v>
      </c>
      <c r="F317" s="38">
        <v>6297.55</v>
      </c>
      <c r="G317" s="37" t="s">
        <v>9</v>
      </c>
      <c r="H317" s="37" t="s">
        <v>63</v>
      </c>
      <c r="I317" s="39" t="s">
        <v>64</v>
      </c>
    </row>
    <row r="318" spans="1:9" hidden="1" x14ac:dyDescent="0.25">
      <c r="A318" s="89">
        <v>314</v>
      </c>
      <c r="B318" s="99">
        <v>314</v>
      </c>
      <c r="C318" s="86">
        <v>44648</v>
      </c>
      <c r="D318" s="36" t="s">
        <v>391</v>
      </c>
      <c r="E318" s="37" t="s">
        <v>377</v>
      </c>
      <c r="F318" s="38">
        <v>123893.08</v>
      </c>
      <c r="G318" s="37" t="s">
        <v>9</v>
      </c>
      <c r="H318" s="37" t="s">
        <v>392</v>
      </c>
      <c r="I318" s="39" t="s">
        <v>64</v>
      </c>
    </row>
    <row r="319" spans="1:9" hidden="1" x14ac:dyDescent="0.25">
      <c r="A319" s="89">
        <v>315</v>
      </c>
      <c r="B319" s="99">
        <v>315</v>
      </c>
      <c r="C319" s="86">
        <v>44646</v>
      </c>
      <c r="D319" s="36" t="s">
        <v>393</v>
      </c>
      <c r="E319" s="37" t="s">
        <v>377</v>
      </c>
      <c r="F319" s="38">
        <v>65885.56</v>
      </c>
      <c r="G319" s="37" t="s">
        <v>9</v>
      </c>
      <c r="H319" s="37" t="s">
        <v>392</v>
      </c>
      <c r="I319" s="39" t="s">
        <v>64</v>
      </c>
    </row>
    <row r="320" spans="1:9" hidden="1" x14ac:dyDescent="0.25">
      <c r="A320" s="89">
        <v>316</v>
      </c>
      <c r="B320" s="99">
        <v>316</v>
      </c>
      <c r="C320" s="86">
        <v>44646</v>
      </c>
      <c r="D320" s="36" t="s">
        <v>394</v>
      </c>
      <c r="E320" s="37" t="s">
        <v>377</v>
      </c>
      <c r="F320" s="38">
        <v>2350.84</v>
      </c>
      <c r="G320" s="37" t="s">
        <v>9</v>
      </c>
      <c r="H320" s="37" t="s">
        <v>392</v>
      </c>
      <c r="I320" s="39" t="s">
        <v>64</v>
      </c>
    </row>
    <row r="321" spans="1:10" hidden="1" x14ac:dyDescent="0.25">
      <c r="A321" s="89">
        <v>317</v>
      </c>
      <c r="B321" s="99">
        <v>317</v>
      </c>
      <c r="C321" s="86">
        <v>44529</v>
      </c>
      <c r="D321" s="36" t="s">
        <v>395</v>
      </c>
      <c r="E321" s="37" t="s">
        <v>377</v>
      </c>
      <c r="F321" s="38">
        <v>13911.9</v>
      </c>
      <c r="G321" s="37" t="s">
        <v>9</v>
      </c>
      <c r="H321" s="37" t="s">
        <v>392</v>
      </c>
      <c r="I321" s="39" t="s">
        <v>64</v>
      </c>
    </row>
    <row r="322" spans="1:10" x14ac:dyDescent="0.25">
      <c r="A322" s="89">
        <v>318</v>
      </c>
      <c r="B322" s="99">
        <v>318</v>
      </c>
      <c r="C322" s="86">
        <v>43309</v>
      </c>
      <c r="D322" s="36">
        <v>562</v>
      </c>
      <c r="E322" s="37" t="s">
        <v>396</v>
      </c>
      <c r="F322" s="38">
        <f>16000+2400</f>
        <v>18400</v>
      </c>
      <c r="G322" s="37" t="s">
        <v>23</v>
      </c>
      <c r="H322" s="37" t="s">
        <v>397</v>
      </c>
      <c r="I322" s="39" t="s">
        <v>15</v>
      </c>
    </row>
    <row r="323" spans="1:10" hidden="1" x14ac:dyDescent="0.25">
      <c r="A323" s="89">
        <v>319</v>
      </c>
      <c r="B323" s="99">
        <v>319</v>
      </c>
      <c r="C323" s="86">
        <v>43185</v>
      </c>
      <c r="D323" s="40" t="s">
        <v>398</v>
      </c>
      <c r="E323" s="37" t="s">
        <v>399</v>
      </c>
      <c r="F323" s="38">
        <v>11835829</v>
      </c>
      <c r="G323" s="37" t="s">
        <v>9</v>
      </c>
      <c r="H323" s="37" t="s">
        <v>196</v>
      </c>
      <c r="I323" s="39" t="s">
        <v>15</v>
      </c>
    </row>
    <row r="324" spans="1:10" hidden="1" x14ac:dyDescent="0.25">
      <c r="A324" s="89">
        <v>320</v>
      </c>
      <c r="B324" s="99">
        <v>320</v>
      </c>
      <c r="C324" s="86">
        <v>43542</v>
      </c>
      <c r="D324" s="36">
        <v>229</v>
      </c>
      <c r="E324" s="37" t="s">
        <v>399</v>
      </c>
      <c r="F324" s="38">
        <v>14621982</v>
      </c>
      <c r="G324" s="37" t="s">
        <v>9</v>
      </c>
      <c r="H324" s="37" t="s">
        <v>400</v>
      </c>
      <c r="I324" s="39" t="s">
        <v>15</v>
      </c>
    </row>
    <row r="325" spans="1:10" hidden="1" x14ac:dyDescent="0.25">
      <c r="A325" s="89">
        <v>321</v>
      </c>
      <c r="B325" s="99">
        <v>321</v>
      </c>
      <c r="C325" s="86">
        <v>43809</v>
      </c>
      <c r="D325" s="36" t="s">
        <v>401</v>
      </c>
      <c r="E325" s="37" t="s">
        <v>399</v>
      </c>
      <c r="F325" s="38">
        <v>16166180</v>
      </c>
      <c r="G325" s="37" t="s">
        <v>9</v>
      </c>
      <c r="H325" s="37" t="s">
        <v>402</v>
      </c>
      <c r="I325" s="39" t="s">
        <v>15</v>
      </c>
    </row>
    <row r="326" spans="1:10" hidden="1" x14ac:dyDescent="0.25">
      <c r="A326" s="89">
        <v>322</v>
      </c>
      <c r="B326" s="99">
        <v>322</v>
      </c>
      <c r="C326" s="86">
        <v>43808</v>
      </c>
      <c r="D326" s="36" t="s">
        <v>403</v>
      </c>
      <c r="E326" s="37" t="s">
        <v>399</v>
      </c>
      <c r="F326" s="38">
        <v>2132082</v>
      </c>
      <c r="G326" s="37" t="s">
        <v>9</v>
      </c>
      <c r="H326" s="37" t="s">
        <v>81</v>
      </c>
      <c r="I326" s="39" t="s">
        <v>15</v>
      </c>
    </row>
    <row r="327" spans="1:10" hidden="1" x14ac:dyDescent="0.25">
      <c r="A327" s="89">
        <v>323</v>
      </c>
      <c r="B327" s="99">
        <v>323</v>
      </c>
      <c r="C327" s="86">
        <v>43809</v>
      </c>
      <c r="D327" s="36" t="s">
        <v>404</v>
      </c>
      <c r="E327" s="37" t="s">
        <v>399</v>
      </c>
      <c r="F327" s="38">
        <v>6867420</v>
      </c>
      <c r="G327" s="37" t="s">
        <v>9</v>
      </c>
      <c r="H327" s="37" t="s">
        <v>196</v>
      </c>
      <c r="I327" s="39" t="s">
        <v>15</v>
      </c>
    </row>
    <row r="328" spans="1:10" hidden="1" x14ac:dyDescent="0.25">
      <c r="A328" s="89">
        <v>324</v>
      </c>
      <c r="B328" s="99">
        <v>324</v>
      </c>
      <c r="C328" s="86">
        <v>43809</v>
      </c>
      <c r="D328" s="36" t="s">
        <v>405</v>
      </c>
      <c r="E328" s="37" t="s">
        <v>399</v>
      </c>
      <c r="F328" s="38">
        <v>4860586</v>
      </c>
      <c r="G328" s="37" t="s">
        <v>9</v>
      </c>
      <c r="H328" s="37" t="s">
        <v>406</v>
      </c>
      <c r="I328" s="39" t="s">
        <v>15</v>
      </c>
    </row>
    <row r="329" spans="1:10" hidden="1" x14ac:dyDescent="0.25">
      <c r="A329" s="89">
        <v>325</v>
      </c>
      <c r="B329" s="99">
        <v>325</v>
      </c>
      <c r="C329" s="86">
        <v>44627</v>
      </c>
      <c r="D329" s="36">
        <v>13</v>
      </c>
      <c r="E329" s="37" t="s">
        <v>407</v>
      </c>
      <c r="F329" s="38">
        <v>84960</v>
      </c>
      <c r="G329" s="37" t="s">
        <v>9</v>
      </c>
      <c r="H329" s="37" t="s">
        <v>408</v>
      </c>
      <c r="I329" s="39" t="s">
        <v>15</v>
      </c>
    </row>
    <row r="330" spans="1:10" hidden="1" x14ac:dyDescent="0.25">
      <c r="A330" s="89">
        <v>326</v>
      </c>
      <c r="B330" s="99">
        <v>326</v>
      </c>
      <c r="C330" s="86">
        <v>43677</v>
      </c>
      <c r="D330" s="36">
        <v>6080</v>
      </c>
      <c r="E330" s="37" t="s">
        <v>409</v>
      </c>
      <c r="F330" s="38">
        <v>128266</v>
      </c>
      <c r="G330" s="37" t="s">
        <v>9</v>
      </c>
      <c r="H330" s="37" t="s">
        <v>267</v>
      </c>
      <c r="I330" s="39" t="s">
        <v>1898</v>
      </c>
    </row>
    <row r="331" spans="1:10" hidden="1" x14ac:dyDescent="0.25">
      <c r="A331" s="89">
        <v>327</v>
      </c>
      <c r="B331" s="99">
        <v>327</v>
      </c>
      <c r="C331" s="86">
        <v>44206</v>
      </c>
      <c r="D331" s="36"/>
      <c r="E331" s="37" t="s">
        <v>258</v>
      </c>
      <c r="F331" s="38">
        <v>46733</v>
      </c>
      <c r="G331" s="37" t="s">
        <v>9</v>
      </c>
      <c r="H331" s="37" t="s">
        <v>259</v>
      </c>
      <c r="I331" s="39" t="s">
        <v>15</v>
      </c>
      <c r="J331" t="s">
        <v>1857</v>
      </c>
    </row>
    <row r="332" spans="1:10" hidden="1" x14ac:dyDescent="0.25">
      <c r="A332" s="89">
        <v>328</v>
      </c>
      <c r="B332" s="99">
        <v>328</v>
      </c>
      <c r="C332" s="86">
        <v>44232</v>
      </c>
      <c r="D332" s="36">
        <v>11</v>
      </c>
      <c r="E332" s="37" t="s">
        <v>258</v>
      </c>
      <c r="F332" s="38">
        <v>63360</v>
      </c>
      <c r="G332" s="37" t="s">
        <v>9</v>
      </c>
      <c r="H332" s="37" t="s">
        <v>259</v>
      </c>
      <c r="I332" s="39" t="s">
        <v>15</v>
      </c>
    </row>
    <row r="333" spans="1:10" hidden="1" x14ac:dyDescent="0.25">
      <c r="A333" s="89">
        <v>329</v>
      </c>
      <c r="B333" s="99">
        <v>329</v>
      </c>
      <c r="C333" s="86">
        <v>44125</v>
      </c>
      <c r="D333" s="36">
        <v>203</v>
      </c>
      <c r="E333" s="37" t="s">
        <v>411</v>
      </c>
      <c r="F333" s="38">
        <v>4400</v>
      </c>
      <c r="G333" s="37" t="s">
        <v>9</v>
      </c>
      <c r="H333" s="37" t="s">
        <v>412</v>
      </c>
      <c r="I333" s="39" t="s">
        <v>15</v>
      </c>
    </row>
    <row r="334" spans="1:10" hidden="1" x14ac:dyDescent="0.25">
      <c r="A334" s="89">
        <v>330</v>
      </c>
      <c r="B334" s="99">
        <v>330</v>
      </c>
      <c r="C334" s="86">
        <v>44127</v>
      </c>
      <c r="D334" s="36">
        <v>209</v>
      </c>
      <c r="E334" s="37" t="s">
        <v>411</v>
      </c>
      <c r="F334" s="38">
        <v>1999.9999999999998</v>
      </c>
      <c r="G334" s="37" t="s">
        <v>9</v>
      </c>
      <c r="H334" s="37" t="s">
        <v>413</v>
      </c>
      <c r="I334" s="39" t="s">
        <v>15</v>
      </c>
    </row>
    <row r="335" spans="1:10" hidden="1" x14ac:dyDescent="0.25">
      <c r="A335" s="89">
        <v>331</v>
      </c>
      <c r="B335" s="99">
        <v>331</v>
      </c>
      <c r="C335" s="86">
        <v>43127</v>
      </c>
      <c r="D335" s="40" t="s">
        <v>414</v>
      </c>
      <c r="E335" s="37" t="s">
        <v>415</v>
      </c>
      <c r="F335" s="38">
        <v>297234.00000000006</v>
      </c>
      <c r="G335" s="37" t="s">
        <v>124</v>
      </c>
      <c r="H335" s="37" t="s">
        <v>337</v>
      </c>
      <c r="I335" s="39" t="s">
        <v>15</v>
      </c>
    </row>
    <row r="336" spans="1:10" hidden="1" x14ac:dyDescent="0.25">
      <c r="A336" s="89">
        <v>332</v>
      </c>
      <c r="B336" s="99">
        <v>332</v>
      </c>
      <c r="C336" s="86">
        <v>43111</v>
      </c>
      <c r="D336" s="40" t="s">
        <v>416</v>
      </c>
      <c r="E336" s="37" t="s">
        <v>415</v>
      </c>
      <c r="F336" s="38">
        <v>269641</v>
      </c>
      <c r="G336" s="37" t="s">
        <v>124</v>
      </c>
      <c r="H336" s="37" t="s">
        <v>337</v>
      </c>
      <c r="I336" s="39" t="s">
        <v>15</v>
      </c>
    </row>
    <row r="337" spans="1:9" hidden="1" x14ac:dyDescent="0.25">
      <c r="A337" s="89">
        <v>333</v>
      </c>
      <c r="B337" s="99">
        <v>333</v>
      </c>
      <c r="C337" s="86">
        <v>43643</v>
      </c>
      <c r="D337" s="36">
        <v>14</v>
      </c>
      <c r="E337" s="37" t="s">
        <v>417</v>
      </c>
      <c r="F337" s="38">
        <v>208740</v>
      </c>
      <c r="G337" s="37" t="s">
        <v>9</v>
      </c>
      <c r="H337" s="37" t="s">
        <v>418</v>
      </c>
      <c r="I337" s="39" t="s">
        <v>128</v>
      </c>
    </row>
    <row r="338" spans="1:9" hidden="1" x14ac:dyDescent="0.25">
      <c r="A338" s="89">
        <v>334</v>
      </c>
      <c r="B338" s="99">
        <v>334</v>
      </c>
      <c r="C338" s="86">
        <v>44025</v>
      </c>
      <c r="D338" s="36">
        <v>9</v>
      </c>
      <c r="E338" s="37" t="s">
        <v>417</v>
      </c>
      <c r="F338" s="38">
        <v>767800</v>
      </c>
      <c r="G338" s="37" t="s">
        <v>9</v>
      </c>
      <c r="H338" s="37" t="s">
        <v>418</v>
      </c>
      <c r="I338" s="39" t="s">
        <v>128</v>
      </c>
    </row>
    <row r="339" spans="1:9" hidden="1" x14ac:dyDescent="0.25">
      <c r="A339" s="89">
        <v>335</v>
      </c>
      <c r="B339" s="99">
        <v>335</v>
      </c>
      <c r="C339" s="86">
        <v>44094</v>
      </c>
      <c r="D339" s="36">
        <v>56</v>
      </c>
      <c r="E339" s="37" t="s">
        <v>417</v>
      </c>
      <c r="F339" s="38">
        <v>281900</v>
      </c>
      <c r="G339" s="37" t="s">
        <v>9</v>
      </c>
      <c r="H339" s="37" t="s">
        <v>418</v>
      </c>
      <c r="I339" s="39" t="s">
        <v>128</v>
      </c>
    </row>
    <row r="340" spans="1:9" hidden="1" x14ac:dyDescent="0.25">
      <c r="A340" s="89">
        <v>336</v>
      </c>
      <c r="B340" s="99">
        <v>336</v>
      </c>
      <c r="C340" s="86">
        <v>44076</v>
      </c>
      <c r="D340" s="36">
        <v>69</v>
      </c>
      <c r="E340" s="37" t="s">
        <v>417</v>
      </c>
      <c r="F340" s="38">
        <v>296850</v>
      </c>
      <c r="G340" s="37" t="s">
        <v>9</v>
      </c>
      <c r="H340" s="37" t="s">
        <v>418</v>
      </c>
      <c r="I340" s="39" t="s">
        <v>128</v>
      </c>
    </row>
    <row r="341" spans="1:9" hidden="1" x14ac:dyDescent="0.25">
      <c r="A341" s="89">
        <v>337</v>
      </c>
      <c r="B341" s="99">
        <v>337</v>
      </c>
      <c r="C341" s="86">
        <v>44368</v>
      </c>
      <c r="D341" s="36">
        <v>6</v>
      </c>
      <c r="E341" s="37" t="s">
        <v>417</v>
      </c>
      <c r="F341" s="38">
        <v>156300</v>
      </c>
      <c r="G341" s="37" t="s">
        <v>9</v>
      </c>
      <c r="H341" s="37" t="s">
        <v>418</v>
      </c>
      <c r="I341" s="39" t="s">
        <v>128</v>
      </c>
    </row>
    <row r="342" spans="1:9" hidden="1" x14ac:dyDescent="0.25">
      <c r="A342" s="89">
        <v>338</v>
      </c>
      <c r="B342" s="99">
        <v>338</v>
      </c>
      <c r="C342" s="86">
        <v>44368</v>
      </c>
      <c r="D342" s="36">
        <v>5</v>
      </c>
      <c r="E342" s="37" t="s">
        <v>417</v>
      </c>
      <c r="F342" s="38">
        <v>111140</v>
      </c>
      <c r="G342" s="37" t="s">
        <v>9</v>
      </c>
      <c r="H342" s="37" t="s">
        <v>418</v>
      </c>
      <c r="I342" s="39" t="s">
        <v>128</v>
      </c>
    </row>
    <row r="343" spans="1:9" hidden="1" x14ac:dyDescent="0.25">
      <c r="A343" s="89">
        <v>339</v>
      </c>
      <c r="B343" s="99">
        <v>339</v>
      </c>
      <c r="C343" s="86">
        <v>44368</v>
      </c>
      <c r="D343" s="36">
        <v>4</v>
      </c>
      <c r="E343" s="37" t="s">
        <v>417</v>
      </c>
      <c r="F343" s="38">
        <v>81025</v>
      </c>
      <c r="G343" s="37" t="s">
        <v>9</v>
      </c>
      <c r="H343" s="37" t="s">
        <v>418</v>
      </c>
      <c r="I343" s="39" t="s">
        <v>128</v>
      </c>
    </row>
    <row r="344" spans="1:9" hidden="1" x14ac:dyDescent="0.25">
      <c r="A344" s="89">
        <v>340</v>
      </c>
      <c r="B344" s="99">
        <v>340</v>
      </c>
      <c r="C344" s="86">
        <v>44368</v>
      </c>
      <c r="D344" s="36">
        <v>3</v>
      </c>
      <c r="E344" s="37" t="s">
        <v>417</v>
      </c>
      <c r="F344" s="38">
        <v>76500</v>
      </c>
      <c r="G344" s="37" t="s">
        <v>9</v>
      </c>
      <c r="H344" s="37" t="s">
        <v>418</v>
      </c>
      <c r="I344" s="39" t="s">
        <v>128</v>
      </c>
    </row>
    <row r="345" spans="1:9" hidden="1" x14ac:dyDescent="0.25">
      <c r="A345" s="89">
        <v>341</v>
      </c>
      <c r="B345" s="99">
        <v>341</v>
      </c>
      <c r="C345" s="86">
        <v>44368</v>
      </c>
      <c r="D345" s="36">
        <v>2</v>
      </c>
      <c r="E345" s="37" t="s">
        <v>417</v>
      </c>
      <c r="F345" s="38">
        <v>20160</v>
      </c>
      <c r="G345" s="37" t="s">
        <v>9</v>
      </c>
      <c r="H345" s="37" t="s">
        <v>418</v>
      </c>
      <c r="I345" s="39" t="s">
        <v>128</v>
      </c>
    </row>
    <row r="346" spans="1:9" hidden="1" x14ac:dyDescent="0.25">
      <c r="A346" s="89">
        <v>342</v>
      </c>
      <c r="B346" s="99">
        <v>342</v>
      </c>
      <c r="C346" s="86">
        <v>44368</v>
      </c>
      <c r="D346" s="36">
        <v>1</v>
      </c>
      <c r="E346" s="37" t="s">
        <v>417</v>
      </c>
      <c r="F346" s="38">
        <v>21690</v>
      </c>
      <c r="G346" s="37" t="s">
        <v>9</v>
      </c>
      <c r="H346" s="37" t="s">
        <v>418</v>
      </c>
      <c r="I346" s="39" t="s">
        <v>128</v>
      </c>
    </row>
    <row r="347" spans="1:9" hidden="1" x14ac:dyDescent="0.25">
      <c r="A347" s="89">
        <v>343</v>
      </c>
      <c r="B347" s="99">
        <v>343</v>
      </c>
      <c r="C347" s="86">
        <v>44368</v>
      </c>
      <c r="D347" s="36">
        <v>6</v>
      </c>
      <c r="E347" s="37" t="s">
        <v>417</v>
      </c>
      <c r="F347" s="38">
        <v>51410</v>
      </c>
      <c r="G347" s="37" t="s">
        <v>9</v>
      </c>
      <c r="H347" s="37" t="s">
        <v>418</v>
      </c>
      <c r="I347" s="39" t="s">
        <v>128</v>
      </c>
    </row>
    <row r="348" spans="1:9" hidden="1" x14ac:dyDescent="0.25">
      <c r="A348" s="89">
        <v>344</v>
      </c>
      <c r="B348" s="99">
        <v>344</v>
      </c>
      <c r="C348" s="86">
        <v>44368</v>
      </c>
      <c r="D348" s="36">
        <v>7</v>
      </c>
      <c r="E348" s="37" t="s">
        <v>417</v>
      </c>
      <c r="F348" s="38">
        <v>130150</v>
      </c>
      <c r="G348" s="37" t="s">
        <v>9</v>
      </c>
      <c r="H348" s="37" t="s">
        <v>418</v>
      </c>
      <c r="I348" s="39" t="s">
        <v>128</v>
      </c>
    </row>
    <row r="349" spans="1:9" hidden="1" x14ac:dyDescent="0.25">
      <c r="A349" s="89">
        <v>345</v>
      </c>
      <c r="B349" s="99">
        <v>345</v>
      </c>
      <c r="C349" s="86">
        <v>44368</v>
      </c>
      <c r="D349" s="36">
        <v>8</v>
      </c>
      <c r="E349" s="37" t="s">
        <v>417</v>
      </c>
      <c r="F349" s="38">
        <v>241400</v>
      </c>
      <c r="G349" s="37" t="s">
        <v>9</v>
      </c>
      <c r="H349" s="37" t="s">
        <v>418</v>
      </c>
      <c r="I349" s="39" t="s">
        <v>128</v>
      </c>
    </row>
    <row r="350" spans="1:9" hidden="1" x14ac:dyDescent="0.25">
      <c r="A350" s="89">
        <v>346</v>
      </c>
      <c r="B350" s="99">
        <v>346</v>
      </c>
      <c r="C350" s="86">
        <v>44368</v>
      </c>
      <c r="D350" s="36">
        <v>9</v>
      </c>
      <c r="E350" s="37" t="s">
        <v>417</v>
      </c>
      <c r="F350" s="38">
        <v>285800</v>
      </c>
      <c r="G350" s="37" t="s">
        <v>9</v>
      </c>
      <c r="H350" s="37" t="s">
        <v>418</v>
      </c>
      <c r="I350" s="39" t="s">
        <v>128</v>
      </c>
    </row>
    <row r="351" spans="1:9" hidden="1" x14ac:dyDescent="0.25">
      <c r="A351" s="89">
        <v>347</v>
      </c>
      <c r="B351" s="99">
        <v>347</v>
      </c>
      <c r="C351" s="86">
        <v>43299</v>
      </c>
      <c r="D351" s="36">
        <v>298</v>
      </c>
      <c r="E351" s="37" t="s">
        <v>419</v>
      </c>
      <c r="F351" s="38">
        <v>3540</v>
      </c>
      <c r="G351" s="37" t="s">
        <v>9</v>
      </c>
      <c r="H351" s="37" t="s">
        <v>230</v>
      </c>
      <c r="I351" s="39" t="s">
        <v>15</v>
      </c>
    </row>
    <row r="352" spans="1:9" x14ac:dyDescent="0.25">
      <c r="A352" s="89">
        <v>348</v>
      </c>
      <c r="B352" s="99">
        <v>348</v>
      </c>
      <c r="C352" s="86">
        <v>44438</v>
      </c>
      <c r="D352" s="36">
        <v>116</v>
      </c>
      <c r="E352" s="37" t="s">
        <v>420</v>
      </c>
      <c r="F352" s="38">
        <v>1000</v>
      </c>
      <c r="G352" s="37" t="s">
        <v>23</v>
      </c>
      <c r="H352" s="37" t="s">
        <v>421</v>
      </c>
      <c r="I352" s="39" t="s">
        <v>26</v>
      </c>
    </row>
    <row r="353" spans="1:9" x14ac:dyDescent="0.25">
      <c r="A353" s="89">
        <v>349</v>
      </c>
      <c r="B353" s="99">
        <v>349</v>
      </c>
      <c r="C353" s="86">
        <v>44411</v>
      </c>
      <c r="D353" s="36">
        <v>88</v>
      </c>
      <c r="E353" s="37" t="s">
        <v>420</v>
      </c>
      <c r="F353" s="38">
        <v>6000</v>
      </c>
      <c r="G353" s="37" t="s">
        <v>23</v>
      </c>
      <c r="H353" s="37" t="s">
        <v>24</v>
      </c>
      <c r="I353" s="39" t="s">
        <v>26</v>
      </c>
    </row>
    <row r="354" spans="1:9" x14ac:dyDescent="0.25">
      <c r="A354" s="89">
        <v>350</v>
      </c>
      <c r="B354" s="99">
        <v>350</v>
      </c>
      <c r="C354" s="86">
        <v>44482</v>
      </c>
      <c r="D354" s="36">
        <v>154</v>
      </c>
      <c r="E354" s="37" t="s">
        <v>420</v>
      </c>
      <c r="F354" s="38">
        <v>2000</v>
      </c>
      <c r="G354" s="37" t="s">
        <v>23</v>
      </c>
      <c r="H354" s="37" t="s">
        <v>24</v>
      </c>
      <c r="I354" s="39" t="s">
        <v>26</v>
      </c>
    </row>
    <row r="355" spans="1:9" x14ac:dyDescent="0.25">
      <c r="A355" s="89">
        <v>351</v>
      </c>
      <c r="B355" s="99">
        <v>351</v>
      </c>
      <c r="C355" s="86">
        <v>44578</v>
      </c>
      <c r="D355" s="36">
        <v>225</v>
      </c>
      <c r="E355" s="37" t="s">
        <v>420</v>
      </c>
      <c r="F355" s="38">
        <v>2000</v>
      </c>
      <c r="G355" s="37" t="s">
        <v>23</v>
      </c>
      <c r="H355" s="37" t="s">
        <v>422</v>
      </c>
      <c r="I355" s="39" t="s">
        <v>26</v>
      </c>
    </row>
    <row r="356" spans="1:9" x14ac:dyDescent="0.25">
      <c r="A356" s="89">
        <v>352</v>
      </c>
      <c r="B356" s="99">
        <v>352</v>
      </c>
      <c r="C356" s="86">
        <v>44596</v>
      </c>
      <c r="D356" s="36">
        <v>253</v>
      </c>
      <c r="E356" s="37" t="s">
        <v>420</v>
      </c>
      <c r="F356" s="38">
        <v>2000</v>
      </c>
      <c r="G356" s="37" t="s">
        <v>23</v>
      </c>
      <c r="H356" s="37" t="s">
        <v>24</v>
      </c>
      <c r="I356" s="39" t="s">
        <v>26</v>
      </c>
    </row>
    <row r="357" spans="1:9" x14ac:dyDescent="0.25">
      <c r="A357" s="89">
        <v>353</v>
      </c>
      <c r="B357" s="99">
        <v>353</v>
      </c>
      <c r="C357" s="86">
        <v>44609</v>
      </c>
      <c r="D357" s="36">
        <v>260</v>
      </c>
      <c r="E357" s="37" t="s">
        <v>420</v>
      </c>
      <c r="F357" s="38">
        <v>1000</v>
      </c>
      <c r="G357" s="37" t="s">
        <v>23</v>
      </c>
      <c r="H357" s="37" t="s">
        <v>24</v>
      </c>
      <c r="I357" s="39" t="s">
        <v>26</v>
      </c>
    </row>
    <row r="358" spans="1:9" hidden="1" x14ac:dyDescent="0.25">
      <c r="A358" s="89">
        <v>354</v>
      </c>
      <c r="B358" s="99">
        <v>354</v>
      </c>
      <c r="C358" s="86">
        <v>43595</v>
      </c>
      <c r="D358" s="36" t="s">
        <v>423</v>
      </c>
      <c r="E358" s="37" t="s">
        <v>424</v>
      </c>
      <c r="F358" s="38">
        <v>431302.7</v>
      </c>
      <c r="G358" s="37" t="s">
        <v>9</v>
      </c>
      <c r="H358" s="37" t="s">
        <v>425</v>
      </c>
      <c r="I358" s="39" t="s">
        <v>15</v>
      </c>
    </row>
    <row r="359" spans="1:9" hidden="1" x14ac:dyDescent="0.25">
      <c r="A359" s="89">
        <v>355</v>
      </c>
      <c r="B359" s="99">
        <v>355</v>
      </c>
      <c r="C359" s="86">
        <v>43601</v>
      </c>
      <c r="D359" s="36" t="s">
        <v>426</v>
      </c>
      <c r="E359" s="37" t="s">
        <v>424</v>
      </c>
      <c r="F359" s="38">
        <v>812522.9</v>
      </c>
      <c r="G359" s="37" t="s">
        <v>9</v>
      </c>
      <c r="H359" s="37" t="s">
        <v>425</v>
      </c>
      <c r="I359" s="39" t="s">
        <v>15</v>
      </c>
    </row>
    <row r="360" spans="1:9" hidden="1" x14ac:dyDescent="0.25">
      <c r="A360" s="89">
        <v>356</v>
      </c>
      <c r="B360" s="99">
        <v>356</v>
      </c>
      <c r="C360" s="86">
        <v>43602</v>
      </c>
      <c r="D360" s="36" t="s">
        <v>427</v>
      </c>
      <c r="E360" s="37" t="s">
        <v>424</v>
      </c>
      <c r="F360" s="38">
        <v>441135</v>
      </c>
      <c r="G360" s="37" t="s">
        <v>9</v>
      </c>
      <c r="H360" s="37" t="s">
        <v>425</v>
      </c>
      <c r="I360" s="39" t="s">
        <v>15</v>
      </c>
    </row>
    <row r="361" spans="1:9" hidden="1" x14ac:dyDescent="0.25">
      <c r="A361" s="89">
        <v>357</v>
      </c>
      <c r="B361" s="99">
        <v>357</v>
      </c>
      <c r="C361" s="86">
        <v>43605</v>
      </c>
      <c r="D361" s="36" t="s">
        <v>428</v>
      </c>
      <c r="E361" s="37" t="s">
        <v>424</v>
      </c>
      <c r="F361" s="38">
        <v>419377.6</v>
      </c>
      <c r="G361" s="37" t="s">
        <v>9</v>
      </c>
      <c r="H361" s="37" t="s">
        <v>425</v>
      </c>
      <c r="I361" s="39" t="s">
        <v>15</v>
      </c>
    </row>
    <row r="362" spans="1:9" hidden="1" x14ac:dyDescent="0.25">
      <c r="A362" s="89">
        <v>358</v>
      </c>
      <c r="B362" s="99">
        <v>358</v>
      </c>
      <c r="C362" s="86">
        <v>43595</v>
      </c>
      <c r="D362" s="36" t="s">
        <v>429</v>
      </c>
      <c r="E362" s="37" t="s">
        <v>424</v>
      </c>
      <c r="F362" s="38">
        <v>414992.8</v>
      </c>
      <c r="G362" s="37" t="s">
        <v>9</v>
      </c>
      <c r="H362" s="37" t="s">
        <v>425</v>
      </c>
      <c r="I362" s="39" t="s">
        <v>15</v>
      </c>
    </row>
    <row r="363" spans="1:9" hidden="1" x14ac:dyDescent="0.25">
      <c r="A363" s="89">
        <v>359</v>
      </c>
      <c r="B363" s="99">
        <v>359</v>
      </c>
      <c r="C363" s="86">
        <v>44343</v>
      </c>
      <c r="D363" s="36" t="s">
        <v>430</v>
      </c>
      <c r="E363" s="37" t="s">
        <v>424</v>
      </c>
      <c r="F363" s="38">
        <f>689747+1.36</f>
        <v>689748.36</v>
      </c>
      <c r="G363" s="37" t="s">
        <v>9</v>
      </c>
      <c r="H363" s="37" t="s">
        <v>431</v>
      </c>
      <c r="I363" s="39" t="s">
        <v>15</v>
      </c>
    </row>
    <row r="364" spans="1:9" hidden="1" x14ac:dyDescent="0.25">
      <c r="A364" s="89">
        <v>360</v>
      </c>
      <c r="B364" s="99">
        <v>360</v>
      </c>
      <c r="C364" s="86">
        <v>44342</v>
      </c>
      <c r="D364" s="36" t="s">
        <v>432</v>
      </c>
      <c r="E364" s="37" t="s">
        <v>424</v>
      </c>
      <c r="F364" s="38">
        <f>1328182.6-0.47</f>
        <v>1328182.1300000001</v>
      </c>
      <c r="G364" s="37" t="s">
        <v>9</v>
      </c>
      <c r="H364" s="37" t="s">
        <v>431</v>
      </c>
      <c r="I364" s="39" t="s">
        <v>15</v>
      </c>
    </row>
    <row r="365" spans="1:9" x14ac:dyDescent="0.25">
      <c r="A365" s="89">
        <v>361</v>
      </c>
      <c r="B365" s="99">
        <v>361</v>
      </c>
      <c r="C365" s="86">
        <v>43445</v>
      </c>
      <c r="D365" s="36" t="s">
        <v>433</v>
      </c>
      <c r="E365" s="37" t="s">
        <v>434</v>
      </c>
      <c r="F365" s="38">
        <v>358500</v>
      </c>
      <c r="G365" s="37" t="s">
        <v>23</v>
      </c>
      <c r="H365" s="37" t="s">
        <v>435</v>
      </c>
      <c r="I365" s="39" t="s">
        <v>49</v>
      </c>
    </row>
    <row r="366" spans="1:9" x14ac:dyDescent="0.25">
      <c r="A366" s="89">
        <v>362</v>
      </c>
      <c r="B366" s="99">
        <v>362</v>
      </c>
      <c r="C366" s="86">
        <v>44577</v>
      </c>
      <c r="D366" s="36" t="s">
        <v>436</v>
      </c>
      <c r="E366" s="37" t="s">
        <v>437</v>
      </c>
      <c r="F366" s="38">
        <v>150000</v>
      </c>
      <c r="G366" s="37" t="s">
        <v>23</v>
      </c>
      <c r="H366" s="37" t="s">
        <v>24</v>
      </c>
      <c r="I366" s="39" t="s">
        <v>26</v>
      </c>
    </row>
    <row r="367" spans="1:9" x14ac:dyDescent="0.25">
      <c r="A367" s="89">
        <v>363</v>
      </c>
      <c r="B367" s="99">
        <v>363</v>
      </c>
      <c r="C367" s="86">
        <v>44577</v>
      </c>
      <c r="D367" s="36" t="s">
        <v>438</v>
      </c>
      <c r="E367" s="37" t="s">
        <v>437</v>
      </c>
      <c r="F367" s="38">
        <v>150000</v>
      </c>
      <c r="G367" s="37" t="s">
        <v>23</v>
      </c>
      <c r="H367" s="37" t="s">
        <v>24</v>
      </c>
      <c r="I367" s="39" t="s">
        <v>26</v>
      </c>
    </row>
    <row r="368" spans="1:9" x14ac:dyDescent="0.25">
      <c r="A368" s="89">
        <v>364</v>
      </c>
      <c r="B368" s="99">
        <v>364</v>
      </c>
      <c r="C368" s="86">
        <v>44615</v>
      </c>
      <c r="D368" s="36" t="s">
        <v>439</v>
      </c>
      <c r="E368" s="37" t="s">
        <v>437</v>
      </c>
      <c r="F368" s="38">
        <v>300000</v>
      </c>
      <c r="G368" s="37" t="s">
        <v>23</v>
      </c>
      <c r="H368" s="37" t="s">
        <v>24</v>
      </c>
      <c r="I368" s="39" t="s">
        <v>26</v>
      </c>
    </row>
    <row r="369" spans="1:9" x14ac:dyDescent="0.25">
      <c r="A369" s="89">
        <v>365</v>
      </c>
      <c r="B369" s="99">
        <v>365</v>
      </c>
      <c r="C369" s="86">
        <v>43302</v>
      </c>
      <c r="D369" s="36" t="s">
        <v>440</v>
      </c>
      <c r="E369" s="37" t="s">
        <v>441</v>
      </c>
      <c r="F369" s="38">
        <v>28913</v>
      </c>
      <c r="G369" s="37" t="s">
        <v>23</v>
      </c>
      <c r="H369" s="37" t="s">
        <v>86</v>
      </c>
      <c r="I369" s="39" t="s">
        <v>49</v>
      </c>
    </row>
    <row r="370" spans="1:9" x14ac:dyDescent="0.25">
      <c r="A370" s="89">
        <v>366</v>
      </c>
      <c r="B370" s="99">
        <v>366</v>
      </c>
      <c r="C370" s="86">
        <v>43330</v>
      </c>
      <c r="D370" s="36" t="s">
        <v>442</v>
      </c>
      <c r="E370" s="37" t="s">
        <v>441</v>
      </c>
      <c r="F370" s="38">
        <v>3575</v>
      </c>
      <c r="G370" s="37" t="s">
        <v>23</v>
      </c>
      <c r="H370" s="37" t="s">
        <v>86</v>
      </c>
      <c r="I370" s="39" t="s">
        <v>49</v>
      </c>
    </row>
    <row r="371" spans="1:9" x14ac:dyDescent="0.25">
      <c r="A371" s="89">
        <v>367</v>
      </c>
      <c r="B371" s="99">
        <v>367</v>
      </c>
      <c r="C371" s="86">
        <v>43305</v>
      </c>
      <c r="D371" s="36" t="s">
        <v>443</v>
      </c>
      <c r="E371" s="37" t="s">
        <v>441</v>
      </c>
      <c r="F371" s="38">
        <v>82800</v>
      </c>
      <c r="G371" s="37" t="s">
        <v>23</v>
      </c>
      <c r="H371" s="37" t="s">
        <v>86</v>
      </c>
      <c r="I371" s="39" t="s">
        <v>49</v>
      </c>
    </row>
    <row r="372" spans="1:9" hidden="1" x14ac:dyDescent="0.25">
      <c r="A372" s="89">
        <v>368</v>
      </c>
      <c r="B372" s="99">
        <v>368</v>
      </c>
      <c r="C372" s="86">
        <v>44113</v>
      </c>
      <c r="D372" s="36" t="s">
        <v>444</v>
      </c>
      <c r="E372" s="37" t="s">
        <v>445</v>
      </c>
      <c r="F372" s="38">
        <v>209500</v>
      </c>
      <c r="G372" s="37" t="s">
        <v>9</v>
      </c>
      <c r="H372" s="37" t="s">
        <v>446</v>
      </c>
      <c r="I372" s="39" t="s">
        <v>15</v>
      </c>
    </row>
    <row r="373" spans="1:9" hidden="1" x14ac:dyDescent="0.25">
      <c r="A373" s="89">
        <v>369</v>
      </c>
      <c r="B373" s="99">
        <v>369</v>
      </c>
      <c r="C373" s="86">
        <v>44531</v>
      </c>
      <c r="D373" s="36" t="s">
        <v>447</v>
      </c>
      <c r="E373" s="37" t="s">
        <v>324</v>
      </c>
      <c r="F373" s="38">
        <f>98310.85+2433+0.15</f>
        <v>100744</v>
      </c>
      <c r="G373" s="37" t="s">
        <v>9</v>
      </c>
      <c r="H373" s="37" t="s">
        <v>328</v>
      </c>
      <c r="I373" s="39" t="s">
        <v>15</v>
      </c>
    </row>
    <row r="374" spans="1:9" x14ac:dyDescent="0.25">
      <c r="A374" s="89">
        <v>370</v>
      </c>
      <c r="B374" s="99">
        <v>370</v>
      </c>
      <c r="C374" s="86">
        <v>44625</v>
      </c>
      <c r="D374" s="36" t="s">
        <v>448</v>
      </c>
      <c r="E374" s="37" t="s">
        <v>449</v>
      </c>
      <c r="F374" s="38">
        <f>173875+0.5</f>
        <v>173875.5</v>
      </c>
      <c r="G374" s="37" t="s">
        <v>23</v>
      </c>
      <c r="H374" s="37" t="s">
        <v>450</v>
      </c>
      <c r="I374" s="39" t="s">
        <v>15</v>
      </c>
    </row>
    <row r="375" spans="1:9" hidden="1" x14ac:dyDescent="0.25">
      <c r="A375" s="89">
        <v>371</v>
      </c>
      <c r="B375" s="99">
        <v>371</v>
      </c>
      <c r="C375" s="86">
        <v>42989</v>
      </c>
      <c r="D375" s="36" t="s">
        <v>451</v>
      </c>
      <c r="E375" s="37" t="s">
        <v>452</v>
      </c>
      <c r="F375" s="38">
        <v>202258.82</v>
      </c>
      <c r="G375" s="37" t="s">
        <v>124</v>
      </c>
      <c r="H375" s="37" t="s">
        <v>453</v>
      </c>
      <c r="I375" s="39" t="s">
        <v>15</v>
      </c>
    </row>
    <row r="376" spans="1:9" x14ac:dyDescent="0.25">
      <c r="A376" s="89">
        <v>372</v>
      </c>
      <c r="B376" s="99">
        <v>372</v>
      </c>
      <c r="C376" s="86">
        <v>43894</v>
      </c>
      <c r="D376" s="36" t="s">
        <v>454</v>
      </c>
      <c r="E376" s="37" t="s">
        <v>455</v>
      </c>
      <c r="F376" s="38">
        <v>177000</v>
      </c>
      <c r="G376" s="37" t="s">
        <v>23</v>
      </c>
      <c r="H376" s="37" t="s">
        <v>24</v>
      </c>
      <c r="I376" s="39" t="s">
        <v>456</v>
      </c>
    </row>
    <row r="377" spans="1:9" hidden="1" x14ac:dyDescent="0.25">
      <c r="A377" s="89">
        <v>373</v>
      </c>
      <c r="B377" s="99">
        <v>373</v>
      </c>
      <c r="C377" s="86">
        <v>43259</v>
      </c>
      <c r="D377" s="36">
        <v>358</v>
      </c>
      <c r="E377" s="37" t="s">
        <v>457</v>
      </c>
      <c r="F377" s="38">
        <v>11978.56</v>
      </c>
      <c r="G377" s="37" t="s">
        <v>9</v>
      </c>
      <c r="H377" s="37" t="s">
        <v>458</v>
      </c>
      <c r="I377" s="39" t="s">
        <v>64</v>
      </c>
    </row>
    <row r="378" spans="1:9" hidden="1" x14ac:dyDescent="0.25">
      <c r="A378" s="89">
        <v>374</v>
      </c>
      <c r="B378" s="99">
        <v>374</v>
      </c>
      <c r="C378" s="86">
        <v>43259</v>
      </c>
      <c r="D378" s="36">
        <v>359</v>
      </c>
      <c r="E378" s="37" t="s">
        <v>457</v>
      </c>
      <c r="F378" s="38">
        <v>711.86</v>
      </c>
      <c r="G378" s="37" t="s">
        <v>9</v>
      </c>
      <c r="H378" s="37" t="s">
        <v>460</v>
      </c>
      <c r="I378" s="39" t="s">
        <v>64</v>
      </c>
    </row>
    <row r="379" spans="1:9" hidden="1" x14ac:dyDescent="0.25">
      <c r="A379" s="89">
        <v>375</v>
      </c>
      <c r="B379" s="99">
        <v>375</v>
      </c>
      <c r="C379" s="86">
        <v>43293</v>
      </c>
      <c r="D379" s="36">
        <v>566</v>
      </c>
      <c r="E379" s="37" t="s">
        <v>457</v>
      </c>
      <c r="F379" s="38">
        <v>869.6</v>
      </c>
      <c r="G379" s="37" t="s">
        <v>9</v>
      </c>
      <c r="H379" s="37" t="s">
        <v>461</v>
      </c>
      <c r="I379" s="39" t="s">
        <v>64</v>
      </c>
    </row>
    <row r="380" spans="1:9" hidden="1" x14ac:dyDescent="0.25">
      <c r="A380" s="89">
        <v>376</v>
      </c>
      <c r="B380" s="99">
        <v>376</v>
      </c>
      <c r="C380" s="86">
        <v>43295</v>
      </c>
      <c r="D380" s="36">
        <v>576</v>
      </c>
      <c r="E380" s="37" t="s">
        <v>457</v>
      </c>
      <c r="F380" s="38">
        <v>3521.44</v>
      </c>
      <c r="G380" s="37" t="s">
        <v>9</v>
      </c>
      <c r="H380" s="37" t="s">
        <v>63</v>
      </c>
      <c r="I380" s="39" t="s">
        <v>64</v>
      </c>
    </row>
    <row r="381" spans="1:9" x14ac:dyDescent="0.25">
      <c r="A381" s="89">
        <v>377</v>
      </c>
      <c r="B381" s="99">
        <v>377</v>
      </c>
      <c r="C381" s="86">
        <v>43351</v>
      </c>
      <c r="D381" s="36">
        <v>170</v>
      </c>
      <c r="E381" s="37" t="s">
        <v>462</v>
      </c>
      <c r="F381" s="38">
        <v>15000</v>
      </c>
      <c r="G381" s="37" t="s">
        <v>23</v>
      </c>
      <c r="H381" s="37" t="s">
        <v>24</v>
      </c>
      <c r="I381" s="39" t="s">
        <v>26</v>
      </c>
    </row>
    <row r="382" spans="1:9" x14ac:dyDescent="0.25">
      <c r="A382" s="89">
        <v>378</v>
      </c>
      <c r="B382" s="99">
        <v>378</v>
      </c>
      <c r="C382" s="86">
        <v>43435</v>
      </c>
      <c r="D382" s="36">
        <v>255</v>
      </c>
      <c r="E382" s="37" t="s">
        <v>462</v>
      </c>
      <c r="F382" s="38">
        <v>15000</v>
      </c>
      <c r="G382" s="37" t="s">
        <v>23</v>
      </c>
      <c r="H382" s="37" t="s">
        <v>24</v>
      </c>
      <c r="I382" s="39" t="s">
        <v>26</v>
      </c>
    </row>
    <row r="383" spans="1:9" x14ac:dyDescent="0.25">
      <c r="A383" s="89">
        <v>379</v>
      </c>
      <c r="B383" s="99">
        <v>379</v>
      </c>
      <c r="C383" s="86">
        <v>43466</v>
      </c>
      <c r="D383" s="36">
        <v>290</v>
      </c>
      <c r="E383" s="37" t="s">
        <v>462</v>
      </c>
      <c r="F383" s="38">
        <v>15000</v>
      </c>
      <c r="G383" s="37" t="s">
        <v>23</v>
      </c>
      <c r="H383" s="37" t="s">
        <v>24</v>
      </c>
      <c r="I383" s="39" t="s">
        <v>26</v>
      </c>
    </row>
    <row r="384" spans="1:9" x14ac:dyDescent="0.25">
      <c r="A384" s="89">
        <v>380</v>
      </c>
      <c r="B384" s="99">
        <v>380</v>
      </c>
      <c r="C384" s="86">
        <v>43592</v>
      </c>
      <c r="D384" s="36">
        <v>15</v>
      </c>
      <c r="E384" s="37" t="s">
        <v>462</v>
      </c>
      <c r="F384" s="38">
        <v>15000</v>
      </c>
      <c r="G384" s="37" t="s">
        <v>23</v>
      </c>
      <c r="H384" s="37" t="s">
        <v>24</v>
      </c>
      <c r="I384" s="39" t="s">
        <v>26</v>
      </c>
    </row>
    <row r="385" spans="1:9" x14ac:dyDescent="0.25">
      <c r="A385" s="89">
        <v>381</v>
      </c>
      <c r="B385" s="99">
        <v>381</v>
      </c>
      <c r="C385" s="86">
        <v>43677</v>
      </c>
      <c r="D385" s="36">
        <v>79</v>
      </c>
      <c r="E385" s="37" t="s">
        <v>462</v>
      </c>
      <c r="F385" s="38">
        <v>15000</v>
      </c>
      <c r="G385" s="37" t="s">
        <v>23</v>
      </c>
      <c r="H385" s="37" t="s">
        <v>24</v>
      </c>
      <c r="I385" s="39" t="s">
        <v>26</v>
      </c>
    </row>
    <row r="386" spans="1:9" x14ac:dyDescent="0.25">
      <c r="A386" s="89">
        <v>382</v>
      </c>
      <c r="B386" s="99">
        <v>382</v>
      </c>
      <c r="C386" s="86">
        <v>43747</v>
      </c>
      <c r="D386" s="36">
        <v>19</v>
      </c>
      <c r="E386" s="37" t="s">
        <v>462</v>
      </c>
      <c r="F386" s="38">
        <v>15000</v>
      </c>
      <c r="G386" s="37" t="s">
        <v>23</v>
      </c>
      <c r="H386" s="37" t="s">
        <v>24</v>
      </c>
      <c r="I386" s="39" t="s">
        <v>26</v>
      </c>
    </row>
    <row r="387" spans="1:9" x14ac:dyDescent="0.25">
      <c r="A387" s="89">
        <v>383</v>
      </c>
      <c r="B387" s="99">
        <v>383</v>
      </c>
      <c r="C387" s="86">
        <v>43829</v>
      </c>
      <c r="D387" s="36">
        <v>261</v>
      </c>
      <c r="E387" s="37" t="s">
        <v>462</v>
      </c>
      <c r="F387" s="38">
        <v>15000</v>
      </c>
      <c r="G387" s="37" t="s">
        <v>23</v>
      </c>
      <c r="H387" s="37" t="s">
        <v>24</v>
      </c>
      <c r="I387" s="39" t="s">
        <v>26</v>
      </c>
    </row>
    <row r="388" spans="1:9" x14ac:dyDescent="0.25">
      <c r="A388" s="89">
        <v>384</v>
      </c>
      <c r="B388" s="99">
        <v>384</v>
      </c>
      <c r="C388" s="86">
        <v>43922</v>
      </c>
      <c r="D388" s="36">
        <v>10</v>
      </c>
      <c r="E388" s="37" t="s">
        <v>462</v>
      </c>
      <c r="F388" s="38">
        <v>15000</v>
      </c>
      <c r="G388" s="37" t="s">
        <v>23</v>
      </c>
      <c r="H388" s="37" t="s">
        <v>24</v>
      </c>
      <c r="I388" s="39" t="s">
        <v>26</v>
      </c>
    </row>
    <row r="389" spans="1:9" x14ac:dyDescent="0.25">
      <c r="A389" s="89">
        <v>385</v>
      </c>
      <c r="B389" s="99">
        <v>385</v>
      </c>
      <c r="C389" s="86">
        <v>44068</v>
      </c>
      <c r="D389" s="36">
        <v>106</v>
      </c>
      <c r="E389" s="37" t="s">
        <v>462</v>
      </c>
      <c r="F389" s="38">
        <v>15000</v>
      </c>
      <c r="G389" s="37" t="s">
        <v>23</v>
      </c>
      <c r="H389" s="37" t="s">
        <v>24</v>
      </c>
      <c r="I389" s="39" t="s">
        <v>26</v>
      </c>
    </row>
    <row r="390" spans="1:9" x14ac:dyDescent="0.25">
      <c r="A390" s="89">
        <v>386</v>
      </c>
      <c r="B390" s="99">
        <v>386</v>
      </c>
      <c r="C390" s="86">
        <v>44105</v>
      </c>
      <c r="D390" s="36">
        <v>172</v>
      </c>
      <c r="E390" s="37" t="s">
        <v>462</v>
      </c>
      <c r="F390" s="38">
        <v>15000</v>
      </c>
      <c r="G390" s="37" t="s">
        <v>23</v>
      </c>
      <c r="H390" s="37" t="s">
        <v>24</v>
      </c>
      <c r="I390" s="39" t="s">
        <v>26</v>
      </c>
    </row>
    <row r="391" spans="1:9" x14ac:dyDescent="0.25">
      <c r="A391" s="89">
        <v>387</v>
      </c>
      <c r="B391" s="99">
        <v>387</v>
      </c>
      <c r="C391" s="86">
        <v>44223</v>
      </c>
      <c r="D391" s="36">
        <v>274</v>
      </c>
      <c r="E391" s="37" t="s">
        <v>462</v>
      </c>
      <c r="F391" s="38">
        <v>15000</v>
      </c>
      <c r="G391" s="37" t="s">
        <v>23</v>
      </c>
      <c r="H391" s="37" t="s">
        <v>24</v>
      </c>
      <c r="I391" s="39" t="s">
        <v>26</v>
      </c>
    </row>
    <row r="392" spans="1:9" x14ac:dyDescent="0.25">
      <c r="A392" s="89">
        <v>388</v>
      </c>
      <c r="B392" s="99">
        <v>388</v>
      </c>
      <c r="C392" s="86">
        <v>44287</v>
      </c>
      <c r="D392" s="36">
        <v>22</v>
      </c>
      <c r="E392" s="37" t="s">
        <v>462</v>
      </c>
      <c r="F392" s="38">
        <v>15000</v>
      </c>
      <c r="G392" s="37" t="s">
        <v>23</v>
      </c>
      <c r="H392" s="37" t="s">
        <v>24</v>
      </c>
      <c r="I392" s="39" t="s">
        <v>26</v>
      </c>
    </row>
    <row r="393" spans="1:9" x14ac:dyDescent="0.25">
      <c r="A393" s="89">
        <v>389</v>
      </c>
      <c r="B393" s="99">
        <v>389</v>
      </c>
      <c r="C393" s="86">
        <v>44430</v>
      </c>
      <c r="D393" s="36">
        <v>202</v>
      </c>
      <c r="E393" s="37" t="s">
        <v>462</v>
      </c>
      <c r="F393" s="38">
        <v>15000</v>
      </c>
      <c r="G393" s="37" t="s">
        <v>23</v>
      </c>
      <c r="H393" s="37" t="s">
        <v>24</v>
      </c>
      <c r="I393" s="39" t="s">
        <v>26</v>
      </c>
    </row>
    <row r="394" spans="1:9" x14ac:dyDescent="0.25">
      <c r="A394" s="89">
        <v>390</v>
      </c>
      <c r="B394" s="99">
        <v>390</v>
      </c>
      <c r="C394" s="86">
        <v>44586</v>
      </c>
      <c r="D394" s="36">
        <v>355</v>
      </c>
      <c r="E394" s="37" t="s">
        <v>462</v>
      </c>
      <c r="F394" s="38">
        <v>15000</v>
      </c>
      <c r="G394" s="37" t="s">
        <v>23</v>
      </c>
      <c r="H394" s="37" t="s">
        <v>24</v>
      </c>
      <c r="I394" s="39" t="s">
        <v>26</v>
      </c>
    </row>
    <row r="395" spans="1:9" x14ac:dyDescent="0.25">
      <c r="A395" s="89">
        <v>391</v>
      </c>
      <c r="B395" s="99">
        <v>391</v>
      </c>
      <c r="C395" s="86">
        <v>44586</v>
      </c>
      <c r="D395" s="36">
        <v>354</v>
      </c>
      <c r="E395" s="37" t="s">
        <v>462</v>
      </c>
      <c r="F395" s="38">
        <v>15000</v>
      </c>
      <c r="G395" s="37" t="s">
        <v>23</v>
      </c>
      <c r="H395" s="37" t="s">
        <v>24</v>
      </c>
      <c r="I395" s="39" t="s">
        <v>26</v>
      </c>
    </row>
    <row r="396" spans="1:9" hidden="1" x14ac:dyDescent="0.25">
      <c r="A396" s="89">
        <v>392</v>
      </c>
      <c r="B396" s="99">
        <v>392</v>
      </c>
      <c r="C396" s="86">
        <v>44144</v>
      </c>
      <c r="D396" s="36">
        <v>382</v>
      </c>
      <c r="E396" s="37" t="s">
        <v>463</v>
      </c>
      <c r="F396" s="38">
        <v>166380</v>
      </c>
      <c r="G396" s="37" t="s">
        <v>9</v>
      </c>
      <c r="H396" s="37" t="s">
        <v>464</v>
      </c>
      <c r="I396" s="39" t="s">
        <v>21</v>
      </c>
    </row>
    <row r="397" spans="1:9" hidden="1" x14ac:dyDescent="0.25">
      <c r="A397" s="89">
        <v>393</v>
      </c>
      <c r="B397" s="99">
        <v>393</v>
      </c>
      <c r="C397" s="86">
        <v>44179</v>
      </c>
      <c r="D397" s="36">
        <v>467</v>
      </c>
      <c r="E397" s="37" t="s">
        <v>463</v>
      </c>
      <c r="F397" s="38">
        <v>127440</v>
      </c>
      <c r="G397" s="37" t="s">
        <v>9</v>
      </c>
      <c r="H397" s="37" t="s">
        <v>465</v>
      </c>
      <c r="I397" s="39" t="s">
        <v>21</v>
      </c>
    </row>
    <row r="398" spans="1:9" hidden="1" x14ac:dyDescent="0.25">
      <c r="A398" s="89">
        <v>394</v>
      </c>
      <c r="B398" s="99">
        <v>394</v>
      </c>
      <c r="C398" s="86">
        <v>44179</v>
      </c>
      <c r="D398" s="36">
        <v>466</v>
      </c>
      <c r="E398" s="37" t="s">
        <v>463</v>
      </c>
      <c r="F398" s="38">
        <v>95580</v>
      </c>
      <c r="G398" s="37" t="s">
        <v>9</v>
      </c>
      <c r="H398" s="37" t="s">
        <v>465</v>
      </c>
      <c r="I398" s="39" t="s">
        <v>21</v>
      </c>
    </row>
    <row r="399" spans="1:9" hidden="1" x14ac:dyDescent="0.25">
      <c r="A399" s="89">
        <v>395</v>
      </c>
      <c r="B399" s="99">
        <v>395</v>
      </c>
      <c r="C399" s="86">
        <v>44201</v>
      </c>
      <c r="D399" s="36">
        <v>541</v>
      </c>
      <c r="E399" s="37" t="s">
        <v>463</v>
      </c>
      <c r="F399" s="38">
        <v>128325</v>
      </c>
      <c r="G399" s="37" t="s">
        <v>9</v>
      </c>
      <c r="H399" s="37" t="s">
        <v>464</v>
      </c>
      <c r="I399" s="39" t="s">
        <v>21</v>
      </c>
    </row>
    <row r="400" spans="1:9" hidden="1" x14ac:dyDescent="0.25">
      <c r="A400" s="89">
        <v>396</v>
      </c>
      <c r="B400" s="99">
        <v>396</v>
      </c>
      <c r="C400" s="86">
        <v>44167</v>
      </c>
      <c r="D400" s="36">
        <v>437</v>
      </c>
      <c r="E400" s="37" t="s">
        <v>463</v>
      </c>
      <c r="F400" s="38">
        <v>155760</v>
      </c>
      <c r="G400" s="37" t="s">
        <v>9</v>
      </c>
      <c r="H400" s="37" t="s">
        <v>464</v>
      </c>
      <c r="I400" s="39" t="s">
        <v>21</v>
      </c>
    </row>
    <row r="401" spans="1:9" hidden="1" x14ac:dyDescent="0.25">
      <c r="A401" s="89">
        <v>397</v>
      </c>
      <c r="B401" s="99">
        <v>397</v>
      </c>
      <c r="C401" s="86">
        <v>44280</v>
      </c>
      <c r="D401" s="36">
        <v>830</v>
      </c>
      <c r="E401" s="37" t="s">
        <v>463</v>
      </c>
      <c r="F401" s="38">
        <v>49560</v>
      </c>
      <c r="G401" s="37" t="s">
        <v>9</v>
      </c>
      <c r="H401" s="37" t="s">
        <v>466</v>
      </c>
      <c r="I401" s="39" t="s">
        <v>21</v>
      </c>
    </row>
    <row r="402" spans="1:9" hidden="1" x14ac:dyDescent="0.25">
      <c r="A402" s="89">
        <v>398</v>
      </c>
      <c r="B402" s="99">
        <v>398</v>
      </c>
      <c r="C402" s="86">
        <v>44288</v>
      </c>
      <c r="D402" s="36">
        <v>4</v>
      </c>
      <c r="E402" s="37" t="s">
        <v>463</v>
      </c>
      <c r="F402" s="38">
        <v>42000</v>
      </c>
      <c r="G402" s="37" t="s">
        <v>9</v>
      </c>
      <c r="H402" s="37" t="s">
        <v>466</v>
      </c>
      <c r="I402" s="39" t="s">
        <v>21</v>
      </c>
    </row>
    <row r="403" spans="1:9" hidden="1" x14ac:dyDescent="0.25">
      <c r="A403" s="89">
        <v>399</v>
      </c>
      <c r="B403" s="99">
        <v>399</v>
      </c>
      <c r="C403" s="86">
        <v>44294</v>
      </c>
      <c r="D403" s="40" t="s">
        <v>467</v>
      </c>
      <c r="E403" s="37" t="s">
        <v>463</v>
      </c>
      <c r="F403" s="38">
        <v>37800</v>
      </c>
      <c r="G403" s="37" t="s">
        <v>9</v>
      </c>
      <c r="H403" s="37" t="s">
        <v>466</v>
      </c>
      <c r="I403" s="39" t="s">
        <v>21</v>
      </c>
    </row>
    <row r="404" spans="1:9" hidden="1" x14ac:dyDescent="0.25">
      <c r="A404" s="89">
        <v>400</v>
      </c>
      <c r="B404" s="99">
        <v>400</v>
      </c>
      <c r="C404" s="86">
        <v>44641</v>
      </c>
      <c r="D404" s="36">
        <v>826</v>
      </c>
      <c r="E404" s="37" t="s">
        <v>463</v>
      </c>
      <c r="F404" s="38">
        <v>30508.48</v>
      </c>
      <c r="G404" s="37" t="s">
        <v>9</v>
      </c>
      <c r="H404" s="37" t="s">
        <v>465</v>
      </c>
      <c r="I404" s="39" t="s">
        <v>21</v>
      </c>
    </row>
    <row r="405" spans="1:9" hidden="1" x14ac:dyDescent="0.25">
      <c r="A405" s="89">
        <v>401</v>
      </c>
      <c r="B405" s="99">
        <v>401</v>
      </c>
      <c r="C405" s="86">
        <v>43361</v>
      </c>
      <c r="D405" s="36" t="s">
        <v>468</v>
      </c>
      <c r="E405" s="37" t="s">
        <v>452</v>
      </c>
      <c r="F405" s="38">
        <v>36740</v>
      </c>
      <c r="G405" s="37" t="s">
        <v>9</v>
      </c>
      <c r="H405" s="37" t="s">
        <v>58</v>
      </c>
      <c r="I405" s="39" t="s">
        <v>15</v>
      </c>
    </row>
    <row r="406" spans="1:9" hidden="1" x14ac:dyDescent="0.25">
      <c r="A406" s="89">
        <v>402</v>
      </c>
      <c r="B406" s="99">
        <v>402</v>
      </c>
      <c r="C406" s="86">
        <v>43368</v>
      </c>
      <c r="D406" s="36" t="s">
        <v>469</v>
      </c>
      <c r="E406" s="37" t="s">
        <v>452</v>
      </c>
      <c r="F406" s="38">
        <v>23274</v>
      </c>
      <c r="G406" s="37" t="s">
        <v>9</v>
      </c>
      <c r="H406" s="37" t="s">
        <v>144</v>
      </c>
      <c r="I406" s="39" t="s">
        <v>15</v>
      </c>
    </row>
    <row r="407" spans="1:9" hidden="1" x14ac:dyDescent="0.25">
      <c r="A407" s="89">
        <v>403</v>
      </c>
      <c r="B407" s="99">
        <v>403</v>
      </c>
      <c r="C407" s="86">
        <v>43365</v>
      </c>
      <c r="D407" s="36" t="s">
        <v>470</v>
      </c>
      <c r="E407" s="37" t="s">
        <v>452</v>
      </c>
      <c r="F407" s="38">
        <v>11022</v>
      </c>
      <c r="G407" s="37" t="s">
        <v>9</v>
      </c>
      <c r="H407" s="37" t="s">
        <v>144</v>
      </c>
      <c r="I407" s="39" t="s">
        <v>15</v>
      </c>
    </row>
    <row r="408" spans="1:9" hidden="1" x14ac:dyDescent="0.25">
      <c r="A408" s="89">
        <v>404</v>
      </c>
      <c r="B408" s="99">
        <v>404</v>
      </c>
      <c r="C408" s="86">
        <v>43483</v>
      </c>
      <c r="D408" s="36" t="s">
        <v>471</v>
      </c>
      <c r="E408" s="37" t="s">
        <v>452</v>
      </c>
      <c r="F408" s="38">
        <v>11278.999999999998</v>
      </c>
      <c r="G408" s="37" t="s">
        <v>9</v>
      </c>
      <c r="H408" s="37" t="s">
        <v>63</v>
      </c>
      <c r="I408" s="39" t="s">
        <v>15</v>
      </c>
    </row>
    <row r="409" spans="1:9" hidden="1" x14ac:dyDescent="0.25">
      <c r="A409" s="89">
        <v>405</v>
      </c>
      <c r="B409" s="99">
        <v>405</v>
      </c>
      <c r="C409" s="86">
        <v>43662</v>
      </c>
      <c r="D409" s="36" t="s">
        <v>472</v>
      </c>
      <c r="E409" s="37" t="s">
        <v>452</v>
      </c>
      <c r="F409" s="38">
        <v>43873</v>
      </c>
      <c r="G409" s="37" t="s">
        <v>9</v>
      </c>
      <c r="H409" s="37"/>
      <c r="I409" s="39" t="s">
        <v>15</v>
      </c>
    </row>
    <row r="410" spans="1:9" hidden="1" x14ac:dyDescent="0.25">
      <c r="A410" s="89">
        <v>406</v>
      </c>
      <c r="B410" s="99">
        <v>406</v>
      </c>
      <c r="C410" s="86">
        <v>43738</v>
      </c>
      <c r="D410" s="36" t="s">
        <v>473</v>
      </c>
      <c r="E410" s="37" t="s">
        <v>452</v>
      </c>
      <c r="F410" s="38">
        <v>38204</v>
      </c>
      <c r="G410" s="37" t="s">
        <v>9</v>
      </c>
      <c r="H410" s="37" t="s">
        <v>63</v>
      </c>
      <c r="I410" s="39" t="s">
        <v>15</v>
      </c>
    </row>
    <row r="411" spans="1:9" hidden="1" x14ac:dyDescent="0.25">
      <c r="A411" s="89">
        <v>407</v>
      </c>
      <c r="B411" s="99">
        <v>407</v>
      </c>
      <c r="C411" s="86">
        <v>43706</v>
      </c>
      <c r="D411" s="36" t="s">
        <v>474</v>
      </c>
      <c r="E411" s="37" t="s">
        <v>452</v>
      </c>
      <c r="F411" s="38">
        <v>87906</v>
      </c>
      <c r="G411" s="37" t="s">
        <v>9</v>
      </c>
      <c r="H411" s="37" t="s">
        <v>475</v>
      </c>
      <c r="I411" s="39" t="s">
        <v>15</v>
      </c>
    </row>
    <row r="412" spans="1:9" hidden="1" x14ac:dyDescent="0.25">
      <c r="A412" s="89">
        <v>408</v>
      </c>
      <c r="B412" s="99">
        <v>408</v>
      </c>
      <c r="C412" s="86">
        <v>44005</v>
      </c>
      <c r="D412" s="36" t="s">
        <v>476</v>
      </c>
      <c r="E412" s="37" t="s">
        <v>452</v>
      </c>
      <c r="F412" s="38">
        <v>21645.55</v>
      </c>
      <c r="G412" s="37" t="s">
        <v>9</v>
      </c>
      <c r="H412" s="37" t="s">
        <v>477</v>
      </c>
      <c r="I412" s="39" t="s">
        <v>15</v>
      </c>
    </row>
    <row r="413" spans="1:9" hidden="1" x14ac:dyDescent="0.25">
      <c r="A413" s="89">
        <v>409</v>
      </c>
      <c r="B413" s="99">
        <v>409</v>
      </c>
      <c r="C413" s="86">
        <v>44025</v>
      </c>
      <c r="D413" s="36" t="s">
        <v>478</v>
      </c>
      <c r="E413" s="37" t="s">
        <v>452</v>
      </c>
      <c r="F413" s="38">
        <v>1513</v>
      </c>
      <c r="G413" s="37" t="s">
        <v>9</v>
      </c>
      <c r="H413" s="37" t="s">
        <v>479</v>
      </c>
      <c r="I413" s="39" t="s">
        <v>15</v>
      </c>
    </row>
    <row r="414" spans="1:9" hidden="1" x14ac:dyDescent="0.25">
      <c r="A414" s="89">
        <v>410</v>
      </c>
      <c r="B414" s="99">
        <v>410</v>
      </c>
      <c r="C414" s="86">
        <v>44029</v>
      </c>
      <c r="D414" s="36" t="s">
        <v>480</v>
      </c>
      <c r="E414" s="37" t="s">
        <v>452</v>
      </c>
      <c r="F414" s="38">
        <v>28748.79</v>
      </c>
      <c r="G414" s="37" t="s">
        <v>9</v>
      </c>
      <c r="H414" s="37" t="s">
        <v>479</v>
      </c>
      <c r="I414" s="39" t="s">
        <v>15</v>
      </c>
    </row>
    <row r="415" spans="1:9" hidden="1" x14ac:dyDescent="0.25">
      <c r="A415" s="89">
        <v>411</v>
      </c>
      <c r="B415" s="99">
        <v>411</v>
      </c>
      <c r="C415" s="86">
        <v>44141</v>
      </c>
      <c r="D415" s="36" t="s">
        <v>481</v>
      </c>
      <c r="E415" s="37" t="s">
        <v>452</v>
      </c>
      <c r="F415" s="38">
        <v>1840</v>
      </c>
      <c r="G415" s="37" t="s">
        <v>9</v>
      </c>
      <c r="H415" s="37" t="s">
        <v>477</v>
      </c>
      <c r="I415" s="39" t="s">
        <v>15</v>
      </c>
    </row>
    <row r="416" spans="1:9" hidden="1" x14ac:dyDescent="0.25">
      <c r="A416" s="89">
        <v>412</v>
      </c>
      <c r="B416" s="99">
        <v>412</v>
      </c>
      <c r="C416" s="86">
        <v>44141</v>
      </c>
      <c r="D416" s="36" t="s">
        <v>482</v>
      </c>
      <c r="E416" s="37" t="s">
        <v>452</v>
      </c>
      <c r="F416" s="38">
        <v>11078</v>
      </c>
      <c r="G416" s="37" t="s">
        <v>9</v>
      </c>
      <c r="H416" s="37" t="s">
        <v>477</v>
      </c>
      <c r="I416" s="39" t="s">
        <v>15</v>
      </c>
    </row>
    <row r="417" spans="1:9" hidden="1" x14ac:dyDescent="0.25">
      <c r="A417" s="89">
        <v>413</v>
      </c>
      <c r="B417" s="99">
        <v>413</v>
      </c>
      <c r="C417" s="86">
        <v>44144</v>
      </c>
      <c r="D417" s="36" t="s">
        <v>483</v>
      </c>
      <c r="E417" s="37" t="s">
        <v>452</v>
      </c>
      <c r="F417" s="38">
        <v>3067</v>
      </c>
      <c r="G417" s="37" t="s">
        <v>9</v>
      </c>
      <c r="H417" s="37" t="s">
        <v>477</v>
      </c>
      <c r="I417" s="39" t="s">
        <v>15</v>
      </c>
    </row>
    <row r="418" spans="1:9" hidden="1" x14ac:dyDescent="0.25">
      <c r="A418" s="89">
        <v>414</v>
      </c>
      <c r="B418" s="99">
        <v>414</v>
      </c>
      <c r="C418" s="86">
        <v>44392</v>
      </c>
      <c r="D418" s="36" t="s">
        <v>484</v>
      </c>
      <c r="E418" s="37" t="s">
        <v>452</v>
      </c>
      <c r="F418" s="38">
        <v>7230.6</v>
      </c>
      <c r="G418" s="37" t="s">
        <v>9</v>
      </c>
      <c r="H418" s="37" t="s">
        <v>485</v>
      </c>
      <c r="I418" s="39" t="s">
        <v>15</v>
      </c>
    </row>
    <row r="419" spans="1:9" hidden="1" x14ac:dyDescent="0.25">
      <c r="A419" s="89">
        <v>415</v>
      </c>
      <c r="B419" s="99">
        <v>415</v>
      </c>
      <c r="C419" s="86">
        <v>44530</v>
      </c>
      <c r="D419" s="36" t="s">
        <v>486</v>
      </c>
      <c r="E419" s="37" t="s">
        <v>452</v>
      </c>
      <c r="F419" s="38">
        <v>54345.38</v>
      </c>
      <c r="G419" s="37" t="s">
        <v>9</v>
      </c>
      <c r="H419" s="37" t="s">
        <v>63</v>
      </c>
      <c r="I419" s="39" t="s">
        <v>15</v>
      </c>
    </row>
    <row r="420" spans="1:9" hidden="1" x14ac:dyDescent="0.25">
      <c r="A420" s="89">
        <v>416</v>
      </c>
      <c r="B420" s="99">
        <v>416</v>
      </c>
      <c r="C420" s="86">
        <v>44538</v>
      </c>
      <c r="D420" s="36" t="s">
        <v>487</v>
      </c>
      <c r="E420" s="37" t="s">
        <v>488</v>
      </c>
      <c r="F420" s="38">
        <f>116859.52+0.48</f>
        <v>116860</v>
      </c>
      <c r="G420" s="37" t="s">
        <v>9</v>
      </c>
      <c r="H420" s="37" t="s">
        <v>63</v>
      </c>
      <c r="I420" s="39" t="s">
        <v>15</v>
      </c>
    </row>
    <row r="421" spans="1:9" hidden="1" x14ac:dyDescent="0.25">
      <c r="A421" s="89">
        <v>417</v>
      </c>
      <c r="B421" s="99">
        <v>417</v>
      </c>
      <c r="C421" s="86">
        <v>44537</v>
      </c>
      <c r="D421" s="36" t="s">
        <v>489</v>
      </c>
      <c r="E421" s="37" t="s">
        <v>488</v>
      </c>
      <c r="F421" s="38">
        <f>11797.4-0.4</f>
        <v>11797</v>
      </c>
      <c r="G421" s="37" t="s">
        <v>9</v>
      </c>
      <c r="H421" s="37" t="s">
        <v>490</v>
      </c>
      <c r="I421" s="39" t="s">
        <v>15</v>
      </c>
    </row>
    <row r="422" spans="1:9" hidden="1" x14ac:dyDescent="0.25">
      <c r="A422" s="89">
        <v>418</v>
      </c>
      <c r="B422" s="99">
        <v>418</v>
      </c>
      <c r="C422" s="86">
        <v>44547</v>
      </c>
      <c r="D422" s="36" t="s">
        <v>491</v>
      </c>
      <c r="E422" s="37" t="s">
        <v>488</v>
      </c>
      <c r="F422" s="38">
        <f>716839.2-0.2</f>
        <v>716839</v>
      </c>
      <c r="G422" s="37" t="s">
        <v>9</v>
      </c>
      <c r="H422" s="37" t="s">
        <v>492</v>
      </c>
      <c r="I422" s="39" t="s">
        <v>15</v>
      </c>
    </row>
    <row r="423" spans="1:9" hidden="1" x14ac:dyDescent="0.25">
      <c r="A423" s="89">
        <v>419</v>
      </c>
      <c r="B423" s="99">
        <v>419</v>
      </c>
      <c r="C423" s="86">
        <v>44537</v>
      </c>
      <c r="D423" s="36" t="s">
        <v>493</v>
      </c>
      <c r="E423" s="37" t="s">
        <v>488</v>
      </c>
      <c r="F423" s="38">
        <v>139995</v>
      </c>
      <c r="G423" s="37" t="s">
        <v>9</v>
      </c>
      <c r="H423" s="37" t="s">
        <v>494</v>
      </c>
      <c r="I423" s="39" t="s">
        <v>15</v>
      </c>
    </row>
    <row r="424" spans="1:9" hidden="1" x14ac:dyDescent="0.25">
      <c r="A424" s="89">
        <v>420</v>
      </c>
      <c r="B424" s="99">
        <v>420</v>
      </c>
      <c r="C424" s="86">
        <v>44631</v>
      </c>
      <c r="D424" s="36" t="s">
        <v>495</v>
      </c>
      <c r="E424" s="37" t="s">
        <v>488</v>
      </c>
      <c r="F424" s="38">
        <v>302227.14</v>
      </c>
      <c r="G424" s="37" t="s">
        <v>9</v>
      </c>
      <c r="H424" s="37" t="s">
        <v>392</v>
      </c>
      <c r="I424" s="39" t="s">
        <v>15</v>
      </c>
    </row>
    <row r="425" spans="1:9" hidden="1" x14ac:dyDescent="0.25">
      <c r="A425" s="89">
        <v>421</v>
      </c>
      <c r="B425" s="99">
        <v>421</v>
      </c>
      <c r="C425" s="86">
        <v>44635</v>
      </c>
      <c r="D425" s="36" t="s">
        <v>496</v>
      </c>
      <c r="E425" s="37" t="s">
        <v>488</v>
      </c>
      <c r="F425" s="38">
        <v>43791.9</v>
      </c>
      <c r="G425" s="37" t="s">
        <v>9</v>
      </c>
      <c r="H425" s="37" t="s">
        <v>392</v>
      </c>
      <c r="I425" s="39" t="s">
        <v>15</v>
      </c>
    </row>
    <row r="426" spans="1:9" hidden="1" x14ac:dyDescent="0.25">
      <c r="A426" s="89">
        <v>422</v>
      </c>
      <c r="B426" s="99">
        <v>422</v>
      </c>
      <c r="C426" s="86">
        <v>44636</v>
      </c>
      <c r="D426" s="36" t="s">
        <v>497</v>
      </c>
      <c r="E426" s="37" t="s">
        <v>488</v>
      </c>
      <c r="F426" s="38">
        <v>65687.850000000006</v>
      </c>
      <c r="G426" s="37" t="s">
        <v>9</v>
      </c>
      <c r="H426" s="37" t="s">
        <v>392</v>
      </c>
      <c r="I426" s="39" t="s">
        <v>15</v>
      </c>
    </row>
    <row r="427" spans="1:9" hidden="1" x14ac:dyDescent="0.25">
      <c r="A427" s="89">
        <v>423</v>
      </c>
      <c r="B427" s="99">
        <v>423</v>
      </c>
      <c r="C427" s="86">
        <v>44636</v>
      </c>
      <c r="D427" s="36">
        <v>356</v>
      </c>
      <c r="E427" s="37" t="s">
        <v>498</v>
      </c>
      <c r="F427" s="38">
        <v>7674.76</v>
      </c>
      <c r="G427" s="37" t="s">
        <v>9</v>
      </c>
      <c r="H427" s="37" t="s">
        <v>74</v>
      </c>
      <c r="I427" s="39" t="s">
        <v>21</v>
      </c>
    </row>
    <row r="428" spans="1:9" hidden="1" x14ac:dyDescent="0.25">
      <c r="A428" s="89">
        <v>424</v>
      </c>
      <c r="B428" s="99">
        <v>424</v>
      </c>
      <c r="C428" s="86">
        <v>44527</v>
      </c>
      <c r="D428" s="36">
        <v>47</v>
      </c>
      <c r="E428" s="37" t="s">
        <v>499</v>
      </c>
      <c r="F428" s="38">
        <v>193242</v>
      </c>
      <c r="G428" s="37" t="s">
        <v>9</v>
      </c>
      <c r="H428" s="37" t="s">
        <v>500</v>
      </c>
      <c r="I428" s="39" t="s">
        <v>15</v>
      </c>
    </row>
    <row r="429" spans="1:9" hidden="1" x14ac:dyDescent="0.25">
      <c r="A429" s="89">
        <v>425</v>
      </c>
      <c r="B429" s="99">
        <v>425</v>
      </c>
      <c r="C429" s="86">
        <v>44576</v>
      </c>
      <c r="D429" s="36">
        <v>57</v>
      </c>
      <c r="E429" s="37" t="s">
        <v>499</v>
      </c>
      <c r="F429" s="38">
        <v>41301.050000000003</v>
      </c>
      <c r="G429" s="37" t="s">
        <v>9</v>
      </c>
      <c r="H429" s="37" t="s">
        <v>192</v>
      </c>
      <c r="I429" s="39" t="s">
        <v>15</v>
      </c>
    </row>
    <row r="430" spans="1:9" hidden="1" x14ac:dyDescent="0.25">
      <c r="A430" s="89">
        <v>426</v>
      </c>
      <c r="B430" s="99">
        <v>426</v>
      </c>
      <c r="C430" s="86">
        <v>44576</v>
      </c>
      <c r="D430" s="36">
        <v>58</v>
      </c>
      <c r="E430" s="37" t="s">
        <v>499</v>
      </c>
      <c r="F430" s="38">
        <v>397697</v>
      </c>
      <c r="G430" s="37" t="s">
        <v>9</v>
      </c>
      <c r="H430" s="37" t="s">
        <v>192</v>
      </c>
      <c r="I430" s="39" t="s">
        <v>15</v>
      </c>
    </row>
    <row r="431" spans="1:9" hidden="1" x14ac:dyDescent="0.25">
      <c r="A431" s="89">
        <v>427</v>
      </c>
      <c r="B431" s="99">
        <v>427</v>
      </c>
      <c r="C431" s="86">
        <v>43424</v>
      </c>
      <c r="D431" s="36">
        <v>7000307563</v>
      </c>
      <c r="E431" s="37" t="s">
        <v>501</v>
      </c>
      <c r="F431" s="38">
        <v>11790</v>
      </c>
      <c r="G431" s="37" t="s">
        <v>9</v>
      </c>
      <c r="H431" s="37" t="s">
        <v>502</v>
      </c>
      <c r="I431" s="39" t="s">
        <v>21</v>
      </c>
    </row>
    <row r="432" spans="1:9" hidden="1" x14ac:dyDescent="0.25">
      <c r="A432" s="89">
        <v>428</v>
      </c>
      <c r="B432" s="99">
        <v>428</v>
      </c>
      <c r="C432" s="86">
        <v>43368</v>
      </c>
      <c r="D432" s="36">
        <v>7000301405</v>
      </c>
      <c r="E432" s="37" t="s">
        <v>503</v>
      </c>
      <c r="F432" s="38">
        <v>170340</v>
      </c>
      <c r="G432" s="37" t="s">
        <v>9</v>
      </c>
      <c r="H432" s="37" t="s">
        <v>504</v>
      </c>
      <c r="I432" s="39" t="s">
        <v>21</v>
      </c>
    </row>
    <row r="433" spans="1:10" hidden="1" x14ac:dyDescent="0.25">
      <c r="A433" s="89">
        <v>429</v>
      </c>
      <c r="B433" s="99">
        <v>429</v>
      </c>
      <c r="C433" s="86">
        <v>43294</v>
      </c>
      <c r="D433" s="36">
        <v>580</v>
      </c>
      <c r="E433" s="37" t="s">
        <v>505</v>
      </c>
      <c r="F433" s="38">
        <v>100216</v>
      </c>
      <c r="G433" s="37" t="s">
        <v>9</v>
      </c>
      <c r="H433" s="37" t="s">
        <v>506</v>
      </c>
      <c r="I433" s="39" t="s">
        <v>507</v>
      </c>
    </row>
    <row r="434" spans="1:10" hidden="1" x14ac:dyDescent="0.25">
      <c r="A434" s="89">
        <v>430</v>
      </c>
      <c r="B434" s="99">
        <v>430</v>
      </c>
      <c r="C434" s="86">
        <v>44308</v>
      </c>
      <c r="D434" s="36" t="s">
        <v>508</v>
      </c>
      <c r="E434" s="37" t="s">
        <v>509</v>
      </c>
      <c r="F434" s="38">
        <v>45750</v>
      </c>
      <c r="G434" s="37" t="s">
        <v>9</v>
      </c>
      <c r="H434" s="37" t="s">
        <v>510</v>
      </c>
      <c r="I434" s="39" t="s">
        <v>15</v>
      </c>
    </row>
    <row r="435" spans="1:10" hidden="1" x14ac:dyDescent="0.25">
      <c r="A435" s="89">
        <v>431</v>
      </c>
      <c r="B435" s="99">
        <v>431</v>
      </c>
      <c r="C435" s="86">
        <v>44290</v>
      </c>
      <c r="D435" s="36" t="s">
        <v>511</v>
      </c>
      <c r="E435" s="37" t="s">
        <v>509</v>
      </c>
      <c r="F435" s="38">
        <v>8060</v>
      </c>
      <c r="G435" s="37" t="s">
        <v>9</v>
      </c>
      <c r="H435" s="37" t="s">
        <v>512</v>
      </c>
      <c r="I435" s="39" t="s">
        <v>15</v>
      </c>
    </row>
    <row r="436" spans="1:10" hidden="1" x14ac:dyDescent="0.25">
      <c r="A436" s="89">
        <v>432</v>
      </c>
      <c r="B436" s="99">
        <v>432</v>
      </c>
      <c r="C436" s="86">
        <v>44362</v>
      </c>
      <c r="D436" s="36" t="s">
        <v>513</v>
      </c>
      <c r="E436" s="37" t="s">
        <v>509</v>
      </c>
      <c r="F436" s="38">
        <f>3432+0.24</f>
        <v>3432.24</v>
      </c>
      <c r="G436" s="37" t="s">
        <v>9</v>
      </c>
      <c r="H436" s="37" t="s">
        <v>510</v>
      </c>
      <c r="I436" s="39" t="s">
        <v>15</v>
      </c>
    </row>
    <row r="437" spans="1:10" hidden="1" x14ac:dyDescent="0.25">
      <c r="A437" s="89">
        <v>433</v>
      </c>
      <c r="B437" s="99">
        <v>433</v>
      </c>
      <c r="C437" s="86">
        <v>43358</v>
      </c>
      <c r="D437" s="36">
        <v>6696</v>
      </c>
      <c r="E437" s="37" t="s">
        <v>514</v>
      </c>
      <c r="F437" s="38">
        <v>755884</v>
      </c>
      <c r="G437" s="37" t="s">
        <v>9</v>
      </c>
      <c r="H437" s="37"/>
      <c r="I437" s="39" t="s">
        <v>64</v>
      </c>
    </row>
    <row r="438" spans="1:10" hidden="1" x14ac:dyDescent="0.25">
      <c r="A438" s="89">
        <v>434</v>
      </c>
      <c r="B438" s="99">
        <v>434</v>
      </c>
      <c r="C438" s="86">
        <v>43363</v>
      </c>
      <c r="D438" s="36">
        <v>6851</v>
      </c>
      <c r="E438" s="37" t="s">
        <v>514</v>
      </c>
      <c r="F438" s="38">
        <v>232262</v>
      </c>
      <c r="G438" s="37" t="s">
        <v>124</v>
      </c>
      <c r="H438" s="37" t="s">
        <v>516</v>
      </c>
      <c r="I438" s="39" t="s">
        <v>64</v>
      </c>
    </row>
    <row r="439" spans="1:10" hidden="1" x14ac:dyDescent="0.25">
      <c r="A439" s="89">
        <v>435</v>
      </c>
      <c r="B439" s="99">
        <v>435</v>
      </c>
      <c r="C439" s="86">
        <v>43364</v>
      </c>
      <c r="D439" s="36">
        <v>6888</v>
      </c>
      <c r="E439" s="37" t="s">
        <v>514</v>
      </c>
      <c r="F439" s="38">
        <v>129894</v>
      </c>
      <c r="G439" s="37" t="s">
        <v>124</v>
      </c>
      <c r="H439" s="37" t="s">
        <v>516</v>
      </c>
      <c r="I439" s="39" t="s">
        <v>64</v>
      </c>
    </row>
    <row r="440" spans="1:10" hidden="1" x14ac:dyDescent="0.25">
      <c r="A440" s="89">
        <v>436</v>
      </c>
      <c r="B440" s="99">
        <v>436</v>
      </c>
      <c r="C440" s="86">
        <v>43369</v>
      </c>
      <c r="D440" s="36">
        <v>7046</v>
      </c>
      <c r="E440" s="37" t="s">
        <v>514</v>
      </c>
      <c r="F440" s="38">
        <v>20183</v>
      </c>
      <c r="G440" s="37" t="s">
        <v>124</v>
      </c>
      <c r="H440" s="37" t="s">
        <v>516</v>
      </c>
      <c r="I440" s="39" t="s">
        <v>64</v>
      </c>
    </row>
    <row r="441" spans="1:10" hidden="1" x14ac:dyDescent="0.25">
      <c r="A441" s="89">
        <v>437</v>
      </c>
      <c r="B441" s="99">
        <v>437</v>
      </c>
      <c r="C441" s="86">
        <v>43369</v>
      </c>
      <c r="D441" s="36">
        <v>7049</v>
      </c>
      <c r="E441" s="37" t="s">
        <v>514</v>
      </c>
      <c r="F441" s="38">
        <v>21555</v>
      </c>
      <c r="G441" s="37" t="s">
        <v>124</v>
      </c>
      <c r="H441" s="37" t="s">
        <v>516</v>
      </c>
      <c r="I441" s="39" t="s">
        <v>64</v>
      </c>
    </row>
    <row r="442" spans="1:10" hidden="1" x14ac:dyDescent="0.25">
      <c r="A442" s="89">
        <v>438</v>
      </c>
      <c r="B442" s="99">
        <v>438</v>
      </c>
      <c r="C442" s="86">
        <v>43376</v>
      </c>
      <c r="D442" s="36">
        <v>7269</v>
      </c>
      <c r="E442" s="37" t="s">
        <v>514</v>
      </c>
      <c r="F442" s="38">
        <v>155871</v>
      </c>
      <c r="G442" s="37" t="s">
        <v>124</v>
      </c>
      <c r="H442" s="37" t="s">
        <v>516</v>
      </c>
      <c r="I442" s="39" t="s">
        <v>64</v>
      </c>
    </row>
    <row r="443" spans="1:10" hidden="1" x14ac:dyDescent="0.25">
      <c r="A443" s="89">
        <v>439</v>
      </c>
      <c r="B443" s="99">
        <v>439</v>
      </c>
      <c r="C443" s="86">
        <v>43388</v>
      </c>
      <c r="D443" s="36"/>
      <c r="E443" s="37" t="s">
        <v>514</v>
      </c>
      <c r="F443" s="38">
        <v>1633</v>
      </c>
      <c r="G443" s="37" t="s">
        <v>124</v>
      </c>
      <c r="H443" s="37" t="s">
        <v>516</v>
      </c>
      <c r="I443" s="39" t="s">
        <v>64</v>
      </c>
    </row>
    <row r="444" spans="1:10" hidden="1" x14ac:dyDescent="0.25">
      <c r="A444" s="89">
        <v>440</v>
      </c>
      <c r="B444" s="99">
        <v>440</v>
      </c>
      <c r="C444" s="86">
        <v>44372</v>
      </c>
      <c r="D444" s="36" t="s">
        <v>517</v>
      </c>
      <c r="E444" s="37" t="s">
        <v>518</v>
      </c>
      <c r="F444" s="38">
        <v>35410</v>
      </c>
      <c r="G444" s="37" t="s">
        <v>9</v>
      </c>
      <c r="H444" s="37" t="s">
        <v>519</v>
      </c>
      <c r="I444" s="39" t="s">
        <v>64</v>
      </c>
    </row>
    <row r="445" spans="1:10" hidden="1" x14ac:dyDescent="0.25">
      <c r="A445" s="89">
        <v>441</v>
      </c>
      <c r="B445" s="99">
        <v>441</v>
      </c>
      <c r="C445" s="86">
        <v>44418</v>
      </c>
      <c r="D445" s="36" t="s">
        <v>520</v>
      </c>
      <c r="E445" s="37" t="s">
        <v>518</v>
      </c>
      <c r="F445" s="38">
        <v>1200</v>
      </c>
      <c r="G445" s="37" t="s">
        <v>9</v>
      </c>
      <c r="H445" s="37" t="s">
        <v>519</v>
      </c>
      <c r="I445" s="39" t="s">
        <v>64</v>
      </c>
    </row>
    <row r="446" spans="1:10" x14ac:dyDescent="0.25">
      <c r="A446" s="89">
        <v>442</v>
      </c>
      <c r="B446" s="99">
        <v>442</v>
      </c>
      <c r="C446" s="86">
        <v>43800</v>
      </c>
      <c r="D446" s="36"/>
      <c r="E446" s="37" t="s">
        <v>521</v>
      </c>
      <c r="F446" s="38">
        <v>25000</v>
      </c>
      <c r="G446" s="37" t="s">
        <v>23</v>
      </c>
      <c r="H446" s="37" t="s">
        <v>24</v>
      </c>
      <c r="I446" s="39" t="s">
        <v>26</v>
      </c>
      <c r="J446" t="s">
        <v>1857</v>
      </c>
    </row>
    <row r="447" spans="1:10" x14ac:dyDescent="0.25">
      <c r="A447" s="89">
        <v>443</v>
      </c>
      <c r="B447" s="99">
        <v>443</v>
      </c>
      <c r="C447" s="86">
        <v>43800</v>
      </c>
      <c r="D447" s="36"/>
      <c r="E447" s="37" t="s">
        <v>521</v>
      </c>
      <c r="F447" s="38">
        <v>25000</v>
      </c>
      <c r="G447" s="37" t="s">
        <v>23</v>
      </c>
      <c r="H447" s="37" t="s">
        <v>24</v>
      </c>
      <c r="I447" s="39" t="s">
        <v>26</v>
      </c>
      <c r="J447" t="s">
        <v>1857</v>
      </c>
    </row>
    <row r="448" spans="1:10" x14ac:dyDescent="0.25">
      <c r="A448" s="89">
        <v>444</v>
      </c>
      <c r="B448" s="99">
        <v>444</v>
      </c>
      <c r="C448" s="86">
        <v>43800</v>
      </c>
      <c r="D448" s="36"/>
      <c r="E448" s="37" t="s">
        <v>521</v>
      </c>
      <c r="F448" s="38">
        <v>25000</v>
      </c>
      <c r="G448" s="37" t="s">
        <v>23</v>
      </c>
      <c r="H448" s="37" t="s">
        <v>24</v>
      </c>
      <c r="I448" s="39" t="s">
        <v>26</v>
      </c>
      <c r="J448" t="s">
        <v>1857</v>
      </c>
    </row>
    <row r="449" spans="1:10" x14ac:dyDescent="0.25">
      <c r="A449" s="89">
        <v>445</v>
      </c>
      <c r="B449" s="99">
        <v>445</v>
      </c>
      <c r="C449" s="86">
        <v>43695</v>
      </c>
      <c r="D449" s="36"/>
      <c r="E449" s="37" t="s">
        <v>522</v>
      </c>
      <c r="F449" s="38">
        <v>75000</v>
      </c>
      <c r="G449" s="37" t="s">
        <v>23</v>
      </c>
      <c r="H449" s="37" t="s">
        <v>24</v>
      </c>
      <c r="I449" s="39" t="s">
        <v>26</v>
      </c>
      <c r="J449" t="s">
        <v>1857</v>
      </c>
    </row>
    <row r="450" spans="1:10" hidden="1" x14ac:dyDescent="0.25">
      <c r="A450" s="89">
        <v>446</v>
      </c>
      <c r="B450" s="99">
        <v>446</v>
      </c>
      <c r="C450" s="86">
        <v>43475</v>
      </c>
      <c r="D450" s="36">
        <v>3116</v>
      </c>
      <c r="E450" s="37" t="s">
        <v>523</v>
      </c>
      <c r="F450" s="38">
        <v>24700</v>
      </c>
      <c r="G450" s="37" t="s">
        <v>9</v>
      </c>
      <c r="H450" s="37" t="s">
        <v>524</v>
      </c>
      <c r="I450" s="39" t="s">
        <v>15</v>
      </c>
    </row>
    <row r="451" spans="1:10" hidden="1" x14ac:dyDescent="0.25">
      <c r="A451" s="89">
        <v>447</v>
      </c>
      <c r="B451" s="99">
        <v>447</v>
      </c>
      <c r="C451" s="86">
        <v>43475</v>
      </c>
      <c r="D451" s="36" t="s">
        <v>525</v>
      </c>
      <c r="E451" s="37" t="s">
        <v>523</v>
      </c>
      <c r="F451" s="38">
        <v>104882</v>
      </c>
      <c r="G451" s="37" t="s">
        <v>9</v>
      </c>
      <c r="H451" s="37" t="s">
        <v>93</v>
      </c>
      <c r="I451" s="39" t="s">
        <v>15</v>
      </c>
    </row>
    <row r="452" spans="1:10" hidden="1" x14ac:dyDescent="0.25">
      <c r="A452" s="89">
        <v>448</v>
      </c>
      <c r="B452" s="99">
        <v>448</v>
      </c>
      <c r="C452" s="86">
        <v>43475</v>
      </c>
      <c r="D452" s="36" t="s">
        <v>526</v>
      </c>
      <c r="E452" s="37" t="s">
        <v>523</v>
      </c>
      <c r="F452" s="38">
        <v>79934</v>
      </c>
      <c r="G452" s="37" t="s">
        <v>9</v>
      </c>
      <c r="H452" s="37" t="s">
        <v>93</v>
      </c>
      <c r="I452" s="39" t="s">
        <v>15</v>
      </c>
    </row>
    <row r="453" spans="1:10" hidden="1" x14ac:dyDescent="0.25">
      <c r="A453" s="89">
        <v>449</v>
      </c>
      <c r="B453" s="99">
        <v>449</v>
      </c>
      <c r="C453" s="86">
        <v>43519</v>
      </c>
      <c r="D453" s="36" t="s">
        <v>527</v>
      </c>
      <c r="E453" s="37" t="s">
        <v>523</v>
      </c>
      <c r="F453" s="38">
        <v>94147.000000000015</v>
      </c>
      <c r="G453" s="37" t="s">
        <v>9</v>
      </c>
      <c r="H453" s="37" t="s">
        <v>93</v>
      </c>
      <c r="I453" s="39" t="s">
        <v>15</v>
      </c>
    </row>
    <row r="454" spans="1:10" hidden="1" x14ac:dyDescent="0.25">
      <c r="A454" s="89">
        <v>450</v>
      </c>
      <c r="B454" s="99">
        <v>450</v>
      </c>
      <c r="C454" s="86">
        <v>43517</v>
      </c>
      <c r="D454" s="36" t="s">
        <v>528</v>
      </c>
      <c r="E454" s="37" t="s">
        <v>523</v>
      </c>
      <c r="F454" s="38">
        <v>88275.200000000012</v>
      </c>
      <c r="G454" s="37" t="s">
        <v>9</v>
      </c>
      <c r="H454" s="37" t="s">
        <v>93</v>
      </c>
      <c r="I454" s="39" t="s">
        <v>15</v>
      </c>
    </row>
    <row r="455" spans="1:10" hidden="1" x14ac:dyDescent="0.25">
      <c r="A455" s="89">
        <v>451</v>
      </c>
      <c r="B455" s="99">
        <v>451</v>
      </c>
      <c r="C455" s="86">
        <v>43517</v>
      </c>
      <c r="D455" s="36" t="s">
        <v>529</v>
      </c>
      <c r="E455" s="37" t="s">
        <v>523</v>
      </c>
      <c r="F455" s="38">
        <v>11000</v>
      </c>
      <c r="G455" s="37" t="s">
        <v>9</v>
      </c>
      <c r="H455" s="37" t="s">
        <v>93</v>
      </c>
      <c r="I455" s="39" t="s">
        <v>15</v>
      </c>
    </row>
    <row r="456" spans="1:10" hidden="1" x14ac:dyDescent="0.25">
      <c r="A456" s="89">
        <v>452</v>
      </c>
      <c r="B456" s="99">
        <v>452</v>
      </c>
      <c r="C456" s="86">
        <v>43519</v>
      </c>
      <c r="D456" s="36" t="s">
        <v>530</v>
      </c>
      <c r="E456" s="37" t="s">
        <v>523</v>
      </c>
      <c r="F456" s="38">
        <v>22000</v>
      </c>
      <c r="G456" s="37" t="s">
        <v>9</v>
      </c>
      <c r="H456" s="37" t="s">
        <v>524</v>
      </c>
      <c r="I456" s="39" t="s">
        <v>15</v>
      </c>
    </row>
    <row r="457" spans="1:10" hidden="1" x14ac:dyDescent="0.25">
      <c r="A457" s="89">
        <v>453</v>
      </c>
      <c r="B457" s="99">
        <v>453</v>
      </c>
      <c r="C457" s="86">
        <v>43533</v>
      </c>
      <c r="D457" s="36" t="s">
        <v>531</v>
      </c>
      <c r="E457" s="37" t="s">
        <v>523</v>
      </c>
      <c r="F457" s="38">
        <v>90064.999999999985</v>
      </c>
      <c r="G457" s="37" t="s">
        <v>9</v>
      </c>
      <c r="H457" s="37" t="s">
        <v>93</v>
      </c>
      <c r="I457" s="39" t="s">
        <v>15</v>
      </c>
    </row>
    <row r="458" spans="1:10" hidden="1" x14ac:dyDescent="0.25">
      <c r="A458" s="89">
        <v>454</v>
      </c>
      <c r="B458" s="99">
        <v>454</v>
      </c>
      <c r="C458" s="86">
        <v>43533</v>
      </c>
      <c r="D458" s="36" t="s">
        <v>532</v>
      </c>
      <c r="E458" s="37" t="s">
        <v>523</v>
      </c>
      <c r="F458" s="38">
        <v>19250.000000000004</v>
      </c>
      <c r="G458" s="37" t="s">
        <v>9</v>
      </c>
      <c r="H458" s="37" t="s">
        <v>524</v>
      </c>
      <c r="I458" s="39" t="s">
        <v>15</v>
      </c>
    </row>
    <row r="459" spans="1:10" hidden="1" x14ac:dyDescent="0.25">
      <c r="A459" s="89">
        <v>455</v>
      </c>
      <c r="B459" s="99">
        <v>455</v>
      </c>
      <c r="C459" s="86">
        <v>43555</v>
      </c>
      <c r="D459" s="36" t="s">
        <v>533</v>
      </c>
      <c r="E459" s="37" t="s">
        <v>523</v>
      </c>
      <c r="F459" s="38">
        <v>79857.999999999985</v>
      </c>
      <c r="G459" s="37" t="s">
        <v>9</v>
      </c>
      <c r="H459" s="37" t="s">
        <v>93</v>
      </c>
      <c r="I459" s="39" t="s">
        <v>15</v>
      </c>
    </row>
    <row r="460" spans="1:10" hidden="1" x14ac:dyDescent="0.25">
      <c r="A460" s="89">
        <v>456</v>
      </c>
      <c r="B460" s="99">
        <v>456</v>
      </c>
      <c r="C460" s="86">
        <v>43541</v>
      </c>
      <c r="D460" s="36" t="s">
        <v>534</v>
      </c>
      <c r="E460" s="37" t="s">
        <v>523</v>
      </c>
      <c r="F460" s="38">
        <v>59875</v>
      </c>
      <c r="G460" s="37" t="s">
        <v>9</v>
      </c>
      <c r="H460" s="37" t="s">
        <v>93</v>
      </c>
      <c r="I460" s="39" t="s">
        <v>15</v>
      </c>
    </row>
    <row r="461" spans="1:10" hidden="1" x14ac:dyDescent="0.25">
      <c r="A461" s="89">
        <v>457</v>
      </c>
      <c r="B461" s="99">
        <v>457</v>
      </c>
      <c r="C461" s="86">
        <v>43541</v>
      </c>
      <c r="D461" s="36" t="s">
        <v>535</v>
      </c>
      <c r="E461" s="37" t="s">
        <v>523</v>
      </c>
      <c r="F461" s="38">
        <v>35750.000000000007</v>
      </c>
      <c r="G461" s="37" t="s">
        <v>9</v>
      </c>
      <c r="H461" s="37" t="s">
        <v>524</v>
      </c>
      <c r="I461" s="39" t="s">
        <v>15</v>
      </c>
    </row>
    <row r="462" spans="1:10" hidden="1" x14ac:dyDescent="0.25">
      <c r="A462" s="89">
        <v>458</v>
      </c>
      <c r="B462" s="99">
        <v>458</v>
      </c>
      <c r="C462" s="86">
        <v>43555</v>
      </c>
      <c r="D462" s="36" t="s">
        <v>536</v>
      </c>
      <c r="E462" s="37" t="s">
        <v>523</v>
      </c>
      <c r="F462" s="38">
        <v>16500</v>
      </c>
      <c r="G462" s="37" t="s">
        <v>9</v>
      </c>
      <c r="H462" s="37" t="s">
        <v>524</v>
      </c>
      <c r="I462" s="39" t="s">
        <v>15</v>
      </c>
    </row>
    <row r="463" spans="1:10" hidden="1" x14ac:dyDescent="0.25">
      <c r="A463" s="89">
        <v>459</v>
      </c>
      <c r="B463" s="99">
        <v>459</v>
      </c>
      <c r="C463" s="86">
        <v>43568</v>
      </c>
      <c r="D463" s="36" t="s">
        <v>537</v>
      </c>
      <c r="E463" s="37" t="s">
        <v>523</v>
      </c>
      <c r="F463" s="38">
        <v>93618</v>
      </c>
      <c r="G463" s="37" t="s">
        <v>9</v>
      </c>
      <c r="H463" s="37" t="s">
        <v>93</v>
      </c>
      <c r="I463" s="39" t="s">
        <v>15</v>
      </c>
    </row>
    <row r="464" spans="1:10" hidden="1" x14ac:dyDescent="0.25">
      <c r="A464" s="89">
        <v>460</v>
      </c>
      <c r="B464" s="99">
        <v>460</v>
      </c>
      <c r="C464" s="86">
        <v>43568</v>
      </c>
      <c r="D464" s="36" t="s">
        <v>538</v>
      </c>
      <c r="E464" s="37" t="s">
        <v>523</v>
      </c>
      <c r="F464" s="38">
        <v>13750</v>
      </c>
      <c r="G464" s="37" t="s">
        <v>9</v>
      </c>
      <c r="H464" s="37" t="s">
        <v>524</v>
      </c>
      <c r="I464" s="39" t="s">
        <v>15</v>
      </c>
    </row>
    <row r="465" spans="1:9" hidden="1" x14ac:dyDescent="0.25">
      <c r="A465" s="89">
        <v>461</v>
      </c>
      <c r="B465" s="99">
        <v>461</v>
      </c>
      <c r="C465" s="86">
        <v>43556</v>
      </c>
      <c r="D465" s="36" t="s">
        <v>539</v>
      </c>
      <c r="E465" s="37" t="s">
        <v>523</v>
      </c>
      <c r="F465" s="38">
        <v>19250.000000000004</v>
      </c>
      <c r="G465" s="37" t="s">
        <v>9</v>
      </c>
      <c r="H465" s="37" t="s">
        <v>524</v>
      </c>
      <c r="I465" s="39" t="s">
        <v>15</v>
      </c>
    </row>
    <row r="466" spans="1:9" hidden="1" x14ac:dyDescent="0.25">
      <c r="A466" s="89">
        <v>462</v>
      </c>
      <c r="B466" s="99">
        <v>462</v>
      </c>
      <c r="C466" s="86">
        <v>43556</v>
      </c>
      <c r="D466" s="36" t="s">
        <v>540</v>
      </c>
      <c r="E466" s="37" t="s">
        <v>523</v>
      </c>
      <c r="F466" s="38">
        <v>98809.000000000015</v>
      </c>
      <c r="G466" s="37" t="s">
        <v>9</v>
      </c>
      <c r="H466" s="37" t="s">
        <v>93</v>
      </c>
      <c r="I466" s="39" t="s">
        <v>15</v>
      </c>
    </row>
    <row r="467" spans="1:9" hidden="1" x14ac:dyDescent="0.25">
      <c r="A467" s="89">
        <v>463</v>
      </c>
      <c r="B467" s="99">
        <v>463</v>
      </c>
      <c r="C467" s="86">
        <v>43566</v>
      </c>
      <c r="D467" s="36" t="s">
        <v>541</v>
      </c>
      <c r="E467" s="37" t="s">
        <v>523</v>
      </c>
      <c r="F467" s="38">
        <v>13750</v>
      </c>
      <c r="G467" s="37" t="s">
        <v>9</v>
      </c>
      <c r="H467" s="37" t="s">
        <v>524</v>
      </c>
      <c r="I467" s="39" t="s">
        <v>15</v>
      </c>
    </row>
    <row r="468" spans="1:9" hidden="1" x14ac:dyDescent="0.25">
      <c r="A468" s="89">
        <v>464</v>
      </c>
      <c r="B468" s="99">
        <v>464</v>
      </c>
      <c r="C468" s="86">
        <v>43566</v>
      </c>
      <c r="D468" s="36" t="s">
        <v>542</v>
      </c>
      <c r="E468" s="37" t="s">
        <v>523</v>
      </c>
      <c r="F468" s="38">
        <v>82051.000000000015</v>
      </c>
      <c r="G468" s="37" t="s">
        <v>9</v>
      </c>
      <c r="H468" s="37" t="s">
        <v>93</v>
      </c>
      <c r="I468" s="39" t="s">
        <v>15</v>
      </c>
    </row>
    <row r="469" spans="1:9" hidden="1" x14ac:dyDescent="0.25">
      <c r="A469" s="89">
        <v>465</v>
      </c>
      <c r="B469" s="99">
        <v>465</v>
      </c>
      <c r="C469" s="86">
        <v>44155</v>
      </c>
      <c r="D469" s="36">
        <v>1275</v>
      </c>
      <c r="E469" s="37" t="s">
        <v>523</v>
      </c>
      <c r="F469" s="38">
        <v>17400</v>
      </c>
      <c r="G469" s="37" t="s">
        <v>9</v>
      </c>
      <c r="H469" s="37" t="s">
        <v>543</v>
      </c>
      <c r="I469" s="39" t="s">
        <v>15</v>
      </c>
    </row>
    <row r="470" spans="1:9" hidden="1" x14ac:dyDescent="0.25">
      <c r="A470" s="89">
        <v>466</v>
      </c>
      <c r="B470" s="99">
        <v>466</v>
      </c>
      <c r="C470" s="86">
        <v>44155</v>
      </c>
      <c r="D470" s="36">
        <v>1273</v>
      </c>
      <c r="E470" s="37" t="s">
        <v>523</v>
      </c>
      <c r="F470" s="38">
        <v>124423.99999999999</v>
      </c>
      <c r="G470" s="37" t="s">
        <v>9</v>
      </c>
      <c r="H470" s="37"/>
      <c r="I470" s="39" t="s">
        <v>15</v>
      </c>
    </row>
    <row r="471" spans="1:9" hidden="1" x14ac:dyDescent="0.25">
      <c r="A471" s="89">
        <v>467</v>
      </c>
      <c r="B471" s="99">
        <v>467</v>
      </c>
      <c r="C471" s="86">
        <v>44155</v>
      </c>
      <c r="D471" s="36">
        <v>1265</v>
      </c>
      <c r="E471" s="37" t="s">
        <v>523</v>
      </c>
      <c r="F471" s="38">
        <v>104473.99999999999</v>
      </c>
      <c r="G471" s="37" t="s">
        <v>9</v>
      </c>
      <c r="H471" s="37" t="s">
        <v>93</v>
      </c>
      <c r="I471" s="39" t="s">
        <v>15</v>
      </c>
    </row>
    <row r="472" spans="1:9" hidden="1" x14ac:dyDescent="0.25">
      <c r="A472" s="89">
        <v>468</v>
      </c>
      <c r="B472" s="99">
        <v>468</v>
      </c>
      <c r="C472" s="86">
        <v>44155</v>
      </c>
      <c r="D472" s="36">
        <v>1266</v>
      </c>
      <c r="E472" s="37" t="s">
        <v>523</v>
      </c>
      <c r="F472" s="38">
        <v>12000</v>
      </c>
      <c r="G472" s="37" t="s">
        <v>9</v>
      </c>
      <c r="H472" s="37" t="s">
        <v>544</v>
      </c>
      <c r="I472" s="39" t="s">
        <v>15</v>
      </c>
    </row>
    <row r="473" spans="1:9" hidden="1" x14ac:dyDescent="0.25">
      <c r="A473" s="89">
        <v>469</v>
      </c>
      <c r="B473" s="99">
        <v>469</v>
      </c>
      <c r="C473" s="86">
        <v>44185</v>
      </c>
      <c r="D473" s="36">
        <v>1479</v>
      </c>
      <c r="E473" s="37" t="s">
        <v>523</v>
      </c>
      <c r="F473" s="38">
        <v>106421</v>
      </c>
      <c r="G473" s="37" t="s">
        <v>9</v>
      </c>
      <c r="H473" s="37" t="s">
        <v>93</v>
      </c>
      <c r="I473" s="39" t="s">
        <v>15</v>
      </c>
    </row>
    <row r="474" spans="1:9" hidden="1" x14ac:dyDescent="0.25">
      <c r="A474" s="89">
        <v>470</v>
      </c>
      <c r="B474" s="99">
        <v>470</v>
      </c>
      <c r="C474" s="86">
        <v>44185</v>
      </c>
      <c r="D474" s="36">
        <v>1482</v>
      </c>
      <c r="E474" s="37" t="s">
        <v>523</v>
      </c>
      <c r="F474" s="38">
        <v>10000</v>
      </c>
      <c r="G474" s="37" t="s">
        <v>9</v>
      </c>
      <c r="H474" s="37" t="s">
        <v>543</v>
      </c>
      <c r="I474" s="39" t="s">
        <v>15</v>
      </c>
    </row>
    <row r="475" spans="1:9" hidden="1" x14ac:dyDescent="0.25">
      <c r="A475" s="89">
        <v>471</v>
      </c>
      <c r="B475" s="99">
        <v>471</v>
      </c>
      <c r="C475" s="86">
        <v>44185</v>
      </c>
      <c r="D475" s="36">
        <v>1480</v>
      </c>
      <c r="E475" s="37" t="s">
        <v>523</v>
      </c>
      <c r="F475" s="38">
        <v>10000</v>
      </c>
      <c r="G475" s="37" t="s">
        <v>9</v>
      </c>
      <c r="H475" s="37" t="s">
        <v>543</v>
      </c>
      <c r="I475" s="39" t="s">
        <v>15</v>
      </c>
    </row>
    <row r="476" spans="1:9" hidden="1" x14ac:dyDescent="0.25">
      <c r="A476" s="89">
        <v>472</v>
      </c>
      <c r="B476" s="99">
        <v>472</v>
      </c>
      <c r="C476" s="86">
        <v>44185</v>
      </c>
      <c r="D476" s="36">
        <v>1481</v>
      </c>
      <c r="E476" s="37" t="s">
        <v>523</v>
      </c>
      <c r="F476" s="38">
        <v>112230</v>
      </c>
      <c r="G476" s="37" t="s">
        <v>9</v>
      </c>
      <c r="H476" s="37" t="s">
        <v>93</v>
      </c>
      <c r="I476" s="39" t="s">
        <v>15</v>
      </c>
    </row>
    <row r="477" spans="1:9" hidden="1" x14ac:dyDescent="0.25">
      <c r="A477" s="89">
        <v>473</v>
      </c>
      <c r="B477" s="99">
        <v>473</v>
      </c>
      <c r="C477" s="86">
        <v>44178</v>
      </c>
      <c r="D477" s="36">
        <v>1424</v>
      </c>
      <c r="E477" s="37" t="s">
        <v>523</v>
      </c>
      <c r="F477" s="38">
        <v>88322</v>
      </c>
      <c r="G477" s="37" t="s">
        <v>9</v>
      </c>
      <c r="H477" s="37" t="s">
        <v>93</v>
      </c>
      <c r="I477" s="39" t="s">
        <v>15</v>
      </c>
    </row>
    <row r="478" spans="1:9" hidden="1" x14ac:dyDescent="0.25">
      <c r="A478" s="89">
        <v>474</v>
      </c>
      <c r="B478" s="99">
        <v>474</v>
      </c>
      <c r="C478" s="86">
        <v>44178</v>
      </c>
      <c r="D478" s="36">
        <v>1425</v>
      </c>
      <c r="E478" s="37" t="s">
        <v>523</v>
      </c>
      <c r="F478" s="38">
        <v>10000</v>
      </c>
      <c r="G478" s="37" t="s">
        <v>9</v>
      </c>
      <c r="H478" s="37" t="s">
        <v>545</v>
      </c>
      <c r="I478" s="39" t="s">
        <v>15</v>
      </c>
    </row>
    <row r="479" spans="1:9" hidden="1" x14ac:dyDescent="0.25">
      <c r="A479" s="89">
        <v>475</v>
      </c>
      <c r="B479" s="99">
        <v>475</v>
      </c>
      <c r="C479" s="86">
        <v>44171</v>
      </c>
      <c r="D479" s="36">
        <v>1378</v>
      </c>
      <c r="E479" s="37" t="s">
        <v>523</v>
      </c>
      <c r="F479" s="38">
        <v>10000</v>
      </c>
      <c r="G479" s="37" t="s">
        <v>9</v>
      </c>
      <c r="H479" s="37" t="s">
        <v>545</v>
      </c>
      <c r="I479" s="39" t="s">
        <v>15</v>
      </c>
    </row>
    <row r="480" spans="1:9" hidden="1" x14ac:dyDescent="0.25">
      <c r="A480" s="89">
        <v>476</v>
      </c>
      <c r="B480" s="99">
        <v>476</v>
      </c>
      <c r="C480" s="86">
        <v>44171</v>
      </c>
      <c r="D480" s="36">
        <v>1377</v>
      </c>
      <c r="E480" s="37" t="s">
        <v>523</v>
      </c>
      <c r="F480" s="38">
        <v>84843</v>
      </c>
      <c r="G480" s="37" t="s">
        <v>9</v>
      </c>
      <c r="H480" s="37" t="s">
        <v>93</v>
      </c>
      <c r="I480" s="39" t="s">
        <v>15</v>
      </c>
    </row>
    <row r="481" spans="1:9" hidden="1" x14ac:dyDescent="0.25">
      <c r="A481" s="89">
        <v>477</v>
      </c>
      <c r="B481" s="99">
        <v>477</v>
      </c>
      <c r="C481" s="86">
        <v>44209</v>
      </c>
      <c r="D481" s="36">
        <v>1678</v>
      </c>
      <c r="E481" s="37" t="s">
        <v>523</v>
      </c>
      <c r="F481" s="38">
        <v>106644</v>
      </c>
      <c r="G481" s="37" t="s">
        <v>9</v>
      </c>
      <c r="H481" s="37" t="s">
        <v>93</v>
      </c>
      <c r="I481" s="39" t="s">
        <v>15</v>
      </c>
    </row>
    <row r="482" spans="1:9" hidden="1" x14ac:dyDescent="0.25">
      <c r="A482" s="89">
        <v>478</v>
      </c>
      <c r="B482" s="99">
        <v>478</v>
      </c>
      <c r="C482" s="86">
        <v>44212</v>
      </c>
      <c r="D482" s="36">
        <v>1702</v>
      </c>
      <c r="E482" s="37" t="s">
        <v>523</v>
      </c>
      <c r="F482" s="38">
        <v>12000</v>
      </c>
      <c r="G482" s="37" t="s">
        <v>9</v>
      </c>
      <c r="H482" s="37" t="s">
        <v>524</v>
      </c>
      <c r="I482" s="39" t="s">
        <v>15</v>
      </c>
    </row>
    <row r="483" spans="1:9" hidden="1" x14ac:dyDescent="0.25">
      <c r="A483" s="89">
        <v>479</v>
      </c>
      <c r="B483" s="99">
        <v>479</v>
      </c>
      <c r="C483" s="86">
        <v>44209</v>
      </c>
      <c r="D483" s="36">
        <v>1679</v>
      </c>
      <c r="E483" s="37" t="s">
        <v>523</v>
      </c>
      <c r="F483" s="38">
        <v>12000</v>
      </c>
      <c r="G483" s="37" t="s">
        <v>9</v>
      </c>
      <c r="H483" s="37" t="s">
        <v>524</v>
      </c>
      <c r="I483" s="39" t="s">
        <v>15</v>
      </c>
    </row>
    <row r="484" spans="1:9" hidden="1" x14ac:dyDescent="0.25">
      <c r="A484" s="89">
        <v>480</v>
      </c>
      <c r="B484" s="99">
        <v>480</v>
      </c>
      <c r="C484" s="86">
        <v>44212</v>
      </c>
      <c r="D484" s="36">
        <v>1701</v>
      </c>
      <c r="E484" s="37" t="s">
        <v>523</v>
      </c>
      <c r="F484" s="38">
        <v>106421</v>
      </c>
      <c r="G484" s="37" t="s">
        <v>9</v>
      </c>
      <c r="H484" s="37" t="s">
        <v>93</v>
      </c>
      <c r="I484" s="39" t="s">
        <v>15</v>
      </c>
    </row>
    <row r="485" spans="1:9" hidden="1" x14ac:dyDescent="0.25">
      <c r="A485" s="89">
        <v>481</v>
      </c>
      <c r="B485" s="99">
        <v>481</v>
      </c>
      <c r="C485" s="86">
        <v>44217</v>
      </c>
      <c r="D485" s="36">
        <v>1797</v>
      </c>
      <c r="E485" s="37" t="s">
        <v>523</v>
      </c>
      <c r="F485" s="38">
        <v>104378</v>
      </c>
      <c r="G485" s="37" t="s">
        <v>9</v>
      </c>
      <c r="H485" s="37" t="s">
        <v>93</v>
      </c>
      <c r="I485" s="39" t="s">
        <v>15</v>
      </c>
    </row>
    <row r="486" spans="1:9" hidden="1" x14ac:dyDescent="0.25">
      <c r="A486" s="89">
        <v>482</v>
      </c>
      <c r="B486" s="99">
        <v>482</v>
      </c>
      <c r="C486" s="86">
        <v>44221</v>
      </c>
      <c r="D486" s="36">
        <v>1798</v>
      </c>
      <c r="E486" s="37" t="s">
        <v>523</v>
      </c>
      <c r="F486" s="38">
        <v>10000</v>
      </c>
      <c r="G486" s="37" t="s">
        <v>9</v>
      </c>
      <c r="H486" s="37" t="s">
        <v>524</v>
      </c>
      <c r="I486" s="39" t="s">
        <v>15</v>
      </c>
    </row>
    <row r="487" spans="1:9" hidden="1" x14ac:dyDescent="0.25">
      <c r="A487" s="89">
        <v>483</v>
      </c>
      <c r="B487" s="99">
        <v>483</v>
      </c>
      <c r="C487" s="86">
        <v>44227</v>
      </c>
      <c r="D487" s="36">
        <v>1844</v>
      </c>
      <c r="E487" s="37" t="s">
        <v>523</v>
      </c>
      <c r="F487" s="38">
        <v>12000</v>
      </c>
      <c r="G487" s="37" t="s">
        <v>9</v>
      </c>
      <c r="H487" s="37" t="s">
        <v>524</v>
      </c>
      <c r="I487" s="39" t="s">
        <v>15</v>
      </c>
    </row>
    <row r="488" spans="1:9" hidden="1" x14ac:dyDescent="0.25">
      <c r="A488" s="89">
        <v>484</v>
      </c>
      <c r="B488" s="99">
        <v>484</v>
      </c>
      <c r="C488" s="86">
        <v>44227</v>
      </c>
      <c r="D488" s="36">
        <v>1843</v>
      </c>
      <c r="E488" s="37" t="s">
        <v>523</v>
      </c>
      <c r="F488" s="38">
        <v>108144</v>
      </c>
      <c r="G488" s="37" t="s">
        <v>9</v>
      </c>
      <c r="H488" s="37" t="s">
        <v>93</v>
      </c>
      <c r="I488" s="39" t="s">
        <v>15</v>
      </c>
    </row>
    <row r="489" spans="1:9" hidden="1" x14ac:dyDescent="0.25">
      <c r="A489" s="89">
        <v>485</v>
      </c>
      <c r="B489" s="99">
        <v>485</v>
      </c>
      <c r="C489" s="86">
        <v>44201</v>
      </c>
      <c r="D489" s="36">
        <v>1611</v>
      </c>
      <c r="E489" s="37" t="s">
        <v>523</v>
      </c>
      <c r="F489" s="38">
        <v>131191</v>
      </c>
      <c r="G489" s="37" t="s">
        <v>9</v>
      </c>
      <c r="H489" s="37" t="s">
        <v>93</v>
      </c>
      <c r="I489" s="39" t="s">
        <v>15</v>
      </c>
    </row>
    <row r="490" spans="1:9" hidden="1" x14ac:dyDescent="0.25">
      <c r="A490" s="89">
        <v>486</v>
      </c>
      <c r="B490" s="99">
        <v>486</v>
      </c>
      <c r="C490" s="86">
        <v>44199</v>
      </c>
      <c r="D490" s="36">
        <v>1592</v>
      </c>
      <c r="E490" s="37" t="s">
        <v>523</v>
      </c>
      <c r="F490" s="38">
        <v>134064</v>
      </c>
      <c r="G490" s="37" t="s">
        <v>9</v>
      </c>
      <c r="H490" s="37" t="s">
        <v>93</v>
      </c>
      <c r="I490" s="39" t="s">
        <v>15</v>
      </c>
    </row>
    <row r="491" spans="1:9" hidden="1" x14ac:dyDescent="0.25">
      <c r="A491" s="89">
        <v>487</v>
      </c>
      <c r="B491" s="99">
        <v>487</v>
      </c>
      <c r="C491" s="86">
        <v>44242</v>
      </c>
      <c r="D491" s="36">
        <v>1985</v>
      </c>
      <c r="E491" s="37" t="s">
        <v>523</v>
      </c>
      <c r="F491" s="38">
        <v>126766</v>
      </c>
      <c r="G491" s="37" t="s">
        <v>9</v>
      </c>
      <c r="H491" s="37" t="s">
        <v>93</v>
      </c>
      <c r="I491" s="39" t="s">
        <v>15</v>
      </c>
    </row>
    <row r="492" spans="1:9" hidden="1" x14ac:dyDescent="0.25">
      <c r="A492" s="89">
        <v>488</v>
      </c>
      <c r="B492" s="99">
        <v>488</v>
      </c>
      <c r="C492" s="86">
        <v>44245</v>
      </c>
      <c r="D492" s="36">
        <v>2009</v>
      </c>
      <c r="E492" s="37" t="s">
        <v>523</v>
      </c>
      <c r="F492" s="38">
        <v>106293.6</v>
      </c>
      <c r="G492" s="37" t="s">
        <v>9</v>
      </c>
      <c r="H492" s="37" t="s">
        <v>93</v>
      </c>
      <c r="I492" s="39" t="s">
        <v>15</v>
      </c>
    </row>
    <row r="493" spans="1:9" hidden="1" x14ac:dyDescent="0.25">
      <c r="A493" s="89">
        <v>489</v>
      </c>
      <c r="B493" s="99">
        <v>489</v>
      </c>
      <c r="C493" s="86">
        <v>44245</v>
      </c>
      <c r="D493" s="36">
        <v>2010</v>
      </c>
      <c r="E493" s="37" t="s">
        <v>523</v>
      </c>
      <c r="F493" s="38">
        <v>10000</v>
      </c>
      <c r="G493" s="37" t="s">
        <v>9</v>
      </c>
      <c r="H493" s="37" t="s">
        <v>524</v>
      </c>
      <c r="I493" s="39" t="s">
        <v>15</v>
      </c>
    </row>
    <row r="494" spans="1:9" hidden="1" x14ac:dyDescent="0.25">
      <c r="A494" s="89">
        <v>490</v>
      </c>
      <c r="B494" s="99">
        <v>490</v>
      </c>
      <c r="C494" s="86">
        <v>44241</v>
      </c>
      <c r="D494" s="36">
        <v>1973</v>
      </c>
      <c r="E494" s="37" t="s">
        <v>523</v>
      </c>
      <c r="F494" s="38">
        <v>12000</v>
      </c>
      <c r="G494" s="37" t="s">
        <v>9</v>
      </c>
      <c r="H494" s="37" t="s">
        <v>524</v>
      </c>
      <c r="I494" s="39" t="s">
        <v>15</v>
      </c>
    </row>
    <row r="495" spans="1:9" hidden="1" x14ac:dyDescent="0.25">
      <c r="A495" s="89">
        <v>491</v>
      </c>
      <c r="B495" s="99">
        <v>491</v>
      </c>
      <c r="C495" s="86">
        <v>44241</v>
      </c>
      <c r="D495" s="36">
        <v>1972</v>
      </c>
      <c r="E495" s="37" t="s">
        <v>523</v>
      </c>
      <c r="F495" s="38">
        <v>106102.00000000001</v>
      </c>
      <c r="G495" s="37" t="s">
        <v>9</v>
      </c>
      <c r="H495" s="37" t="s">
        <v>93</v>
      </c>
      <c r="I495" s="39" t="s">
        <v>15</v>
      </c>
    </row>
    <row r="496" spans="1:9" hidden="1" x14ac:dyDescent="0.25">
      <c r="A496" s="89">
        <v>492</v>
      </c>
      <c r="B496" s="99">
        <v>492</v>
      </c>
      <c r="C496" s="86">
        <v>44242</v>
      </c>
      <c r="D496" s="36">
        <v>1986</v>
      </c>
      <c r="E496" s="37" t="s">
        <v>523</v>
      </c>
      <c r="F496" s="38">
        <v>12000</v>
      </c>
      <c r="G496" s="37" t="s">
        <v>9</v>
      </c>
      <c r="H496" s="37" t="s">
        <v>524</v>
      </c>
      <c r="I496" s="39" t="s">
        <v>15</v>
      </c>
    </row>
    <row r="497" spans="1:10" hidden="1" x14ac:dyDescent="0.25">
      <c r="A497" s="89">
        <v>493</v>
      </c>
      <c r="B497" s="99">
        <v>493</v>
      </c>
      <c r="C497" s="86">
        <v>43278</v>
      </c>
      <c r="D497" s="36" t="s">
        <v>546</v>
      </c>
      <c r="E497" s="37" t="s">
        <v>547</v>
      </c>
      <c r="F497" s="38">
        <v>66158</v>
      </c>
      <c r="G497" s="37" t="s">
        <v>9</v>
      </c>
      <c r="H497" s="37" t="s">
        <v>548</v>
      </c>
      <c r="I497" s="39" t="s">
        <v>15</v>
      </c>
    </row>
    <row r="498" spans="1:10" hidden="1" x14ac:dyDescent="0.25">
      <c r="A498" s="89">
        <v>494</v>
      </c>
      <c r="B498" s="99">
        <v>494</v>
      </c>
      <c r="C498" s="86">
        <v>43330</v>
      </c>
      <c r="D498" s="36" t="s">
        <v>549</v>
      </c>
      <c r="E498" s="37" t="s">
        <v>547</v>
      </c>
      <c r="F498" s="38">
        <v>3000</v>
      </c>
      <c r="G498" s="37" t="s">
        <v>9</v>
      </c>
      <c r="H498" s="37" t="s">
        <v>550</v>
      </c>
      <c r="I498" s="39" t="s">
        <v>15</v>
      </c>
    </row>
    <row r="499" spans="1:10" hidden="1" x14ac:dyDescent="0.25">
      <c r="A499" s="89">
        <v>495</v>
      </c>
      <c r="B499" s="99">
        <v>495</v>
      </c>
      <c r="C499" s="86">
        <v>43873</v>
      </c>
      <c r="D499" s="36" t="s">
        <v>551</v>
      </c>
      <c r="E499" s="37" t="s">
        <v>552</v>
      </c>
      <c r="F499" s="38">
        <v>600710</v>
      </c>
      <c r="G499" s="37" t="s">
        <v>9</v>
      </c>
      <c r="H499" s="37" t="s">
        <v>553</v>
      </c>
      <c r="I499" s="39" t="s">
        <v>15</v>
      </c>
    </row>
    <row r="500" spans="1:10" hidden="1" x14ac:dyDescent="0.25">
      <c r="A500" s="89">
        <v>496</v>
      </c>
      <c r="B500" s="99">
        <v>496</v>
      </c>
      <c r="C500" s="86">
        <v>43856</v>
      </c>
      <c r="D500" s="36" t="s">
        <v>554</v>
      </c>
      <c r="E500" s="37" t="s">
        <v>552</v>
      </c>
      <c r="F500" s="38">
        <v>331191.00000000006</v>
      </c>
      <c r="G500" s="37" t="s">
        <v>9</v>
      </c>
      <c r="H500" s="37" t="s">
        <v>553</v>
      </c>
      <c r="I500" s="39" t="s">
        <v>15</v>
      </c>
    </row>
    <row r="501" spans="1:10" hidden="1" x14ac:dyDescent="0.25">
      <c r="A501" s="89">
        <v>497</v>
      </c>
      <c r="B501" s="99">
        <v>497</v>
      </c>
      <c r="C501" s="86">
        <v>43884</v>
      </c>
      <c r="D501" s="36" t="s">
        <v>555</v>
      </c>
      <c r="E501" s="37" t="s">
        <v>552</v>
      </c>
      <c r="F501" s="38">
        <v>309204</v>
      </c>
      <c r="G501" s="37" t="s">
        <v>9</v>
      </c>
      <c r="H501" s="37" t="s">
        <v>553</v>
      </c>
      <c r="I501" s="39" t="s">
        <v>15</v>
      </c>
    </row>
    <row r="502" spans="1:10" hidden="1" x14ac:dyDescent="0.25">
      <c r="A502" s="89">
        <v>498</v>
      </c>
      <c r="B502" s="99">
        <v>498</v>
      </c>
      <c r="C502" s="86">
        <v>43884</v>
      </c>
      <c r="D502" s="36" t="s">
        <v>556</v>
      </c>
      <c r="E502" s="37" t="s">
        <v>552</v>
      </c>
      <c r="F502" s="38">
        <v>644139.99999999988</v>
      </c>
      <c r="G502" s="37" t="s">
        <v>9</v>
      </c>
      <c r="H502" s="37" t="s">
        <v>553</v>
      </c>
      <c r="I502" s="39" t="s">
        <v>15</v>
      </c>
    </row>
    <row r="503" spans="1:10" hidden="1" x14ac:dyDescent="0.25">
      <c r="A503" s="89">
        <v>499</v>
      </c>
      <c r="B503" s="99">
        <v>499</v>
      </c>
      <c r="C503" s="86">
        <v>43972</v>
      </c>
      <c r="D503" s="36" t="s">
        <v>557</v>
      </c>
      <c r="E503" s="37" t="s">
        <v>552</v>
      </c>
      <c r="F503" s="38">
        <v>578964</v>
      </c>
      <c r="G503" s="37" t="s">
        <v>9</v>
      </c>
      <c r="H503" s="37" t="s">
        <v>553</v>
      </c>
      <c r="I503" s="39" t="s">
        <v>15</v>
      </c>
    </row>
    <row r="504" spans="1:10" hidden="1" x14ac:dyDescent="0.25">
      <c r="A504" s="89">
        <v>500</v>
      </c>
      <c r="B504" s="99">
        <v>500</v>
      </c>
      <c r="C504" s="86">
        <v>44020</v>
      </c>
      <c r="D504" s="36" t="s">
        <v>558</v>
      </c>
      <c r="E504" s="37" t="s">
        <v>552</v>
      </c>
      <c r="F504" s="38">
        <v>551638</v>
      </c>
      <c r="G504" s="37" t="s">
        <v>9</v>
      </c>
      <c r="H504" s="37" t="s">
        <v>553</v>
      </c>
      <c r="I504" s="39" t="s">
        <v>15</v>
      </c>
    </row>
    <row r="505" spans="1:10" hidden="1" x14ac:dyDescent="0.25">
      <c r="A505" s="89">
        <v>501</v>
      </c>
      <c r="B505" s="99">
        <v>501</v>
      </c>
      <c r="C505" s="86">
        <v>44050</v>
      </c>
      <c r="D505" s="36" t="s">
        <v>559</v>
      </c>
      <c r="E505" s="37" t="s">
        <v>552</v>
      </c>
      <c r="F505" s="38">
        <v>502649</v>
      </c>
      <c r="G505" s="37" t="s">
        <v>9</v>
      </c>
      <c r="H505" s="37" t="s">
        <v>553</v>
      </c>
      <c r="I505" s="39" t="s">
        <v>15</v>
      </c>
    </row>
    <row r="506" spans="1:10" hidden="1" x14ac:dyDescent="0.25">
      <c r="A506" s="89">
        <v>502</v>
      </c>
      <c r="B506" s="99">
        <v>502</v>
      </c>
      <c r="C506" s="86">
        <v>44050</v>
      </c>
      <c r="D506" s="36" t="s">
        <v>560</v>
      </c>
      <c r="E506" s="37" t="s">
        <v>552</v>
      </c>
      <c r="F506" s="38">
        <v>556900.00000000012</v>
      </c>
      <c r="G506" s="37" t="s">
        <v>9</v>
      </c>
      <c r="H506" s="37" t="s">
        <v>553</v>
      </c>
      <c r="I506" s="39" t="s">
        <v>15</v>
      </c>
    </row>
    <row r="507" spans="1:10" hidden="1" x14ac:dyDescent="0.25">
      <c r="A507" s="89">
        <v>503</v>
      </c>
      <c r="B507" s="99">
        <v>503</v>
      </c>
      <c r="C507" s="86">
        <v>44178</v>
      </c>
      <c r="D507" s="36" t="s">
        <v>561</v>
      </c>
      <c r="E507" s="37" t="s">
        <v>552</v>
      </c>
      <c r="F507" s="38">
        <v>711450</v>
      </c>
      <c r="G507" s="37" t="s">
        <v>9</v>
      </c>
      <c r="H507" s="37" t="s">
        <v>553</v>
      </c>
      <c r="I507" s="39" t="s">
        <v>15</v>
      </c>
    </row>
    <row r="508" spans="1:10" hidden="1" x14ac:dyDescent="0.25">
      <c r="A508" s="89">
        <v>504</v>
      </c>
      <c r="B508" s="99">
        <v>504</v>
      </c>
      <c r="C508" s="86">
        <v>44248</v>
      </c>
      <c r="D508" s="36" t="s">
        <v>562</v>
      </c>
      <c r="E508" s="37" t="s">
        <v>552</v>
      </c>
      <c r="F508" s="38">
        <v>660005.99999999988</v>
      </c>
      <c r="G508" s="37" t="s">
        <v>9</v>
      </c>
      <c r="H508" s="37" t="s">
        <v>553</v>
      </c>
      <c r="I508" s="39" t="s">
        <v>15</v>
      </c>
    </row>
    <row r="509" spans="1:10" hidden="1" x14ac:dyDescent="0.25">
      <c r="A509" s="89">
        <v>505</v>
      </c>
      <c r="B509" s="99">
        <v>505</v>
      </c>
      <c r="C509" s="86">
        <v>44233</v>
      </c>
      <c r="D509" s="36" t="s">
        <v>563</v>
      </c>
      <c r="E509" s="37" t="s">
        <v>564</v>
      </c>
      <c r="F509" s="38">
        <v>189473</v>
      </c>
      <c r="G509" s="37" t="s">
        <v>9</v>
      </c>
      <c r="H509" s="37" t="s">
        <v>565</v>
      </c>
      <c r="I509" s="39" t="s">
        <v>15</v>
      </c>
    </row>
    <row r="510" spans="1:10" hidden="1" x14ac:dyDescent="0.25">
      <c r="A510" s="89">
        <v>506</v>
      </c>
      <c r="B510" s="99">
        <v>506</v>
      </c>
      <c r="C510" s="86">
        <v>44233</v>
      </c>
      <c r="D510" s="36"/>
      <c r="E510" s="37" t="s">
        <v>566</v>
      </c>
      <c r="F510" s="38">
        <v>10977</v>
      </c>
      <c r="G510" s="37" t="s">
        <v>9</v>
      </c>
      <c r="H510" s="37" t="s">
        <v>565</v>
      </c>
      <c r="I510" s="39" t="s">
        <v>15</v>
      </c>
      <c r="J510" t="s">
        <v>1857</v>
      </c>
    </row>
    <row r="511" spans="1:10" hidden="1" x14ac:dyDescent="0.25">
      <c r="A511" s="89">
        <v>507</v>
      </c>
      <c r="B511" s="99">
        <v>507</v>
      </c>
      <c r="C511" s="86">
        <v>44253</v>
      </c>
      <c r="D511" s="36">
        <v>1</v>
      </c>
      <c r="E511" s="37" t="s">
        <v>567</v>
      </c>
      <c r="F511" s="38">
        <v>39600</v>
      </c>
      <c r="G511" s="37" t="s">
        <v>9</v>
      </c>
      <c r="H511" s="37" t="s">
        <v>565</v>
      </c>
      <c r="I511" s="39" t="s">
        <v>15</v>
      </c>
    </row>
    <row r="512" spans="1:10" hidden="1" x14ac:dyDescent="0.25">
      <c r="A512" s="89">
        <v>508</v>
      </c>
      <c r="B512" s="99">
        <v>508</v>
      </c>
      <c r="C512" s="86">
        <v>44253</v>
      </c>
      <c r="D512" s="36" t="s">
        <v>568</v>
      </c>
      <c r="E512" s="37" t="s">
        <v>569</v>
      </c>
      <c r="F512" s="38">
        <v>61421</v>
      </c>
      <c r="G512" s="37" t="s">
        <v>9</v>
      </c>
      <c r="H512" s="37" t="s">
        <v>565</v>
      </c>
      <c r="I512" s="39" t="s">
        <v>15</v>
      </c>
    </row>
    <row r="513" spans="1:9" hidden="1" x14ac:dyDescent="0.25">
      <c r="A513" s="89">
        <v>509</v>
      </c>
      <c r="B513" s="99">
        <v>509</v>
      </c>
      <c r="C513" s="86">
        <v>44256</v>
      </c>
      <c r="D513" s="36" t="s">
        <v>568</v>
      </c>
      <c r="E513" s="37" t="s">
        <v>569</v>
      </c>
      <c r="F513" s="38">
        <v>66131</v>
      </c>
      <c r="G513" s="37" t="s">
        <v>9</v>
      </c>
      <c r="H513" s="37" t="s">
        <v>565</v>
      </c>
      <c r="I513" s="39" t="s">
        <v>15</v>
      </c>
    </row>
    <row r="514" spans="1:9" hidden="1" x14ac:dyDescent="0.25">
      <c r="A514" s="89">
        <v>510</v>
      </c>
      <c r="B514" s="99">
        <v>510</v>
      </c>
      <c r="C514" s="86">
        <v>44574</v>
      </c>
      <c r="D514" s="36" t="s">
        <v>570</v>
      </c>
      <c r="E514" s="37" t="s">
        <v>552</v>
      </c>
      <c r="F514" s="38">
        <f>546932+0.2</f>
        <v>546932.19999999995</v>
      </c>
      <c r="G514" s="37" t="s">
        <v>9</v>
      </c>
      <c r="H514" s="37" t="s">
        <v>553</v>
      </c>
      <c r="I514" s="39" t="s">
        <v>15</v>
      </c>
    </row>
    <row r="515" spans="1:9" hidden="1" x14ac:dyDescent="0.25">
      <c r="A515" s="89">
        <v>511</v>
      </c>
      <c r="B515" s="99">
        <v>511</v>
      </c>
      <c r="C515" s="86">
        <v>43084</v>
      </c>
      <c r="D515" s="36" t="s">
        <v>571</v>
      </c>
      <c r="E515" s="37" t="s">
        <v>572</v>
      </c>
      <c r="F515" s="38">
        <v>625300</v>
      </c>
      <c r="G515" s="37" t="s">
        <v>9</v>
      </c>
      <c r="H515" s="37" t="s">
        <v>337</v>
      </c>
      <c r="I515" s="39" t="s">
        <v>15</v>
      </c>
    </row>
    <row r="516" spans="1:9" hidden="1" x14ac:dyDescent="0.25">
      <c r="A516" s="89">
        <v>512</v>
      </c>
      <c r="B516" s="99">
        <v>512</v>
      </c>
      <c r="C516" s="86">
        <v>43157</v>
      </c>
      <c r="D516" s="36" t="s">
        <v>573</v>
      </c>
      <c r="E516" s="37" t="s">
        <v>572</v>
      </c>
      <c r="F516" s="38">
        <v>431995.00000000006</v>
      </c>
      <c r="G516" s="37" t="s">
        <v>9</v>
      </c>
      <c r="H516" s="37" t="s">
        <v>337</v>
      </c>
      <c r="I516" s="39" t="s">
        <v>15</v>
      </c>
    </row>
    <row r="517" spans="1:9" hidden="1" x14ac:dyDescent="0.25">
      <c r="A517" s="89">
        <v>513</v>
      </c>
      <c r="B517" s="99">
        <v>513</v>
      </c>
      <c r="C517" s="86">
        <v>43157</v>
      </c>
      <c r="D517" s="36" t="s">
        <v>574</v>
      </c>
      <c r="E517" s="37" t="s">
        <v>572</v>
      </c>
      <c r="F517" s="38">
        <v>438714</v>
      </c>
      <c r="G517" s="37" t="s">
        <v>9</v>
      </c>
      <c r="H517" s="37" t="s">
        <v>337</v>
      </c>
      <c r="I517" s="39" t="s">
        <v>15</v>
      </c>
    </row>
    <row r="518" spans="1:9" hidden="1" x14ac:dyDescent="0.25">
      <c r="A518" s="89">
        <v>514</v>
      </c>
      <c r="B518" s="99">
        <v>514</v>
      </c>
      <c r="C518" s="86">
        <v>44172</v>
      </c>
      <c r="D518" s="36" t="s">
        <v>575</v>
      </c>
      <c r="E518" s="37" t="s">
        <v>576</v>
      </c>
      <c r="F518" s="38">
        <v>109036</v>
      </c>
      <c r="G518" s="37" t="s">
        <v>9</v>
      </c>
      <c r="H518" s="37" t="s">
        <v>565</v>
      </c>
      <c r="I518" s="39" t="s">
        <v>15</v>
      </c>
    </row>
    <row r="519" spans="1:9" hidden="1" x14ac:dyDescent="0.25">
      <c r="A519" s="89">
        <v>515</v>
      </c>
      <c r="B519" s="99">
        <v>515</v>
      </c>
      <c r="C519" s="86">
        <v>44189</v>
      </c>
      <c r="D519" s="36" t="s">
        <v>577</v>
      </c>
      <c r="E519" s="37" t="s">
        <v>578</v>
      </c>
      <c r="F519" s="38">
        <v>43000</v>
      </c>
      <c r="G519" s="37" t="s">
        <v>9</v>
      </c>
      <c r="H519" s="37" t="s">
        <v>565</v>
      </c>
      <c r="I519" s="39" t="s">
        <v>15</v>
      </c>
    </row>
    <row r="520" spans="1:9" hidden="1" x14ac:dyDescent="0.25">
      <c r="A520" s="89">
        <v>516</v>
      </c>
      <c r="B520" s="99">
        <v>516</v>
      </c>
      <c r="C520" s="86">
        <v>44483</v>
      </c>
      <c r="D520" s="36" t="s">
        <v>579</v>
      </c>
      <c r="E520" s="37" t="s">
        <v>580</v>
      </c>
      <c r="F520" s="38">
        <v>21355.8</v>
      </c>
      <c r="G520" s="37" t="s">
        <v>9</v>
      </c>
      <c r="H520" s="37" t="s">
        <v>581</v>
      </c>
      <c r="I520" s="39" t="s">
        <v>15</v>
      </c>
    </row>
    <row r="521" spans="1:9" hidden="1" x14ac:dyDescent="0.25">
      <c r="A521" s="89">
        <v>517</v>
      </c>
      <c r="B521" s="99">
        <v>517</v>
      </c>
      <c r="C521" s="86">
        <v>44533</v>
      </c>
      <c r="D521" s="36" t="s">
        <v>582</v>
      </c>
      <c r="E521" s="37" t="s">
        <v>583</v>
      </c>
      <c r="F521" s="38">
        <v>10080</v>
      </c>
      <c r="G521" s="37" t="s">
        <v>9</v>
      </c>
      <c r="H521" s="37" t="s">
        <v>584</v>
      </c>
      <c r="I521" s="39" t="s">
        <v>15</v>
      </c>
    </row>
    <row r="522" spans="1:9" hidden="1" x14ac:dyDescent="0.25">
      <c r="A522" s="89">
        <v>518</v>
      </c>
      <c r="B522" s="99">
        <v>518</v>
      </c>
      <c r="C522" s="86">
        <v>43515</v>
      </c>
      <c r="D522" s="36" t="s">
        <v>585</v>
      </c>
      <c r="E522" s="37" t="s">
        <v>586</v>
      </c>
      <c r="F522" s="38">
        <v>463184</v>
      </c>
      <c r="G522" s="37" t="s">
        <v>9</v>
      </c>
      <c r="H522" s="37" t="s">
        <v>172</v>
      </c>
      <c r="I522" s="39" t="s">
        <v>173</v>
      </c>
    </row>
    <row r="523" spans="1:9" hidden="1" x14ac:dyDescent="0.25">
      <c r="A523" s="89">
        <v>519</v>
      </c>
      <c r="B523" s="99">
        <v>519</v>
      </c>
      <c r="C523" s="86">
        <v>43550</v>
      </c>
      <c r="D523" s="36" t="s">
        <v>587</v>
      </c>
      <c r="E523" s="37" t="s">
        <v>586</v>
      </c>
      <c r="F523" s="38">
        <v>624031</v>
      </c>
      <c r="G523" s="37" t="s">
        <v>9</v>
      </c>
      <c r="H523" s="37" t="s">
        <v>172</v>
      </c>
      <c r="I523" s="39" t="s">
        <v>173</v>
      </c>
    </row>
    <row r="524" spans="1:9" hidden="1" x14ac:dyDescent="0.25">
      <c r="A524" s="89">
        <v>520</v>
      </c>
      <c r="B524" s="99">
        <v>520</v>
      </c>
      <c r="C524" s="86">
        <v>43543</v>
      </c>
      <c r="D524" s="36" t="s">
        <v>588</v>
      </c>
      <c r="E524" s="37" t="s">
        <v>586</v>
      </c>
      <c r="F524" s="38">
        <v>238580</v>
      </c>
      <c r="G524" s="37" t="s">
        <v>9</v>
      </c>
      <c r="H524" s="37" t="s">
        <v>172</v>
      </c>
      <c r="I524" s="39" t="s">
        <v>173</v>
      </c>
    </row>
    <row r="525" spans="1:9" x14ac:dyDescent="0.25">
      <c r="A525" s="89">
        <v>521</v>
      </c>
      <c r="B525" s="99">
        <v>521</v>
      </c>
      <c r="C525" s="86">
        <v>43284</v>
      </c>
      <c r="D525" s="36">
        <v>3451102193</v>
      </c>
      <c r="E525" s="37" t="s">
        <v>589</v>
      </c>
      <c r="F525" s="38">
        <v>4404.66</v>
      </c>
      <c r="G525" s="37" t="s">
        <v>23</v>
      </c>
      <c r="H525" s="37" t="s">
        <v>590</v>
      </c>
      <c r="I525" s="39" t="s">
        <v>49</v>
      </c>
    </row>
    <row r="526" spans="1:9" x14ac:dyDescent="0.25">
      <c r="A526" s="89">
        <v>522</v>
      </c>
      <c r="B526" s="99">
        <v>522</v>
      </c>
      <c r="C526" s="86">
        <v>43284</v>
      </c>
      <c r="D526" s="36">
        <v>3451102200</v>
      </c>
      <c r="E526" s="37" t="s">
        <v>589</v>
      </c>
      <c r="F526" s="38">
        <v>27210</v>
      </c>
      <c r="G526" s="37" t="s">
        <v>23</v>
      </c>
      <c r="H526" s="37" t="s">
        <v>591</v>
      </c>
      <c r="I526" s="39" t="s">
        <v>49</v>
      </c>
    </row>
    <row r="527" spans="1:9" hidden="1" x14ac:dyDescent="0.25">
      <c r="A527" s="89">
        <v>523</v>
      </c>
      <c r="B527" s="99">
        <v>523</v>
      </c>
      <c r="C527" s="86">
        <v>43298</v>
      </c>
      <c r="D527" s="36" t="s">
        <v>592</v>
      </c>
      <c r="E527" s="37" t="s">
        <v>593</v>
      </c>
      <c r="F527" s="38">
        <v>102399.00000000001</v>
      </c>
      <c r="G527" s="37" t="s">
        <v>9</v>
      </c>
      <c r="H527" s="37" t="s">
        <v>93</v>
      </c>
      <c r="I527" s="39" t="s">
        <v>15</v>
      </c>
    </row>
    <row r="528" spans="1:9" hidden="1" x14ac:dyDescent="0.25">
      <c r="A528" s="89">
        <v>524</v>
      </c>
      <c r="B528" s="99">
        <v>524</v>
      </c>
      <c r="C528" s="86">
        <v>43290</v>
      </c>
      <c r="D528" s="36" t="s">
        <v>594</v>
      </c>
      <c r="E528" s="37" t="s">
        <v>593</v>
      </c>
      <c r="F528" s="38">
        <v>121200.00000000001</v>
      </c>
      <c r="G528" s="37" t="s">
        <v>9</v>
      </c>
      <c r="H528" s="37" t="s">
        <v>93</v>
      </c>
      <c r="I528" s="39" t="s">
        <v>15</v>
      </c>
    </row>
    <row r="529" spans="1:9" hidden="1" x14ac:dyDescent="0.25">
      <c r="A529" s="89">
        <v>525</v>
      </c>
      <c r="B529" s="99">
        <v>525</v>
      </c>
      <c r="C529" s="86">
        <v>43307</v>
      </c>
      <c r="D529" s="36" t="s">
        <v>595</v>
      </c>
      <c r="E529" s="37" t="s">
        <v>593</v>
      </c>
      <c r="F529" s="38">
        <v>122664.99999999999</v>
      </c>
      <c r="G529" s="37" t="s">
        <v>9</v>
      </c>
      <c r="H529" s="37" t="s">
        <v>93</v>
      </c>
      <c r="I529" s="39" t="s">
        <v>15</v>
      </c>
    </row>
    <row r="530" spans="1:9" hidden="1" x14ac:dyDescent="0.25">
      <c r="A530" s="89">
        <v>526</v>
      </c>
      <c r="B530" s="99">
        <v>526</v>
      </c>
      <c r="C530" s="86">
        <v>43303</v>
      </c>
      <c r="D530" s="36" t="s">
        <v>596</v>
      </c>
      <c r="E530" s="37" t="s">
        <v>593</v>
      </c>
      <c r="F530" s="38">
        <v>141300</v>
      </c>
      <c r="G530" s="37" t="s">
        <v>9</v>
      </c>
      <c r="H530" s="37" t="s">
        <v>93</v>
      </c>
      <c r="I530" s="39" t="s">
        <v>15</v>
      </c>
    </row>
    <row r="531" spans="1:9" hidden="1" x14ac:dyDescent="0.25">
      <c r="A531" s="89">
        <v>527</v>
      </c>
      <c r="B531" s="99">
        <v>527</v>
      </c>
      <c r="C531" s="86">
        <v>43298</v>
      </c>
      <c r="D531" s="36" t="s">
        <v>597</v>
      </c>
      <c r="E531" s="37" t="s">
        <v>593</v>
      </c>
      <c r="F531" s="38">
        <v>95699.999999999985</v>
      </c>
      <c r="G531" s="37" t="s">
        <v>9</v>
      </c>
      <c r="H531" s="37" t="s">
        <v>93</v>
      </c>
      <c r="I531" s="39" t="s">
        <v>15</v>
      </c>
    </row>
    <row r="532" spans="1:9" hidden="1" x14ac:dyDescent="0.25">
      <c r="A532" s="89">
        <v>528</v>
      </c>
      <c r="B532" s="99">
        <v>528</v>
      </c>
      <c r="C532" s="86">
        <v>43326</v>
      </c>
      <c r="D532" s="36" t="s">
        <v>598</v>
      </c>
      <c r="E532" s="37" t="s">
        <v>593</v>
      </c>
      <c r="F532" s="38">
        <v>127250</v>
      </c>
      <c r="G532" s="37" t="s">
        <v>9</v>
      </c>
      <c r="H532" s="37" t="s">
        <v>93</v>
      </c>
      <c r="I532" s="39" t="s">
        <v>15</v>
      </c>
    </row>
    <row r="533" spans="1:9" hidden="1" x14ac:dyDescent="0.25">
      <c r="A533" s="89">
        <v>529</v>
      </c>
      <c r="B533" s="99">
        <v>529</v>
      </c>
      <c r="C533" s="86">
        <v>43341</v>
      </c>
      <c r="D533" s="36" t="s">
        <v>599</v>
      </c>
      <c r="E533" s="37" t="s">
        <v>593</v>
      </c>
      <c r="F533" s="38">
        <v>59273</v>
      </c>
      <c r="G533" s="37" t="s">
        <v>9</v>
      </c>
      <c r="H533" s="37" t="s">
        <v>93</v>
      </c>
      <c r="I533" s="39" t="s">
        <v>15</v>
      </c>
    </row>
    <row r="534" spans="1:9" hidden="1" x14ac:dyDescent="0.25">
      <c r="A534" s="89">
        <v>530</v>
      </c>
      <c r="B534" s="99">
        <v>530</v>
      </c>
      <c r="C534" s="86">
        <v>43337</v>
      </c>
      <c r="D534" s="36" t="s">
        <v>600</v>
      </c>
      <c r="E534" s="37" t="s">
        <v>593</v>
      </c>
      <c r="F534" s="38">
        <v>118533</v>
      </c>
      <c r="G534" s="37" t="s">
        <v>9</v>
      </c>
      <c r="H534" s="37" t="s">
        <v>93</v>
      </c>
      <c r="I534" s="39" t="s">
        <v>15</v>
      </c>
    </row>
    <row r="535" spans="1:9" hidden="1" x14ac:dyDescent="0.25">
      <c r="A535" s="89">
        <v>531</v>
      </c>
      <c r="B535" s="99">
        <v>531</v>
      </c>
      <c r="C535" s="86">
        <v>43326</v>
      </c>
      <c r="D535" s="36" t="s">
        <v>601</v>
      </c>
      <c r="E535" s="37" t="s">
        <v>593</v>
      </c>
      <c r="F535" s="38">
        <v>118500</v>
      </c>
      <c r="G535" s="37" t="s">
        <v>9</v>
      </c>
      <c r="H535" s="37" t="s">
        <v>93</v>
      </c>
      <c r="I535" s="39" t="s">
        <v>15</v>
      </c>
    </row>
    <row r="536" spans="1:9" ht="14.25" hidden="1" customHeight="1" x14ac:dyDescent="0.25">
      <c r="A536" s="89">
        <v>532</v>
      </c>
      <c r="B536" s="99">
        <v>532</v>
      </c>
      <c r="C536" s="86">
        <v>43345</v>
      </c>
      <c r="D536" s="36" t="s">
        <v>602</v>
      </c>
      <c r="E536" s="37" t="s">
        <v>593</v>
      </c>
      <c r="F536" s="38">
        <v>39612.999999999993</v>
      </c>
      <c r="G536" s="37" t="s">
        <v>9</v>
      </c>
      <c r="H536" s="37" t="s">
        <v>93</v>
      </c>
      <c r="I536" s="39" t="s">
        <v>15</v>
      </c>
    </row>
    <row r="537" spans="1:9" hidden="1" x14ac:dyDescent="0.25">
      <c r="A537" s="89">
        <v>533</v>
      </c>
      <c r="B537" s="99">
        <v>533</v>
      </c>
      <c r="C537" s="86">
        <v>43344</v>
      </c>
      <c r="D537" s="36" t="s">
        <v>603</v>
      </c>
      <c r="E537" s="37" t="s">
        <v>593</v>
      </c>
      <c r="F537" s="38">
        <v>118546</v>
      </c>
      <c r="G537" s="37" t="s">
        <v>9</v>
      </c>
      <c r="H537" s="37" t="s">
        <v>93</v>
      </c>
      <c r="I537" s="39" t="s">
        <v>15</v>
      </c>
    </row>
    <row r="538" spans="1:9" hidden="1" x14ac:dyDescent="0.25">
      <c r="A538" s="89">
        <v>534</v>
      </c>
      <c r="B538" s="99">
        <v>534</v>
      </c>
      <c r="C538" s="86">
        <v>43349</v>
      </c>
      <c r="D538" s="36" t="s">
        <v>604</v>
      </c>
      <c r="E538" s="37" t="s">
        <v>593</v>
      </c>
      <c r="F538" s="38">
        <v>85725.999999999985</v>
      </c>
      <c r="G538" s="37" t="s">
        <v>9</v>
      </c>
      <c r="H538" s="37" t="s">
        <v>93</v>
      </c>
      <c r="I538" s="39" t="s">
        <v>15</v>
      </c>
    </row>
    <row r="539" spans="1:9" hidden="1" x14ac:dyDescent="0.25">
      <c r="A539" s="89">
        <v>535</v>
      </c>
      <c r="B539" s="99">
        <v>535</v>
      </c>
      <c r="C539" s="86">
        <v>43361</v>
      </c>
      <c r="D539" s="36" t="s">
        <v>605</v>
      </c>
      <c r="E539" s="37" t="s">
        <v>593</v>
      </c>
      <c r="F539" s="38">
        <v>138033</v>
      </c>
      <c r="G539" s="37" t="s">
        <v>9</v>
      </c>
      <c r="H539" s="37" t="s">
        <v>93</v>
      </c>
      <c r="I539" s="39" t="s">
        <v>15</v>
      </c>
    </row>
    <row r="540" spans="1:9" hidden="1" x14ac:dyDescent="0.25">
      <c r="A540" s="89">
        <v>536</v>
      </c>
      <c r="B540" s="99">
        <v>536</v>
      </c>
      <c r="C540" s="86">
        <v>43358</v>
      </c>
      <c r="D540" s="36" t="s">
        <v>606</v>
      </c>
      <c r="E540" s="37" t="s">
        <v>593</v>
      </c>
      <c r="F540" s="38">
        <v>99046</v>
      </c>
      <c r="G540" s="37" t="s">
        <v>9</v>
      </c>
      <c r="H540" s="37" t="s">
        <v>93</v>
      </c>
      <c r="I540" s="39" t="s">
        <v>15</v>
      </c>
    </row>
    <row r="541" spans="1:9" hidden="1" x14ac:dyDescent="0.25">
      <c r="A541" s="89">
        <v>537</v>
      </c>
      <c r="B541" s="99">
        <v>537</v>
      </c>
      <c r="C541" s="86">
        <v>43358</v>
      </c>
      <c r="D541" s="36" t="s">
        <v>607</v>
      </c>
      <c r="E541" s="37" t="s">
        <v>593</v>
      </c>
      <c r="F541" s="38">
        <v>99033</v>
      </c>
      <c r="G541" s="37" t="s">
        <v>9</v>
      </c>
      <c r="H541" s="37" t="s">
        <v>93</v>
      </c>
      <c r="I541" s="39" t="s">
        <v>15</v>
      </c>
    </row>
    <row r="542" spans="1:9" hidden="1" x14ac:dyDescent="0.25">
      <c r="A542" s="89">
        <v>538</v>
      </c>
      <c r="B542" s="99">
        <v>538</v>
      </c>
      <c r="C542" s="86">
        <v>43353</v>
      </c>
      <c r="D542" s="36" t="s">
        <v>608</v>
      </c>
      <c r="E542" s="37" t="s">
        <v>593</v>
      </c>
      <c r="F542" s="38">
        <v>99000.000000000015</v>
      </c>
      <c r="G542" s="37" t="s">
        <v>9</v>
      </c>
      <c r="H542" s="37" t="s">
        <v>93</v>
      </c>
      <c r="I542" s="39" t="s">
        <v>15</v>
      </c>
    </row>
    <row r="543" spans="1:9" hidden="1" x14ac:dyDescent="0.25">
      <c r="A543" s="89">
        <v>539</v>
      </c>
      <c r="B543" s="99">
        <v>539</v>
      </c>
      <c r="C543" s="86">
        <v>43373</v>
      </c>
      <c r="D543" s="36" t="s">
        <v>609</v>
      </c>
      <c r="E543" s="37" t="s">
        <v>593</v>
      </c>
      <c r="F543" s="38">
        <v>120034</v>
      </c>
      <c r="G543" s="37" t="s">
        <v>9</v>
      </c>
      <c r="H543" s="37" t="s">
        <v>93</v>
      </c>
      <c r="I543" s="39" t="s">
        <v>15</v>
      </c>
    </row>
    <row r="544" spans="1:9" hidden="1" x14ac:dyDescent="0.25">
      <c r="A544" s="89">
        <v>540</v>
      </c>
      <c r="B544" s="99">
        <v>540</v>
      </c>
      <c r="C544" s="86">
        <v>43371</v>
      </c>
      <c r="D544" s="36" t="s">
        <v>610</v>
      </c>
      <c r="E544" s="37" t="s">
        <v>593</v>
      </c>
      <c r="F544" s="38">
        <v>120034</v>
      </c>
      <c r="G544" s="37" t="s">
        <v>9</v>
      </c>
      <c r="H544" s="37" t="s">
        <v>93</v>
      </c>
      <c r="I544" s="39" t="s">
        <v>15</v>
      </c>
    </row>
    <row r="545" spans="1:9" hidden="1" x14ac:dyDescent="0.25">
      <c r="A545" s="89">
        <v>541</v>
      </c>
      <c r="B545" s="99">
        <v>541</v>
      </c>
      <c r="C545" s="86">
        <v>43371</v>
      </c>
      <c r="D545" s="36" t="s">
        <v>611</v>
      </c>
      <c r="E545" s="37" t="s">
        <v>593</v>
      </c>
      <c r="F545" s="38">
        <v>120034</v>
      </c>
      <c r="G545" s="37" t="s">
        <v>9</v>
      </c>
      <c r="H545" s="37" t="s">
        <v>93</v>
      </c>
      <c r="I545" s="39" t="s">
        <v>15</v>
      </c>
    </row>
    <row r="546" spans="1:9" hidden="1" x14ac:dyDescent="0.25">
      <c r="A546" s="89">
        <v>542</v>
      </c>
      <c r="B546" s="99">
        <v>542</v>
      </c>
      <c r="C546" s="86">
        <v>43381</v>
      </c>
      <c r="D546" s="36" t="s">
        <v>612</v>
      </c>
      <c r="E546" s="37" t="s">
        <v>593</v>
      </c>
      <c r="F546" s="38">
        <v>120000</v>
      </c>
      <c r="G546" s="37" t="s">
        <v>9</v>
      </c>
      <c r="H546" s="37" t="s">
        <v>93</v>
      </c>
      <c r="I546" s="39" t="s">
        <v>15</v>
      </c>
    </row>
    <row r="547" spans="1:9" hidden="1" x14ac:dyDescent="0.25">
      <c r="A547" s="89">
        <v>543</v>
      </c>
      <c r="B547" s="99">
        <v>543</v>
      </c>
      <c r="C547" s="86">
        <v>43380</v>
      </c>
      <c r="D547" s="36" t="s">
        <v>613</v>
      </c>
      <c r="E547" s="37" t="s">
        <v>593</v>
      </c>
      <c r="F547" s="38">
        <v>129450.00000000001</v>
      </c>
      <c r="G547" s="37" t="s">
        <v>9</v>
      </c>
      <c r="H547" s="37" t="s">
        <v>93</v>
      </c>
      <c r="I547" s="39" t="s">
        <v>15</v>
      </c>
    </row>
    <row r="548" spans="1:9" hidden="1" x14ac:dyDescent="0.25">
      <c r="A548" s="89">
        <v>544</v>
      </c>
      <c r="B548" s="99">
        <v>544</v>
      </c>
      <c r="C548" s="86">
        <v>43381</v>
      </c>
      <c r="D548" s="36" t="s">
        <v>614</v>
      </c>
      <c r="E548" s="37" t="s">
        <v>593</v>
      </c>
      <c r="F548" s="38">
        <v>103250</v>
      </c>
      <c r="G548" s="37" t="s">
        <v>9</v>
      </c>
      <c r="H548" s="37" t="s">
        <v>93</v>
      </c>
      <c r="I548" s="39" t="s">
        <v>15</v>
      </c>
    </row>
    <row r="549" spans="1:9" hidden="1" x14ac:dyDescent="0.25">
      <c r="A549" s="89">
        <v>545</v>
      </c>
      <c r="B549" s="99">
        <v>545</v>
      </c>
      <c r="C549" s="86">
        <v>43383</v>
      </c>
      <c r="D549" s="36" t="s">
        <v>615</v>
      </c>
      <c r="E549" s="37" t="s">
        <v>593</v>
      </c>
      <c r="F549" s="38">
        <v>93800</v>
      </c>
      <c r="G549" s="37" t="s">
        <v>9</v>
      </c>
      <c r="H549" s="37" t="s">
        <v>93</v>
      </c>
      <c r="I549" s="39" t="s">
        <v>15</v>
      </c>
    </row>
    <row r="550" spans="1:9" hidden="1" x14ac:dyDescent="0.25">
      <c r="A550" s="89">
        <v>546</v>
      </c>
      <c r="B550" s="99">
        <v>546</v>
      </c>
      <c r="C550" s="86">
        <v>43386</v>
      </c>
      <c r="D550" s="36" t="s">
        <v>616</v>
      </c>
      <c r="E550" s="37" t="s">
        <v>593</v>
      </c>
      <c r="F550" s="38">
        <v>120000</v>
      </c>
      <c r="G550" s="37" t="s">
        <v>9</v>
      </c>
      <c r="H550" s="37" t="s">
        <v>93</v>
      </c>
      <c r="I550" s="39" t="s">
        <v>15</v>
      </c>
    </row>
    <row r="551" spans="1:9" hidden="1" x14ac:dyDescent="0.25">
      <c r="A551" s="89">
        <v>547</v>
      </c>
      <c r="B551" s="99">
        <v>547</v>
      </c>
      <c r="C551" s="86">
        <v>43389</v>
      </c>
      <c r="D551" s="36" t="s">
        <v>617</v>
      </c>
      <c r="E551" s="37" t="s">
        <v>593</v>
      </c>
      <c r="F551" s="38">
        <v>108000.00000000001</v>
      </c>
      <c r="G551" s="37" t="s">
        <v>9</v>
      </c>
      <c r="H551" s="37" t="s">
        <v>93</v>
      </c>
      <c r="I551" s="39" t="s">
        <v>15</v>
      </c>
    </row>
    <row r="552" spans="1:9" hidden="1" x14ac:dyDescent="0.25">
      <c r="A552" s="89">
        <v>548</v>
      </c>
      <c r="B552" s="99">
        <v>548</v>
      </c>
      <c r="C552" s="86">
        <v>43389</v>
      </c>
      <c r="D552" s="36" t="s">
        <v>618</v>
      </c>
      <c r="E552" s="37" t="s">
        <v>593</v>
      </c>
      <c r="F552" s="38">
        <v>113500.00000000001</v>
      </c>
      <c r="G552" s="37" t="s">
        <v>9</v>
      </c>
      <c r="H552" s="37" t="s">
        <v>93</v>
      </c>
      <c r="I552" s="39" t="s">
        <v>15</v>
      </c>
    </row>
    <row r="553" spans="1:9" hidden="1" x14ac:dyDescent="0.25">
      <c r="A553" s="89">
        <v>549</v>
      </c>
      <c r="B553" s="99">
        <v>549</v>
      </c>
      <c r="C553" s="86">
        <v>43390</v>
      </c>
      <c r="D553" s="36" t="s">
        <v>619</v>
      </c>
      <c r="E553" s="37" t="s">
        <v>593</v>
      </c>
      <c r="F553" s="38">
        <v>80399.999999999985</v>
      </c>
      <c r="G553" s="37" t="s">
        <v>9</v>
      </c>
      <c r="H553" s="37" t="s">
        <v>93</v>
      </c>
      <c r="I553" s="39" t="s">
        <v>15</v>
      </c>
    </row>
    <row r="554" spans="1:9" hidden="1" x14ac:dyDescent="0.25">
      <c r="A554" s="89">
        <v>550</v>
      </c>
      <c r="B554" s="99">
        <v>550</v>
      </c>
      <c r="C554" s="86">
        <v>43394</v>
      </c>
      <c r="D554" s="36" t="s">
        <v>620</v>
      </c>
      <c r="E554" s="37" t="s">
        <v>593</v>
      </c>
      <c r="F554" s="38">
        <v>91142</v>
      </c>
      <c r="G554" s="37" t="s">
        <v>9</v>
      </c>
      <c r="H554" s="37" t="s">
        <v>93</v>
      </c>
      <c r="I554" s="39" t="s">
        <v>15</v>
      </c>
    </row>
    <row r="555" spans="1:9" hidden="1" x14ac:dyDescent="0.25">
      <c r="A555" s="89">
        <v>551</v>
      </c>
      <c r="B555" s="99">
        <v>551</v>
      </c>
      <c r="C555" s="86">
        <v>43395</v>
      </c>
      <c r="D555" s="36" t="s">
        <v>621</v>
      </c>
      <c r="E555" s="37" t="s">
        <v>593</v>
      </c>
      <c r="F555" s="38">
        <v>95942</v>
      </c>
      <c r="G555" s="37" t="s">
        <v>9</v>
      </c>
      <c r="H555" s="37" t="s">
        <v>93</v>
      </c>
      <c r="I555" s="39" t="s">
        <v>15</v>
      </c>
    </row>
    <row r="556" spans="1:9" hidden="1" x14ac:dyDescent="0.25">
      <c r="A556" s="89">
        <v>552</v>
      </c>
      <c r="B556" s="99">
        <v>552</v>
      </c>
      <c r="C556" s="86">
        <v>43395</v>
      </c>
      <c r="D556" s="36" t="s">
        <v>622</v>
      </c>
      <c r="E556" s="37" t="s">
        <v>593</v>
      </c>
      <c r="F556" s="38">
        <v>103783.00000000001</v>
      </c>
      <c r="G556" s="37" t="s">
        <v>9</v>
      </c>
      <c r="H556" s="37" t="s">
        <v>93</v>
      </c>
      <c r="I556" s="39" t="s">
        <v>15</v>
      </c>
    </row>
    <row r="557" spans="1:9" hidden="1" x14ac:dyDescent="0.25">
      <c r="A557" s="89">
        <v>553</v>
      </c>
      <c r="B557" s="99">
        <v>553</v>
      </c>
      <c r="C557" s="86">
        <v>43402</v>
      </c>
      <c r="D557" s="36" t="s">
        <v>623</v>
      </c>
      <c r="E557" s="37" t="s">
        <v>593</v>
      </c>
      <c r="F557" s="38">
        <v>75167</v>
      </c>
      <c r="G557" s="37" t="s">
        <v>9</v>
      </c>
      <c r="H557" s="37" t="s">
        <v>93</v>
      </c>
      <c r="I557" s="39" t="s">
        <v>15</v>
      </c>
    </row>
    <row r="558" spans="1:9" hidden="1" x14ac:dyDescent="0.25">
      <c r="A558" s="89">
        <v>554</v>
      </c>
      <c r="B558" s="99">
        <v>554</v>
      </c>
      <c r="C558" s="86">
        <v>43401</v>
      </c>
      <c r="D558" s="36" t="s">
        <v>624</v>
      </c>
      <c r="E558" s="37" t="s">
        <v>593</v>
      </c>
      <c r="F558" s="38">
        <v>116804.00000000001</v>
      </c>
      <c r="G558" s="37" t="s">
        <v>9</v>
      </c>
      <c r="H558" s="37" t="s">
        <v>93</v>
      </c>
      <c r="I558" s="39" t="s">
        <v>15</v>
      </c>
    </row>
    <row r="559" spans="1:9" hidden="1" x14ac:dyDescent="0.25">
      <c r="A559" s="89">
        <v>555</v>
      </c>
      <c r="B559" s="99">
        <v>555</v>
      </c>
      <c r="C559" s="86">
        <v>43403</v>
      </c>
      <c r="D559" s="36" t="s">
        <v>625</v>
      </c>
      <c r="E559" s="37" t="s">
        <v>593</v>
      </c>
      <c r="F559" s="38">
        <v>88350.000000000015</v>
      </c>
      <c r="G559" s="37" t="s">
        <v>9</v>
      </c>
      <c r="H559" s="37" t="s">
        <v>93</v>
      </c>
      <c r="I559" s="39" t="s">
        <v>15</v>
      </c>
    </row>
    <row r="560" spans="1:9" hidden="1" x14ac:dyDescent="0.25">
      <c r="A560" s="89">
        <v>556</v>
      </c>
      <c r="B560" s="99">
        <v>556</v>
      </c>
      <c r="C560" s="86">
        <v>43465</v>
      </c>
      <c r="D560" s="36" t="s">
        <v>626</v>
      </c>
      <c r="E560" s="37" t="s">
        <v>593</v>
      </c>
      <c r="F560" s="38">
        <v>91350.000000000015</v>
      </c>
      <c r="G560" s="37" t="s">
        <v>9</v>
      </c>
      <c r="H560" s="37" t="s">
        <v>93</v>
      </c>
      <c r="I560" s="39" t="s">
        <v>15</v>
      </c>
    </row>
    <row r="561" spans="1:9" hidden="1" x14ac:dyDescent="0.25">
      <c r="A561" s="89">
        <v>557</v>
      </c>
      <c r="B561" s="99">
        <v>557</v>
      </c>
      <c r="C561" s="86">
        <v>43461</v>
      </c>
      <c r="D561" s="36" t="s">
        <v>627</v>
      </c>
      <c r="E561" s="37" t="s">
        <v>593</v>
      </c>
      <c r="F561" s="38">
        <v>88316.000000000015</v>
      </c>
      <c r="G561" s="37" t="s">
        <v>9</v>
      </c>
      <c r="H561" s="37" t="s">
        <v>93</v>
      </c>
      <c r="I561" s="39" t="s">
        <v>15</v>
      </c>
    </row>
    <row r="562" spans="1:9" hidden="1" x14ac:dyDescent="0.25">
      <c r="A562" s="89">
        <v>558</v>
      </c>
      <c r="B562" s="99">
        <v>558</v>
      </c>
      <c r="C562" s="86">
        <v>43442</v>
      </c>
      <c r="D562" s="36" t="s">
        <v>628</v>
      </c>
      <c r="E562" s="37" t="s">
        <v>593</v>
      </c>
      <c r="F562" s="38">
        <v>93588</v>
      </c>
      <c r="G562" s="37" t="s">
        <v>9</v>
      </c>
      <c r="H562" s="37" t="s">
        <v>93</v>
      </c>
      <c r="I562" s="39" t="s">
        <v>15</v>
      </c>
    </row>
    <row r="563" spans="1:9" hidden="1" x14ac:dyDescent="0.25">
      <c r="A563" s="89">
        <v>559</v>
      </c>
      <c r="B563" s="99">
        <v>559</v>
      </c>
      <c r="C563" s="86">
        <v>43441</v>
      </c>
      <c r="D563" s="36" t="s">
        <v>628</v>
      </c>
      <c r="E563" s="37" t="s">
        <v>593</v>
      </c>
      <c r="F563" s="38">
        <v>98174</v>
      </c>
      <c r="G563" s="37" t="s">
        <v>9</v>
      </c>
      <c r="H563" s="37" t="s">
        <v>93</v>
      </c>
      <c r="I563" s="39" t="s">
        <v>15</v>
      </c>
    </row>
    <row r="564" spans="1:9" hidden="1" x14ac:dyDescent="0.25">
      <c r="A564" s="89">
        <v>560</v>
      </c>
      <c r="B564" s="99">
        <v>560</v>
      </c>
      <c r="C564" s="86">
        <v>43493</v>
      </c>
      <c r="D564" s="36" t="s">
        <v>629</v>
      </c>
      <c r="E564" s="37" t="s">
        <v>593</v>
      </c>
      <c r="F564" s="38">
        <v>96400</v>
      </c>
      <c r="G564" s="37" t="s">
        <v>9</v>
      </c>
      <c r="H564" s="37" t="s">
        <v>93</v>
      </c>
      <c r="I564" s="39" t="s">
        <v>15</v>
      </c>
    </row>
    <row r="565" spans="1:9" hidden="1" x14ac:dyDescent="0.25">
      <c r="A565" s="89">
        <v>561</v>
      </c>
      <c r="B565" s="99">
        <v>561</v>
      </c>
      <c r="C565" s="86">
        <v>43495</v>
      </c>
      <c r="D565" s="36" t="s">
        <v>630</v>
      </c>
      <c r="E565" s="37" t="s">
        <v>593</v>
      </c>
      <c r="F565" s="38">
        <v>93801</v>
      </c>
      <c r="G565" s="37" t="s">
        <v>9</v>
      </c>
      <c r="H565" s="37" t="s">
        <v>93</v>
      </c>
      <c r="I565" s="39" t="s">
        <v>15</v>
      </c>
    </row>
    <row r="566" spans="1:9" hidden="1" x14ac:dyDescent="0.25">
      <c r="A566" s="89">
        <v>562</v>
      </c>
      <c r="B566" s="99">
        <v>562</v>
      </c>
      <c r="C566" s="86">
        <v>43472</v>
      </c>
      <c r="D566" s="36" t="s">
        <v>631</v>
      </c>
      <c r="E566" s="37" t="s">
        <v>593</v>
      </c>
      <c r="F566" s="38">
        <v>95784.42</v>
      </c>
      <c r="G566" s="37" t="s">
        <v>9</v>
      </c>
      <c r="H566" s="37" t="s">
        <v>93</v>
      </c>
      <c r="I566" s="39" t="s">
        <v>15</v>
      </c>
    </row>
    <row r="567" spans="1:9" hidden="1" x14ac:dyDescent="0.25">
      <c r="A567" s="89">
        <v>563</v>
      </c>
      <c r="B567" s="99">
        <v>563</v>
      </c>
      <c r="C567" s="86">
        <v>43501</v>
      </c>
      <c r="D567" s="36" t="s">
        <v>632</v>
      </c>
      <c r="E567" s="37" t="s">
        <v>593</v>
      </c>
      <c r="F567" s="38">
        <v>62250.030000000006</v>
      </c>
      <c r="G567" s="37" t="s">
        <v>9</v>
      </c>
      <c r="H567" s="37" t="s">
        <v>93</v>
      </c>
      <c r="I567" s="39" t="s">
        <v>15</v>
      </c>
    </row>
    <row r="568" spans="1:9" hidden="1" x14ac:dyDescent="0.25">
      <c r="A568" s="89">
        <v>564</v>
      </c>
      <c r="B568" s="99">
        <v>564</v>
      </c>
      <c r="C568" s="86">
        <v>43508</v>
      </c>
      <c r="D568" s="36" t="s">
        <v>633</v>
      </c>
      <c r="E568" s="37" t="s">
        <v>593</v>
      </c>
      <c r="F568" s="38">
        <v>96422.000000000015</v>
      </c>
      <c r="G568" s="37" t="s">
        <v>9</v>
      </c>
      <c r="H568" s="37" t="s">
        <v>93</v>
      </c>
      <c r="I568" s="39" t="s">
        <v>15</v>
      </c>
    </row>
    <row r="569" spans="1:9" hidden="1" x14ac:dyDescent="0.25">
      <c r="A569" s="89">
        <v>565</v>
      </c>
      <c r="B569" s="99">
        <v>565</v>
      </c>
      <c r="C569" s="86">
        <v>43552</v>
      </c>
      <c r="D569" s="36" t="s">
        <v>630</v>
      </c>
      <c r="E569" s="37" t="s">
        <v>593</v>
      </c>
      <c r="F569" s="38">
        <v>94804</v>
      </c>
      <c r="G569" s="37" t="s">
        <v>9</v>
      </c>
      <c r="H569" s="37" t="s">
        <v>93</v>
      </c>
      <c r="I569" s="39" t="s">
        <v>15</v>
      </c>
    </row>
    <row r="570" spans="1:9" hidden="1" x14ac:dyDescent="0.25">
      <c r="A570" s="89">
        <v>566</v>
      </c>
      <c r="B570" s="99">
        <v>566</v>
      </c>
      <c r="C570" s="86">
        <v>43694</v>
      </c>
      <c r="D570" s="36" t="s">
        <v>634</v>
      </c>
      <c r="E570" s="37" t="s">
        <v>593</v>
      </c>
      <c r="F570" s="38">
        <v>121851.65000000001</v>
      </c>
      <c r="G570" s="37" t="s">
        <v>9</v>
      </c>
      <c r="H570" s="37" t="s">
        <v>93</v>
      </c>
      <c r="I570" s="39" t="s">
        <v>15</v>
      </c>
    </row>
    <row r="571" spans="1:9" hidden="1" x14ac:dyDescent="0.25">
      <c r="A571" s="89">
        <v>567</v>
      </c>
      <c r="B571" s="99">
        <v>567</v>
      </c>
      <c r="C571" s="86">
        <v>43738</v>
      </c>
      <c r="D571" s="36" t="s">
        <v>635</v>
      </c>
      <c r="E571" s="37" t="s">
        <v>593</v>
      </c>
      <c r="F571" s="38">
        <v>122750.00000000001</v>
      </c>
      <c r="G571" s="37" t="s">
        <v>9</v>
      </c>
      <c r="H571" s="37" t="s">
        <v>93</v>
      </c>
      <c r="I571" s="39" t="s">
        <v>15</v>
      </c>
    </row>
    <row r="572" spans="1:9" hidden="1" x14ac:dyDescent="0.25">
      <c r="A572" s="89">
        <v>568</v>
      </c>
      <c r="B572" s="99">
        <v>568</v>
      </c>
      <c r="C572" s="86">
        <v>43745</v>
      </c>
      <c r="D572" s="36" t="s">
        <v>636</v>
      </c>
      <c r="E572" s="37" t="s">
        <v>593</v>
      </c>
      <c r="F572" s="38">
        <v>124500</v>
      </c>
      <c r="G572" s="37" t="s">
        <v>9</v>
      </c>
      <c r="H572" s="37" t="s">
        <v>93</v>
      </c>
      <c r="I572" s="39" t="s">
        <v>15</v>
      </c>
    </row>
    <row r="573" spans="1:9" hidden="1" x14ac:dyDescent="0.25">
      <c r="A573" s="89">
        <v>569</v>
      </c>
      <c r="B573" s="99">
        <v>569</v>
      </c>
      <c r="C573" s="86">
        <v>43761</v>
      </c>
      <c r="D573" s="36" t="s">
        <v>637</v>
      </c>
      <c r="E573" s="37" t="s">
        <v>593</v>
      </c>
      <c r="F573" s="38">
        <v>124500</v>
      </c>
      <c r="G573" s="37" t="s">
        <v>9</v>
      </c>
      <c r="H573" s="37" t="s">
        <v>93</v>
      </c>
      <c r="I573" s="39" t="s">
        <v>15</v>
      </c>
    </row>
    <row r="574" spans="1:9" x14ac:dyDescent="0.25">
      <c r="A574" s="89">
        <v>570</v>
      </c>
      <c r="B574" s="99">
        <v>570</v>
      </c>
      <c r="C574" s="86">
        <v>43889</v>
      </c>
      <c r="D574" s="36" t="s">
        <v>638</v>
      </c>
      <c r="E574" s="37" t="s">
        <v>639</v>
      </c>
      <c r="F574" s="38">
        <v>274350</v>
      </c>
      <c r="G574" s="37" t="s">
        <v>23</v>
      </c>
      <c r="H574" s="37" t="s">
        <v>24</v>
      </c>
      <c r="I574" s="39" t="s">
        <v>456</v>
      </c>
    </row>
    <row r="575" spans="1:9" ht="20.25" customHeight="1" x14ac:dyDescent="0.25">
      <c r="A575" s="89">
        <v>571</v>
      </c>
      <c r="B575" s="99">
        <v>571</v>
      </c>
      <c r="C575" s="86">
        <v>44182</v>
      </c>
      <c r="D575" s="36" t="s">
        <v>640</v>
      </c>
      <c r="E575" s="37" t="s">
        <v>639</v>
      </c>
      <c r="F575" s="38">
        <v>151125</v>
      </c>
      <c r="G575" s="37" t="s">
        <v>23</v>
      </c>
      <c r="H575" s="37" t="s">
        <v>24</v>
      </c>
      <c r="I575" s="39" t="s">
        <v>456</v>
      </c>
    </row>
    <row r="576" spans="1:9" x14ac:dyDescent="0.25">
      <c r="A576" s="89">
        <v>572</v>
      </c>
      <c r="B576" s="99">
        <v>572</v>
      </c>
      <c r="C576" s="86">
        <v>44588</v>
      </c>
      <c r="D576" s="36" t="s">
        <v>641</v>
      </c>
      <c r="E576" s="37" t="s">
        <v>639</v>
      </c>
      <c r="F576" s="38">
        <v>271250</v>
      </c>
      <c r="G576" s="37" t="s">
        <v>23</v>
      </c>
      <c r="H576" s="37" t="s">
        <v>24</v>
      </c>
      <c r="I576" s="39" t="s">
        <v>456</v>
      </c>
    </row>
    <row r="577" spans="1:10" x14ac:dyDescent="0.25">
      <c r="A577" s="89">
        <v>573</v>
      </c>
      <c r="B577" s="99">
        <v>573</v>
      </c>
      <c r="C577" s="86">
        <v>44340</v>
      </c>
      <c r="D577" s="36" t="s">
        <v>642</v>
      </c>
      <c r="E577" s="37" t="s">
        <v>639</v>
      </c>
      <c r="F577" s="38">
        <v>352625</v>
      </c>
      <c r="G577" s="37" t="s">
        <v>23</v>
      </c>
      <c r="H577" s="37" t="s">
        <v>24</v>
      </c>
      <c r="I577" s="39" t="s">
        <v>456</v>
      </c>
    </row>
    <row r="578" spans="1:10" x14ac:dyDescent="0.25">
      <c r="A578" s="89">
        <v>574</v>
      </c>
      <c r="B578" s="99">
        <v>574</v>
      </c>
      <c r="C578" s="86">
        <v>43774</v>
      </c>
      <c r="D578" s="36" t="s">
        <v>643</v>
      </c>
      <c r="E578" s="37" t="s">
        <v>644</v>
      </c>
      <c r="F578" s="38">
        <v>59000</v>
      </c>
      <c r="G578" s="37" t="s">
        <v>23</v>
      </c>
      <c r="H578" s="37" t="s">
        <v>24</v>
      </c>
      <c r="I578" s="39" t="s">
        <v>456</v>
      </c>
      <c r="J578" t="s">
        <v>1860</v>
      </c>
    </row>
    <row r="579" spans="1:10" x14ac:dyDescent="0.25">
      <c r="A579" s="89">
        <v>575</v>
      </c>
      <c r="B579" s="99">
        <v>575</v>
      </c>
      <c r="C579" s="86">
        <v>44034</v>
      </c>
      <c r="D579" s="36" t="s">
        <v>645</v>
      </c>
      <c r="E579" s="37" t="s">
        <v>644</v>
      </c>
      <c r="F579" s="38">
        <v>118000</v>
      </c>
      <c r="G579" s="37" t="s">
        <v>23</v>
      </c>
      <c r="H579" s="37" t="s">
        <v>24</v>
      </c>
      <c r="I579" s="39" t="s">
        <v>456</v>
      </c>
    </row>
    <row r="580" spans="1:10" hidden="1" x14ac:dyDescent="0.25">
      <c r="A580" s="89">
        <v>576</v>
      </c>
      <c r="B580" s="99">
        <v>576</v>
      </c>
      <c r="C580" s="86">
        <v>44293</v>
      </c>
      <c r="D580" s="36" t="s">
        <v>646</v>
      </c>
      <c r="E580" s="37" t="s">
        <v>647</v>
      </c>
      <c r="F580" s="38">
        <f>8672+2500+0.04</f>
        <v>11172.04</v>
      </c>
      <c r="G580" s="37" t="s">
        <v>9</v>
      </c>
      <c r="H580" s="37" t="s">
        <v>648</v>
      </c>
      <c r="I580" s="39" t="s">
        <v>15</v>
      </c>
    </row>
    <row r="581" spans="1:10" hidden="1" x14ac:dyDescent="0.25">
      <c r="A581" s="89">
        <v>577</v>
      </c>
      <c r="B581" s="99">
        <v>577</v>
      </c>
      <c r="C581" s="86">
        <v>44359</v>
      </c>
      <c r="D581" s="36" t="s">
        <v>649</v>
      </c>
      <c r="E581" s="37" t="s">
        <v>647</v>
      </c>
      <c r="F581" s="38">
        <f>8060+0.2</f>
        <v>8060.2</v>
      </c>
      <c r="G581" s="37" t="s">
        <v>9</v>
      </c>
      <c r="H581" s="37" t="s">
        <v>648</v>
      </c>
      <c r="I581" s="39" t="s">
        <v>15</v>
      </c>
    </row>
    <row r="582" spans="1:10" hidden="1" x14ac:dyDescent="0.25">
      <c r="A582" s="89">
        <v>578</v>
      </c>
      <c r="B582" s="99">
        <v>578</v>
      </c>
      <c r="C582" s="86">
        <v>43123</v>
      </c>
      <c r="D582" s="36" t="s">
        <v>650</v>
      </c>
      <c r="E582" s="37" t="s">
        <v>651</v>
      </c>
      <c r="F582" s="38">
        <f>13500+2200</f>
        <v>15700</v>
      </c>
      <c r="G582" s="37" t="s">
        <v>9</v>
      </c>
      <c r="H582" s="37" t="s">
        <v>652</v>
      </c>
      <c r="I582" s="39" t="s">
        <v>1898</v>
      </c>
    </row>
    <row r="583" spans="1:10" hidden="1" x14ac:dyDescent="0.25">
      <c r="A583" s="89">
        <v>579</v>
      </c>
      <c r="B583" s="99">
        <v>579</v>
      </c>
      <c r="C583" s="86">
        <v>43231</v>
      </c>
      <c r="D583" s="36" t="s">
        <v>654</v>
      </c>
      <c r="E583" s="37" t="s">
        <v>651</v>
      </c>
      <c r="F583" s="38">
        <f>13500+2200</f>
        <v>15700</v>
      </c>
      <c r="G583" s="37" t="s">
        <v>9</v>
      </c>
      <c r="H583" s="37" t="s">
        <v>652</v>
      </c>
      <c r="I583" s="39" t="s">
        <v>1898</v>
      </c>
    </row>
    <row r="584" spans="1:10" x14ac:dyDescent="0.25">
      <c r="A584" s="89">
        <v>580</v>
      </c>
      <c r="B584" s="99">
        <v>580</v>
      </c>
      <c r="C584" s="86">
        <v>43503</v>
      </c>
      <c r="D584" s="36" t="s">
        <v>655</v>
      </c>
      <c r="E584" s="37" t="s">
        <v>656</v>
      </c>
      <c r="F584" s="38">
        <v>30390</v>
      </c>
      <c r="G584" s="37" t="s">
        <v>23</v>
      </c>
      <c r="H584" s="37" t="s">
        <v>86</v>
      </c>
      <c r="I584" s="39" t="s">
        <v>456</v>
      </c>
    </row>
    <row r="585" spans="1:10" x14ac:dyDescent="0.25">
      <c r="A585" s="89">
        <v>581</v>
      </c>
      <c r="B585" s="99">
        <v>581</v>
      </c>
      <c r="C585" s="86">
        <v>43465</v>
      </c>
      <c r="D585" s="36" t="s">
        <v>657</v>
      </c>
      <c r="E585" s="37" t="s">
        <v>658</v>
      </c>
      <c r="F585" s="38">
        <v>35913</v>
      </c>
      <c r="G585" s="37" t="s">
        <v>23</v>
      </c>
      <c r="H585" s="37" t="s">
        <v>659</v>
      </c>
      <c r="I585" s="39" t="s">
        <v>456</v>
      </c>
    </row>
    <row r="586" spans="1:10" x14ac:dyDescent="0.25">
      <c r="A586" s="89">
        <v>582</v>
      </c>
      <c r="B586" s="99">
        <v>582</v>
      </c>
      <c r="C586" s="86">
        <v>44123</v>
      </c>
      <c r="D586" s="36" t="s">
        <v>660</v>
      </c>
      <c r="E586" s="37" t="s">
        <v>661</v>
      </c>
      <c r="F586" s="38">
        <v>50000</v>
      </c>
      <c r="G586" s="37" t="s">
        <v>23</v>
      </c>
      <c r="H586" s="37" t="s">
        <v>24</v>
      </c>
      <c r="I586" s="39" t="s">
        <v>456</v>
      </c>
    </row>
    <row r="587" spans="1:10" x14ac:dyDescent="0.25">
      <c r="A587" s="89">
        <v>583</v>
      </c>
      <c r="B587" s="99">
        <v>583</v>
      </c>
      <c r="C587" s="86">
        <v>44152</v>
      </c>
      <c r="D587" s="36" t="s">
        <v>662</v>
      </c>
      <c r="E587" s="37" t="s">
        <v>661</v>
      </c>
      <c r="F587" s="38">
        <v>100000</v>
      </c>
      <c r="G587" s="37" t="s">
        <v>23</v>
      </c>
      <c r="H587" s="37" t="s">
        <v>24</v>
      </c>
      <c r="I587" s="39" t="s">
        <v>456</v>
      </c>
    </row>
    <row r="588" spans="1:10" x14ac:dyDescent="0.25">
      <c r="A588" s="89">
        <v>584</v>
      </c>
      <c r="B588" s="99">
        <v>584</v>
      </c>
      <c r="C588" s="86">
        <v>44279</v>
      </c>
      <c r="D588" s="36" t="s">
        <v>663</v>
      </c>
      <c r="E588" s="37" t="s">
        <v>661</v>
      </c>
      <c r="F588" s="38">
        <v>150000</v>
      </c>
      <c r="G588" s="37" t="s">
        <v>23</v>
      </c>
      <c r="H588" s="37" t="s">
        <v>24</v>
      </c>
      <c r="I588" s="39" t="s">
        <v>456</v>
      </c>
    </row>
    <row r="589" spans="1:10" x14ac:dyDescent="0.25">
      <c r="A589" s="89">
        <v>585</v>
      </c>
      <c r="B589" s="99">
        <v>585</v>
      </c>
      <c r="C589" s="86">
        <v>44410</v>
      </c>
      <c r="D589" s="36" t="s">
        <v>664</v>
      </c>
      <c r="E589" s="37" t="s">
        <v>661</v>
      </c>
      <c r="F589" s="38">
        <v>100000</v>
      </c>
      <c r="G589" s="37" t="s">
        <v>23</v>
      </c>
      <c r="H589" s="37" t="s">
        <v>24</v>
      </c>
      <c r="I589" s="39" t="s">
        <v>456</v>
      </c>
    </row>
    <row r="590" spans="1:10" hidden="1" x14ac:dyDescent="0.25">
      <c r="A590" s="89">
        <v>586</v>
      </c>
      <c r="B590" s="99">
        <v>586</v>
      </c>
      <c r="C590" s="86">
        <v>43328</v>
      </c>
      <c r="D590" s="36">
        <v>1139</v>
      </c>
      <c r="E590" s="37" t="s">
        <v>665</v>
      </c>
      <c r="F590" s="38">
        <v>707638</v>
      </c>
      <c r="G590" s="37" t="s">
        <v>9</v>
      </c>
      <c r="H590" s="37" t="s">
        <v>666</v>
      </c>
      <c r="I590" s="39" t="s">
        <v>15</v>
      </c>
    </row>
    <row r="591" spans="1:10" hidden="1" x14ac:dyDescent="0.25">
      <c r="A591" s="89">
        <v>587</v>
      </c>
      <c r="B591" s="99">
        <v>587</v>
      </c>
      <c r="C591" s="86">
        <v>43067</v>
      </c>
      <c r="D591" s="36">
        <v>10</v>
      </c>
      <c r="E591" s="37" t="s">
        <v>667</v>
      </c>
      <c r="F591" s="38">
        <v>82152</v>
      </c>
      <c r="G591" s="37" t="s">
        <v>9</v>
      </c>
      <c r="H591" s="37" t="s">
        <v>668</v>
      </c>
      <c r="I591" s="39" t="s">
        <v>15</v>
      </c>
    </row>
    <row r="592" spans="1:10" hidden="1" x14ac:dyDescent="0.25">
      <c r="A592" s="89">
        <v>588</v>
      </c>
      <c r="B592" s="99">
        <v>588</v>
      </c>
      <c r="C592" s="86">
        <v>43220</v>
      </c>
      <c r="D592" s="40" t="s">
        <v>669</v>
      </c>
      <c r="E592" s="37" t="s">
        <v>670</v>
      </c>
      <c r="F592" s="38">
        <v>8909</v>
      </c>
      <c r="G592" s="37" t="s">
        <v>9</v>
      </c>
      <c r="H592" s="37" t="s">
        <v>671</v>
      </c>
      <c r="I592" s="39" t="s">
        <v>308</v>
      </c>
    </row>
    <row r="593" spans="1:9" hidden="1" x14ac:dyDescent="0.25">
      <c r="A593" s="89">
        <v>589</v>
      </c>
      <c r="B593" s="99">
        <v>589</v>
      </c>
      <c r="C593" s="86">
        <v>43220</v>
      </c>
      <c r="D593" s="40" t="s">
        <v>672</v>
      </c>
      <c r="E593" s="37" t="s">
        <v>670</v>
      </c>
      <c r="F593" s="38">
        <v>2970</v>
      </c>
      <c r="G593" s="37" t="s">
        <v>9</v>
      </c>
      <c r="H593" s="37" t="s">
        <v>673</v>
      </c>
      <c r="I593" s="39" t="s">
        <v>308</v>
      </c>
    </row>
    <row r="594" spans="1:9" hidden="1" x14ac:dyDescent="0.25">
      <c r="A594" s="89">
        <v>590</v>
      </c>
      <c r="B594" s="99">
        <v>590</v>
      </c>
      <c r="C594" s="86">
        <v>43298</v>
      </c>
      <c r="D594" s="40" t="s">
        <v>674</v>
      </c>
      <c r="E594" s="37" t="s">
        <v>670</v>
      </c>
      <c r="F594" s="38">
        <v>1450</v>
      </c>
      <c r="G594" s="37" t="s">
        <v>9</v>
      </c>
      <c r="H594" s="37" t="s">
        <v>671</v>
      </c>
      <c r="I594" s="39" t="s">
        <v>308</v>
      </c>
    </row>
    <row r="595" spans="1:9" hidden="1" x14ac:dyDescent="0.25">
      <c r="A595" s="89">
        <v>591</v>
      </c>
      <c r="B595" s="99">
        <v>591</v>
      </c>
      <c r="C595" s="86">
        <v>44347</v>
      </c>
      <c r="D595" s="36">
        <v>34</v>
      </c>
      <c r="E595" s="37" t="s">
        <v>670</v>
      </c>
      <c r="F595" s="38">
        <v>9503.86</v>
      </c>
      <c r="G595" s="37" t="s">
        <v>9</v>
      </c>
      <c r="H595" s="37" t="s">
        <v>63</v>
      </c>
      <c r="I595" s="39" t="s">
        <v>308</v>
      </c>
    </row>
    <row r="596" spans="1:9" hidden="1" x14ac:dyDescent="0.25">
      <c r="A596" s="89">
        <v>592</v>
      </c>
      <c r="B596" s="99">
        <v>592</v>
      </c>
      <c r="C596" s="86">
        <v>44347</v>
      </c>
      <c r="D596" s="36">
        <v>35</v>
      </c>
      <c r="E596" s="37" t="s">
        <v>670</v>
      </c>
      <c r="F596" s="38">
        <v>2260.7600000000002</v>
      </c>
      <c r="G596" s="37" t="s">
        <v>9</v>
      </c>
      <c r="H596" s="37" t="s">
        <v>63</v>
      </c>
      <c r="I596" s="39" t="s">
        <v>308</v>
      </c>
    </row>
    <row r="597" spans="1:9" x14ac:dyDescent="0.25">
      <c r="A597" s="89">
        <v>593</v>
      </c>
      <c r="B597" s="99">
        <v>593</v>
      </c>
      <c r="C597" s="86">
        <v>43295</v>
      </c>
      <c r="D597" s="36" t="s">
        <v>675</v>
      </c>
      <c r="E597" s="37" t="s">
        <v>676</v>
      </c>
      <c r="F597" s="38">
        <v>39000</v>
      </c>
      <c r="G597" s="37" t="s">
        <v>23</v>
      </c>
      <c r="H597" s="37" t="s">
        <v>590</v>
      </c>
      <c r="I597" s="39" t="s">
        <v>49</v>
      </c>
    </row>
    <row r="598" spans="1:9" x14ac:dyDescent="0.25">
      <c r="A598" s="89">
        <v>594</v>
      </c>
      <c r="B598" s="99">
        <v>594</v>
      </c>
      <c r="C598" s="86">
        <v>42874</v>
      </c>
      <c r="D598" s="36" t="s">
        <v>677</v>
      </c>
      <c r="E598" s="37" t="s">
        <v>678</v>
      </c>
      <c r="F598" s="38">
        <v>1364803</v>
      </c>
      <c r="G598" s="37" t="s">
        <v>23</v>
      </c>
      <c r="H598" s="37" t="s">
        <v>679</v>
      </c>
      <c r="I598" s="39" t="s">
        <v>680</v>
      </c>
    </row>
    <row r="599" spans="1:9" x14ac:dyDescent="0.25">
      <c r="A599" s="89">
        <v>595</v>
      </c>
      <c r="B599" s="99">
        <v>595</v>
      </c>
      <c r="C599" s="86">
        <v>42978</v>
      </c>
      <c r="D599" s="36" t="s">
        <v>681</v>
      </c>
      <c r="E599" s="37" t="s">
        <v>682</v>
      </c>
      <c r="F599" s="38">
        <v>25806</v>
      </c>
      <c r="G599" s="37" t="s">
        <v>23</v>
      </c>
      <c r="H599" s="37" t="s">
        <v>683</v>
      </c>
      <c r="I599" s="39" t="s">
        <v>26</v>
      </c>
    </row>
    <row r="600" spans="1:9" x14ac:dyDescent="0.25">
      <c r="A600" s="89">
        <v>596</v>
      </c>
      <c r="B600" s="99">
        <v>596</v>
      </c>
      <c r="C600" s="86">
        <v>43008</v>
      </c>
      <c r="D600" s="36" t="s">
        <v>684</v>
      </c>
      <c r="E600" s="37" t="s">
        <v>682</v>
      </c>
      <c r="F600" s="38">
        <v>50000</v>
      </c>
      <c r="G600" s="37" t="s">
        <v>23</v>
      </c>
      <c r="H600" s="37" t="s">
        <v>683</v>
      </c>
      <c r="I600" s="39" t="s">
        <v>26</v>
      </c>
    </row>
    <row r="601" spans="1:9" x14ac:dyDescent="0.25">
      <c r="A601" s="89">
        <v>597</v>
      </c>
      <c r="B601" s="99">
        <v>597</v>
      </c>
      <c r="C601" s="86">
        <v>43039</v>
      </c>
      <c r="D601" s="36" t="s">
        <v>685</v>
      </c>
      <c r="E601" s="37" t="s">
        <v>682</v>
      </c>
      <c r="F601" s="38">
        <v>50000</v>
      </c>
      <c r="G601" s="37" t="s">
        <v>23</v>
      </c>
      <c r="H601" s="37" t="s">
        <v>683</v>
      </c>
      <c r="I601" s="39" t="s">
        <v>26</v>
      </c>
    </row>
    <row r="602" spans="1:9" x14ac:dyDescent="0.25">
      <c r="A602" s="89">
        <v>598</v>
      </c>
      <c r="B602" s="99">
        <v>598</v>
      </c>
      <c r="C602" s="86">
        <v>43069</v>
      </c>
      <c r="D602" s="36" t="s">
        <v>686</v>
      </c>
      <c r="E602" s="37" t="s">
        <v>682</v>
      </c>
      <c r="F602" s="38">
        <v>50000</v>
      </c>
      <c r="G602" s="37" t="s">
        <v>23</v>
      </c>
      <c r="H602" s="37" t="s">
        <v>683</v>
      </c>
      <c r="I602" s="39" t="s">
        <v>26</v>
      </c>
    </row>
    <row r="603" spans="1:9" x14ac:dyDescent="0.25">
      <c r="A603" s="89">
        <v>599</v>
      </c>
      <c r="B603" s="99">
        <v>599</v>
      </c>
      <c r="C603" s="86">
        <v>43100</v>
      </c>
      <c r="D603" s="36" t="s">
        <v>687</v>
      </c>
      <c r="E603" s="37" t="s">
        <v>682</v>
      </c>
      <c r="F603" s="38">
        <v>50000</v>
      </c>
      <c r="G603" s="37" t="s">
        <v>23</v>
      </c>
      <c r="H603" s="37" t="s">
        <v>683</v>
      </c>
      <c r="I603" s="39" t="s">
        <v>26</v>
      </c>
    </row>
    <row r="604" spans="1:9" x14ac:dyDescent="0.25">
      <c r="A604" s="89">
        <v>600</v>
      </c>
      <c r="B604" s="99">
        <v>600</v>
      </c>
      <c r="C604" s="86">
        <v>43131</v>
      </c>
      <c r="D604" s="36" t="s">
        <v>688</v>
      </c>
      <c r="E604" s="37" t="s">
        <v>682</v>
      </c>
      <c r="F604" s="38">
        <v>50000</v>
      </c>
      <c r="G604" s="37" t="s">
        <v>23</v>
      </c>
      <c r="H604" s="37" t="s">
        <v>683</v>
      </c>
      <c r="I604" s="39" t="s">
        <v>26</v>
      </c>
    </row>
    <row r="605" spans="1:9" x14ac:dyDescent="0.25">
      <c r="A605" s="89">
        <v>601</v>
      </c>
      <c r="B605" s="99">
        <v>601</v>
      </c>
      <c r="C605" s="86">
        <v>43159</v>
      </c>
      <c r="D605" s="36" t="s">
        <v>689</v>
      </c>
      <c r="E605" s="37" t="s">
        <v>682</v>
      </c>
      <c r="F605" s="38">
        <v>50000</v>
      </c>
      <c r="G605" s="37" t="s">
        <v>23</v>
      </c>
      <c r="H605" s="37" t="s">
        <v>683</v>
      </c>
      <c r="I605" s="39" t="s">
        <v>26</v>
      </c>
    </row>
    <row r="606" spans="1:9" x14ac:dyDescent="0.25">
      <c r="A606" s="89">
        <v>602</v>
      </c>
      <c r="B606" s="99">
        <v>602</v>
      </c>
      <c r="C606" s="86">
        <v>43190</v>
      </c>
      <c r="D606" s="36" t="s">
        <v>690</v>
      </c>
      <c r="E606" s="37" t="s">
        <v>682</v>
      </c>
      <c r="F606" s="38">
        <v>50000</v>
      </c>
      <c r="G606" s="37" t="s">
        <v>23</v>
      </c>
      <c r="H606" s="37" t="s">
        <v>683</v>
      </c>
      <c r="I606" s="39" t="s">
        <v>26</v>
      </c>
    </row>
    <row r="607" spans="1:9" x14ac:dyDescent="0.25">
      <c r="A607" s="89">
        <v>603</v>
      </c>
      <c r="B607" s="99">
        <v>603</v>
      </c>
      <c r="C607" s="86">
        <v>43220</v>
      </c>
      <c r="D607" s="36" t="s">
        <v>681</v>
      </c>
      <c r="E607" s="37" t="s">
        <v>682</v>
      </c>
      <c r="F607" s="38">
        <v>50000</v>
      </c>
      <c r="G607" s="37" t="s">
        <v>23</v>
      </c>
      <c r="H607" s="37" t="s">
        <v>683</v>
      </c>
      <c r="I607" s="39" t="s">
        <v>26</v>
      </c>
    </row>
    <row r="608" spans="1:9" x14ac:dyDescent="0.25">
      <c r="A608" s="89">
        <v>604</v>
      </c>
      <c r="B608" s="99">
        <v>604</v>
      </c>
      <c r="C608" s="86">
        <v>43251</v>
      </c>
      <c r="D608" s="36" t="s">
        <v>684</v>
      </c>
      <c r="E608" s="37" t="s">
        <v>682</v>
      </c>
      <c r="F608" s="38">
        <v>50000</v>
      </c>
      <c r="G608" s="37" t="s">
        <v>23</v>
      </c>
      <c r="H608" s="37" t="s">
        <v>683</v>
      </c>
      <c r="I608" s="39" t="s">
        <v>26</v>
      </c>
    </row>
    <row r="609" spans="1:9" x14ac:dyDescent="0.25">
      <c r="A609" s="89">
        <v>605</v>
      </c>
      <c r="B609" s="99">
        <v>605</v>
      </c>
      <c r="C609" s="86">
        <v>43281</v>
      </c>
      <c r="D609" s="36" t="s">
        <v>685</v>
      </c>
      <c r="E609" s="37" t="s">
        <v>682</v>
      </c>
      <c r="F609" s="38">
        <v>50000</v>
      </c>
      <c r="G609" s="37" t="s">
        <v>23</v>
      </c>
      <c r="H609" s="37" t="s">
        <v>683</v>
      </c>
      <c r="I609" s="39" t="s">
        <v>26</v>
      </c>
    </row>
    <row r="610" spans="1:9" x14ac:dyDescent="0.25">
      <c r="A610" s="89">
        <v>606</v>
      </c>
      <c r="B610" s="99">
        <v>606</v>
      </c>
      <c r="C610" s="86">
        <v>43343</v>
      </c>
      <c r="D610" s="36" t="s">
        <v>688</v>
      </c>
      <c r="E610" s="37" t="s">
        <v>682</v>
      </c>
      <c r="F610" s="38">
        <v>52581</v>
      </c>
      <c r="G610" s="37" t="s">
        <v>23</v>
      </c>
      <c r="H610" s="37" t="s">
        <v>691</v>
      </c>
      <c r="I610" s="39" t="s">
        <v>26</v>
      </c>
    </row>
    <row r="611" spans="1:9" x14ac:dyDescent="0.25">
      <c r="A611" s="89">
        <v>607</v>
      </c>
      <c r="B611" s="99">
        <v>607</v>
      </c>
      <c r="C611" s="86">
        <v>43373</v>
      </c>
      <c r="D611" s="36" t="s">
        <v>689</v>
      </c>
      <c r="E611" s="37" t="s">
        <v>682</v>
      </c>
      <c r="F611" s="38">
        <v>55000</v>
      </c>
      <c r="G611" s="37" t="s">
        <v>23</v>
      </c>
      <c r="H611" s="37" t="s">
        <v>691</v>
      </c>
      <c r="I611" s="39" t="s">
        <v>26</v>
      </c>
    </row>
    <row r="612" spans="1:9" x14ac:dyDescent="0.25">
      <c r="A612" s="89">
        <v>608</v>
      </c>
      <c r="B612" s="99">
        <v>608</v>
      </c>
      <c r="C612" s="86">
        <v>43404</v>
      </c>
      <c r="D612" s="36" t="s">
        <v>690</v>
      </c>
      <c r="E612" s="37" t="s">
        <v>682</v>
      </c>
      <c r="F612" s="38">
        <v>55000</v>
      </c>
      <c r="G612" s="37" t="s">
        <v>23</v>
      </c>
      <c r="H612" s="37" t="s">
        <v>691</v>
      </c>
      <c r="I612" s="39" t="s">
        <v>26</v>
      </c>
    </row>
    <row r="613" spans="1:9" x14ac:dyDescent="0.25">
      <c r="A613" s="89">
        <v>609</v>
      </c>
      <c r="B613" s="99">
        <v>609</v>
      </c>
      <c r="C613" s="86">
        <v>43434</v>
      </c>
      <c r="D613" s="36" t="s">
        <v>692</v>
      </c>
      <c r="E613" s="37" t="s">
        <v>682</v>
      </c>
      <c r="F613" s="38">
        <v>55000</v>
      </c>
      <c r="G613" s="37" t="s">
        <v>23</v>
      </c>
      <c r="H613" s="37" t="s">
        <v>691</v>
      </c>
      <c r="I613" s="39" t="s">
        <v>26</v>
      </c>
    </row>
    <row r="614" spans="1:9" x14ac:dyDescent="0.25">
      <c r="A614" s="89">
        <v>610</v>
      </c>
      <c r="B614" s="99">
        <v>610</v>
      </c>
      <c r="C614" s="86">
        <v>43312</v>
      </c>
      <c r="D614" s="36" t="s">
        <v>687</v>
      </c>
      <c r="E614" s="37" t="s">
        <v>682</v>
      </c>
      <c r="F614" s="38">
        <v>50000</v>
      </c>
      <c r="G614" s="37" t="s">
        <v>23</v>
      </c>
      <c r="H614" s="37" t="s">
        <v>683</v>
      </c>
      <c r="I614" s="39" t="s">
        <v>26</v>
      </c>
    </row>
    <row r="615" spans="1:9" x14ac:dyDescent="0.25">
      <c r="A615" s="89">
        <v>611</v>
      </c>
      <c r="B615" s="99">
        <v>611</v>
      </c>
      <c r="C615" s="86">
        <v>43893</v>
      </c>
      <c r="D615" s="36" t="s">
        <v>693</v>
      </c>
      <c r="E615" s="37" t="s">
        <v>694</v>
      </c>
      <c r="F615" s="38">
        <v>200000</v>
      </c>
      <c r="G615" s="37" t="s">
        <v>23</v>
      </c>
      <c r="H615" s="37" t="s">
        <v>24</v>
      </c>
      <c r="I615" s="39" t="s">
        <v>26</v>
      </c>
    </row>
    <row r="616" spans="1:9" x14ac:dyDescent="0.25">
      <c r="A616" s="89">
        <v>612</v>
      </c>
      <c r="B616" s="99">
        <v>612</v>
      </c>
      <c r="C616" s="86">
        <v>43333</v>
      </c>
      <c r="D616" s="36" t="s">
        <v>695</v>
      </c>
      <c r="E616" s="37" t="s">
        <v>696</v>
      </c>
      <c r="F616" s="38">
        <v>50000</v>
      </c>
      <c r="G616" s="37" t="s">
        <v>23</v>
      </c>
      <c r="H616" s="37" t="s">
        <v>24</v>
      </c>
      <c r="I616" s="39" t="s">
        <v>26</v>
      </c>
    </row>
    <row r="617" spans="1:9" x14ac:dyDescent="0.25">
      <c r="A617" s="89">
        <v>613</v>
      </c>
      <c r="B617" s="99">
        <v>613</v>
      </c>
      <c r="C617" s="86">
        <v>43347</v>
      </c>
      <c r="D617" s="36" t="s">
        <v>697</v>
      </c>
      <c r="E617" s="37" t="s">
        <v>696</v>
      </c>
      <c r="F617" s="38">
        <v>50000</v>
      </c>
      <c r="G617" s="37" t="s">
        <v>23</v>
      </c>
      <c r="H617" s="37" t="s">
        <v>24</v>
      </c>
      <c r="I617" s="39" t="s">
        <v>26</v>
      </c>
    </row>
    <row r="618" spans="1:9" x14ac:dyDescent="0.25">
      <c r="A618" s="89">
        <v>614</v>
      </c>
      <c r="B618" s="99">
        <v>614</v>
      </c>
      <c r="C618" s="86">
        <v>43378</v>
      </c>
      <c r="D618" s="36" t="s">
        <v>697</v>
      </c>
      <c r="E618" s="37" t="s">
        <v>696</v>
      </c>
      <c r="F618" s="38">
        <v>50000</v>
      </c>
      <c r="G618" s="37" t="s">
        <v>23</v>
      </c>
      <c r="H618" s="37" t="s">
        <v>24</v>
      </c>
      <c r="I618" s="39" t="s">
        <v>26</v>
      </c>
    </row>
    <row r="619" spans="1:9" x14ac:dyDescent="0.25">
      <c r="A619" s="89">
        <v>615</v>
      </c>
      <c r="B619" s="99">
        <v>615</v>
      </c>
      <c r="C619" s="86">
        <v>43404</v>
      </c>
      <c r="D619" s="36" t="s">
        <v>698</v>
      </c>
      <c r="E619" s="37" t="s">
        <v>696</v>
      </c>
      <c r="F619" s="38">
        <v>50000</v>
      </c>
      <c r="G619" s="37" t="s">
        <v>23</v>
      </c>
      <c r="H619" s="37" t="s">
        <v>24</v>
      </c>
      <c r="I619" s="39" t="s">
        <v>26</v>
      </c>
    </row>
    <row r="620" spans="1:9" x14ac:dyDescent="0.25">
      <c r="A620" s="89">
        <v>616</v>
      </c>
      <c r="B620" s="99">
        <v>616</v>
      </c>
      <c r="C620" s="86">
        <v>43435</v>
      </c>
      <c r="D620" s="36" t="s">
        <v>699</v>
      </c>
      <c r="E620" s="37" t="s">
        <v>696</v>
      </c>
      <c r="F620" s="38">
        <v>50000</v>
      </c>
      <c r="G620" s="37" t="s">
        <v>23</v>
      </c>
      <c r="H620" s="37" t="s">
        <v>24</v>
      </c>
      <c r="I620" s="39" t="s">
        <v>26</v>
      </c>
    </row>
    <row r="621" spans="1:9" x14ac:dyDescent="0.25">
      <c r="A621" s="89">
        <v>617</v>
      </c>
      <c r="B621" s="99">
        <v>617</v>
      </c>
      <c r="C621" s="86">
        <v>43477</v>
      </c>
      <c r="D621" s="36" t="s">
        <v>700</v>
      </c>
      <c r="E621" s="37" t="s">
        <v>696</v>
      </c>
      <c r="F621" s="38">
        <v>50000</v>
      </c>
      <c r="G621" s="37" t="s">
        <v>23</v>
      </c>
      <c r="H621" s="37" t="s">
        <v>24</v>
      </c>
      <c r="I621" s="39" t="s">
        <v>26</v>
      </c>
    </row>
    <row r="622" spans="1:9" x14ac:dyDescent="0.25">
      <c r="A622" s="89">
        <v>618</v>
      </c>
      <c r="B622" s="99">
        <v>618</v>
      </c>
      <c r="C622" s="86">
        <v>43500</v>
      </c>
      <c r="D622" s="36" t="s">
        <v>701</v>
      </c>
      <c r="E622" s="37" t="s">
        <v>696</v>
      </c>
      <c r="F622" s="38">
        <v>50000</v>
      </c>
      <c r="G622" s="37" t="s">
        <v>23</v>
      </c>
      <c r="H622" s="37" t="s">
        <v>24</v>
      </c>
      <c r="I622" s="39" t="s">
        <v>26</v>
      </c>
    </row>
    <row r="623" spans="1:9" x14ac:dyDescent="0.25">
      <c r="A623" s="89">
        <v>619</v>
      </c>
      <c r="B623" s="99">
        <v>619</v>
      </c>
      <c r="C623" s="86">
        <v>43528</v>
      </c>
      <c r="D623" s="36" t="s">
        <v>702</v>
      </c>
      <c r="E623" s="37" t="s">
        <v>696</v>
      </c>
      <c r="F623" s="38">
        <v>50000</v>
      </c>
      <c r="G623" s="37" t="s">
        <v>23</v>
      </c>
      <c r="H623" s="37" t="s">
        <v>24</v>
      </c>
      <c r="I623" s="39" t="s">
        <v>26</v>
      </c>
    </row>
    <row r="624" spans="1:9" x14ac:dyDescent="0.25">
      <c r="A624" s="89">
        <v>620</v>
      </c>
      <c r="B624" s="99">
        <v>620</v>
      </c>
      <c r="C624" s="86">
        <v>43558</v>
      </c>
      <c r="D624" s="36" t="s">
        <v>703</v>
      </c>
      <c r="E624" s="37" t="s">
        <v>696</v>
      </c>
      <c r="F624" s="38">
        <v>50000</v>
      </c>
      <c r="G624" s="37" t="s">
        <v>23</v>
      </c>
      <c r="H624" s="37" t="s">
        <v>24</v>
      </c>
      <c r="I624" s="39" t="s">
        <v>26</v>
      </c>
    </row>
    <row r="625" spans="1:10" x14ac:dyDescent="0.25">
      <c r="A625" s="89">
        <v>621</v>
      </c>
      <c r="B625" s="99">
        <v>621</v>
      </c>
      <c r="C625" s="86">
        <v>43588</v>
      </c>
      <c r="D625" s="36" t="s">
        <v>704</v>
      </c>
      <c r="E625" s="37" t="s">
        <v>696</v>
      </c>
      <c r="F625" s="38">
        <v>50000</v>
      </c>
      <c r="G625" s="37" t="s">
        <v>23</v>
      </c>
      <c r="H625" s="37" t="s">
        <v>24</v>
      </c>
      <c r="I625" s="39" t="s">
        <v>26</v>
      </c>
    </row>
    <row r="626" spans="1:10" x14ac:dyDescent="0.25">
      <c r="A626" s="89">
        <v>622</v>
      </c>
      <c r="B626" s="99">
        <v>622</v>
      </c>
      <c r="C626" s="86">
        <v>43799</v>
      </c>
      <c r="D626" s="36" t="s">
        <v>705</v>
      </c>
      <c r="E626" s="37" t="s">
        <v>696</v>
      </c>
      <c r="F626" s="38">
        <v>100000</v>
      </c>
      <c r="G626" s="37" t="s">
        <v>23</v>
      </c>
      <c r="H626" s="37" t="s">
        <v>24</v>
      </c>
      <c r="I626" s="39" t="s">
        <v>26</v>
      </c>
    </row>
    <row r="627" spans="1:10" x14ac:dyDescent="0.25">
      <c r="A627" s="89">
        <v>623</v>
      </c>
      <c r="B627" s="99">
        <v>623</v>
      </c>
      <c r="C627" s="86">
        <v>43738</v>
      </c>
      <c r="D627" s="36" t="s">
        <v>706</v>
      </c>
      <c r="E627" s="37" t="s">
        <v>696</v>
      </c>
      <c r="F627" s="38">
        <v>50000</v>
      </c>
      <c r="G627" s="37" t="s">
        <v>23</v>
      </c>
      <c r="H627" s="37" t="s">
        <v>24</v>
      </c>
      <c r="I627" s="39" t="s">
        <v>26</v>
      </c>
    </row>
    <row r="628" spans="1:10" x14ac:dyDescent="0.25">
      <c r="A628" s="89">
        <v>624</v>
      </c>
      <c r="B628" s="99">
        <v>624</v>
      </c>
      <c r="C628" s="86">
        <v>43708</v>
      </c>
      <c r="D628" s="36" t="s">
        <v>707</v>
      </c>
      <c r="E628" s="37" t="s">
        <v>696</v>
      </c>
      <c r="F628" s="38">
        <v>50000</v>
      </c>
      <c r="G628" s="37" t="s">
        <v>23</v>
      </c>
      <c r="H628" s="37" t="s">
        <v>24</v>
      </c>
      <c r="I628" s="39" t="s">
        <v>26</v>
      </c>
    </row>
    <row r="629" spans="1:10" x14ac:dyDescent="0.25">
      <c r="A629" s="89">
        <v>625</v>
      </c>
      <c r="B629" s="99">
        <v>625</v>
      </c>
      <c r="C629" s="86">
        <v>43648</v>
      </c>
      <c r="D629" s="36" t="s">
        <v>708</v>
      </c>
      <c r="E629" s="37" t="s">
        <v>696</v>
      </c>
      <c r="F629" s="38">
        <v>50000</v>
      </c>
      <c r="G629" s="37" t="s">
        <v>23</v>
      </c>
      <c r="H629" s="37" t="s">
        <v>24</v>
      </c>
      <c r="I629" s="39" t="s">
        <v>26</v>
      </c>
    </row>
    <row r="630" spans="1:10" x14ac:dyDescent="0.25">
      <c r="A630" s="89">
        <v>626</v>
      </c>
      <c r="B630" s="99">
        <v>626</v>
      </c>
      <c r="C630" s="86">
        <v>43684</v>
      </c>
      <c r="D630" s="36" t="s">
        <v>708</v>
      </c>
      <c r="E630" s="37" t="s">
        <v>696</v>
      </c>
      <c r="F630" s="38">
        <v>59000</v>
      </c>
      <c r="G630" s="37" t="s">
        <v>23</v>
      </c>
      <c r="H630" s="37" t="s">
        <v>24</v>
      </c>
      <c r="I630" s="39" t="s">
        <v>26</v>
      </c>
    </row>
    <row r="631" spans="1:10" x14ac:dyDescent="0.25">
      <c r="A631" s="89">
        <v>627</v>
      </c>
      <c r="B631" s="99">
        <v>627</v>
      </c>
      <c r="C631" s="86">
        <v>43830</v>
      </c>
      <c r="D631" s="36" t="s">
        <v>709</v>
      </c>
      <c r="E631" s="37" t="s">
        <v>696</v>
      </c>
      <c r="F631" s="38">
        <v>50000</v>
      </c>
      <c r="G631" s="37" t="s">
        <v>23</v>
      </c>
      <c r="H631" s="37" t="s">
        <v>24</v>
      </c>
      <c r="I631" s="39" t="s">
        <v>26</v>
      </c>
    </row>
    <row r="632" spans="1:10" x14ac:dyDescent="0.25">
      <c r="A632" s="89">
        <v>628</v>
      </c>
      <c r="B632" s="99">
        <v>628</v>
      </c>
      <c r="C632" s="86">
        <v>43445</v>
      </c>
      <c r="D632" s="36" t="s">
        <v>710</v>
      </c>
      <c r="E632" s="37" t="s">
        <v>711</v>
      </c>
      <c r="F632" s="38">
        <v>50000</v>
      </c>
      <c r="G632" s="37" t="s">
        <v>23</v>
      </c>
      <c r="H632" s="37" t="s">
        <v>24</v>
      </c>
      <c r="I632" s="39" t="s">
        <v>26</v>
      </c>
    </row>
    <row r="633" spans="1:10" x14ac:dyDescent="0.25">
      <c r="A633" s="89">
        <v>629</v>
      </c>
      <c r="B633" s="99">
        <v>629</v>
      </c>
      <c r="C633" s="86">
        <v>43458</v>
      </c>
      <c r="D633" s="36" t="s">
        <v>712</v>
      </c>
      <c r="E633" s="37" t="s">
        <v>711</v>
      </c>
      <c r="F633" s="38">
        <v>25000</v>
      </c>
      <c r="G633" s="37" t="s">
        <v>23</v>
      </c>
      <c r="H633" s="37" t="s">
        <v>24</v>
      </c>
      <c r="I633" s="39" t="s">
        <v>26</v>
      </c>
    </row>
    <row r="634" spans="1:10" hidden="1" x14ac:dyDescent="0.25">
      <c r="A634" s="89">
        <v>630</v>
      </c>
      <c r="B634" s="99">
        <v>630</v>
      </c>
      <c r="C634" s="86">
        <v>44442</v>
      </c>
      <c r="D634" s="36"/>
      <c r="E634" s="37" t="s">
        <v>713</v>
      </c>
      <c r="F634" s="38">
        <v>15500</v>
      </c>
      <c r="G634" s="37" t="s">
        <v>9</v>
      </c>
      <c r="H634" s="37" t="s">
        <v>256</v>
      </c>
      <c r="I634" s="39" t="s">
        <v>15</v>
      </c>
      <c r="J634" t="s">
        <v>1857</v>
      </c>
    </row>
    <row r="635" spans="1:10" hidden="1" x14ac:dyDescent="0.25">
      <c r="A635" s="89">
        <v>631</v>
      </c>
      <c r="B635" s="99">
        <v>631</v>
      </c>
      <c r="C635" s="86">
        <v>44467</v>
      </c>
      <c r="D635" s="36"/>
      <c r="E635" s="37" t="s">
        <v>713</v>
      </c>
      <c r="F635" s="38">
        <v>3700</v>
      </c>
      <c r="G635" s="37" t="s">
        <v>9</v>
      </c>
      <c r="H635" s="37" t="s">
        <v>714</v>
      </c>
      <c r="I635" s="39" t="s">
        <v>15</v>
      </c>
      <c r="J635" t="s">
        <v>1857</v>
      </c>
    </row>
    <row r="636" spans="1:10" hidden="1" x14ac:dyDescent="0.25">
      <c r="A636" s="89">
        <v>632</v>
      </c>
      <c r="B636" s="99">
        <v>632</v>
      </c>
      <c r="C636" s="86">
        <v>44441</v>
      </c>
      <c r="D636" s="36"/>
      <c r="E636" s="37" t="s">
        <v>713</v>
      </c>
      <c r="F636" s="38">
        <v>9000</v>
      </c>
      <c r="G636" s="37" t="s">
        <v>9</v>
      </c>
      <c r="H636" s="37" t="s">
        <v>714</v>
      </c>
      <c r="I636" s="39" t="s">
        <v>15</v>
      </c>
      <c r="J636" t="s">
        <v>1857</v>
      </c>
    </row>
    <row r="637" spans="1:10" hidden="1" x14ac:dyDescent="0.25">
      <c r="A637" s="89">
        <v>633</v>
      </c>
      <c r="B637" s="99">
        <v>633</v>
      </c>
      <c r="C637" s="86">
        <v>44467</v>
      </c>
      <c r="D637" s="36"/>
      <c r="E637" s="37" t="s">
        <v>713</v>
      </c>
      <c r="F637" s="38">
        <v>9000</v>
      </c>
      <c r="G637" s="37" t="s">
        <v>9</v>
      </c>
      <c r="H637" s="37" t="s">
        <v>715</v>
      </c>
      <c r="I637" s="39" t="s">
        <v>15</v>
      </c>
      <c r="J637" t="s">
        <v>1857</v>
      </c>
    </row>
    <row r="638" spans="1:10" hidden="1" x14ac:dyDescent="0.25">
      <c r="A638" s="89">
        <v>634</v>
      </c>
      <c r="B638" s="99">
        <v>634</v>
      </c>
      <c r="C638" s="86">
        <v>44517</v>
      </c>
      <c r="D638" s="36"/>
      <c r="E638" s="37" t="s">
        <v>713</v>
      </c>
      <c r="F638" s="38">
        <v>10000</v>
      </c>
      <c r="G638" s="37" t="s">
        <v>9</v>
      </c>
      <c r="H638" s="37" t="s">
        <v>716</v>
      </c>
      <c r="I638" s="39" t="s">
        <v>15</v>
      </c>
      <c r="J638" t="s">
        <v>1857</v>
      </c>
    </row>
    <row r="639" spans="1:10" hidden="1" x14ac:dyDescent="0.25">
      <c r="A639" s="89">
        <v>635</v>
      </c>
      <c r="B639" s="99">
        <v>635</v>
      </c>
      <c r="C639" s="86">
        <v>44517</v>
      </c>
      <c r="D639" s="36"/>
      <c r="E639" s="37" t="s">
        <v>713</v>
      </c>
      <c r="F639" s="38">
        <v>23000</v>
      </c>
      <c r="G639" s="37" t="s">
        <v>9</v>
      </c>
      <c r="H639" s="37" t="s">
        <v>716</v>
      </c>
      <c r="I639" s="39" t="s">
        <v>15</v>
      </c>
      <c r="J639" t="s">
        <v>1857</v>
      </c>
    </row>
    <row r="640" spans="1:10" hidden="1" x14ac:dyDescent="0.25">
      <c r="A640" s="89">
        <v>636</v>
      </c>
      <c r="B640" s="99">
        <v>636</v>
      </c>
      <c r="C640" s="86">
        <v>44517</v>
      </c>
      <c r="D640" s="36"/>
      <c r="E640" s="37" t="s">
        <v>713</v>
      </c>
      <c r="F640" s="38">
        <v>4000</v>
      </c>
      <c r="G640" s="37" t="s">
        <v>9</v>
      </c>
      <c r="H640" s="37" t="s">
        <v>716</v>
      </c>
      <c r="I640" s="39" t="s">
        <v>15</v>
      </c>
      <c r="J640" t="s">
        <v>1857</v>
      </c>
    </row>
    <row r="641" spans="1:10" hidden="1" x14ac:dyDescent="0.25">
      <c r="A641" s="89">
        <v>637</v>
      </c>
      <c r="B641" s="99">
        <v>637</v>
      </c>
      <c r="C641" s="86">
        <v>44523</v>
      </c>
      <c r="D641" s="36"/>
      <c r="E641" s="37" t="s">
        <v>713</v>
      </c>
      <c r="F641" s="38">
        <v>9500</v>
      </c>
      <c r="G641" s="37" t="s">
        <v>9</v>
      </c>
      <c r="H641" s="37" t="s">
        <v>716</v>
      </c>
      <c r="I641" s="39" t="s">
        <v>15</v>
      </c>
      <c r="J641" t="s">
        <v>1857</v>
      </c>
    </row>
    <row r="642" spans="1:10" hidden="1" x14ac:dyDescent="0.25">
      <c r="A642" s="89">
        <v>638</v>
      </c>
      <c r="B642" s="99">
        <v>638</v>
      </c>
      <c r="C642" s="86">
        <v>44523</v>
      </c>
      <c r="D642" s="36"/>
      <c r="E642" s="37" t="s">
        <v>713</v>
      </c>
      <c r="F642" s="38">
        <v>9500</v>
      </c>
      <c r="G642" s="37" t="s">
        <v>9</v>
      </c>
      <c r="H642" s="37" t="s">
        <v>716</v>
      </c>
      <c r="I642" s="39" t="s">
        <v>15</v>
      </c>
      <c r="J642" t="s">
        <v>1857</v>
      </c>
    </row>
    <row r="643" spans="1:10" hidden="1" x14ac:dyDescent="0.25">
      <c r="A643" s="89">
        <v>639</v>
      </c>
      <c r="B643" s="99">
        <v>639</v>
      </c>
      <c r="C643" s="86">
        <v>44523</v>
      </c>
      <c r="D643" s="36"/>
      <c r="E643" s="37" t="s">
        <v>713</v>
      </c>
      <c r="F643" s="38">
        <v>3800</v>
      </c>
      <c r="G643" s="37" t="s">
        <v>9</v>
      </c>
      <c r="H643" s="37" t="s">
        <v>716</v>
      </c>
      <c r="I643" s="39" t="s">
        <v>15</v>
      </c>
      <c r="J643" t="s">
        <v>1857</v>
      </c>
    </row>
    <row r="644" spans="1:10" hidden="1" x14ac:dyDescent="0.25">
      <c r="A644" s="89">
        <v>640</v>
      </c>
      <c r="B644" s="99">
        <v>640</v>
      </c>
      <c r="C644" s="86">
        <v>44523</v>
      </c>
      <c r="D644" s="36"/>
      <c r="E644" s="37" t="s">
        <v>713</v>
      </c>
      <c r="F644" s="38">
        <v>8800</v>
      </c>
      <c r="G644" s="37" t="s">
        <v>9</v>
      </c>
      <c r="H644" s="37" t="s">
        <v>716</v>
      </c>
      <c r="I644" s="39" t="s">
        <v>15</v>
      </c>
      <c r="J644" t="s">
        <v>1857</v>
      </c>
    </row>
    <row r="645" spans="1:10" hidden="1" x14ac:dyDescent="0.25">
      <c r="A645" s="89">
        <v>641</v>
      </c>
      <c r="B645" s="99">
        <v>641</v>
      </c>
      <c r="C645" s="86">
        <v>44523</v>
      </c>
      <c r="D645" s="36"/>
      <c r="E645" s="37" t="s">
        <v>713</v>
      </c>
      <c r="F645" s="38">
        <v>7200</v>
      </c>
      <c r="G645" s="37" t="s">
        <v>9</v>
      </c>
      <c r="H645" s="37" t="s">
        <v>716</v>
      </c>
      <c r="I645" s="39" t="s">
        <v>15</v>
      </c>
      <c r="J645" t="s">
        <v>1857</v>
      </c>
    </row>
    <row r="646" spans="1:10" hidden="1" x14ac:dyDescent="0.25">
      <c r="A646" s="89">
        <v>642</v>
      </c>
      <c r="B646" s="99">
        <v>642</v>
      </c>
      <c r="C646" s="86">
        <v>44524</v>
      </c>
      <c r="D646" s="36"/>
      <c r="E646" s="37" t="s">
        <v>713</v>
      </c>
      <c r="F646" s="38">
        <v>8360</v>
      </c>
      <c r="G646" s="37" t="s">
        <v>9</v>
      </c>
      <c r="H646" s="37" t="s">
        <v>716</v>
      </c>
      <c r="I646" s="39" t="s">
        <v>15</v>
      </c>
      <c r="J646" t="s">
        <v>1857</v>
      </c>
    </row>
    <row r="647" spans="1:10" hidden="1" x14ac:dyDescent="0.25">
      <c r="A647" s="89">
        <v>643</v>
      </c>
      <c r="B647" s="99">
        <v>643</v>
      </c>
      <c r="C647" s="86">
        <v>44524</v>
      </c>
      <c r="D647" s="36"/>
      <c r="E647" s="37" t="s">
        <v>713</v>
      </c>
      <c r="F647" s="38">
        <v>8360</v>
      </c>
      <c r="G647" s="37" t="s">
        <v>9</v>
      </c>
      <c r="H647" s="37" t="s">
        <v>716</v>
      </c>
      <c r="I647" s="39" t="s">
        <v>15</v>
      </c>
      <c r="J647" t="s">
        <v>1857</v>
      </c>
    </row>
    <row r="648" spans="1:10" hidden="1" x14ac:dyDescent="0.25">
      <c r="A648" s="89">
        <v>644</v>
      </c>
      <c r="B648" s="99">
        <v>644</v>
      </c>
      <c r="C648" s="86">
        <v>44524</v>
      </c>
      <c r="D648" s="36"/>
      <c r="E648" s="37" t="s">
        <v>713</v>
      </c>
      <c r="F648" s="38">
        <v>9025</v>
      </c>
      <c r="G648" s="37" t="s">
        <v>9</v>
      </c>
      <c r="H648" s="37" t="s">
        <v>716</v>
      </c>
      <c r="I648" s="39" t="s">
        <v>15</v>
      </c>
      <c r="J648" t="s">
        <v>1857</v>
      </c>
    </row>
    <row r="649" spans="1:10" hidden="1" x14ac:dyDescent="0.25">
      <c r="A649" s="89">
        <v>645</v>
      </c>
      <c r="B649" s="99">
        <v>645</v>
      </c>
      <c r="C649" s="86">
        <v>44524</v>
      </c>
      <c r="D649" s="36"/>
      <c r="E649" s="37" t="s">
        <v>713</v>
      </c>
      <c r="F649" s="38">
        <v>9500</v>
      </c>
      <c r="G649" s="37" t="s">
        <v>9</v>
      </c>
      <c r="H649" s="37" t="s">
        <v>716</v>
      </c>
      <c r="I649" s="39" t="s">
        <v>15</v>
      </c>
      <c r="J649" t="s">
        <v>1857</v>
      </c>
    </row>
    <row r="650" spans="1:10" hidden="1" x14ac:dyDescent="0.25">
      <c r="A650" s="89">
        <v>646</v>
      </c>
      <c r="B650" s="99">
        <v>646</v>
      </c>
      <c r="C650" s="86">
        <v>44525</v>
      </c>
      <c r="D650" s="36"/>
      <c r="E650" s="37" t="s">
        <v>713</v>
      </c>
      <c r="F650" s="38">
        <v>32000</v>
      </c>
      <c r="G650" s="37" t="s">
        <v>9</v>
      </c>
      <c r="H650" s="37" t="s">
        <v>716</v>
      </c>
      <c r="I650" s="39" t="s">
        <v>15</v>
      </c>
      <c r="J650" t="s">
        <v>1857</v>
      </c>
    </row>
    <row r="651" spans="1:10" hidden="1" x14ac:dyDescent="0.25">
      <c r="A651" s="89">
        <v>647</v>
      </c>
      <c r="B651" s="99">
        <v>647</v>
      </c>
      <c r="C651" s="86">
        <v>44551</v>
      </c>
      <c r="D651" s="36"/>
      <c r="E651" s="37" t="s">
        <v>713</v>
      </c>
      <c r="F651" s="38">
        <v>32000</v>
      </c>
      <c r="G651" s="37" t="s">
        <v>9</v>
      </c>
      <c r="H651" s="37" t="s">
        <v>256</v>
      </c>
      <c r="I651" s="39" t="s">
        <v>15</v>
      </c>
      <c r="J651" t="s">
        <v>1857</v>
      </c>
    </row>
    <row r="652" spans="1:10" hidden="1" x14ac:dyDescent="0.25">
      <c r="A652" s="89">
        <v>648</v>
      </c>
      <c r="B652" s="99">
        <v>648</v>
      </c>
      <c r="C652" s="86">
        <v>44590</v>
      </c>
      <c r="D652" s="36"/>
      <c r="E652" s="37" t="s">
        <v>713</v>
      </c>
      <c r="F652" s="38">
        <v>8700</v>
      </c>
      <c r="G652" s="37" t="s">
        <v>9</v>
      </c>
      <c r="H652" s="37" t="s">
        <v>715</v>
      </c>
      <c r="I652" s="39" t="s">
        <v>15</v>
      </c>
      <c r="J652" t="s">
        <v>1857</v>
      </c>
    </row>
    <row r="653" spans="1:10" hidden="1" x14ac:dyDescent="0.25">
      <c r="A653" s="89">
        <v>649</v>
      </c>
      <c r="B653" s="99">
        <v>649</v>
      </c>
      <c r="C653" s="86">
        <v>44591</v>
      </c>
      <c r="D653" s="36"/>
      <c r="E653" s="37" t="s">
        <v>713</v>
      </c>
      <c r="F653" s="38">
        <v>3000</v>
      </c>
      <c r="G653" s="37" t="s">
        <v>9</v>
      </c>
      <c r="H653" s="37" t="s">
        <v>715</v>
      </c>
      <c r="I653" s="39" t="s">
        <v>15</v>
      </c>
      <c r="J653" t="s">
        <v>1857</v>
      </c>
    </row>
    <row r="654" spans="1:10" hidden="1" x14ac:dyDescent="0.25">
      <c r="A654" s="89">
        <v>650</v>
      </c>
      <c r="B654" s="99">
        <v>650</v>
      </c>
      <c r="C654" s="86">
        <v>44610</v>
      </c>
      <c r="D654" s="36"/>
      <c r="E654" s="37" t="s">
        <v>713</v>
      </c>
      <c r="F654" s="38">
        <v>16500</v>
      </c>
      <c r="G654" s="37" t="s">
        <v>9</v>
      </c>
      <c r="H654" s="37" t="s">
        <v>256</v>
      </c>
      <c r="I654" s="39" t="s">
        <v>15</v>
      </c>
      <c r="J654" t="s">
        <v>1857</v>
      </c>
    </row>
    <row r="655" spans="1:10" hidden="1" x14ac:dyDescent="0.25">
      <c r="A655" s="89">
        <v>651</v>
      </c>
      <c r="B655" s="99">
        <v>651</v>
      </c>
      <c r="C655" s="86">
        <v>44616</v>
      </c>
      <c r="D655" s="36"/>
      <c r="E655" s="37" t="s">
        <v>713</v>
      </c>
      <c r="F655" s="38">
        <v>8500</v>
      </c>
      <c r="G655" s="37" t="s">
        <v>9</v>
      </c>
      <c r="H655" s="37" t="s">
        <v>715</v>
      </c>
      <c r="I655" s="39" t="s">
        <v>15</v>
      </c>
      <c r="J655" t="s">
        <v>1857</v>
      </c>
    </row>
    <row r="656" spans="1:10" hidden="1" x14ac:dyDescent="0.25">
      <c r="A656" s="89">
        <v>652</v>
      </c>
      <c r="B656" s="99">
        <v>652</v>
      </c>
      <c r="C656" s="86">
        <v>44628</v>
      </c>
      <c r="D656" s="36"/>
      <c r="E656" s="37" t="s">
        <v>713</v>
      </c>
      <c r="F656" s="38">
        <v>16500</v>
      </c>
      <c r="G656" s="37" t="s">
        <v>9</v>
      </c>
      <c r="H656" s="37" t="s">
        <v>256</v>
      </c>
      <c r="I656" s="39" t="s">
        <v>15</v>
      </c>
      <c r="J656" t="s">
        <v>1857</v>
      </c>
    </row>
    <row r="657" spans="1:10" hidden="1" x14ac:dyDescent="0.25">
      <c r="A657" s="89">
        <v>653</v>
      </c>
      <c r="B657" s="99">
        <v>653</v>
      </c>
      <c r="C657" s="86">
        <v>44627</v>
      </c>
      <c r="D657" s="36"/>
      <c r="E657" s="37" t="s">
        <v>713</v>
      </c>
      <c r="F657" s="38">
        <v>8400</v>
      </c>
      <c r="G657" s="37" t="s">
        <v>9</v>
      </c>
      <c r="H657" s="37" t="s">
        <v>717</v>
      </c>
      <c r="I657" s="39" t="s">
        <v>15</v>
      </c>
      <c r="J657" t="s">
        <v>1857</v>
      </c>
    </row>
    <row r="658" spans="1:10" hidden="1" x14ac:dyDescent="0.25">
      <c r="A658" s="89">
        <v>654</v>
      </c>
      <c r="B658" s="99">
        <v>654</v>
      </c>
      <c r="C658" s="86">
        <v>44627</v>
      </c>
      <c r="D658" s="36"/>
      <c r="E658" s="37" t="s">
        <v>713</v>
      </c>
      <c r="F658" s="38">
        <v>9000</v>
      </c>
      <c r="G658" s="37" t="s">
        <v>9</v>
      </c>
      <c r="H658" s="37" t="s">
        <v>718</v>
      </c>
      <c r="I658" s="39" t="s">
        <v>15</v>
      </c>
      <c r="J658" t="s">
        <v>1857</v>
      </c>
    </row>
    <row r="659" spans="1:10" hidden="1" x14ac:dyDescent="0.25">
      <c r="A659" s="89">
        <v>655</v>
      </c>
      <c r="B659" s="99">
        <v>655</v>
      </c>
      <c r="C659" s="86">
        <v>44633</v>
      </c>
      <c r="D659" s="36"/>
      <c r="E659" s="37" t="s">
        <v>713</v>
      </c>
      <c r="F659" s="38">
        <v>3000</v>
      </c>
      <c r="G659" s="37" t="s">
        <v>9</v>
      </c>
      <c r="H659" s="37" t="s">
        <v>719</v>
      </c>
      <c r="I659" s="39" t="s">
        <v>15</v>
      </c>
      <c r="J659" t="s">
        <v>1857</v>
      </c>
    </row>
    <row r="660" spans="1:10" hidden="1" x14ac:dyDescent="0.25">
      <c r="A660" s="89">
        <v>656</v>
      </c>
      <c r="B660" s="99">
        <v>656</v>
      </c>
      <c r="C660" s="86">
        <v>44351</v>
      </c>
      <c r="D660" s="36" t="s">
        <v>720</v>
      </c>
      <c r="E660" s="37" t="s">
        <v>721</v>
      </c>
      <c r="F660" s="38">
        <v>680000</v>
      </c>
      <c r="G660" s="37" t="s">
        <v>9</v>
      </c>
      <c r="H660" s="37" t="s">
        <v>722</v>
      </c>
      <c r="I660" s="39" t="s">
        <v>289</v>
      </c>
    </row>
    <row r="661" spans="1:10" hidden="1" x14ac:dyDescent="0.25">
      <c r="A661" s="89">
        <v>657</v>
      </c>
      <c r="B661" s="99">
        <v>657</v>
      </c>
      <c r="C661" s="86">
        <v>44357</v>
      </c>
      <c r="D661" s="36" t="s">
        <v>723</v>
      </c>
      <c r="E661" s="37" t="s">
        <v>721</v>
      </c>
      <c r="F661" s="38">
        <v>120000</v>
      </c>
      <c r="G661" s="37" t="s">
        <v>9</v>
      </c>
      <c r="H661" s="37" t="s">
        <v>63</v>
      </c>
      <c r="I661" s="39" t="s">
        <v>289</v>
      </c>
    </row>
    <row r="662" spans="1:10" hidden="1" x14ac:dyDescent="0.25">
      <c r="A662" s="89">
        <v>658</v>
      </c>
      <c r="B662" s="99">
        <v>658</v>
      </c>
      <c r="C662" s="86">
        <v>44136</v>
      </c>
      <c r="D662" s="36" t="s">
        <v>724</v>
      </c>
      <c r="E662" s="37" t="s">
        <v>725</v>
      </c>
      <c r="F662" s="38">
        <v>10319</v>
      </c>
      <c r="G662" s="37" t="s">
        <v>9</v>
      </c>
      <c r="H662" s="37" t="s">
        <v>502</v>
      </c>
      <c r="I662" s="39" t="s">
        <v>726</v>
      </c>
    </row>
    <row r="663" spans="1:10" x14ac:dyDescent="0.25">
      <c r="A663" s="89">
        <v>659</v>
      </c>
      <c r="B663" s="99">
        <v>659</v>
      </c>
      <c r="C663" s="86">
        <v>43421</v>
      </c>
      <c r="D663" s="36" t="s">
        <v>727</v>
      </c>
      <c r="E663" s="37" t="s">
        <v>711</v>
      </c>
      <c r="F663" s="38">
        <v>45000</v>
      </c>
      <c r="G663" s="37" t="s">
        <v>23</v>
      </c>
      <c r="H663" s="37" t="s">
        <v>24</v>
      </c>
      <c r="I663" s="39" t="s">
        <v>26</v>
      </c>
    </row>
    <row r="664" spans="1:10" hidden="1" x14ac:dyDescent="0.25">
      <c r="A664" s="89">
        <v>660</v>
      </c>
      <c r="B664" s="99">
        <v>660</v>
      </c>
      <c r="C664" s="86">
        <v>43314</v>
      </c>
      <c r="D664" s="36" t="s">
        <v>728</v>
      </c>
      <c r="E664" s="37" t="s">
        <v>729</v>
      </c>
      <c r="F664" s="38">
        <v>990</v>
      </c>
      <c r="G664" s="37" t="s">
        <v>9</v>
      </c>
      <c r="H664" s="37" t="s">
        <v>730</v>
      </c>
      <c r="I664" s="39" t="s">
        <v>15</v>
      </c>
    </row>
    <row r="665" spans="1:10" hidden="1" x14ac:dyDescent="0.25">
      <c r="A665" s="89">
        <v>661</v>
      </c>
      <c r="B665" s="99">
        <v>661</v>
      </c>
      <c r="C665" s="86">
        <v>43312</v>
      </c>
      <c r="D665" s="36" t="s">
        <v>731</v>
      </c>
      <c r="E665" s="37" t="s">
        <v>729</v>
      </c>
      <c r="F665" s="38">
        <v>619.99999999999989</v>
      </c>
      <c r="G665" s="37" t="s">
        <v>9</v>
      </c>
      <c r="H665" s="37" t="s">
        <v>730</v>
      </c>
      <c r="I665" s="39" t="s">
        <v>15</v>
      </c>
    </row>
    <row r="666" spans="1:10" hidden="1" x14ac:dyDescent="0.25">
      <c r="A666" s="89">
        <v>662</v>
      </c>
      <c r="B666" s="99">
        <v>662</v>
      </c>
      <c r="C666" s="86">
        <v>43312</v>
      </c>
      <c r="D666" s="36" t="s">
        <v>732</v>
      </c>
      <c r="E666" s="37" t="s">
        <v>729</v>
      </c>
      <c r="F666" s="38">
        <v>1960</v>
      </c>
      <c r="G666" s="37" t="s">
        <v>9</v>
      </c>
      <c r="H666" s="37" t="s">
        <v>730</v>
      </c>
      <c r="I666" s="39" t="s">
        <v>15</v>
      </c>
    </row>
    <row r="667" spans="1:10" hidden="1" x14ac:dyDescent="0.25">
      <c r="A667" s="89">
        <v>663</v>
      </c>
      <c r="B667" s="99">
        <v>663</v>
      </c>
      <c r="C667" s="86">
        <v>43300</v>
      </c>
      <c r="D667" s="36" t="s">
        <v>733</v>
      </c>
      <c r="E667" s="37" t="s">
        <v>729</v>
      </c>
      <c r="F667" s="38">
        <v>12794</v>
      </c>
      <c r="G667" s="37" t="s">
        <v>9</v>
      </c>
      <c r="H667" s="37" t="s">
        <v>730</v>
      </c>
      <c r="I667" s="39" t="s">
        <v>15</v>
      </c>
    </row>
    <row r="668" spans="1:10" hidden="1" x14ac:dyDescent="0.25">
      <c r="A668" s="89">
        <v>664</v>
      </c>
      <c r="B668" s="99">
        <v>664</v>
      </c>
      <c r="C668" s="86">
        <v>43300</v>
      </c>
      <c r="D668" s="36" t="s">
        <v>734</v>
      </c>
      <c r="E668" s="37" t="s">
        <v>729</v>
      </c>
      <c r="F668" s="38">
        <v>16839</v>
      </c>
      <c r="G668" s="37" t="s">
        <v>9</v>
      </c>
      <c r="H668" s="37" t="s">
        <v>730</v>
      </c>
      <c r="I668" s="39" t="s">
        <v>15</v>
      </c>
    </row>
    <row r="669" spans="1:10" x14ac:dyDescent="0.25">
      <c r="A669" s="89">
        <v>665</v>
      </c>
      <c r="B669" s="99">
        <v>665</v>
      </c>
      <c r="C669" s="86">
        <v>44092</v>
      </c>
      <c r="D669" s="36" t="s">
        <v>735</v>
      </c>
      <c r="E669" s="37" t="s">
        <v>736</v>
      </c>
      <c r="F669" s="38">
        <v>100000</v>
      </c>
      <c r="G669" s="37" t="s">
        <v>23</v>
      </c>
      <c r="H669" s="37" t="s">
        <v>24</v>
      </c>
      <c r="I669" s="39" t="s">
        <v>26</v>
      </c>
    </row>
    <row r="670" spans="1:10" x14ac:dyDescent="0.25">
      <c r="A670" s="89">
        <v>666</v>
      </c>
      <c r="B670" s="99">
        <v>666</v>
      </c>
      <c r="C670" s="86">
        <v>44135</v>
      </c>
      <c r="D670" s="36" t="s">
        <v>737</v>
      </c>
      <c r="E670" s="37" t="s">
        <v>736</v>
      </c>
      <c r="F670" s="38">
        <v>25000</v>
      </c>
      <c r="G670" s="37" t="s">
        <v>23</v>
      </c>
      <c r="H670" s="37" t="s">
        <v>24</v>
      </c>
      <c r="I670" s="39" t="s">
        <v>26</v>
      </c>
    </row>
    <row r="671" spans="1:10" x14ac:dyDescent="0.25">
      <c r="A671" s="89">
        <v>667</v>
      </c>
      <c r="B671" s="99">
        <v>667</v>
      </c>
      <c r="C671" s="86">
        <v>44168</v>
      </c>
      <c r="D671" s="36" t="s">
        <v>738</v>
      </c>
      <c r="E671" s="37" t="s">
        <v>736</v>
      </c>
      <c r="F671" s="38">
        <v>25000</v>
      </c>
      <c r="G671" s="37" t="s">
        <v>23</v>
      </c>
      <c r="H671" s="37" t="s">
        <v>24</v>
      </c>
      <c r="I671" s="39" t="s">
        <v>26</v>
      </c>
    </row>
    <row r="672" spans="1:10" x14ac:dyDescent="0.25">
      <c r="A672" s="89">
        <v>668</v>
      </c>
      <c r="B672" s="99">
        <v>668</v>
      </c>
      <c r="C672" s="86">
        <v>44382</v>
      </c>
      <c r="D672" s="36" t="s">
        <v>739</v>
      </c>
      <c r="E672" s="37" t="s">
        <v>736</v>
      </c>
      <c r="F672" s="38">
        <v>25000</v>
      </c>
      <c r="G672" s="37" t="s">
        <v>23</v>
      </c>
      <c r="H672" s="37" t="s">
        <v>24</v>
      </c>
      <c r="I672" s="39" t="s">
        <v>26</v>
      </c>
    </row>
    <row r="673" spans="1:9" x14ac:dyDescent="0.25">
      <c r="A673" s="89">
        <v>669</v>
      </c>
      <c r="B673" s="99">
        <v>669</v>
      </c>
      <c r="C673" s="86">
        <v>44286</v>
      </c>
      <c r="D673" s="36" t="s">
        <v>740</v>
      </c>
      <c r="E673" s="37" t="s">
        <v>736</v>
      </c>
      <c r="F673" s="38">
        <v>100000</v>
      </c>
      <c r="G673" s="37" t="s">
        <v>23</v>
      </c>
      <c r="H673" s="37" t="s">
        <v>24</v>
      </c>
      <c r="I673" s="39" t="s">
        <v>26</v>
      </c>
    </row>
    <row r="674" spans="1:9" hidden="1" x14ac:dyDescent="0.25">
      <c r="A674" s="89">
        <v>670</v>
      </c>
      <c r="B674" s="99">
        <v>670</v>
      </c>
      <c r="C674" s="86">
        <v>43351</v>
      </c>
      <c r="D674" s="36" t="s">
        <v>741</v>
      </c>
      <c r="E674" s="37" t="s">
        <v>742</v>
      </c>
      <c r="F674" s="38">
        <v>379804</v>
      </c>
      <c r="G674" s="37" t="s">
        <v>9</v>
      </c>
      <c r="H674" s="37" t="s">
        <v>743</v>
      </c>
      <c r="I674" s="39" t="s">
        <v>15</v>
      </c>
    </row>
    <row r="675" spans="1:9" x14ac:dyDescent="0.25">
      <c r="A675" s="89">
        <v>671</v>
      </c>
      <c r="B675" s="99">
        <v>671</v>
      </c>
      <c r="C675" s="86">
        <v>43353</v>
      </c>
      <c r="D675" s="36" t="s">
        <v>744</v>
      </c>
      <c r="E675" s="37" t="s">
        <v>742</v>
      </c>
      <c r="F675" s="38">
        <f>386954+50000</f>
        <v>436954</v>
      </c>
      <c r="G675" s="37" t="s">
        <v>23</v>
      </c>
      <c r="H675" s="37" t="s">
        <v>745</v>
      </c>
      <c r="I675" s="39" t="s">
        <v>15</v>
      </c>
    </row>
    <row r="676" spans="1:9" hidden="1" x14ac:dyDescent="0.25">
      <c r="A676" s="89">
        <v>672</v>
      </c>
      <c r="B676" s="99">
        <v>672</v>
      </c>
      <c r="C676" s="86">
        <v>43382</v>
      </c>
      <c r="D676" s="36" t="s">
        <v>746</v>
      </c>
      <c r="E676" s="37" t="s">
        <v>742</v>
      </c>
      <c r="F676" s="38">
        <f>156000+33000</f>
        <v>189000</v>
      </c>
      <c r="G676" s="37" t="s">
        <v>9</v>
      </c>
      <c r="H676" s="37" t="s">
        <v>747</v>
      </c>
      <c r="I676" s="39" t="s">
        <v>15</v>
      </c>
    </row>
    <row r="677" spans="1:9" hidden="1" x14ac:dyDescent="0.25">
      <c r="A677" s="89">
        <v>673</v>
      </c>
      <c r="B677" s="99">
        <v>673</v>
      </c>
      <c r="C677" s="86">
        <v>43304</v>
      </c>
      <c r="D677" s="36" t="s">
        <v>748</v>
      </c>
      <c r="E677" s="37" t="s">
        <v>749</v>
      </c>
      <c r="F677" s="38">
        <v>58174</v>
      </c>
      <c r="G677" s="37" t="s">
        <v>9</v>
      </c>
      <c r="H677" s="37" t="s">
        <v>750</v>
      </c>
      <c r="I677" s="39" t="s">
        <v>15</v>
      </c>
    </row>
    <row r="678" spans="1:9" hidden="1" x14ac:dyDescent="0.25">
      <c r="A678" s="89">
        <v>674</v>
      </c>
      <c r="B678" s="99">
        <v>674</v>
      </c>
      <c r="C678" s="86">
        <v>44442</v>
      </c>
      <c r="D678" s="36" t="s">
        <v>751</v>
      </c>
      <c r="E678" s="37" t="s">
        <v>752</v>
      </c>
      <c r="F678" s="38">
        <f>84648+1500</f>
        <v>86148</v>
      </c>
      <c r="G678" s="37" t="s">
        <v>9</v>
      </c>
      <c r="H678" s="37" t="s">
        <v>753</v>
      </c>
      <c r="I678" s="39" t="s">
        <v>15</v>
      </c>
    </row>
    <row r="679" spans="1:9" hidden="1" x14ac:dyDescent="0.25">
      <c r="A679" s="89">
        <v>675</v>
      </c>
      <c r="B679" s="99">
        <v>675</v>
      </c>
      <c r="C679" s="86">
        <v>44559</v>
      </c>
      <c r="D679" s="36" t="s">
        <v>754</v>
      </c>
      <c r="E679" s="37" t="s">
        <v>752</v>
      </c>
      <c r="F679" s="38">
        <v>22375.5</v>
      </c>
      <c r="G679" s="37" t="s">
        <v>9</v>
      </c>
      <c r="H679" s="37" t="s">
        <v>192</v>
      </c>
      <c r="I679" s="39" t="s">
        <v>15</v>
      </c>
    </row>
    <row r="680" spans="1:9" x14ac:dyDescent="0.25">
      <c r="A680" s="89">
        <v>676</v>
      </c>
      <c r="B680" s="99">
        <v>676</v>
      </c>
      <c r="C680" s="86">
        <v>44036</v>
      </c>
      <c r="D680" s="36" t="s">
        <v>755</v>
      </c>
      <c r="E680" s="37" t="s">
        <v>756</v>
      </c>
      <c r="F680" s="38">
        <v>250000</v>
      </c>
      <c r="G680" s="37" t="s">
        <v>23</v>
      </c>
      <c r="H680" s="37" t="s">
        <v>24</v>
      </c>
      <c r="I680" s="39" t="s">
        <v>456</v>
      </c>
    </row>
    <row r="681" spans="1:9" x14ac:dyDescent="0.25">
      <c r="A681" s="89">
        <v>677</v>
      </c>
      <c r="B681" s="99">
        <v>677</v>
      </c>
      <c r="C681" s="86">
        <v>44180</v>
      </c>
      <c r="D681" s="36" t="s">
        <v>757</v>
      </c>
      <c r="E681" s="37" t="s">
        <v>756</v>
      </c>
      <c r="F681" s="38">
        <v>770000</v>
      </c>
      <c r="G681" s="37" t="s">
        <v>23</v>
      </c>
      <c r="H681" s="37" t="s">
        <v>24</v>
      </c>
      <c r="I681" s="39" t="s">
        <v>456</v>
      </c>
    </row>
    <row r="682" spans="1:9" x14ac:dyDescent="0.25">
      <c r="A682" s="89">
        <v>678</v>
      </c>
      <c r="B682" s="99">
        <v>678</v>
      </c>
      <c r="C682" s="86">
        <v>44281</v>
      </c>
      <c r="D682" s="36" t="s">
        <v>758</v>
      </c>
      <c r="E682" s="37" t="s">
        <v>756</v>
      </c>
      <c r="F682" s="38">
        <v>202000</v>
      </c>
      <c r="G682" s="37" t="s">
        <v>23</v>
      </c>
      <c r="H682" s="37" t="s">
        <v>24</v>
      </c>
      <c r="I682" s="39" t="s">
        <v>456</v>
      </c>
    </row>
    <row r="683" spans="1:9" x14ac:dyDescent="0.25">
      <c r="A683" s="89">
        <v>679</v>
      </c>
      <c r="B683" s="99">
        <v>679</v>
      </c>
      <c r="C683" s="86">
        <v>44476</v>
      </c>
      <c r="D683" s="36" t="s">
        <v>759</v>
      </c>
      <c r="E683" s="37" t="s">
        <v>756</v>
      </c>
      <c r="F683" s="38">
        <v>192000</v>
      </c>
      <c r="G683" s="37" t="s">
        <v>23</v>
      </c>
      <c r="H683" s="37" t="s">
        <v>24</v>
      </c>
      <c r="I683" s="39" t="s">
        <v>456</v>
      </c>
    </row>
    <row r="684" spans="1:9" x14ac:dyDescent="0.25">
      <c r="A684" s="89">
        <v>680</v>
      </c>
      <c r="B684" s="99">
        <v>680</v>
      </c>
      <c r="C684" s="86">
        <v>44473</v>
      </c>
      <c r="D684" s="36" t="s">
        <v>760</v>
      </c>
      <c r="E684" s="37" t="s">
        <v>756</v>
      </c>
      <c r="F684" s="38">
        <v>75000</v>
      </c>
      <c r="G684" s="37" t="s">
        <v>23</v>
      </c>
      <c r="H684" s="37" t="s">
        <v>24</v>
      </c>
      <c r="I684" s="39" t="s">
        <v>456</v>
      </c>
    </row>
    <row r="685" spans="1:9" x14ac:dyDescent="0.25">
      <c r="A685" s="89">
        <v>681</v>
      </c>
      <c r="B685" s="99">
        <v>681</v>
      </c>
      <c r="C685" s="86">
        <v>44473</v>
      </c>
      <c r="D685" s="36" t="s">
        <v>761</v>
      </c>
      <c r="E685" s="37" t="s">
        <v>756</v>
      </c>
      <c r="F685" s="38">
        <v>75000</v>
      </c>
      <c r="G685" s="37" t="s">
        <v>23</v>
      </c>
      <c r="H685" s="37" t="s">
        <v>24</v>
      </c>
      <c r="I685" s="39" t="s">
        <v>456</v>
      </c>
    </row>
    <row r="686" spans="1:9" x14ac:dyDescent="0.25">
      <c r="A686" s="89">
        <v>682</v>
      </c>
      <c r="B686" s="99">
        <v>682</v>
      </c>
      <c r="C686" s="86">
        <v>44531</v>
      </c>
      <c r="D686" s="36" t="s">
        <v>762</v>
      </c>
      <c r="E686" s="37" t="s">
        <v>756</v>
      </c>
      <c r="F686" s="38">
        <v>240000</v>
      </c>
      <c r="G686" s="37" t="s">
        <v>23</v>
      </c>
      <c r="H686" s="37" t="s">
        <v>24</v>
      </c>
      <c r="I686" s="39" t="s">
        <v>456</v>
      </c>
    </row>
    <row r="687" spans="1:9" hidden="1" x14ac:dyDescent="0.25">
      <c r="A687" s="89">
        <v>683</v>
      </c>
      <c r="B687" s="99">
        <v>683</v>
      </c>
      <c r="C687" s="86">
        <v>42978</v>
      </c>
      <c r="D687" s="36" t="s">
        <v>763</v>
      </c>
      <c r="E687" s="37" t="s">
        <v>764</v>
      </c>
      <c r="F687" s="38">
        <v>53100</v>
      </c>
      <c r="G687" s="37" t="s">
        <v>9</v>
      </c>
      <c r="H687" s="37" t="s">
        <v>765</v>
      </c>
      <c r="I687" s="39" t="s">
        <v>15</v>
      </c>
    </row>
    <row r="688" spans="1:9" x14ac:dyDescent="0.25">
      <c r="A688" s="89">
        <v>684</v>
      </c>
      <c r="B688" s="99">
        <v>684</v>
      </c>
      <c r="C688" s="86">
        <v>43802</v>
      </c>
      <c r="D688" s="36" t="s">
        <v>766</v>
      </c>
      <c r="E688" s="37" t="s">
        <v>764</v>
      </c>
      <c r="F688" s="38">
        <v>38940</v>
      </c>
      <c r="G688" s="37" t="s">
        <v>23</v>
      </c>
      <c r="H688" s="37" t="s">
        <v>24</v>
      </c>
      <c r="I688" s="39" t="s">
        <v>456</v>
      </c>
    </row>
    <row r="689" spans="1:9" hidden="1" x14ac:dyDescent="0.25">
      <c r="A689" s="89">
        <v>685</v>
      </c>
      <c r="B689" s="99">
        <v>685</v>
      </c>
      <c r="C689" s="86">
        <v>43384</v>
      </c>
      <c r="D689" s="36" t="s">
        <v>767</v>
      </c>
      <c r="E689" s="37" t="s">
        <v>768</v>
      </c>
      <c r="F689" s="38">
        <v>300000</v>
      </c>
      <c r="G689" s="37" t="s">
        <v>769</v>
      </c>
      <c r="H689" s="37" t="s">
        <v>24</v>
      </c>
      <c r="I689" s="39" t="s">
        <v>1898</v>
      </c>
    </row>
    <row r="690" spans="1:9" hidden="1" x14ac:dyDescent="0.25">
      <c r="A690" s="89">
        <v>686</v>
      </c>
      <c r="B690" s="99">
        <v>686</v>
      </c>
      <c r="C690" s="86">
        <v>43402</v>
      </c>
      <c r="D690" s="36">
        <v>197</v>
      </c>
      <c r="E690" s="37" t="s">
        <v>771</v>
      </c>
      <c r="F690" s="38">
        <v>110000</v>
      </c>
      <c r="G690" s="37" t="s">
        <v>9</v>
      </c>
      <c r="H690" s="37" t="s">
        <v>772</v>
      </c>
      <c r="I690" s="39" t="s">
        <v>128</v>
      </c>
    </row>
    <row r="691" spans="1:9" hidden="1" x14ac:dyDescent="0.25">
      <c r="A691" s="89">
        <v>687</v>
      </c>
      <c r="B691" s="99">
        <v>687</v>
      </c>
      <c r="C691" s="86">
        <v>43504</v>
      </c>
      <c r="D691" s="36">
        <v>297</v>
      </c>
      <c r="E691" s="37" t="s">
        <v>771</v>
      </c>
      <c r="F691" s="38">
        <v>107500</v>
      </c>
      <c r="G691" s="37" t="s">
        <v>9</v>
      </c>
      <c r="H691" s="37" t="s">
        <v>773</v>
      </c>
      <c r="I691" s="39" t="s">
        <v>128</v>
      </c>
    </row>
    <row r="692" spans="1:9" hidden="1" x14ac:dyDescent="0.25">
      <c r="A692" s="89">
        <v>688</v>
      </c>
      <c r="B692" s="99">
        <v>688</v>
      </c>
      <c r="C692" s="86">
        <v>43677</v>
      </c>
      <c r="D692" s="36">
        <v>158</v>
      </c>
      <c r="E692" s="37" t="s">
        <v>774</v>
      </c>
      <c r="F692" s="38">
        <v>23056</v>
      </c>
      <c r="G692" s="37" t="s">
        <v>9</v>
      </c>
      <c r="H692" s="37" t="s">
        <v>775</v>
      </c>
      <c r="I692" s="39" t="s">
        <v>15</v>
      </c>
    </row>
    <row r="693" spans="1:9" hidden="1" x14ac:dyDescent="0.25">
      <c r="A693" s="89">
        <v>689</v>
      </c>
      <c r="B693" s="99">
        <v>689</v>
      </c>
      <c r="C693" s="86">
        <v>43696</v>
      </c>
      <c r="D693" s="36">
        <v>175</v>
      </c>
      <c r="E693" s="37" t="s">
        <v>774</v>
      </c>
      <c r="F693" s="38">
        <v>23056</v>
      </c>
      <c r="G693" s="37" t="s">
        <v>9</v>
      </c>
      <c r="H693" s="37" t="s">
        <v>775</v>
      </c>
      <c r="I693" s="39" t="s">
        <v>15</v>
      </c>
    </row>
    <row r="694" spans="1:9" x14ac:dyDescent="0.25">
      <c r="A694" s="89">
        <v>690</v>
      </c>
      <c r="B694" s="99">
        <v>690</v>
      </c>
      <c r="C694" s="86">
        <v>43774</v>
      </c>
      <c r="D694" s="36" t="s">
        <v>776</v>
      </c>
      <c r="E694" s="37" t="s">
        <v>777</v>
      </c>
      <c r="F694" s="38">
        <v>234000</v>
      </c>
      <c r="G694" s="37" t="s">
        <v>23</v>
      </c>
      <c r="H694" s="37" t="s">
        <v>24</v>
      </c>
      <c r="I694" s="39" t="s">
        <v>26</v>
      </c>
    </row>
    <row r="695" spans="1:9" hidden="1" x14ac:dyDescent="0.25">
      <c r="A695" s="89">
        <v>691</v>
      </c>
      <c r="B695" s="99">
        <v>691</v>
      </c>
      <c r="C695" s="86">
        <v>44393</v>
      </c>
      <c r="D695" s="36" t="s">
        <v>778</v>
      </c>
      <c r="E695" s="37" t="s">
        <v>779</v>
      </c>
      <c r="F695" s="38">
        <v>852575.54</v>
      </c>
      <c r="G695" s="37" t="s">
        <v>9</v>
      </c>
      <c r="H695" s="37" t="s">
        <v>780</v>
      </c>
      <c r="I695" s="39" t="s">
        <v>1898</v>
      </c>
    </row>
    <row r="696" spans="1:9" hidden="1" x14ac:dyDescent="0.25">
      <c r="A696" s="89">
        <v>692</v>
      </c>
      <c r="B696" s="99">
        <v>692</v>
      </c>
      <c r="C696" s="86">
        <v>44203</v>
      </c>
      <c r="D696" s="36">
        <v>8114</v>
      </c>
      <c r="E696" s="37" t="s">
        <v>514</v>
      </c>
      <c r="F696" s="38">
        <f>2203.1+0.34</f>
        <v>2203.44</v>
      </c>
      <c r="G696" s="37" t="s">
        <v>9</v>
      </c>
      <c r="H696" s="37" t="s">
        <v>63</v>
      </c>
      <c r="I696" s="39" t="s">
        <v>64</v>
      </c>
    </row>
    <row r="697" spans="1:9" hidden="1" x14ac:dyDescent="0.25">
      <c r="A697" s="89">
        <v>693</v>
      </c>
      <c r="B697" s="99">
        <v>693</v>
      </c>
      <c r="C697" s="86">
        <v>44256</v>
      </c>
      <c r="D697" s="36">
        <v>9846</v>
      </c>
      <c r="E697" s="37" t="s">
        <v>514</v>
      </c>
      <c r="F697" s="38">
        <v>20010</v>
      </c>
      <c r="G697" s="37" t="s">
        <v>9</v>
      </c>
      <c r="H697" s="37" t="s">
        <v>63</v>
      </c>
      <c r="I697" s="39" t="s">
        <v>64</v>
      </c>
    </row>
    <row r="698" spans="1:9" hidden="1" x14ac:dyDescent="0.25">
      <c r="A698" s="89">
        <v>694</v>
      </c>
      <c r="B698" s="99">
        <v>694</v>
      </c>
      <c r="C698" s="86">
        <v>44280</v>
      </c>
      <c r="D698" s="36">
        <v>10925</v>
      </c>
      <c r="E698" s="37" t="s">
        <v>514</v>
      </c>
      <c r="F698" s="38">
        <f>1228.81+0.01</f>
        <v>1228.82</v>
      </c>
      <c r="G698" s="37" t="s">
        <v>9</v>
      </c>
      <c r="H698" s="37" t="s">
        <v>782</v>
      </c>
      <c r="I698" s="39" t="s">
        <v>64</v>
      </c>
    </row>
    <row r="699" spans="1:9" hidden="1" x14ac:dyDescent="0.25">
      <c r="A699" s="89">
        <v>695</v>
      </c>
      <c r="B699" s="99">
        <v>695</v>
      </c>
      <c r="C699" s="86">
        <v>44280</v>
      </c>
      <c r="D699" s="36">
        <v>10924</v>
      </c>
      <c r="E699" s="37" t="s">
        <v>514</v>
      </c>
      <c r="F699" s="38">
        <v>4394</v>
      </c>
      <c r="G699" s="37" t="s">
        <v>9</v>
      </c>
      <c r="H699" s="37" t="s">
        <v>63</v>
      </c>
      <c r="I699" s="39" t="s">
        <v>64</v>
      </c>
    </row>
    <row r="700" spans="1:9" hidden="1" x14ac:dyDescent="0.25">
      <c r="A700" s="89">
        <v>696</v>
      </c>
      <c r="B700" s="99">
        <v>696</v>
      </c>
      <c r="C700" s="86">
        <v>44503</v>
      </c>
      <c r="D700" s="36">
        <v>3752</v>
      </c>
      <c r="E700" s="37" t="s">
        <v>514</v>
      </c>
      <c r="F700" s="38">
        <v>13862</v>
      </c>
      <c r="G700" s="37" t="s">
        <v>9</v>
      </c>
      <c r="H700" s="37" t="s">
        <v>63</v>
      </c>
      <c r="I700" s="39" t="s">
        <v>64</v>
      </c>
    </row>
    <row r="701" spans="1:9" hidden="1" x14ac:dyDescent="0.25">
      <c r="A701" s="89">
        <v>697</v>
      </c>
      <c r="B701" s="99">
        <v>697</v>
      </c>
      <c r="C701" s="86">
        <v>44494</v>
      </c>
      <c r="D701" s="36" t="s">
        <v>783</v>
      </c>
      <c r="E701" s="37" t="s">
        <v>514</v>
      </c>
      <c r="F701" s="38">
        <v>424160</v>
      </c>
      <c r="G701" s="37" t="s">
        <v>9</v>
      </c>
      <c r="H701" s="37" t="s">
        <v>63</v>
      </c>
      <c r="I701" s="39" t="s">
        <v>64</v>
      </c>
    </row>
    <row r="702" spans="1:9" hidden="1" x14ac:dyDescent="0.25">
      <c r="A702" s="89">
        <v>698</v>
      </c>
      <c r="B702" s="99">
        <v>698</v>
      </c>
      <c r="C702" s="86">
        <v>44490</v>
      </c>
      <c r="D702" s="36" t="s">
        <v>784</v>
      </c>
      <c r="E702" s="37" t="s">
        <v>514</v>
      </c>
      <c r="F702" s="38">
        <v>212622.8</v>
      </c>
      <c r="G702" s="37" t="s">
        <v>9</v>
      </c>
      <c r="H702" s="37" t="s">
        <v>63</v>
      </c>
      <c r="I702" s="39" t="s">
        <v>64</v>
      </c>
    </row>
    <row r="703" spans="1:9" hidden="1" x14ac:dyDescent="0.25">
      <c r="A703" s="89">
        <v>699</v>
      </c>
      <c r="B703" s="99">
        <v>699</v>
      </c>
      <c r="C703" s="86">
        <v>44413</v>
      </c>
      <c r="D703" s="36">
        <v>1818</v>
      </c>
      <c r="E703" s="37" t="s">
        <v>514</v>
      </c>
      <c r="F703" s="38">
        <f>7118.64-0.64</f>
        <v>7118</v>
      </c>
      <c r="G703" s="37" t="s">
        <v>9</v>
      </c>
      <c r="H703" s="37" t="s">
        <v>785</v>
      </c>
      <c r="I703" s="39" t="s">
        <v>64</v>
      </c>
    </row>
    <row r="704" spans="1:9" hidden="1" x14ac:dyDescent="0.25">
      <c r="A704" s="89">
        <v>700</v>
      </c>
      <c r="B704" s="99">
        <v>700</v>
      </c>
      <c r="C704" s="86">
        <v>44413</v>
      </c>
      <c r="D704" s="36">
        <v>1820</v>
      </c>
      <c r="E704" s="37" t="s">
        <v>514</v>
      </c>
      <c r="F704" s="38">
        <f>29698.09-0.09</f>
        <v>29698</v>
      </c>
      <c r="G704" s="37" t="s">
        <v>9</v>
      </c>
      <c r="H704" s="37" t="s">
        <v>63</v>
      </c>
      <c r="I704" s="39" t="s">
        <v>64</v>
      </c>
    </row>
    <row r="705" spans="1:9" hidden="1" x14ac:dyDescent="0.25">
      <c r="A705" s="89">
        <v>701</v>
      </c>
      <c r="B705" s="99">
        <v>701</v>
      </c>
      <c r="C705" s="86">
        <v>44425</v>
      </c>
      <c r="D705" s="36">
        <v>2033</v>
      </c>
      <c r="E705" s="37" t="s">
        <v>514</v>
      </c>
      <c r="F705" s="38">
        <f>571.42-0.42</f>
        <v>571</v>
      </c>
      <c r="G705" s="37" t="s">
        <v>9</v>
      </c>
      <c r="H705" s="37" t="s">
        <v>63</v>
      </c>
      <c r="I705" s="39" t="s">
        <v>64</v>
      </c>
    </row>
    <row r="706" spans="1:9" hidden="1" x14ac:dyDescent="0.25">
      <c r="A706" s="89">
        <v>702</v>
      </c>
      <c r="B706" s="99">
        <v>702</v>
      </c>
      <c r="C706" s="86">
        <v>44436</v>
      </c>
      <c r="D706" s="36">
        <v>2281</v>
      </c>
      <c r="E706" s="37" t="s">
        <v>514</v>
      </c>
      <c r="F706" s="38">
        <f>13135.59+0.41</f>
        <v>13136</v>
      </c>
      <c r="G706" s="37" t="s">
        <v>9</v>
      </c>
      <c r="H706" s="37" t="s">
        <v>786</v>
      </c>
      <c r="I706" s="39" t="s">
        <v>21</v>
      </c>
    </row>
    <row r="707" spans="1:9" hidden="1" x14ac:dyDescent="0.25">
      <c r="A707" s="89">
        <v>703</v>
      </c>
      <c r="B707" s="99">
        <v>703</v>
      </c>
      <c r="C707" s="86">
        <v>44457</v>
      </c>
      <c r="D707" s="36">
        <v>2732</v>
      </c>
      <c r="E707" s="37" t="s">
        <v>514</v>
      </c>
      <c r="F707" s="38">
        <f>3392.8-0.8</f>
        <v>3392</v>
      </c>
      <c r="G707" s="37" t="s">
        <v>9</v>
      </c>
      <c r="H707" s="37" t="s">
        <v>63</v>
      </c>
      <c r="I707" s="39" t="s">
        <v>64</v>
      </c>
    </row>
    <row r="708" spans="1:9" hidden="1" x14ac:dyDescent="0.25">
      <c r="A708" s="89">
        <v>704</v>
      </c>
      <c r="B708" s="99">
        <v>704</v>
      </c>
      <c r="C708" s="86">
        <v>44413</v>
      </c>
      <c r="D708" s="36">
        <v>1817</v>
      </c>
      <c r="E708" s="37" t="s">
        <v>514</v>
      </c>
      <c r="F708" s="38">
        <f>530.5-0.5</f>
        <v>530</v>
      </c>
      <c r="G708" s="37" t="s">
        <v>9</v>
      </c>
      <c r="H708" s="37" t="s">
        <v>63</v>
      </c>
      <c r="I708" s="39" t="s">
        <v>64</v>
      </c>
    </row>
    <row r="709" spans="1:9" hidden="1" x14ac:dyDescent="0.25">
      <c r="A709" s="89">
        <v>705</v>
      </c>
      <c r="B709" s="99">
        <v>705</v>
      </c>
      <c r="C709" s="86">
        <v>44462</v>
      </c>
      <c r="D709" s="36">
        <v>2843</v>
      </c>
      <c r="E709" s="37" t="s">
        <v>514</v>
      </c>
      <c r="F709" s="38">
        <f>1016.4-0.4</f>
        <v>1016</v>
      </c>
      <c r="G709" s="37" t="s">
        <v>9</v>
      </c>
      <c r="H709" s="37" t="s">
        <v>787</v>
      </c>
      <c r="I709" s="39" t="s">
        <v>15</v>
      </c>
    </row>
    <row r="710" spans="1:9" hidden="1" x14ac:dyDescent="0.25">
      <c r="A710" s="89">
        <v>706</v>
      </c>
      <c r="B710" s="99">
        <v>706</v>
      </c>
      <c r="C710" s="86">
        <v>44208</v>
      </c>
      <c r="D710" s="36" t="s">
        <v>276</v>
      </c>
      <c r="E710" s="37" t="s">
        <v>789</v>
      </c>
      <c r="F710" s="38">
        <v>50000</v>
      </c>
      <c r="G710" s="37" t="s">
        <v>9</v>
      </c>
      <c r="H710" s="37" t="s">
        <v>790</v>
      </c>
      <c r="I710" s="39" t="s">
        <v>15</v>
      </c>
    </row>
    <row r="711" spans="1:9" x14ac:dyDescent="0.25">
      <c r="A711" s="89">
        <v>707</v>
      </c>
      <c r="B711" s="99">
        <v>707</v>
      </c>
      <c r="C711" s="86">
        <v>43263</v>
      </c>
      <c r="D711" s="36" t="s">
        <v>791</v>
      </c>
      <c r="E711" s="37" t="s">
        <v>792</v>
      </c>
      <c r="F711" s="38">
        <f>29578.3</f>
        <v>29578.3</v>
      </c>
      <c r="G711" s="37" t="s">
        <v>23</v>
      </c>
      <c r="H711" s="37" t="s">
        <v>793</v>
      </c>
      <c r="I711" s="39" t="s">
        <v>15</v>
      </c>
    </row>
    <row r="712" spans="1:9" hidden="1" x14ac:dyDescent="0.25">
      <c r="A712" s="89">
        <v>708</v>
      </c>
      <c r="B712" s="99">
        <v>708</v>
      </c>
      <c r="C712" s="86">
        <v>43263</v>
      </c>
      <c r="D712" s="36" t="s">
        <v>794</v>
      </c>
      <c r="E712" s="37" t="s">
        <v>792</v>
      </c>
      <c r="F712" s="38">
        <f>12165.05</f>
        <v>12165.05</v>
      </c>
      <c r="G712" s="37" t="s">
        <v>9</v>
      </c>
      <c r="H712" s="37" t="s">
        <v>461</v>
      </c>
      <c r="I712" s="39" t="s">
        <v>308</v>
      </c>
    </row>
    <row r="713" spans="1:9" hidden="1" x14ac:dyDescent="0.25">
      <c r="A713" s="89">
        <v>709</v>
      </c>
      <c r="B713" s="99">
        <v>709</v>
      </c>
      <c r="C713" s="86">
        <v>43273</v>
      </c>
      <c r="D713" s="41" t="s">
        <v>795</v>
      </c>
      <c r="E713" s="37" t="s">
        <v>792</v>
      </c>
      <c r="F713" s="38">
        <v>9533.15</v>
      </c>
      <c r="G713" s="37" t="s">
        <v>9</v>
      </c>
      <c r="H713" s="37" t="s">
        <v>796</v>
      </c>
      <c r="I713" s="39" t="s">
        <v>308</v>
      </c>
    </row>
    <row r="714" spans="1:9" hidden="1" x14ac:dyDescent="0.25">
      <c r="A714" s="89">
        <v>710</v>
      </c>
      <c r="B714" s="99">
        <v>710</v>
      </c>
      <c r="C714" s="86">
        <v>43272</v>
      </c>
      <c r="D714" s="41" t="s">
        <v>797</v>
      </c>
      <c r="E714" s="37" t="s">
        <v>792</v>
      </c>
      <c r="F714" s="38">
        <v>17750.8</v>
      </c>
      <c r="G714" s="37" t="s">
        <v>9</v>
      </c>
      <c r="H714" s="37" t="s">
        <v>798</v>
      </c>
      <c r="I714" s="39" t="s">
        <v>15</v>
      </c>
    </row>
    <row r="715" spans="1:9" x14ac:dyDescent="0.25">
      <c r="A715" s="89">
        <v>711</v>
      </c>
      <c r="B715" s="99">
        <v>711</v>
      </c>
      <c r="C715" s="86">
        <v>43289</v>
      </c>
      <c r="D715" s="36" t="s">
        <v>799</v>
      </c>
      <c r="E715" s="37" t="s">
        <v>792</v>
      </c>
      <c r="F715" s="38">
        <v>7317.2</v>
      </c>
      <c r="G715" s="37" t="s">
        <v>23</v>
      </c>
      <c r="H715" s="37" t="s">
        <v>86</v>
      </c>
      <c r="I715" s="39" t="s">
        <v>49</v>
      </c>
    </row>
    <row r="716" spans="1:9" hidden="1" x14ac:dyDescent="0.25">
      <c r="A716" s="89">
        <v>712</v>
      </c>
      <c r="B716" s="99">
        <v>712</v>
      </c>
      <c r="C716" s="86">
        <v>43305</v>
      </c>
      <c r="D716" s="36" t="s">
        <v>800</v>
      </c>
      <c r="E716" s="37" t="s">
        <v>792</v>
      </c>
      <c r="F716" s="38">
        <v>5377.78</v>
      </c>
      <c r="G716" s="37" t="s">
        <v>9</v>
      </c>
      <c r="H716" s="37" t="s">
        <v>63</v>
      </c>
      <c r="I716" s="39" t="s">
        <v>64</v>
      </c>
    </row>
    <row r="717" spans="1:9" hidden="1" x14ac:dyDescent="0.25">
      <c r="A717" s="89">
        <v>713</v>
      </c>
      <c r="B717" s="99">
        <v>713</v>
      </c>
      <c r="C717" s="86">
        <v>43254</v>
      </c>
      <c r="D717" s="36">
        <v>271</v>
      </c>
      <c r="E717" s="37" t="s">
        <v>801</v>
      </c>
      <c r="F717" s="38">
        <v>41424</v>
      </c>
      <c r="G717" s="37" t="s">
        <v>9</v>
      </c>
      <c r="H717" s="37" t="s">
        <v>169</v>
      </c>
      <c r="I717" s="39" t="s">
        <v>726</v>
      </c>
    </row>
    <row r="718" spans="1:9" hidden="1" x14ac:dyDescent="0.25">
      <c r="A718" s="89">
        <v>714</v>
      </c>
      <c r="B718" s="99">
        <v>714</v>
      </c>
      <c r="C718" s="86">
        <v>43259</v>
      </c>
      <c r="D718" s="36">
        <v>284</v>
      </c>
      <c r="E718" s="37" t="s">
        <v>801</v>
      </c>
      <c r="F718" s="38">
        <v>14872.000000000002</v>
      </c>
      <c r="G718" s="37" t="s">
        <v>9</v>
      </c>
      <c r="H718" s="37" t="s">
        <v>802</v>
      </c>
      <c r="I718" s="39" t="s">
        <v>726</v>
      </c>
    </row>
    <row r="719" spans="1:9" hidden="1" x14ac:dyDescent="0.25">
      <c r="A719" s="89">
        <v>715</v>
      </c>
      <c r="B719" s="99">
        <v>715</v>
      </c>
      <c r="C719" s="86">
        <v>43259</v>
      </c>
      <c r="D719" s="36">
        <v>283</v>
      </c>
      <c r="E719" s="37" t="s">
        <v>801</v>
      </c>
      <c r="F719" s="38">
        <v>14800.000000000002</v>
      </c>
      <c r="G719" s="37" t="s">
        <v>9</v>
      </c>
      <c r="H719" s="37" t="s">
        <v>803</v>
      </c>
      <c r="I719" s="39" t="s">
        <v>726</v>
      </c>
    </row>
    <row r="720" spans="1:9" hidden="1" x14ac:dyDescent="0.25">
      <c r="A720" s="89">
        <v>716</v>
      </c>
      <c r="B720" s="99">
        <v>716</v>
      </c>
      <c r="C720" s="86">
        <v>43259</v>
      </c>
      <c r="D720" s="36">
        <v>281</v>
      </c>
      <c r="E720" s="37" t="s">
        <v>801</v>
      </c>
      <c r="F720" s="38">
        <v>47893.999999999993</v>
      </c>
      <c r="G720" s="37" t="s">
        <v>9</v>
      </c>
      <c r="H720" s="37" t="s">
        <v>58</v>
      </c>
      <c r="I720" s="39" t="s">
        <v>726</v>
      </c>
    </row>
    <row r="721" spans="1:9" hidden="1" x14ac:dyDescent="0.25">
      <c r="A721" s="89">
        <v>717</v>
      </c>
      <c r="B721" s="99">
        <v>717</v>
      </c>
      <c r="C721" s="86">
        <v>43259</v>
      </c>
      <c r="D721" s="36">
        <v>282</v>
      </c>
      <c r="E721" s="37" t="s">
        <v>801</v>
      </c>
      <c r="F721" s="38">
        <v>4328</v>
      </c>
      <c r="G721" s="37" t="s">
        <v>9</v>
      </c>
      <c r="H721" s="37" t="s">
        <v>58</v>
      </c>
      <c r="I721" s="39" t="s">
        <v>726</v>
      </c>
    </row>
    <row r="722" spans="1:9" hidden="1" x14ac:dyDescent="0.25">
      <c r="A722" s="89">
        <v>718</v>
      </c>
      <c r="B722" s="99">
        <v>718</v>
      </c>
      <c r="C722" s="86">
        <v>43254</v>
      </c>
      <c r="D722" s="36">
        <v>270</v>
      </c>
      <c r="E722" s="37" t="s">
        <v>801</v>
      </c>
      <c r="F722" s="38">
        <v>2564.9999999999995</v>
      </c>
      <c r="G722" s="37" t="s">
        <v>9</v>
      </c>
      <c r="H722" s="37" t="s">
        <v>803</v>
      </c>
      <c r="I722" s="39" t="s">
        <v>726</v>
      </c>
    </row>
    <row r="723" spans="1:9" hidden="1" x14ac:dyDescent="0.25">
      <c r="A723" s="89">
        <v>719</v>
      </c>
      <c r="B723" s="99">
        <v>719</v>
      </c>
      <c r="C723" s="86">
        <v>43255</v>
      </c>
      <c r="D723" s="36">
        <v>273</v>
      </c>
      <c r="E723" s="37" t="s">
        <v>801</v>
      </c>
      <c r="F723" s="38">
        <v>33031.999999999993</v>
      </c>
      <c r="G723" s="37" t="s">
        <v>9</v>
      </c>
      <c r="H723" s="37" t="s">
        <v>804</v>
      </c>
      <c r="I723" s="39" t="s">
        <v>726</v>
      </c>
    </row>
    <row r="724" spans="1:9" hidden="1" x14ac:dyDescent="0.25">
      <c r="A724" s="89">
        <v>720</v>
      </c>
      <c r="B724" s="99">
        <v>720</v>
      </c>
      <c r="C724" s="86">
        <v>43255</v>
      </c>
      <c r="D724" s="36">
        <v>272</v>
      </c>
      <c r="E724" s="37" t="s">
        <v>801</v>
      </c>
      <c r="F724" s="38">
        <v>27559</v>
      </c>
      <c r="G724" s="37" t="s">
        <v>9</v>
      </c>
      <c r="H724" s="37" t="s">
        <v>804</v>
      </c>
      <c r="I724" s="39" t="s">
        <v>726</v>
      </c>
    </row>
    <row r="725" spans="1:9" hidden="1" x14ac:dyDescent="0.25">
      <c r="A725" s="89">
        <v>721</v>
      </c>
      <c r="B725" s="99">
        <v>721</v>
      </c>
      <c r="C725" s="86">
        <v>43318</v>
      </c>
      <c r="D725" s="36">
        <v>559</v>
      </c>
      <c r="E725" s="37" t="s">
        <v>801</v>
      </c>
      <c r="F725" s="38">
        <v>350518.99999999994</v>
      </c>
      <c r="G725" s="37" t="s">
        <v>9</v>
      </c>
      <c r="H725" s="37" t="s">
        <v>63</v>
      </c>
      <c r="I725" s="39" t="s">
        <v>726</v>
      </c>
    </row>
    <row r="726" spans="1:9" hidden="1" x14ac:dyDescent="0.25">
      <c r="A726" s="89">
        <v>722</v>
      </c>
      <c r="B726" s="99">
        <v>722</v>
      </c>
      <c r="C726" s="86">
        <v>43358</v>
      </c>
      <c r="D726" s="36">
        <v>688</v>
      </c>
      <c r="E726" s="37" t="s">
        <v>801</v>
      </c>
      <c r="F726" s="38">
        <v>6202</v>
      </c>
      <c r="G726" s="37" t="s">
        <v>9</v>
      </c>
      <c r="H726" s="37" t="s">
        <v>63</v>
      </c>
      <c r="I726" s="39" t="s">
        <v>726</v>
      </c>
    </row>
    <row r="727" spans="1:9" hidden="1" x14ac:dyDescent="0.25">
      <c r="A727" s="89">
        <v>723</v>
      </c>
      <c r="B727" s="99">
        <v>723</v>
      </c>
      <c r="C727" s="86">
        <v>43336</v>
      </c>
      <c r="D727" s="36">
        <v>619</v>
      </c>
      <c r="E727" s="37" t="s">
        <v>801</v>
      </c>
      <c r="F727" s="38">
        <v>93810</v>
      </c>
      <c r="G727" s="37" t="s">
        <v>9</v>
      </c>
      <c r="H727" s="37" t="s">
        <v>63</v>
      </c>
      <c r="I727" s="39" t="s">
        <v>726</v>
      </c>
    </row>
    <row r="728" spans="1:9" hidden="1" x14ac:dyDescent="0.25">
      <c r="A728" s="89">
        <v>724</v>
      </c>
      <c r="B728" s="99">
        <v>724</v>
      </c>
      <c r="C728" s="86">
        <v>43334</v>
      </c>
      <c r="D728" s="36">
        <v>613</v>
      </c>
      <c r="E728" s="37" t="s">
        <v>801</v>
      </c>
      <c r="F728" s="38">
        <v>24250</v>
      </c>
      <c r="G728" s="37" t="s">
        <v>9</v>
      </c>
      <c r="H728" s="37" t="s">
        <v>63</v>
      </c>
      <c r="I728" s="39" t="s">
        <v>726</v>
      </c>
    </row>
    <row r="729" spans="1:9" hidden="1" x14ac:dyDescent="0.25">
      <c r="A729" s="89">
        <v>725</v>
      </c>
      <c r="B729" s="99">
        <v>725</v>
      </c>
      <c r="C729" s="86">
        <v>43341</v>
      </c>
      <c r="D729" s="36">
        <v>626</v>
      </c>
      <c r="E729" s="37" t="s">
        <v>801</v>
      </c>
      <c r="F729" s="38">
        <v>16284</v>
      </c>
      <c r="G729" s="37" t="s">
        <v>9</v>
      </c>
      <c r="H729" s="37" t="s">
        <v>63</v>
      </c>
      <c r="I729" s="39" t="s">
        <v>726</v>
      </c>
    </row>
    <row r="730" spans="1:9" hidden="1" x14ac:dyDescent="0.25">
      <c r="A730" s="89">
        <v>726</v>
      </c>
      <c r="B730" s="99">
        <v>726</v>
      </c>
      <c r="C730" s="86">
        <v>43344</v>
      </c>
      <c r="D730" s="36">
        <v>639</v>
      </c>
      <c r="E730" s="37" t="s">
        <v>801</v>
      </c>
      <c r="F730" s="38">
        <v>13001</v>
      </c>
      <c r="G730" s="37" t="s">
        <v>9</v>
      </c>
      <c r="H730" s="37" t="s">
        <v>63</v>
      </c>
      <c r="I730" s="39" t="s">
        <v>726</v>
      </c>
    </row>
    <row r="731" spans="1:9" hidden="1" x14ac:dyDescent="0.25">
      <c r="A731" s="89">
        <v>727</v>
      </c>
      <c r="B731" s="99">
        <v>727</v>
      </c>
      <c r="C731" s="86">
        <v>43483</v>
      </c>
      <c r="D731" s="36">
        <v>1124</v>
      </c>
      <c r="E731" s="37" t="s">
        <v>801</v>
      </c>
      <c r="F731" s="38">
        <v>17304</v>
      </c>
      <c r="G731" s="37" t="s">
        <v>9</v>
      </c>
      <c r="H731" s="37" t="s">
        <v>169</v>
      </c>
      <c r="I731" s="39" t="s">
        <v>726</v>
      </c>
    </row>
    <row r="732" spans="1:9" hidden="1" x14ac:dyDescent="0.25">
      <c r="A732" s="89">
        <v>728</v>
      </c>
      <c r="B732" s="99">
        <v>728</v>
      </c>
      <c r="C732" s="86">
        <v>43483</v>
      </c>
      <c r="D732" s="36">
        <v>1125</v>
      </c>
      <c r="E732" s="37" t="s">
        <v>801</v>
      </c>
      <c r="F732" s="38">
        <v>35184</v>
      </c>
      <c r="G732" s="37" t="s">
        <v>9</v>
      </c>
      <c r="H732" s="37" t="s">
        <v>169</v>
      </c>
      <c r="I732" s="39" t="s">
        <v>726</v>
      </c>
    </row>
    <row r="733" spans="1:9" hidden="1" x14ac:dyDescent="0.25">
      <c r="A733" s="89">
        <v>729</v>
      </c>
      <c r="B733" s="99">
        <v>729</v>
      </c>
      <c r="C733" s="86">
        <v>43514</v>
      </c>
      <c r="D733" s="36">
        <v>1264</v>
      </c>
      <c r="E733" s="37" t="s">
        <v>801</v>
      </c>
      <c r="F733" s="38">
        <v>9035.01</v>
      </c>
      <c r="G733" s="37" t="s">
        <v>9</v>
      </c>
      <c r="H733" s="37" t="s">
        <v>63</v>
      </c>
      <c r="I733" s="39" t="s">
        <v>726</v>
      </c>
    </row>
    <row r="734" spans="1:9" hidden="1" x14ac:dyDescent="0.25">
      <c r="A734" s="89">
        <v>730</v>
      </c>
      <c r="B734" s="99">
        <v>730</v>
      </c>
      <c r="C734" s="86">
        <v>43507</v>
      </c>
      <c r="D734" s="36">
        <v>1223</v>
      </c>
      <c r="E734" s="37" t="s">
        <v>801</v>
      </c>
      <c r="F734" s="38">
        <v>1558</v>
      </c>
      <c r="G734" s="37" t="s">
        <v>9</v>
      </c>
      <c r="H734" s="37" t="s">
        <v>20</v>
      </c>
      <c r="I734" s="39" t="s">
        <v>726</v>
      </c>
    </row>
    <row r="735" spans="1:9" hidden="1" x14ac:dyDescent="0.25">
      <c r="A735" s="89">
        <v>731</v>
      </c>
      <c r="B735" s="99">
        <v>731</v>
      </c>
      <c r="C735" s="86">
        <v>43513</v>
      </c>
      <c r="D735" s="36">
        <v>1249</v>
      </c>
      <c r="E735" s="37" t="s">
        <v>801</v>
      </c>
      <c r="F735" s="38">
        <v>72176</v>
      </c>
      <c r="G735" s="37" t="s">
        <v>9</v>
      </c>
      <c r="H735" s="37" t="s">
        <v>63</v>
      </c>
      <c r="I735" s="39" t="s">
        <v>726</v>
      </c>
    </row>
    <row r="736" spans="1:9" hidden="1" x14ac:dyDescent="0.25">
      <c r="A736" s="89">
        <v>732</v>
      </c>
      <c r="B736" s="99">
        <v>732</v>
      </c>
      <c r="C736" s="86">
        <v>43552</v>
      </c>
      <c r="D736" s="36">
        <v>1428</v>
      </c>
      <c r="E736" s="37" t="s">
        <v>801</v>
      </c>
      <c r="F736" s="38">
        <v>9780.0000000000018</v>
      </c>
      <c r="G736" s="37" t="s">
        <v>9</v>
      </c>
      <c r="H736" s="37" t="s">
        <v>805</v>
      </c>
      <c r="I736" s="39" t="s">
        <v>726</v>
      </c>
    </row>
    <row r="737" spans="1:9" hidden="1" x14ac:dyDescent="0.25">
      <c r="A737" s="89">
        <v>733</v>
      </c>
      <c r="B737" s="99">
        <v>733</v>
      </c>
      <c r="C737" s="86">
        <v>43554</v>
      </c>
      <c r="D737" s="36">
        <v>1450</v>
      </c>
      <c r="E737" s="37" t="s">
        <v>801</v>
      </c>
      <c r="F737" s="38">
        <v>98274</v>
      </c>
      <c r="G737" s="37" t="s">
        <v>9</v>
      </c>
      <c r="H737" s="37" t="s">
        <v>806</v>
      </c>
      <c r="I737" s="39" t="s">
        <v>726</v>
      </c>
    </row>
    <row r="738" spans="1:9" hidden="1" x14ac:dyDescent="0.25">
      <c r="A738" s="89">
        <v>734</v>
      </c>
      <c r="B738" s="99">
        <v>734</v>
      </c>
      <c r="C738" s="86">
        <v>43390</v>
      </c>
      <c r="D738" s="36">
        <v>797</v>
      </c>
      <c r="E738" s="37" t="s">
        <v>801</v>
      </c>
      <c r="F738" s="38">
        <v>2842.0000000000005</v>
      </c>
      <c r="G738" s="37" t="s">
        <v>9</v>
      </c>
      <c r="H738" s="37" t="s">
        <v>806</v>
      </c>
      <c r="I738" s="39" t="s">
        <v>726</v>
      </c>
    </row>
    <row r="739" spans="1:9" hidden="1" x14ac:dyDescent="0.25">
      <c r="A739" s="89">
        <v>735</v>
      </c>
      <c r="B739" s="99">
        <v>735</v>
      </c>
      <c r="C739" s="86">
        <v>43562</v>
      </c>
      <c r="D739" s="36">
        <v>35</v>
      </c>
      <c r="E739" s="37" t="s">
        <v>801</v>
      </c>
      <c r="F739" s="38">
        <v>26557</v>
      </c>
      <c r="G739" s="37" t="s">
        <v>9</v>
      </c>
      <c r="H739" s="37" t="s">
        <v>63</v>
      </c>
      <c r="I739" s="39" t="s">
        <v>726</v>
      </c>
    </row>
    <row r="740" spans="1:9" hidden="1" x14ac:dyDescent="0.25">
      <c r="A740" s="89">
        <v>736</v>
      </c>
      <c r="B740" s="99">
        <v>736</v>
      </c>
      <c r="C740" s="86">
        <v>43566</v>
      </c>
      <c r="D740" s="36">
        <v>56</v>
      </c>
      <c r="E740" s="37" t="s">
        <v>801</v>
      </c>
      <c r="F740" s="38">
        <v>20793.999999999996</v>
      </c>
      <c r="G740" s="37" t="s">
        <v>9</v>
      </c>
      <c r="H740" s="37" t="s">
        <v>63</v>
      </c>
      <c r="I740" s="39" t="s">
        <v>726</v>
      </c>
    </row>
    <row r="741" spans="1:9" hidden="1" x14ac:dyDescent="0.25">
      <c r="A741" s="89">
        <v>737</v>
      </c>
      <c r="B741" s="99">
        <v>737</v>
      </c>
      <c r="C741" s="86">
        <v>43561</v>
      </c>
      <c r="D741" s="36">
        <v>30</v>
      </c>
      <c r="E741" s="37" t="s">
        <v>801</v>
      </c>
      <c r="F741" s="38">
        <v>46474.999999999993</v>
      </c>
      <c r="G741" s="37" t="s">
        <v>9</v>
      </c>
      <c r="H741" s="37" t="s">
        <v>63</v>
      </c>
      <c r="I741" s="39" t="s">
        <v>726</v>
      </c>
    </row>
    <row r="742" spans="1:9" hidden="1" x14ac:dyDescent="0.25">
      <c r="A742" s="89">
        <v>738</v>
      </c>
      <c r="B742" s="99">
        <v>738</v>
      </c>
      <c r="C742" s="86">
        <v>43577</v>
      </c>
      <c r="D742" s="36">
        <v>143</v>
      </c>
      <c r="E742" s="37" t="s">
        <v>801</v>
      </c>
      <c r="F742" s="38">
        <v>26263.200000000001</v>
      </c>
      <c r="G742" s="37" t="s">
        <v>9</v>
      </c>
      <c r="H742" s="37" t="s">
        <v>63</v>
      </c>
      <c r="I742" s="39" t="s">
        <v>726</v>
      </c>
    </row>
    <row r="743" spans="1:9" hidden="1" x14ac:dyDescent="0.25">
      <c r="A743" s="89">
        <v>739</v>
      </c>
      <c r="B743" s="99">
        <v>739</v>
      </c>
      <c r="C743" s="86">
        <v>43584</v>
      </c>
      <c r="D743" s="36">
        <v>183</v>
      </c>
      <c r="E743" s="37" t="s">
        <v>801</v>
      </c>
      <c r="F743" s="38">
        <v>24621.75</v>
      </c>
      <c r="G743" s="37" t="s">
        <v>9</v>
      </c>
      <c r="H743" s="37" t="s">
        <v>63</v>
      </c>
      <c r="I743" s="39" t="s">
        <v>726</v>
      </c>
    </row>
    <row r="744" spans="1:9" hidden="1" x14ac:dyDescent="0.25">
      <c r="A744" s="89">
        <v>740</v>
      </c>
      <c r="B744" s="99">
        <v>740</v>
      </c>
      <c r="C744" s="86">
        <v>43585</v>
      </c>
      <c r="D744" s="36">
        <v>184</v>
      </c>
      <c r="E744" s="37" t="s">
        <v>801</v>
      </c>
      <c r="F744" s="38">
        <v>24621.75</v>
      </c>
      <c r="G744" s="37" t="s">
        <v>9</v>
      </c>
      <c r="H744" s="37" t="s">
        <v>63</v>
      </c>
      <c r="I744" s="39" t="s">
        <v>726</v>
      </c>
    </row>
    <row r="745" spans="1:9" hidden="1" x14ac:dyDescent="0.25">
      <c r="A745" s="89">
        <v>741</v>
      </c>
      <c r="B745" s="99">
        <v>741</v>
      </c>
      <c r="C745" s="86">
        <v>43593</v>
      </c>
      <c r="D745" s="36">
        <v>229</v>
      </c>
      <c r="E745" s="37" t="s">
        <v>801</v>
      </c>
      <c r="F745" s="38">
        <v>40461</v>
      </c>
      <c r="G745" s="37" t="s">
        <v>9</v>
      </c>
      <c r="H745" s="37" t="s">
        <v>63</v>
      </c>
      <c r="I745" s="39" t="s">
        <v>726</v>
      </c>
    </row>
    <row r="746" spans="1:9" hidden="1" x14ac:dyDescent="0.25">
      <c r="A746" s="89">
        <v>742</v>
      </c>
      <c r="B746" s="99">
        <v>742</v>
      </c>
      <c r="C746" s="86">
        <v>43593</v>
      </c>
      <c r="D746" s="36">
        <v>231</v>
      </c>
      <c r="E746" s="37" t="s">
        <v>801</v>
      </c>
      <c r="F746" s="38">
        <v>20620</v>
      </c>
      <c r="G746" s="37" t="s">
        <v>9</v>
      </c>
      <c r="H746" s="37" t="s">
        <v>63</v>
      </c>
      <c r="I746" s="39" t="s">
        <v>726</v>
      </c>
    </row>
    <row r="747" spans="1:9" hidden="1" x14ac:dyDescent="0.25">
      <c r="A747" s="89">
        <v>743</v>
      </c>
      <c r="B747" s="99">
        <v>743</v>
      </c>
      <c r="C747" s="86">
        <v>43440</v>
      </c>
      <c r="D747" s="36">
        <v>967</v>
      </c>
      <c r="E747" s="37" t="s">
        <v>801</v>
      </c>
      <c r="F747" s="38">
        <v>19381</v>
      </c>
      <c r="G747" s="37" t="s">
        <v>9</v>
      </c>
      <c r="H747" s="37" t="s">
        <v>63</v>
      </c>
      <c r="I747" s="39" t="s">
        <v>726</v>
      </c>
    </row>
    <row r="748" spans="1:9" hidden="1" x14ac:dyDescent="0.25">
      <c r="A748" s="89">
        <v>744</v>
      </c>
      <c r="B748" s="99">
        <v>744</v>
      </c>
      <c r="C748" s="86">
        <v>43636</v>
      </c>
      <c r="D748" s="36">
        <v>434</v>
      </c>
      <c r="E748" s="37" t="s">
        <v>801</v>
      </c>
      <c r="F748" s="38">
        <f>5497+0.02</f>
        <v>5497.02</v>
      </c>
      <c r="G748" s="37" t="s">
        <v>9</v>
      </c>
      <c r="H748" s="37" t="s">
        <v>63</v>
      </c>
      <c r="I748" s="39" t="s">
        <v>726</v>
      </c>
    </row>
    <row r="749" spans="1:9" hidden="1" x14ac:dyDescent="0.25">
      <c r="A749" s="89">
        <v>745</v>
      </c>
      <c r="B749" s="99">
        <v>745</v>
      </c>
      <c r="C749" s="86">
        <v>43862</v>
      </c>
      <c r="D749" s="36">
        <v>1108</v>
      </c>
      <c r="E749" s="37" t="s">
        <v>801</v>
      </c>
      <c r="F749" s="38">
        <v>1200</v>
      </c>
      <c r="G749" s="37" t="s">
        <v>9</v>
      </c>
      <c r="H749" s="37" t="s">
        <v>805</v>
      </c>
      <c r="I749" s="39" t="s">
        <v>726</v>
      </c>
    </row>
    <row r="750" spans="1:9" hidden="1" x14ac:dyDescent="0.25">
      <c r="A750" s="89">
        <v>746</v>
      </c>
      <c r="B750" s="99">
        <v>746</v>
      </c>
      <c r="C750" s="86">
        <v>44132</v>
      </c>
      <c r="D750" s="36">
        <v>1467</v>
      </c>
      <c r="E750" s="37" t="s">
        <v>801</v>
      </c>
      <c r="F750" s="38">
        <v>9375</v>
      </c>
      <c r="G750" s="37" t="s">
        <v>9</v>
      </c>
      <c r="H750" s="37" t="s">
        <v>63</v>
      </c>
      <c r="I750" s="39" t="s">
        <v>726</v>
      </c>
    </row>
    <row r="751" spans="1:9" hidden="1" x14ac:dyDescent="0.25">
      <c r="A751" s="89">
        <v>747</v>
      </c>
      <c r="B751" s="99">
        <v>747</v>
      </c>
      <c r="C751" s="86">
        <v>44139</v>
      </c>
      <c r="D751" s="36">
        <v>1533</v>
      </c>
      <c r="E751" s="37" t="s">
        <v>801</v>
      </c>
      <c r="F751" s="38">
        <v>21223.999999999996</v>
      </c>
      <c r="G751" s="37" t="s">
        <v>9</v>
      </c>
      <c r="H751" s="37" t="s">
        <v>63</v>
      </c>
      <c r="I751" s="39" t="s">
        <v>726</v>
      </c>
    </row>
    <row r="752" spans="1:9" hidden="1" x14ac:dyDescent="0.25">
      <c r="A752" s="89">
        <v>748</v>
      </c>
      <c r="B752" s="99">
        <v>748</v>
      </c>
      <c r="C752" s="86">
        <v>43477</v>
      </c>
      <c r="D752" s="36" t="s">
        <v>807</v>
      </c>
      <c r="E752" s="37" t="s">
        <v>808</v>
      </c>
      <c r="F752" s="38">
        <v>130400.00000000001</v>
      </c>
      <c r="G752" s="37" t="s">
        <v>9</v>
      </c>
      <c r="H752" s="37" t="s">
        <v>20</v>
      </c>
      <c r="I752" s="39" t="s">
        <v>15</v>
      </c>
    </row>
    <row r="753" spans="1:9" x14ac:dyDescent="0.25">
      <c r="A753" s="89">
        <v>749</v>
      </c>
      <c r="B753" s="99">
        <v>749</v>
      </c>
      <c r="C753" s="86">
        <v>43274</v>
      </c>
      <c r="D753" s="36">
        <v>551</v>
      </c>
      <c r="E753" s="37" t="s">
        <v>809</v>
      </c>
      <c r="F753" s="38">
        <v>176000</v>
      </c>
      <c r="G753" s="37" t="s">
        <v>23</v>
      </c>
      <c r="H753" s="37" t="s">
        <v>810</v>
      </c>
      <c r="I753" s="39" t="s">
        <v>811</v>
      </c>
    </row>
    <row r="754" spans="1:9" hidden="1" x14ac:dyDescent="0.25">
      <c r="A754" s="89">
        <v>750</v>
      </c>
      <c r="B754" s="99">
        <v>750</v>
      </c>
      <c r="C754" s="86">
        <v>44632</v>
      </c>
      <c r="D754" s="36">
        <v>7244</v>
      </c>
      <c r="E754" s="37" t="s">
        <v>812</v>
      </c>
      <c r="F754" s="38">
        <v>168712.4</v>
      </c>
      <c r="G754" s="37" t="s">
        <v>9</v>
      </c>
      <c r="H754" s="37" t="s">
        <v>392</v>
      </c>
      <c r="I754" s="39" t="s">
        <v>64</v>
      </c>
    </row>
    <row r="755" spans="1:9" hidden="1" x14ac:dyDescent="0.25">
      <c r="A755" s="89">
        <v>751</v>
      </c>
      <c r="B755" s="99">
        <v>751</v>
      </c>
      <c r="C755" s="86">
        <v>43507</v>
      </c>
      <c r="D755" s="36">
        <v>4121</v>
      </c>
      <c r="E755" s="37" t="s">
        <v>152</v>
      </c>
      <c r="F755" s="38">
        <v>32865</v>
      </c>
      <c r="G755" s="37" t="s">
        <v>9</v>
      </c>
      <c r="H755" s="37" t="s">
        <v>813</v>
      </c>
      <c r="I755" s="39" t="s">
        <v>15</v>
      </c>
    </row>
    <row r="756" spans="1:9" hidden="1" x14ac:dyDescent="0.25">
      <c r="A756" s="89">
        <v>752</v>
      </c>
      <c r="B756" s="99">
        <v>752</v>
      </c>
      <c r="C756" s="86">
        <v>43505</v>
      </c>
      <c r="D756" s="36">
        <v>4108</v>
      </c>
      <c r="E756" s="37" t="s">
        <v>152</v>
      </c>
      <c r="F756" s="38">
        <v>17257</v>
      </c>
      <c r="G756" s="37" t="s">
        <v>9</v>
      </c>
      <c r="H756" s="37" t="s">
        <v>39</v>
      </c>
      <c r="I756" s="39" t="s">
        <v>15</v>
      </c>
    </row>
    <row r="757" spans="1:9" hidden="1" x14ac:dyDescent="0.25">
      <c r="A757" s="89">
        <v>753</v>
      </c>
      <c r="B757" s="99">
        <v>753</v>
      </c>
      <c r="C757" s="86">
        <v>43505</v>
      </c>
      <c r="D757" s="36">
        <v>4107</v>
      </c>
      <c r="E757" s="37" t="s">
        <v>152</v>
      </c>
      <c r="F757" s="38">
        <v>22538</v>
      </c>
      <c r="G757" s="37" t="s">
        <v>9</v>
      </c>
      <c r="H757" s="37" t="s">
        <v>156</v>
      </c>
      <c r="I757" s="39" t="s">
        <v>15</v>
      </c>
    </row>
    <row r="758" spans="1:9" hidden="1" x14ac:dyDescent="0.25">
      <c r="A758" s="89">
        <v>754</v>
      </c>
      <c r="B758" s="99">
        <v>754</v>
      </c>
      <c r="C758" s="86">
        <v>43504</v>
      </c>
      <c r="D758" s="36">
        <v>4093</v>
      </c>
      <c r="E758" s="37" t="s">
        <v>152</v>
      </c>
      <c r="F758" s="38">
        <v>32115</v>
      </c>
      <c r="G758" s="37" t="s">
        <v>9</v>
      </c>
      <c r="H758" s="37" t="s">
        <v>813</v>
      </c>
      <c r="I758" s="39" t="s">
        <v>15</v>
      </c>
    </row>
    <row r="759" spans="1:9" hidden="1" x14ac:dyDescent="0.25">
      <c r="A759" s="89">
        <v>755</v>
      </c>
      <c r="B759" s="99">
        <v>755</v>
      </c>
      <c r="C759" s="86">
        <v>43503</v>
      </c>
      <c r="D759" s="36">
        <v>4063</v>
      </c>
      <c r="E759" s="37" t="s">
        <v>152</v>
      </c>
      <c r="F759" s="38">
        <v>621245</v>
      </c>
      <c r="G759" s="37" t="s">
        <v>9</v>
      </c>
      <c r="H759" s="37" t="s">
        <v>39</v>
      </c>
      <c r="I759" s="39" t="s">
        <v>15</v>
      </c>
    </row>
    <row r="760" spans="1:9" hidden="1" x14ac:dyDescent="0.25">
      <c r="A760" s="89">
        <v>756</v>
      </c>
      <c r="B760" s="99">
        <v>756</v>
      </c>
      <c r="C760" s="86">
        <v>43501</v>
      </c>
      <c r="D760" s="36">
        <v>4041</v>
      </c>
      <c r="E760" s="37" t="s">
        <v>152</v>
      </c>
      <c r="F760" s="38">
        <v>51849</v>
      </c>
      <c r="G760" s="37" t="s">
        <v>9</v>
      </c>
      <c r="H760" s="37" t="s">
        <v>156</v>
      </c>
      <c r="I760" s="39" t="s">
        <v>15</v>
      </c>
    </row>
    <row r="761" spans="1:9" hidden="1" x14ac:dyDescent="0.25">
      <c r="A761" s="89">
        <v>757</v>
      </c>
      <c r="B761" s="99">
        <v>757</v>
      </c>
      <c r="C761" s="86">
        <v>43500</v>
      </c>
      <c r="D761" s="36">
        <v>4029</v>
      </c>
      <c r="E761" s="37" t="s">
        <v>152</v>
      </c>
      <c r="F761" s="38">
        <v>33040</v>
      </c>
      <c r="G761" s="37" t="s">
        <v>9</v>
      </c>
      <c r="H761" s="37" t="s">
        <v>39</v>
      </c>
      <c r="I761" s="39" t="s">
        <v>15</v>
      </c>
    </row>
    <row r="762" spans="1:9" hidden="1" x14ac:dyDescent="0.25">
      <c r="A762" s="89">
        <v>758</v>
      </c>
      <c r="B762" s="99">
        <v>758</v>
      </c>
      <c r="C762" s="86">
        <v>43500</v>
      </c>
      <c r="D762" s="36">
        <v>4028</v>
      </c>
      <c r="E762" s="37" t="s">
        <v>152</v>
      </c>
      <c r="F762" s="38">
        <v>2599.9999999999995</v>
      </c>
      <c r="G762" s="37" t="s">
        <v>9</v>
      </c>
      <c r="H762" s="37" t="s">
        <v>39</v>
      </c>
      <c r="I762" s="39" t="s">
        <v>15</v>
      </c>
    </row>
    <row r="763" spans="1:9" hidden="1" x14ac:dyDescent="0.25">
      <c r="A763" s="89">
        <v>759</v>
      </c>
      <c r="B763" s="99">
        <v>759</v>
      </c>
      <c r="C763" s="86">
        <v>43497</v>
      </c>
      <c r="D763" s="36">
        <v>3987</v>
      </c>
      <c r="E763" s="37" t="s">
        <v>152</v>
      </c>
      <c r="F763" s="38">
        <v>15500</v>
      </c>
      <c r="G763" s="37" t="s">
        <v>9</v>
      </c>
      <c r="H763" s="37" t="s">
        <v>814</v>
      </c>
      <c r="I763" s="39" t="s">
        <v>15</v>
      </c>
    </row>
    <row r="764" spans="1:9" hidden="1" x14ac:dyDescent="0.25">
      <c r="A764" s="89">
        <v>760</v>
      </c>
      <c r="B764" s="99">
        <v>760</v>
      </c>
      <c r="C764" s="86">
        <v>43225</v>
      </c>
      <c r="D764" s="36">
        <v>419</v>
      </c>
      <c r="E764" s="37" t="s">
        <v>152</v>
      </c>
      <c r="F764" s="38">
        <v>107477</v>
      </c>
      <c r="G764" s="37" t="s">
        <v>9</v>
      </c>
      <c r="H764" s="37" t="s">
        <v>55</v>
      </c>
      <c r="I764" s="39" t="s">
        <v>15</v>
      </c>
    </row>
    <row r="765" spans="1:9" hidden="1" x14ac:dyDescent="0.25">
      <c r="A765" s="89">
        <v>761</v>
      </c>
      <c r="B765" s="99">
        <v>761</v>
      </c>
      <c r="C765" s="86">
        <v>43591</v>
      </c>
      <c r="D765" s="36" t="s">
        <v>815</v>
      </c>
      <c r="E765" s="37" t="s">
        <v>152</v>
      </c>
      <c r="F765" s="38">
        <f>53166.34-0.25</f>
        <v>53166.09</v>
      </c>
      <c r="G765" s="37" t="s">
        <v>9</v>
      </c>
      <c r="H765" s="37" t="s">
        <v>816</v>
      </c>
      <c r="I765" s="39" t="s">
        <v>15</v>
      </c>
    </row>
    <row r="766" spans="1:9" hidden="1" x14ac:dyDescent="0.25">
      <c r="A766" s="89">
        <v>762</v>
      </c>
      <c r="B766" s="99">
        <v>762</v>
      </c>
      <c r="C766" s="86">
        <v>43707</v>
      </c>
      <c r="D766" s="36" t="s">
        <v>817</v>
      </c>
      <c r="E766" s="37" t="s">
        <v>152</v>
      </c>
      <c r="F766" s="38">
        <v>6593</v>
      </c>
      <c r="G766" s="37" t="s">
        <v>9</v>
      </c>
      <c r="H766" s="37" t="s">
        <v>818</v>
      </c>
      <c r="I766" s="39" t="s">
        <v>15</v>
      </c>
    </row>
    <row r="767" spans="1:9" hidden="1" x14ac:dyDescent="0.25">
      <c r="A767" s="89">
        <v>763</v>
      </c>
      <c r="B767" s="99">
        <v>763</v>
      </c>
      <c r="C767" s="86">
        <v>43705</v>
      </c>
      <c r="D767" s="36" t="s">
        <v>819</v>
      </c>
      <c r="E767" s="37" t="s">
        <v>152</v>
      </c>
      <c r="F767" s="38">
        <v>2200</v>
      </c>
      <c r="G767" s="37" t="s">
        <v>9</v>
      </c>
      <c r="H767" s="37" t="s">
        <v>820</v>
      </c>
      <c r="I767" s="39" t="s">
        <v>15</v>
      </c>
    </row>
    <row r="768" spans="1:9" hidden="1" x14ac:dyDescent="0.25">
      <c r="A768" s="89">
        <v>764</v>
      </c>
      <c r="B768" s="99">
        <v>764</v>
      </c>
      <c r="C768" s="86">
        <v>43623</v>
      </c>
      <c r="D768" s="36" t="s">
        <v>821</v>
      </c>
      <c r="E768" s="37" t="s">
        <v>152</v>
      </c>
      <c r="F768" s="38">
        <v>227416.00000000003</v>
      </c>
      <c r="G768" s="37" t="s">
        <v>9</v>
      </c>
      <c r="H768" s="37" t="s">
        <v>822</v>
      </c>
      <c r="I768" s="39" t="s">
        <v>15</v>
      </c>
    </row>
    <row r="769" spans="1:9" hidden="1" x14ac:dyDescent="0.25">
      <c r="A769" s="89">
        <v>765</v>
      </c>
      <c r="B769" s="99">
        <v>765</v>
      </c>
      <c r="C769" s="86">
        <v>43795</v>
      </c>
      <c r="D769" s="36" t="s">
        <v>823</v>
      </c>
      <c r="E769" s="37" t="s">
        <v>152</v>
      </c>
      <c r="F769" s="38">
        <v>31635.000000000004</v>
      </c>
      <c r="G769" s="37" t="s">
        <v>9</v>
      </c>
      <c r="H769" s="37" t="s">
        <v>824</v>
      </c>
      <c r="I769" s="39" t="s">
        <v>15</v>
      </c>
    </row>
    <row r="770" spans="1:9" hidden="1" x14ac:dyDescent="0.25">
      <c r="A770" s="89">
        <v>766</v>
      </c>
      <c r="B770" s="99">
        <v>766</v>
      </c>
      <c r="C770" s="86">
        <v>43799</v>
      </c>
      <c r="D770" s="36" t="s">
        <v>825</v>
      </c>
      <c r="E770" s="37" t="s">
        <v>152</v>
      </c>
      <c r="F770" s="38">
        <v>39471</v>
      </c>
      <c r="G770" s="37" t="s">
        <v>9</v>
      </c>
      <c r="H770" s="37" t="s">
        <v>824</v>
      </c>
      <c r="I770" s="39" t="s">
        <v>15</v>
      </c>
    </row>
    <row r="771" spans="1:9" hidden="1" x14ac:dyDescent="0.25">
      <c r="A771" s="89">
        <v>767</v>
      </c>
      <c r="B771" s="99">
        <v>767</v>
      </c>
      <c r="C771" s="86">
        <v>43826</v>
      </c>
      <c r="D771" s="36" t="s">
        <v>826</v>
      </c>
      <c r="E771" s="37" t="s">
        <v>152</v>
      </c>
      <c r="F771" s="38">
        <v>59059</v>
      </c>
      <c r="G771" s="37" t="s">
        <v>9</v>
      </c>
      <c r="H771" s="37" t="s">
        <v>827</v>
      </c>
      <c r="I771" s="39" t="s">
        <v>15</v>
      </c>
    </row>
    <row r="772" spans="1:9" hidden="1" x14ac:dyDescent="0.25">
      <c r="A772" s="89">
        <v>768</v>
      </c>
      <c r="B772" s="99">
        <v>768</v>
      </c>
      <c r="C772" s="86">
        <v>43802</v>
      </c>
      <c r="D772" s="36" t="s">
        <v>828</v>
      </c>
      <c r="E772" s="37" t="s">
        <v>152</v>
      </c>
      <c r="F772" s="38">
        <v>78706</v>
      </c>
      <c r="G772" s="37" t="s">
        <v>9</v>
      </c>
      <c r="H772" s="37" t="s">
        <v>829</v>
      </c>
      <c r="I772" s="39" t="s">
        <v>15</v>
      </c>
    </row>
    <row r="773" spans="1:9" hidden="1" x14ac:dyDescent="0.25">
      <c r="A773" s="89">
        <v>769</v>
      </c>
      <c r="B773" s="99">
        <v>769</v>
      </c>
      <c r="C773" s="86">
        <v>43857</v>
      </c>
      <c r="D773" s="36" t="s">
        <v>830</v>
      </c>
      <c r="E773" s="37" t="s">
        <v>152</v>
      </c>
      <c r="F773" s="38">
        <v>226000.00000000003</v>
      </c>
      <c r="G773" s="37" t="s">
        <v>9</v>
      </c>
      <c r="H773" s="37" t="s">
        <v>156</v>
      </c>
      <c r="I773" s="39" t="s">
        <v>15</v>
      </c>
    </row>
    <row r="774" spans="1:9" hidden="1" x14ac:dyDescent="0.25">
      <c r="A774" s="89">
        <v>770</v>
      </c>
      <c r="B774" s="99">
        <v>770</v>
      </c>
      <c r="C774" s="86">
        <v>43873</v>
      </c>
      <c r="D774" s="36" t="s">
        <v>831</v>
      </c>
      <c r="E774" s="37" t="s">
        <v>152</v>
      </c>
      <c r="F774" s="38">
        <v>919</v>
      </c>
      <c r="G774" s="37" t="s">
        <v>9</v>
      </c>
      <c r="H774" s="37" t="s">
        <v>832</v>
      </c>
      <c r="I774" s="39" t="s">
        <v>15</v>
      </c>
    </row>
    <row r="775" spans="1:9" hidden="1" x14ac:dyDescent="0.25">
      <c r="A775" s="89">
        <v>771</v>
      </c>
      <c r="B775" s="99">
        <v>771</v>
      </c>
      <c r="C775" s="86">
        <v>43846</v>
      </c>
      <c r="D775" s="36" t="s">
        <v>833</v>
      </c>
      <c r="E775" s="37" t="s">
        <v>152</v>
      </c>
      <c r="F775" s="38">
        <v>11000</v>
      </c>
      <c r="G775" s="37" t="s">
        <v>9</v>
      </c>
      <c r="H775" s="37" t="s">
        <v>834</v>
      </c>
      <c r="I775" s="39" t="s">
        <v>15</v>
      </c>
    </row>
    <row r="776" spans="1:9" hidden="1" x14ac:dyDescent="0.25">
      <c r="A776" s="89">
        <v>772</v>
      </c>
      <c r="B776" s="99">
        <v>772</v>
      </c>
      <c r="C776" s="86">
        <v>43851</v>
      </c>
      <c r="D776" s="36" t="s">
        <v>835</v>
      </c>
      <c r="E776" s="37" t="s">
        <v>152</v>
      </c>
      <c r="F776" s="38">
        <v>16500</v>
      </c>
      <c r="G776" s="37" t="s">
        <v>9</v>
      </c>
      <c r="H776" s="37" t="s">
        <v>834</v>
      </c>
      <c r="I776" s="39" t="s">
        <v>15</v>
      </c>
    </row>
    <row r="777" spans="1:9" hidden="1" x14ac:dyDescent="0.25">
      <c r="A777" s="89">
        <v>773</v>
      </c>
      <c r="B777" s="99">
        <v>773</v>
      </c>
      <c r="C777" s="86">
        <v>44043</v>
      </c>
      <c r="D777" s="36" t="s">
        <v>836</v>
      </c>
      <c r="E777" s="37" t="s">
        <v>152</v>
      </c>
      <c r="F777" s="38">
        <v>23200.000000000004</v>
      </c>
      <c r="G777" s="37" t="s">
        <v>9</v>
      </c>
      <c r="H777" s="37" t="s">
        <v>837</v>
      </c>
      <c r="I777" s="39" t="s">
        <v>15</v>
      </c>
    </row>
    <row r="778" spans="1:9" hidden="1" x14ac:dyDescent="0.25">
      <c r="A778" s="89">
        <v>774</v>
      </c>
      <c r="B778" s="99">
        <v>774</v>
      </c>
      <c r="C778" s="86">
        <v>44145</v>
      </c>
      <c r="D778" s="36" t="s">
        <v>838</v>
      </c>
      <c r="E778" s="37" t="s">
        <v>152</v>
      </c>
      <c r="F778" s="38">
        <v>18255</v>
      </c>
      <c r="G778" s="37" t="s">
        <v>9</v>
      </c>
      <c r="H778" s="37" t="s">
        <v>39</v>
      </c>
      <c r="I778" s="39" t="s">
        <v>15</v>
      </c>
    </row>
    <row r="779" spans="1:9" hidden="1" x14ac:dyDescent="0.25">
      <c r="A779" s="89">
        <v>775</v>
      </c>
      <c r="B779" s="99">
        <v>775</v>
      </c>
      <c r="C779" s="86">
        <v>44246</v>
      </c>
      <c r="D779" s="36" t="s">
        <v>839</v>
      </c>
      <c r="E779" s="37" t="s">
        <v>152</v>
      </c>
      <c r="F779" s="38">
        <v>19444</v>
      </c>
      <c r="G779" s="37" t="s">
        <v>9</v>
      </c>
      <c r="H779" s="37" t="s">
        <v>39</v>
      </c>
      <c r="I779" s="39" t="s">
        <v>15</v>
      </c>
    </row>
    <row r="780" spans="1:9" hidden="1" x14ac:dyDescent="0.25">
      <c r="A780" s="89">
        <v>776</v>
      </c>
      <c r="B780" s="99">
        <v>776</v>
      </c>
      <c r="C780" s="86">
        <v>44281</v>
      </c>
      <c r="D780" s="36" t="s">
        <v>840</v>
      </c>
      <c r="E780" s="37" t="s">
        <v>152</v>
      </c>
      <c r="F780" s="38">
        <v>28848</v>
      </c>
      <c r="G780" s="37" t="s">
        <v>9</v>
      </c>
      <c r="H780" s="37" t="s">
        <v>155</v>
      </c>
      <c r="I780" s="39" t="s">
        <v>15</v>
      </c>
    </row>
    <row r="781" spans="1:9" hidden="1" x14ac:dyDescent="0.25">
      <c r="A781" s="89">
        <v>777</v>
      </c>
      <c r="B781" s="99">
        <v>777</v>
      </c>
      <c r="C781" s="86">
        <v>44518</v>
      </c>
      <c r="D781" s="36" t="s">
        <v>841</v>
      </c>
      <c r="E781" s="37" t="s">
        <v>152</v>
      </c>
      <c r="F781" s="38">
        <v>35911</v>
      </c>
      <c r="G781" s="37" t="s">
        <v>9</v>
      </c>
      <c r="H781" s="37" t="s">
        <v>842</v>
      </c>
      <c r="I781" s="39" t="s">
        <v>15</v>
      </c>
    </row>
    <row r="782" spans="1:9" hidden="1" x14ac:dyDescent="0.25">
      <c r="A782" s="89">
        <v>778</v>
      </c>
      <c r="B782" s="99">
        <v>778</v>
      </c>
      <c r="C782" s="86">
        <v>44519</v>
      </c>
      <c r="D782" s="36" t="s">
        <v>843</v>
      </c>
      <c r="E782" s="37" t="s">
        <v>152</v>
      </c>
      <c r="F782" s="38">
        <v>55047.040000000001</v>
      </c>
      <c r="G782" s="37" t="s">
        <v>9</v>
      </c>
      <c r="H782" s="37" t="s">
        <v>842</v>
      </c>
      <c r="I782" s="39" t="s">
        <v>15</v>
      </c>
    </row>
    <row r="783" spans="1:9" hidden="1" x14ac:dyDescent="0.25">
      <c r="A783" s="89">
        <v>779</v>
      </c>
      <c r="B783" s="99">
        <v>779</v>
      </c>
      <c r="C783" s="86">
        <v>44298</v>
      </c>
      <c r="D783" s="36" t="s">
        <v>844</v>
      </c>
      <c r="E783" s="37" t="s">
        <v>152</v>
      </c>
      <c r="F783" s="38">
        <v>2228.8200000000002</v>
      </c>
      <c r="G783" s="37" t="s">
        <v>9</v>
      </c>
      <c r="H783" s="37" t="s">
        <v>845</v>
      </c>
      <c r="I783" s="39" t="s">
        <v>15</v>
      </c>
    </row>
    <row r="784" spans="1:9" hidden="1" x14ac:dyDescent="0.25">
      <c r="A784" s="89">
        <v>780</v>
      </c>
      <c r="B784" s="99">
        <v>780</v>
      </c>
      <c r="C784" s="86">
        <v>44365</v>
      </c>
      <c r="D784" s="36" t="s">
        <v>846</v>
      </c>
      <c r="E784" s="37" t="s">
        <v>152</v>
      </c>
      <c r="F784" s="38">
        <v>2622.04</v>
      </c>
      <c r="G784" s="37" t="s">
        <v>9</v>
      </c>
      <c r="H784" s="37" t="s">
        <v>847</v>
      </c>
      <c r="I784" s="39" t="s">
        <v>15</v>
      </c>
    </row>
    <row r="785" spans="1:9" hidden="1" x14ac:dyDescent="0.25">
      <c r="A785" s="89">
        <v>781</v>
      </c>
      <c r="B785" s="99">
        <v>781</v>
      </c>
      <c r="C785" s="86">
        <v>44522</v>
      </c>
      <c r="D785" s="36" t="s">
        <v>848</v>
      </c>
      <c r="E785" s="37" t="s">
        <v>152</v>
      </c>
      <c r="F785" s="38">
        <v>239794.28</v>
      </c>
      <c r="G785" s="37" t="s">
        <v>9</v>
      </c>
      <c r="H785" s="37" t="s">
        <v>849</v>
      </c>
      <c r="I785" s="39" t="s">
        <v>15</v>
      </c>
    </row>
    <row r="786" spans="1:9" hidden="1" x14ac:dyDescent="0.25">
      <c r="A786" s="89">
        <v>782</v>
      </c>
      <c r="B786" s="99">
        <v>782</v>
      </c>
      <c r="C786" s="86">
        <v>44530</v>
      </c>
      <c r="D786" s="36" t="s">
        <v>850</v>
      </c>
      <c r="E786" s="37" t="s">
        <v>152</v>
      </c>
      <c r="F786" s="38">
        <v>244067.8</v>
      </c>
      <c r="G786" s="37" t="s">
        <v>9</v>
      </c>
      <c r="H786" s="37" t="s">
        <v>851</v>
      </c>
      <c r="I786" s="39" t="s">
        <v>15</v>
      </c>
    </row>
    <row r="787" spans="1:9" hidden="1" x14ac:dyDescent="0.25">
      <c r="A787" s="89">
        <v>783</v>
      </c>
      <c r="B787" s="99">
        <v>783</v>
      </c>
      <c r="C787" s="86">
        <v>44537</v>
      </c>
      <c r="D787" s="36" t="s">
        <v>852</v>
      </c>
      <c r="E787" s="37" t="s">
        <v>152</v>
      </c>
      <c r="F787" s="38">
        <v>677.96</v>
      </c>
      <c r="G787" s="37" t="s">
        <v>9</v>
      </c>
      <c r="H787" s="37" t="s">
        <v>853</v>
      </c>
      <c r="I787" s="39" t="s">
        <v>15</v>
      </c>
    </row>
    <row r="788" spans="1:9" hidden="1" x14ac:dyDescent="0.25">
      <c r="A788" s="89">
        <v>784</v>
      </c>
      <c r="B788" s="99">
        <v>784</v>
      </c>
      <c r="C788" s="86">
        <v>44553</v>
      </c>
      <c r="D788" s="36" t="s">
        <v>854</v>
      </c>
      <c r="E788" s="37" t="s">
        <v>152</v>
      </c>
      <c r="F788" s="38">
        <v>238209.52</v>
      </c>
      <c r="G788" s="37" t="s">
        <v>9</v>
      </c>
      <c r="H788" s="37" t="s">
        <v>849</v>
      </c>
      <c r="I788" s="39" t="s">
        <v>15</v>
      </c>
    </row>
    <row r="789" spans="1:9" hidden="1" x14ac:dyDescent="0.25">
      <c r="A789" s="89">
        <v>785</v>
      </c>
      <c r="B789" s="99">
        <v>785</v>
      </c>
      <c r="C789" s="86">
        <v>44568</v>
      </c>
      <c r="D789" s="36" t="s">
        <v>855</v>
      </c>
      <c r="E789" s="37" t="s">
        <v>152</v>
      </c>
      <c r="F789" s="38">
        <v>249681.36</v>
      </c>
      <c r="G789" s="37" t="s">
        <v>9</v>
      </c>
      <c r="H789" s="37" t="s">
        <v>856</v>
      </c>
      <c r="I789" s="39" t="s">
        <v>15</v>
      </c>
    </row>
    <row r="790" spans="1:9" hidden="1" x14ac:dyDescent="0.25">
      <c r="A790" s="89">
        <v>786</v>
      </c>
      <c r="B790" s="99">
        <v>786</v>
      </c>
      <c r="C790" s="86">
        <v>44443</v>
      </c>
      <c r="D790" s="36" t="s">
        <v>857</v>
      </c>
      <c r="E790" s="37" t="s">
        <v>152</v>
      </c>
      <c r="F790" s="38">
        <v>900</v>
      </c>
      <c r="G790" s="37" t="s">
        <v>9</v>
      </c>
      <c r="H790" s="37" t="s">
        <v>858</v>
      </c>
      <c r="I790" s="39" t="s">
        <v>15</v>
      </c>
    </row>
    <row r="791" spans="1:9" hidden="1" x14ac:dyDescent="0.25">
      <c r="A791" s="89">
        <v>787</v>
      </c>
      <c r="B791" s="99">
        <v>787</v>
      </c>
      <c r="C791" s="86">
        <v>44473</v>
      </c>
      <c r="D791" s="36" t="s">
        <v>859</v>
      </c>
      <c r="E791" s="37" t="s">
        <v>152</v>
      </c>
      <c r="F791" s="38">
        <v>45868.49</v>
      </c>
      <c r="G791" s="37" t="s">
        <v>9</v>
      </c>
      <c r="H791" s="37" t="s">
        <v>35</v>
      </c>
      <c r="I791" s="39" t="s">
        <v>15</v>
      </c>
    </row>
    <row r="792" spans="1:9" hidden="1" x14ac:dyDescent="0.25">
      <c r="A792" s="89">
        <v>788</v>
      </c>
      <c r="B792" s="99">
        <v>788</v>
      </c>
      <c r="C792" s="86">
        <v>44475</v>
      </c>
      <c r="D792" s="36" t="s">
        <v>860</v>
      </c>
      <c r="E792" s="37" t="s">
        <v>152</v>
      </c>
      <c r="F792" s="38">
        <v>20228.82</v>
      </c>
      <c r="G792" s="37" t="s">
        <v>9</v>
      </c>
      <c r="H792" s="37" t="s">
        <v>35</v>
      </c>
      <c r="I792" s="39" t="s">
        <v>15</v>
      </c>
    </row>
    <row r="793" spans="1:9" hidden="1" x14ac:dyDescent="0.25">
      <c r="A793" s="89">
        <v>789</v>
      </c>
      <c r="B793" s="99">
        <v>789</v>
      </c>
      <c r="C793" s="86">
        <v>44519</v>
      </c>
      <c r="D793" s="36" t="s">
        <v>861</v>
      </c>
      <c r="E793" s="37" t="s">
        <v>152</v>
      </c>
      <c r="F793" s="38">
        <v>1677.96</v>
      </c>
      <c r="G793" s="37" t="s">
        <v>9</v>
      </c>
      <c r="H793" s="37" t="s">
        <v>35</v>
      </c>
      <c r="I793" s="39" t="s">
        <v>15</v>
      </c>
    </row>
    <row r="794" spans="1:9" hidden="1" x14ac:dyDescent="0.25">
      <c r="A794" s="89">
        <v>790</v>
      </c>
      <c r="B794" s="99">
        <v>790</v>
      </c>
      <c r="C794" s="86">
        <v>44562</v>
      </c>
      <c r="D794" s="36" t="s">
        <v>862</v>
      </c>
      <c r="E794" s="37" t="s">
        <v>152</v>
      </c>
      <c r="F794" s="38">
        <v>62891.96</v>
      </c>
      <c r="G794" s="37" t="s">
        <v>9</v>
      </c>
      <c r="H794" s="37" t="s">
        <v>863</v>
      </c>
      <c r="I794" s="39" t="s">
        <v>15</v>
      </c>
    </row>
    <row r="795" spans="1:9" hidden="1" x14ac:dyDescent="0.25">
      <c r="A795" s="89">
        <v>791</v>
      </c>
      <c r="B795" s="99">
        <v>791</v>
      </c>
      <c r="C795" s="86">
        <v>44585</v>
      </c>
      <c r="D795" s="36" t="s">
        <v>864</v>
      </c>
      <c r="E795" s="37" t="s">
        <v>152</v>
      </c>
      <c r="F795" s="38">
        <v>18927.54</v>
      </c>
      <c r="G795" s="37" t="s">
        <v>9</v>
      </c>
      <c r="H795" s="37" t="s">
        <v>865</v>
      </c>
      <c r="I795" s="39" t="s">
        <v>15</v>
      </c>
    </row>
    <row r="796" spans="1:9" hidden="1" x14ac:dyDescent="0.25">
      <c r="A796" s="89">
        <v>792</v>
      </c>
      <c r="B796" s="99">
        <v>792</v>
      </c>
      <c r="C796" s="86">
        <v>44585</v>
      </c>
      <c r="D796" s="36" t="s">
        <v>866</v>
      </c>
      <c r="E796" s="37" t="s">
        <v>152</v>
      </c>
      <c r="F796" s="38">
        <f>15833.69-0.26</f>
        <v>15833.43</v>
      </c>
      <c r="G796" s="37" t="s">
        <v>9</v>
      </c>
      <c r="H796" s="37" t="s">
        <v>865</v>
      </c>
      <c r="I796" s="39" t="s">
        <v>15</v>
      </c>
    </row>
    <row r="797" spans="1:9" hidden="1" x14ac:dyDescent="0.25">
      <c r="A797" s="89">
        <v>793</v>
      </c>
      <c r="B797" s="99">
        <v>793</v>
      </c>
      <c r="C797" s="86">
        <v>44613</v>
      </c>
      <c r="D797" s="36" t="s">
        <v>867</v>
      </c>
      <c r="E797" s="37" t="s">
        <v>152</v>
      </c>
      <c r="F797" s="38">
        <v>22076.28</v>
      </c>
      <c r="G797" s="37" t="s">
        <v>9</v>
      </c>
      <c r="H797" s="37" t="s">
        <v>868</v>
      </c>
      <c r="I797" s="39" t="s">
        <v>15</v>
      </c>
    </row>
    <row r="798" spans="1:9" hidden="1" x14ac:dyDescent="0.25">
      <c r="A798" s="89">
        <v>794</v>
      </c>
      <c r="B798" s="99">
        <v>794</v>
      </c>
      <c r="C798" s="86">
        <v>43508</v>
      </c>
      <c r="D798" s="36" t="s">
        <v>869</v>
      </c>
      <c r="E798" s="37" t="s">
        <v>870</v>
      </c>
      <c r="F798" s="38">
        <v>201692</v>
      </c>
      <c r="G798" s="37" t="s">
        <v>9</v>
      </c>
      <c r="H798" s="37" t="s">
        <v>184</v>
      </c>
      <c r="I798" s="39" t="s">
        <v>173</v>
      </c>
    </row>
    <row r="799" spans="1:9" hidden="1" x14ac:dyDescent="0.25">
      <c r="A799" s="89">
        <v>795</v>
      </c>
      <c r="B799" s="99">
        <v>795</v>
      </c>
      <c r="C799" s="86">
        <v>43472</v>
      </c>
      <c r="D799" s="36" t="s">
        <v>871</v>
      </c>
      <c r="E799" s="37" t="s">
        <v>870</v>
      </c>
      <c r="F799" s="38">
        <v>167684.00000000003</v>
      </c>
      <c r="G799" s="37" t="s">
        <v>9</v>
      </c>
      <c r="H799" s="37" t="s">
        <v>184</v>
      </c>
      <c r="I799" s="39" t="s">
        <v>173</v>
      </c>
    </row>
    <row r="800" spans="1:9" hidden="1" x14ac:dyDescent="0.25">
      <c r="A800" s="89">
        <v>796</v>
      </c>
      <c r="B800" s="99">
        <v>796</v>
      </c>
      <c r="C800" s="86">
        <v>43539</v>
      </c>
      <c r="D800" s="36" t="s">
        <v>872</v>
      </c>
      <c r="E800" s="37" t="s">
        <v>870</v>
      </c>
      <c r="F800" s="38">
        <v>143904.00000000003</v>
      </c>
      <c r="G800" s="37" t="s">
        <v>9</v>
      </c>
      <c r="H800" s="37" t="s">
        <v>184</v>
      </c>
      <c r="I800" s="39" t="s">
        <v>173</v>
      </c>
    </row>
    <row r="801" spans="1:9" hidden="1" x14ac:dyDescent="0.25">
      <c r="A801" s="89">
        <v>797</v>
      </c>
      <c r="B801" s="99">
        <v>797</v>
      </c>
      <c r="C801" s="86">
        <v>43781</v>
      </c>
      <c r="D801" s="36" t="s">
        <v>873</v>
      </c>
      <c r="E801" s="37" t="s">
        <v>870</v>
      </c>
      <c r="F801" s="38">
        <v>127742.95000000001</v>
      </c>
      <c r="G801" s="37" t="s">
        <v>9</v>
      </c>
      <c r="H801" s="37" t="s">
        <v>184</v>
      </c>
      <c r="I801" s="39" t="s">
        <v>173</v>
      </c>
    </row>
    <row r="802" spans="1:9" hidden="1" x14ac:dyDescent="0.25">
      <c r="A802" s="89">
        <v>798</v>
      </c>
      <c r="B802" s="99">
        <v>798</v>
      </c>
      <c r="C802" s="86">
        <v>43539</v>
      </c>
      <c r="D802" s="36" t="s">
        <v>874</v>
      </c>
      <c r="E802" s="37" t="s">
        <v>870</v>
      </c>
      <c r="F802" s="38">
        <v>27990</v>
      </c>
      <c r="G802" s="37" t="s">
        <v>9</v>
      </c>
      <c r="H802" s="37" t="s">
        <v>144</v>
      </c>
      <c r="I802" s="39" t="s">
        <v>173</v>
      </c>
    </row>
    <row r="803" spans="1:9" hidden="1" x14ac:dyDescent="0.25">
      <c r="A803" s="89">
        <v>799</v>
      </c>
      <c r="B803" s="99">
        <v>799</v>
      </c>
      <c r="C803" s="86">
        <v>43577</v>
      </c>
      <c r="D803" s="36" t="s">
        <v>875</v>
      </c>
      <c r="E803" s="37" t="s">
        <v>870</v>
      </c>
      <c r="F803" s="38">
        <v>142249.5</v>
      </c>
      <c r="G803" s="37" t="s">
        <v>9</v>
      </c>
      <c r="H803" s="37" t="s">
        <v>58</v>
      </c>
      <c r="I803" s="39" t="s">
        <v>173</v>
      </c>
    </row>
    <row r="804" spans="1:9" hidden="1" x14ac:dyDescent="0.25">
      <c r="A804" s="89">
        <v>800</v>
      </c>
      <c r="B804" s="99">
        <v>800</v>
      </c>
      <c r="C804" s="86">
        <v>43809</v>
      </c>
      <c r="D804" s="36" t="s">
        <v>876</v>
      </c>
      <c r="E804" s="37" t="s">
        <v>870</v>
      </c>
      <c r="F804" s="38">
        <v>384226</v>
      </c>
      <c r="G804" s="37" t="s">
        <v>9</v>
      </c>
      <c r="H804" s="37" t="s">
        <v>242</v>
      </c>
      <c r="I804" s="39" t="s">
        <v>173</v>
      </c>
    </row>
    <row r="805" spans="1:9" hidden="1" x14ac:dyDescent="0.25">
      <c r="A805" s="89">
        <v>801</v>
      </c>
      <c r="B805" s="99">
        <v>801</v>
      </c>
      <c r="C805" s="86">
        <v>44117</v>
      </c>
      <c r="D805" s="36" t="s">
        <v>877</v>
      </c>
      <c r="E805" s="37" t="s">
        <v>870</v>
      </c>
      <c r="F805" s="38">
        <f>61421.5-0.38</f>
        <v>61421.120000000003</v>
      </c>
      <c r="G805" s="37" t="s">
        <v>9</v>
      </c>
      <c r="H805" s="37" t="s">
        <v>242</v>
      </c>
      <c r="I805" s="39" t="s">
        <v>173</v>
      </c>
    </row>
    <row r="806" spans="1:9" hidden="1" x14ac:dyDescent="0.25">
      <c r="A806" s="89">
        <v>802</v>
      </c>
      <c r="B806" s="99">
        <v>802</v>
      </c>
      <c r="C806" s="86">
        <v>44393</v>
      </c>
      <c r="D806" s="36" t="s">
        <v>878</v>
      </c>
      <c r="E806" s="37" t="s">
        <v>870</v>
      </c>
      <c r="F806" s="38">
        <v>402570</v>
      </c>
      <c r="G806" s="37" t="s">
        <v>9</v>
      </c>
      <c r="H806" s="37" t="s">
        <v>879</v>
      </c>
      <c r="I806" s="39" t="s">
        <v>173</v>
      </c>
    </row>
    <row r="807" spans="1:9" hidden="1" x14ac:dyDescent="0.25">
      <c r="A807" s="89">
        <v>803</v>
      </c>
      <c r="B807" s="99">
        <v>803</v>
      </c>
      <c r="C807" s="86">
        <v>44520</v>
      </c>
      <c r="D807" s="36" t="s">
        <v>880</v>
      </c>
      <c r="E807" s="37" t="s">
        <v>870</v>
      </c>
      <c r="F807" s="38">
        <v>706080</v>
      </c>
      <c r="G807" s="37" t="s">
        <v>9</v>
      </c>
      <c r="H807" s="37" t="s">
        <v>881</v>
      </c>
      <c r="I807" s="39" t="s">
        <v>173</v>
      </c>
    </row>
    <row r="808" spans="1:9" hidden="1" x14ac:dyDescent="0.25">
      <c r="A808" s="89">
        <v>804</v>
      </c>
      <c r="B808" s="99">
        <v>804</v>
      </c>
      <c r="C808" s="86">
        <v>44519</v>
      </c>
      <c r="D808" s="36" t="s">
        <v>882</v>
      </c>
      <c r="E808" s="37" t="s">
        <v>870</v>
      </c>
      <c r="F808" s="38">
        <v>436860</v>
      </c>
      <c r="G808" s="37" t="s">
        <v>9</v>
      </c>
      <c r="H808" s="37" t="s">
        <v>881</v>
      </c>
      <c r="I808" s="39" t="s">
        <v>173</v>
      </c>
    </row>
    <row r="809" spans="1:9" x14ac:dyDescent="0.25">
      <c r="A809" s="89">
        <v>805</v>
      </c>
      <c r="B809" s="99">
        <v>805</v>
      </c>
      <c r="C809" s="86">
        <v>42956</v>
      </c>
      <c r="D809" s="36">
        <v>10</v>
      </c>
      <c r="E809" s="37" t="s">
        <v>883</v>
      </c>
      <c r="F809" s="38">
        <v>8555</v>
      </c>
      <c r="G809" s="37" t="s">
        <v>23</v>
      </c>
      <c r="H809" s="37" t="s">
        <v>86</v>
      </c>
      <c r="I809" s="39" t="s">
        <v>49</v>
      </c>
    </row>
    <row r="810" spans="1:9" hidden="1" x14ac:dyDescent="0.25">
      <c r="A810" s="89">
        <v>806</v>
      </c>
      <c r="B810" s="99">
        <v>806</v>
      </c>
      <c r="C810" s="86">
        <v>42956</v>
      </c>
      <c r="D810" s="36">
        <v>12</v>
      </c>
      <c r="E810" s="37" t="s">
        <v>883</v>
      </c>
      <c r="F810" s="38">
        <v>6300</v>
      </c>
      <c r="G810" s="37" t="s">
        <v>9</v>
      </c>
      <c r="H810" s="37" t="s">
        <v>773</v>
      </c>
      <c r="I810" s="39" t="s">
        <v>128</v>
      </c>
    </row>
    <row r="811" spans="1:9" hidden="1" x14ac:dyDescent="0.25">
      <c r="A811" s="89">
        <v>807</v>
      </c>
      <c r="B811" s="99">
        <v>807</v>
      </c>
      <c r="C811" s="86">
        <v>42956</v>
      </c>
      <c r="D811" s="36">
        <v>11</v>
      </c>
      <c r="E811" s="37" t="s">
        <v>883</v>
      </c>
      <c r="F811" s="38">
        <v>6300</v>
      </c>
      <c r="G811" s="37" t="s">
        <v>9</v>
      </c>
      <c r="H811" s="37" t="s">
        <v>773</v>
      </c>
      <c r="I811" s="39" t="s">
        <v>128</v>
      </c>
    </row>
    <row r="812" spans="1:9" hidden="1" x14ac:dyDescent="0.25">
      <c r="A812" s="89">
        <v>808</v>
      </c>
      <c r="B812" s="99">
        <v>808</v>
      </c>
      <c r="C812" s="86">
        <v>42956</v>
      </c>
      <c r="D812" s="36">
        <v>9</v>
      </c>
      <c r="E812" s="37" t="s">
        <v>883</v>
      </c>
      <c r="F812" s="38">
        <v>74933.999999999985</v>
      </c>
      <c r="G812" s="37" t="s">
        <v>9</v>
      </c>
      <c r="H812" s="37" t="s">
        <v>773</v>
      </c>
      <c r="I812" s="39" t="s">
        <v>128</v>
      </c>
    </row>
    <row r="813" spans="1:9" x14ac:dyDescent="0.25">
      <c r="A813" s="89">
        <v>809</v>
      </c>
      <c r="B813" s="99">
        <v>809</v>
      </c>
      <c r="C813" s="86">
        <v>44377</v>
      </c>
      <c r="D813" s="36" t="s">
        <v>884</v>
      </c>
      <c r="E813" s="37" t="s">
        <v>885</v>
      </c>
      <c r="F813" s="38">
        <v>50000</v>
      </c>
      <c r="G813" s="37" t="s">
        <v>23</v>
      </c>
      <c r="H813" s="37" t="s">
        <v>24</v>
      </c>
      <c r="I813" s="39" t="s">
        <v>26</v>
      </c>
    </row>
    <row r="814" spans="1:9" hidden="1" x14ac:dyDescent="0.25">
      <c r="A814" s="89">
        <v>810</v>
      </c>
      <c r="B814" s="99">
        <v>810</v>
      </c>
      <c r="C814" s="86">
        <v>43132</v>
      </c>
      <c r="D814" s="36" t="s">
        <v>886</v>
      </c>
      <c r="E814" s="37" t="s">
        <v>887</v>
      </c>
      <c r="F814" s="38">
        <v>300000</v>
      </c>
      <c r="G814" s="37" t="s">
        <v>9</v>
      </c>
      <c r="H814" s="37" t="s">
        <v>888</v>
      </c>
      <c r="I814" s="39" t="s">
        <v>1898</v>
      </c>
    </row>
    <row r="815" spans="1:9" hidden="1" x14ac:dyDescent="0.25">
      <c r="A815" s="89">
        <v>811</v>
      </c>
      <c r="B815" s="99">
        <v>811</v>
      </c>
      <c r="C815" s="86">
        <v>43425</v>
      </c>
      <c r="D815" s="36" t="s">
        <v>889</v>
      </c>
      <c r="E815" s="37" t="s">
        <v>887</v>
      </c>
      <c r="F815" s="38">
        <v>47200</v>
      </c>
      <c r="G815" s="37" t="s">
        <v>9</v>
      </c>
      <c r="H815" s="37" t="s">
        <v>24</v>
      </c>
      <c r="I815" s="39" t="s">
        <v>26</v>
      </c>
    </row>
    <row r="816" spans="1:9" hidden="1" x14ac:dyDescent="0.25">
      <c r="A816" s="89">
        <v>812</v>
      </c>
      <c r="B816" s="99">
        <v>812</v>
      </c>
      <c r="C816" s="86">
        <v>43402</v>
      </c>
      <c r="D816" s="36" t="s">
        <v>890</v>
      </c>
      <c r="E816" s="37" t="s">
        <v>887</v>
      </c>
      <c r="F816" s="38">
        <v>47200</v>
      </c>
      <c r="G816" s="37" t="s">
        <v>9</v>
      </c>
      <c r="H816" s="37" t="s">
        <v>24</v>
      </c>
      <c r="I816" s="39" t="s">
        <v>26</v>
      </c>
    </row>
    <row r="817" spans="1:9" hidden="1" x14ac:dyDescent="0.25">
      <c r="A817" s="89">
        <v>813</v>
      </c>
      <c r="B817" s="99">
        <v>813</v>
      </c>
      <c r="C817" s="86">
        <v>43448</v>
      </c>
      <c r="D817" s="36" t="s">
        <v>891</v>
      </c>
      <c r="E817" s="37" t="s">
        <v>887</v>
      </c>
      <c r="F817" s="38">
        <v>47200</v>
      </c>
      <c r="G817" s="37" t="s">
        <v>9</v>
      </c>
      <c r="H817" s="37" t="s">
        <v>24</v>
      </c>
      <c r="I817" s="39" t="s">
        <v>26</v>
      </c>
    </row>
    <row r="818" spans="1:9" hidden="1" x14ac:dyDescent="0.25">
      <c r="A818" s="89">
        <v>814</v>
      </c>
      <c r="B818" s="99">
        <v>814</v>
      </c>
      <c r="C818" s="86">
        <v>43470</v>
      </c>
      <c r="D818" s="36" t="s">
        <v>892</v>
      </c>
      <c r="E818" s="37" t="s">
        <v>887</v>
      </c>
      <c r="F818" s="38">
        <v>47200</v>
      </c>
      <c r="G818" s="37" t="s">
        <v>9</v>
      </c>
      <c r="H818" s="37" t="s">
        <v>24</v>
      </c>
      <c r="I818" s="39" t="s">
        <v>26</v>
      </c>
    </row>
    <row r="819" spans="1:9" hidden="1" x14ac:dyDescent="0.25">
      <c r="A819" s="89">
        <v>815</v>
      </c>
      <c r="B819" s="99">
        <v>815</v>
      </c>
      <c r="C819" s="86">
        <v>43502</v>
      </c>
      <c r="D819" s="36" t="s">
        <v>893</v>
      </c>
      <c r="E819" s="37" t="s">
        <v>887</v>
      </c>
      <c r="F819" s="38">
        <v>47200</v>
      </c>
      <c r="G819" s="37" t="s">
        <v>9</v>
      </c>
      <c r="H819" s="37" t="s">
        <v>24</v>
      </c>
      <c r="I819" s="39" t="s">
        <v>26</v>
      </c>
    </row>
    <row r="820" spans="1:9" hidden="1" x14ac:dyDescent="0.25">
      <c r="A820" s="89">
        <v>816</v>
      </c>
      <c r="B820" s="99">
        <v>816</v>
      </c>
      <c r="C820" s="86">
        <v>43535</v>
      </c>
      <c r="D820" s="36" t="s">
        <v>894</v>
      </c>
      <c r="E820" s="37" t="s">
        <v>887</v>
      </c>
      <c r="F820" s="38">
        <v>47200</v>
      </c>
      <c r="G820" s="37" t="s">
        <v>9</v>
      </c>
      <c r="H820" s="37" t="s">
        <v>24</v>
      </c>
      <c r="I820" s="39" t="s">
        <v>26</v>
      </c>
    </row>
    <row r="821" spans="1:9" hidden="1" x14ac:dyDescent="0.25">
      <c r="A821" s="89">
        <v>817</v>
      </c>
      <c r="B821" s="99">
        <v>817</v>
      </c>
      <c r="C821" s="86">
        <v>43570</v>
      </c>
      <c r="D821" s="36" t="s">
        <v>895</v>
      </c>
      <c r="E821" s="37" t="s">
        <v>887</v>
      </c>
      <c r="F821" s="38">
        <v>47200</v>
      </c>
      <c r="G821" s="37" t="s">
        <v>9</v>
      </c>
      <c r="H821" s="37" t="s">
        <v>24</v>
      </c>
      <c r="I821" s="39" t="s">
        <v>26</v>
      </c>
    </row>
    <row r="822" spans="1:9" hidden="1" x14ac:dyDescent="0.25">
      <c r="A822" s="89">
        <v>818</v>
      </c>
      <c r="B822" s="99">
        <v>818</v>
      </c>
      <c r="C822" s="86">
        <v>43602</v>
      </c>
      <c r="D822" s="36" t="s">
        <v>896</v>
      </c>
      <c r="E822" s="37" t="s">
        <v>887</v>
      </c>
      <c r="F822" s="38">
        <v>47200</v>
      </c>
      <c r="G822" s="37" t="s">
        <v>9</v>
      </c>
      <c r="H822" s="37" t="s">
        <v>24</v>
      </c>
      <c r="I822" s="39" t="s">
        <v>26</v>
      </c>
    </row>
    <row r="823" spans="1:9" hidden="1" x14ac:dyDescent="0.25">
      <c r="A823" s="89">
        <v>819</v>
      </c>
      <c r="B823" s="99">
        <v>819</v>
      </c>
      <c r="C823" s="86">
        <v>43727</v>
      </c>
      <c r="D823" s="36" t="s">
        <v>897</v>
      </c>
      <c r="E823" s="37" t="s">
        <v>887</v>
      </c>
      <c r="F823" s="38">
        <v>47200</v>
      </c>
      <c r="G823" s="37" t="s">
        <v>9</v>
      </c>
      <c r="H823" s="37" t="s">
        <v>24</v>
      </c>
      <c r="I823" s="39" t="s">
        <v>26</v>
      </c>
    </row>
    <row r="824" spans="1:9" hidden="1" x14ac:dyDescent="0.25">
      <c r="A824" s="89">
        <v>820</v>
      </c>
      <c r="B824" s="99">
        <v>820</v>
      </c>
      <c r="C824" s="86">
        <v>43672</v>
      </c>
      <c r="D824" s="36" t="s">
        <v>898</v>
      </c>
      <c r="E824" s="37" t="s">
        <v>887</v>
      </c>
      <c r="F824" s="38">
        <v>47200</v>
      </c>
      <c r="G824" s="37" t="s">
        <v>9</v>
      </c>
      <c r="H824" s="37" t="s">
        <v>24</v>
      </c>
      <c r="I824" s="39" t="s">
        <v>26</v>
      </c>
    </row>
    <row r="825" spans="1:9" hidden="1" x14ac:dyDescent="0.25">
      <c r="A825" s="89">
        <v>821</v>
      </c>
      <c r="B825" s="99">
        <v>821</v>
      </c>
      <c r="C825" s="86">
        <v>43694</v>
      </c>
      <c r="D825" s="36" t="s">
        <v>899</v>
      </c>
      <c r="E825" s="37" t="s">
        <v>887</v>
      </c>
      <c r="F825" s="38">
        <v>47200</v>
      </c>
      <c r="G825" s="37" t="s">
        <v>9</v>
      </c>
      <c r="H825" s="37" t="s">
        <v>24</v>
      </c>
      <c r="I825" s="39" t="s">
        <v>26</v>
      </c>
    </row>
    <row r="826" spans="1:9" hidden="1" x14ac:dyDescent="0.25">
      <c r="A826" s="89">
        <v>822</v>
      </c>
      <c r="B826" s="99">
        <v>822</v>
      </c>
      <c r="C826" s="86">
        <v>43755</v>
      </c>
      <c r="D826" s="36" t="s">
        <v>900</v>
      </c>
      <c r="E826" s="37" t="s">
        <v>887</v>
      </c>
      <c r="F826" s="38">
        <v>47200</v>
      </c>
      <c r="G826" s="37" t="s">
        <v>9</v>
      </c>
      <c r="H826" s="37" t="s">
        <v>24</v>
      </c>
      <c r="I826" s="39" t="s">
        <v>26</v>
      </c>
    </row>
    <row r="827" spans="1:9" hidden="1" x14ac:dyDescent="0.25">
      <c r="A827" s="89">
        <v>823</v>
      </c>
      <c r="B827" s="99">
        <v>823</v>
      </c>
      <c r="C827" s="86">
        <v>43777</v>
      </c>
      <c r="D827" s="36" t="s">
        <v>901</v>
      </c>
      <c r="E827" s="37" t="s">
        <v>887</v>
      </c>
      <c r="F827" s="38">
        <v>47200</v>
      </c>
      <c r="G827" s="37" t="s">
        <v>9</v>
      </c>
      <c r="H827" s="37" t="s">
        <v>24</v>
      </c>
      <c r="I827" s="39" t="s">
        <v>26</v>
      </c>
    </row>
    <row r="828" spans="1:9" hidden="1" x14ac:dyDescent="0.25">
      <c r="A828" s="89">
        <v>824</v>
      </c>
      <c r="B828" s="99">
        <v>824</v>
      </c>
      <c r="C828" s="86">
        <v>43810</v>
      </c>
      <c r="D828" s="36" t="s">
        <v>902</v>
      </c>
      <c r="E828" s="37" t="s">
        <v>887</v>
      </c>
      <c r="F828" s="38">
        <v>47200</v>
      </c>
      <c r="G828" s="37" t="s">
        <v>9</v>
      </c>
      <c r="H828" s="37" t="s">
        <v>24</v>
      </c>
      <c r="I828" s="39" t="s">
        <v>26</v>
      </c>
    </row>
    <row r="829" spans="1:9" hidden="1" x14ac:dyDescent="0.25">
      <c r="A829" s="89">
        <v>825</v>
      </c>
      <c r="B829" s="99">
        <v>825</v>
      </c>
      <c r="C829" s="86">
        <v>43845</v>
      </c>
      <c r="D829" s="36" t="s">
        <v>903</v>
      </c>
      <c r="E829" s="37" t="s">
        <v>887</v>
      </c>
      <c r="F829" s="38">
        <v>47200</v>
      </c>
      <c r="G829" s="37" t="s">
        <v>9</v>
      </c>
      <c r="H829" s="37" t="s">
        <v>24</v>
      </c>
      <c r="I829" s="39" t="s">
        <v>26</v>
      </c>
    </row>
    <row r="830" spans="1:9" hidden="1" x14ac:dyDescent="0.25">
      <c r="A830" s="89">
        <v>826</v>
      </c>
      <c r="B830" s="99">
        <v>826</v>
      </c>
      <c r="C830" s="86">
        <v>43872</v>
      </c>
      <c r="D830" s="36" t="s">
        <v>904</v>
      </c>
      <c r="E830" s="37" t="s">
        <v>887</v>
      </c>
      <c r="F830" s="38">
        <v>47200</v>
      </c>
      <c r="G830" s="37" t="s">
        <v>9</v>
      </c>
      <c r="H830" s="37" t="s">
        <v>24</v>
      </c>
      <c r="I830" s="39" t="s">
        <v>26</v>
      </c>
    </row>
    <row r="831" spans="1:9" hidden="1" x14ac:dyDescent="0.25">
      <c r="A831" s="89">
        <v>827</v>
      </c>
      <c r="B831" s="99">
        <v>827</v>
      </c>
      <c r="C831" s="86">
        <v>43991</v>
      </c>
      <c r="D831" s="36" t="s">
        <v>905</v>
      </c>
      <c r="E831" s="37" t="s">
        <v>887</v>
      </c>
      <c r="F831" s="38">
        <v>120000</v>
      </c>
      <c r="G831" s="37" t="s">
        <v>9</v>
      </c>
      <c r="H831" s="37" t="s">
        <v>24</v>
      </c>
      <c r="I831" s="39" t="s">
        <v>26</v>
      </c>
    </row>
    <row r="832" spans="1:9" hidden="1" x14ac:dyDescent="0.25">
      <c r="A832" s="89">
        <v>828</v>
      </c>
      <c r="B832" s="99">
        <v>828</v>
      </c>
      <c r="C832" s="86">
        <v>44064</v>
      </c>
      <c r="D832" s="36" t="s">
        <v>906</v>
      </c>
      <c r="E832" s="37" t="s">
        <v>887</v>
      </c>
      <c r="F832" s="38">
        <v>80000</v>
      </c>
      <c r="G832" s="37" t="s">
        <v>9</v>
      </c>
      <c r="H832" s="37" t="s">
        <v>24</v>
      </c>
      <c r="I832" s="39" t="s">
        <v>26</v>
      </c>
    </row>
    <row r="833" spans="1:9" hidden="1" x14ac:dyDescent="0.25">
      <c r="A833" s="89">
        <v>829</v>
      </c>
      <c r="B833" s="99">
        <v>829</v>
      </c>
      <c r="C833" s="86">
        <v>44107</v>
      </c>
      <c r="D833" s="36" t="s">
        <v>907</v>
      </c>
      <c r="E833" s="37" t="s">
        <v>887</v>
      </c>
      <c r="F833" s="38">
        <v>80000</v>
      </c>
      <c r="G833" s="37" t="s">
        <v>9</v>
      </c>
      <c r="H833" s="37" t="s">
        <v>24</v>
      </c>
      <c r="I833" s="39" t="s">
        <v>26</v>
      </c>
    </row>
    <row r="834" spans="1:9" hidden="1" x14ac:dyDescent="0.25">
      <c r="A834" s="89">
        <v>830</v>
      </c>
      <c r="B834" s="99">
        <v>830</v>
      </c>
      <c r="C834" s="86">
        <v>44141</v>
      </c>
      <c r="D834" s="36" t="s">
        <v>908</v>
      </c>
      <c r="E834" s="37" t="s">
        <v>887</v>
      </c>
      <c r="F834" s="38">
        <v>47200</v>
      </c>
      <c r="G834" s="37" t="s">
        <v>9</v>
      </c>
      <c r="H834" s="37" t="s">
        <v>24</v>
      </c>
      <c r="I834" s="39" t="s">
        <v>26</v>
      </c>
    </row>
    <row r="835" spans="1:9" hidden="1" x14ac:dyDescent="0.25">
      <c r="A835" s="89">
        <v>831</v>
      </c>
      <c r="B835" s="99">
        <v>831</v>
      </c>
      <c r="C835" s="86">
        <v>44146</v>
      </c>
      <c r="D835" s="36" t="s">
        <v>909</v>
      </c>
      <c r="E835" s="37" t="s">
        <v>887</v>
      </c>
      <c r="F835" s="38">
        <v>47200</v>
      </c>
      <c r="G835" s="37" t="s">
        <v>9</v>
      </c>
      <c r="H835" s="37" t="s">
        <v>24</v>
      </c>
      <c r="I835" s="39" t="s">
        <v>26</v>
      </c>
    </row>
    <row r="836" spans="1:9" hidden="1" x14ac:dyDescent="0.25">
      <c r="A836" s="89">
        <v>832</v>
      </c>
      <c r="B836" s="99">
        <v>832</v>
      </c>
      <c r="C836" s="86">
        <v>44209</v>
      </c>
      <c r="D836" s="36" t="s">
        <v>910</v>
      </c>
      <c r="E836" s="37" t="s">
        <v>887</v>
      </c>
      <c r="F836" s="38">
        <v>40000</v>
      </c>
      <c r="G836" s="37" t="s">
        <v>9</v>
      </c>
      <c r="H836" s="37" t="s">
        <v>24</v>
      </c>
      <c r="I836" s="39" t="s">
        <v>26</v>
      </c>
    </row>
    <row r="837" spans="1:9" hidden="1" x14ac:dyDescent="0.25">
      <c r="A837" s="89">
        <v>833</v>
      </c>
      <c r="B837" s="99">
        <v>833</v>
      </c>
      <c r="C837" s="86">
        <v>44247</v>
      </c>
      <c r="D837" s="36" t="s">
        <v>911</v>
      </c>
      <c r="E837" s="37" t="s">
        <v>887</v>
      </c>
      <c r="F837" s="38">
        <v>40000</v>
      </c>
      <c r="G837" s="37" t="s">
        <v>9</v>
      </c>
      <c r="H837" s="37" t="s">
        <v>24</v>
      </c>
      <c r="I837" s="39" t="s">
        <v>26</v>
      </c>
    </row>
    <row r="838" spans="1:9" hidden="1" x14ac:dyDescent="0.25">
      <c r="A838" s="89">
        <v>834</v>
      </c>
      <c r="B838" s="99">
        <v>834</v>
      </c>
      <c r="C838" s="86">
        <v>44300</v>
      </c>
      <c r="D838" s="36" t="s">
        <v>912</v>
      </c>
      <c r="E838" s="37" t="s">
        <v>887</v>
      </c>
      <c r="F838" s="38">
        <v>80000</v>
      </c>
      <c r="G838" s="37" t="s">
        <v>9</v>
      </c>
      <c r="H838" s="37" t="s">
        <v>24</v>
      </c>
      <c r="I838" s="39" t="s">
        <v>26</v>
      </c>
    </row>
    <row r="839" spans="1:9" hidden="1" x14ac:dyDescent="0.25">
      <c r="A839" s="89">
        <v>835</v>
      </c>
      <c r="B839" s="99">
        <v>835</v>
      </c>
      <c r="C839" s="86">
        <v>44350</v>
      </c>
      <c r="D839" s="36" t="s">
        <v>913</v>
      </c>
      <c r="E839" s="37" t="s">
        <v>887</v>
      </c>
      <c r="F839" s="38">
        <v>80000</v>
      </c>
      <c r="G839" s="37" t="s">
        <v>9</v>
      </c>
      <c r="H839" s="37" t="s">
        <v>24</v>
      </c>
      <c r="I839" s="39" t="s">
        <v>26</v>
      </c>
    </row>
    <row r="840" spans="1:9" hidden="1" x14ac:dyDescent="0.25">
      <c r="A840" s="89">
        <v>836</v>
      </c>
      <c r="B840" s="99">
        <v>836</v>
      </c>
      <c r="C840" s="86">
        <v>44350</v>
      </c>
      <c r="D840" s="36" t="s">
        <v>914</v>
      </c>
      <c r="E840" s="37" t="s">
        <v>887</v>
      </c>
      <c r="F840" s="38">
        <v>40000</v>
      </c>
      <c r="G840" s="37" t="s">
        <v>9</v>
      </c>
      <c r="H840" s="37" t="s">
        <v>24</v>
      </c>
      <c r="I840" s="39" t="s">
        <v>26</v>
      </c>
    </row>
    <row r="841" spans="1:9" hidden="1" x14ac:dyDescent="0.25">
      <c r="A841" s="89">
        <v>837</v>
      </c>
      <c r="B841" s="99">
        <v>837</v>
      </c>
      <c r="C841" s="86">
        <v>44406</v>
      </c>
      <c r="D841" s="36" t="s">
        <v>915</v>
      </c>
      <c r="E841" s="37" t="s">
        <v>887</v>
      </c>
      <c r="F841" s="38">
        <v>40000</v>
      </c>
      <c r="G841" s="37" t="s">
        <v>9</v>
      </c>
      <c r="H841" s="37" t="s">
        <v>24</v>
      </c>
      <c r="I841" s="39" t="s">
        <v>26</v>
      </c>
    </row>
    <row r="842" spans="1:9" hidden="1" x14ac:dyDescent="0.25">
      <c r="A842" s="89">
        <v>838</v>
      </c>
      <c r="B842" s="99">
        <v>838</v>
      </c>
      <c r="C842" s="86">
        <v>44476</v>
      </c>
      <c r="D842" s="36" t="s">
        <v>916</v>
      </c>
      <c r="E842" s="37" t="s">
        <v>887</v>
      </c>
      <c r="F842" s="38">
        <v>80000</v>
      </c>
      <c r="G842" s="37" t="s">
        <v>9</v>
      </c>
      <c r="H842" s="37" t="s">
        <v>24</v>
      </c>
      <c r="I842" s="39" t="s">
        <v>26</v>
      </c>
    </row>
    <row r="843" spans="1:9" hidden="1" x14ac:dyDescent="0.25">
      <c r="A843" s="89">
        <v>839</v>
      </c>
      <c r="B843" s="99">
        <v>839</v>
      </c>
      <c r="C843" s="86">
        <v>44525</v>
      </c>
      <c r="D843" s="36" t="s">
        <v>917</v>
      </c>
      <c r="E843" s="37" t="s">
        <v>887</v>
      </c>
      <c r="F843" s="38">
        <v>40000</v>
      </c>
      <c r="G843" s="37" t="s">
        <v>9</v>
      </c>
      <c r="H843" s="37" t="s">
        <v>24</v>
      </c>
      <c r="I843" s="39" t="s">
        <v>26</v>
      </c>
    </row>
    <row r="844" spans="1:9" hidden="1" x14ac:dyDescent="0.25">
      <c r="A844" s="89">
        <v>840</v>
      </c>
      <c r="B844" s="99">
        <v>840</v>
      </c>
      <c r="C844" s="86">
        <v>44546</v>
      </c>
      <c r="D844" s="36" t="s">
        <v>918</v>
      </c>
      <c r="E844" s="37" t="s">
        <v>887</v>
      </c>
      <c r="F844" s="38">
        <v>40000</v>
      </c>
      <c r="G844" s="37" t="s">
        <v>9</v>
      </c>
      <c r="H844" s="37" t="s">
        <v>24</v>
      </c>
      <c r="I844" s="39" t="s">
        <v>26</v>
      </c>
    </row>
    <row r="845" spans="1:9" hidden="1" x14ac:dyDescent="0.25">
      <c r="A845" s="89">
        <v>841</v>
      </c>
      <c r="B845" s="99">
        <v>841</v>
      </c>
      <c r="C845" s="86">
        <v>44603</v>
      </c>
      <c r="D845" s="36" t="s">
        <v>919</v>
      </c>
      <c r="E845" s="37" t="s">
        <v>887</v>
      </c>
      <c r="F845" s="38">
        <v>40000</v>
      </c>
      <c r="G845" s="37" t="s">
        <v>9</v>
      </c>
      <c r="H845" s="37" t="s">
        <v>24</v>
      </c>
      <c r="I845" s="39" t="s">
        <v>26</v>
      </c>
    </row>
    <row r="846" spans="1:9" hidden="1" x14ac:dyDescent="0.25">
      <c r="A846" s="89">
        <v>842</v>
      </c>
      <c r="B846" s="99">
        <v>842</v>
      </c>
      <c r="C846" s="86">
        <v>44490</v>
      </c>
      <c r="D846" s="36" t="s">
        <v>920</v>
      </c>
      <c r="E846" s="37" t="s">
        <v>921</v>
      </c>
      <c r="F846" s="38">
        <v>1687516</v>
      </c>
      <c r="G846" s="37" t="s">
        <v>9</v>
      </c>
      <c r="H846" s="37" t="s">
        <v>55</v>
      </c>
      <c r="I846" s="39" t="s">
        <v>15</v>
      </c>
    </row>
    <row r="847" spans="1:9" hidden="1" x14ac:dyDescent="0.25">
      <c r="A847" s="89">
        <v>843</v>
      </c>
      <c r="B847" s="99">
        <v>843</v>
      </c>
      <c r="C847" s="86">
        <v>44616</v>
      </c>
      <c r="D847" s="36" t="s">
        <v>922</v>
      </c>
      <c r="E847" s="37" t="s">
        <v>921</v>
      </c>
      <c r="F847" s="38">
        <v>1767530</v>
      </c>
      <c r="G847" s="37" t="s">
        <v>9</v>
      </c>
      <c r="H847" s="37" t="s">
        <v>55</v>
      </c>
      <c r="I847" s="39" t="s">
        <v>15</v>
      </c>
    </row>
    <row r="848" spans="1:9" hidden="1" x14ac:dyDescent="0.25">
      <c r="A848" s="89">
        <v>844</v>
      </c>
      <c r="B848" s="99">
        <v>844</v>
      </c>
      <c r="C848" s="86">
        <v>44650</v>
      </c>
      <c r="D848" s="36" t="s">
        <v>923</v>
      </c>
      <c r="E848" s="37" t="s">
        <v>921</v>
      </c>
      <c r="F848" s="38">
        <v>2511701</v>
      </c>
      <c r="G848" s="37" t="s">
        <v>9</v>
      </c>
      <c r="H848" s="37" t="s">
        <v>55</v>
      </c>
      <c r="I848" s="39" t="s">
        <v>15</v>
      </c>
    </row>
    <row r="849" spans="1:9" ht="17.25" hidden="1" customHeight="1" x14ac:dyDescent="0.25">
      <c r="A849" s="89">
        <v>845</v>
      </c>
      <c r="B849" s="99">
        <v>845</v>
      </c>
      <c r="C849" s="86">
        <v>42915</v>
      </c>
      <c r="D849" s="36" t="s">
        <v>924</v>
      </c>
      <c r="E849" s="37" t="s">
        <v>925</v>
      </c>
      <c r="F849" s="38">
        <v>575000</v>
      </c>
      <c r="G849" s="37" t="s">
        <v>769</v>
      </c>
      <c r="H849" s="42" t="s">
        <v>926</v>
      </c>
      <c r="I849" s="39" t="s">
        <v>1898</v>
      </c>
    </row>
    <row r="850" spans="1:9" hidden="1" x14ac:dyDescent="0.25">
      <c r="A850" s="89">
        <v>846</v>
      </c>
      <c r="B850" s="99">
        <v>846</v>
      </c>
      <c r="C850" s="86">
        <v>43083</v>
      </c>
      <c r="D850" s="36" t="s">
        <v>927</v>
      </c>
      <c r="E850" s="37" t="s">
        <v>925</v>
      </c>
      <c r="F850" s="38">
        <v>400000</v>
      </c>
      <c r="G850" s="37" t="s">
        <v>769</v>
      </c>
      <c r="H850" s="37" t="s">
        <v>928</v>
      </c>
      <c r="I850" s="39" t="s">
        <v>1898</v>
      </c>
    </row>
    <row r="851" spans="1:9" hidden="1" x14ac:dyDescent="0.25">
      <c r="A851" s="89">
        <v>847</v>
      </c>
      <c r="B851" s="99">
        <v>847</v>
      </c>
      <c r="C851" s="86">
        <v>43116</v>
      </c>
      <c r="D851" s="36" t="s">
        <v>929</v>
      </c>
      <c r="E851" s="37" t="s">
        <v>925</v>
      </c>
      <c r="F851" s="38">
        <v>300000</v>
      </c>
      <c r="G851" s="37" t="s">
        <v>769</v>
      </c>
      <c r="H851" s="37" t="s">
        <v>928</v>
      </c>
      <c r="I851" s="39" t="s">
        <v>1898</v>
      </c>
    </row>
    <row r="852" spans="1:9" hidden="1" x14ac:dyDescent="0.25">
      <c r="A852" s="89">
        <v>848</v>
      </c>
      <c r="B852" s="99">
        <v>848</v>
      </c>
      <c r="C852" s="86">
        <v>43153</v>
      </c>
      <c r="D852" s="36" t="s">
        <v>930</v>
      </c>
      <c r="E852" s="37" t="s">
        <v>925</v>
      </c>
      <c r="F852" s="38">
        <v>300000</v>
      </c>
      <c r="G852" s="37" t="s">
        <v>769</v>
      </c>
      <c r="H852" s="37" t="s">
        <v>928</v>
      </c>
      <c r="I852" s="39" t="s">
        <v>1898</v>
      </c>
    </row>
    <row r="853" spans="1:9" hidden="1" x14ac:dyDescent="0.25">
      <c r="A853" s="89">
        <v>849</v>
      </c>
      <c r="B853" s="99">
        <v>849</v>
      </c>
      <c r="C853" s="86">
        <v>43206</v>
      </c>
      <c r="D853" s="36" t="s">
        <v>931</v>
      </c>
      <c r="E853" s="37" t="s">
        <v>925</v>
      </c>
      <c r="F853" s="38">
        <v>300000</v>
      </c>
      <c r="G853" s="37" t="s">
        <v>769</v>
      </c>
      <c r="H853" s="37" t="s">
        <v>928</v>
      </c>
      <c r="I853" s="39" t="s">
        <v>1898</v>
      </c>
    </row>
    <row r="854" spans="1:9" hidden="1" x14ac:dyDescent="0.25">
      <c r="A854" s="89">
        <v>850</v>
      </c>
      <c r="B854" s="99">
        <v>850</v>
      </c>
      <c r="C854" s="86">
        <v>43266</v>
      </c>
      <c r="D854" s="36" t="s">
        <v>932</v>
      </c>
      <c r="E854" s="37" t="s">
        <v>925</v>
      </c>
      <c r="F854" s="38">
        <v>300000</v>
      </c>
      <c r="G854" s="37" t="s">
        <v>769</v>
      </c>
      <c r="H854" s="37" t="s">
        <v>926</v>
      </c>
      <c r="I854" s="39" t="s">
        <v>1898</v>
      </c>
    </row>
    <row r="855" spans="1:9" hidden="1" x14ac:dyDescent="0.25">
      <c r="A855" s="89">
        <v>851</v>
      </c>
      <c r="B855" s="99">
        <v>851</v>
      </c>
      <c r="C855" s="86">
        <v>43448</v>
      </c>
      <c r="D855" s="36" t="s">
        <v>933</v>
      </c>
      <c r="E855" s="37" t="s">
        <v>925</v>
      </c>
      <c r="F855" s="38">
        <v>300000</v>
      </c>
      <c r="G855" s="37" t="s">
        <v>769</v>
      </c>
      <c r="H855" s="37" t="s">
        <v>24</v>
      </c>
      <c r="I855" s="39" t="s">
        <v>26</v>
      </c>
    </row>
    <row r="856" spans="1:9" hidden="1" x14ac:dyDescent="0.25">
      <c r="A856" s="89">
        <v>852</v>
      </c>
      <c r="B856" s="99">
        <v>852</v>
      </c>
      <c r="C856" s="86">
        <v>43529</v>
      </c>
      <c r="D856" s="36" t="s">
        <v>934</v>
      </c>
      <c r="E856" s="37" t="s">
        <v>925</v>
      </c>
      <c r="F856" s="38">
        <v>300000</v>
      </c>
      <c r="G856" s="37" t="s">
        <v>769</v>
      </c>
      <c r="H856" s="37" t="s">
        <v>24</v>
      </c>
      <c r="I856" s="39" t="s">
        <v>26</v>
      </c>
    </row>
    <row r="857" spans="1:9" hidden="1" x14ac:dyDescent="0.25">
      <c r="A857" s="89">
        <v>853</v>
      </c>
      <c r="B857" s="99">
        <v>853</v>
      </c>
      <c r="C857" s="86">
        <v>43620</v>
      </c>
      <c r="D857" s="36" t="s">
        <v>935</v>
      </c>
      <c r="E857" s="37" t="s">
        <v>925</v>
      </c>
      <c r="F857" s="38">
        <v>300000</v>
      </c>
      <c r="G857" s="37" t="s">
        <v>769</v>
      </c>
      <c r="H857" s="37" t="s">
        <v>24</v>
      </c>
      <c r="I857" s="39" t="s">
        <v>26</v>
      </c>
    </row>
    <row r="858" spans="1:9" hidden="1" x14ac:dyDescent="0.25">
      <c r="A858" s="89">
        <v>854</v>
      </c>
      <c r="B858" s="99">
        <v>854</v>
      </c>
      <c r="C858" s="86">
        <v>43731</v>
      </c>
      <c r="D858" s="36" t="s">
        <v>936</v>
      </c>
      <c r="E858" s="37" t="s">
        <v>925</v>
      </c>
      <c r="F858" s="38">
        <v>300000</v>
      </c>
      <c r="G858" s="37" t="s">
        <v>769</v>
      </c>
      <c r="H858" s="37" t="s">
        <v>24</v>
      </c>
      <c r="I858" s="39" t="s">
        <v>26</v>
      </c>
    </row>
    <row r="859" spans="1:9" hidden="1" x14ac:dyDescent="0.25">
      <c r="A859" s="89">
        <v>855</v>
      </c>
      <c r="B859" s="99">
        <v>855</v>
      </c>
      <c r="C859" s="86">
        <v>43847</v>
      </c>
      <c r="D859" s="36" t="s">
        <v>937</v>
      </c>
      <c r="E859" s="37" t="s">
        <v>925</v>
      </c>
      <c r="F859" s="38">
        <v>300000</v>
      </c>
      <c r="G859" s="37" t="s">
        <v>769</v>
      </c>
      <c r="H859" s="37" t="s">
        <v>24</v>
      </c>
      <c r="I859" s="39" t="s">
        <v>26</v>
      </c>
    </row>
    <row r="860" spans="1:9" hidden="1" x14ac:dyDescent="0.25">
      <c r="A860" s="89">
        <v>856</v>
      </c>
      <c r="B860" s="99">
        <v>856</v>
      </c>
      <c r="C860" s="86">
        <v>43970</v>
      </c>
      <c r="D860" s="36" t="s">
        <v>938</v>
      </c>
      <c r="E860" s="37" t="s">
        <v>925</v>
      </c>
      <c r="F860" s="38">
        <v>300000</v>
      </c>
      <c r="G860" s="37" t="s">
        <v>769</v>
      </c>
      <c r="H860" s="37" t="s">
        <v>24</v>
      </c>
      <c r="I860" s="39" t="s">
        <v>26</v>
      </c>
    </row>
    <row r="861" spans="1:9" ht="14.25" hidden="1" customHeight="1" x14ac:dyDescent="0.25">
      <c r="A861" s="89">
        <v>857</v>
      </c>
      <c r="B861" s="99">
        <v>857</v>
      </c>
      <c r="C861" s="86">
        <v>44166</v>
      </c>
      <c r="D861" s="36" t="s">
        <v>939</v>
      </c>
      <c r="E861" s="37" t="s">
        <v>925</v>
      </c>
      <c r="F861" s="38">
        <v>200000</v>
      </c>
      <c r="G861" s="37" t="s">
        <v>769</v>
      </c>
      <c r="H861" s="37" t="s">
        <v>24</v>
      </c>
      <c r="I861" s="39" t="s">
        <v>26</v>
      </c>
    </row>
    <row r="862" spans="1:9" hidden="1" x14ac:dyDescent="0.25">
      <c r="A862" s="89">
        <v>858</v>
      </c>
      <c r="B862" s="99">
        <v>858</v>
      </c>
      <c r="C862" s="86">
        <v>44267</v>
      </c>
      <c r="D862" s="36" t="s">
        <v>940</v>
      </c>
      <c r="E862" s="37" t="s">
        <v>925</v>
      </c>
      <c r="F862" s="38">
        <v>100000</v>
      </c>
      <c r="G862" s="37" t="s">
        <v>769</v>
      </c>
      <c r="H862" s="37" t="s">
        <v>24</v>
      </c>
      <c r="I862" s="39" t="s">
        <v>26</v>
      </c>
    </row>
    <row r="863" spans="1:9" hidden="1" x14ac:dyDescent="0.25">
      <c r="A863" s="89">
        <v>859</v>
      </c>
      <c r="B863" s="99">
        <v>859</v>
      </c>
      <c r="C863" s="86">
        <v>44414</v>
      </c>
      <c r="D863" s="36" t="s">
        <v>941</v>
      </c>
      <c r="E863" s="37" t="s">
        <v>925</v>
      </c>
      <c r="F863" s="38">
        <v>100000</v>
      </c>
      <c r="G863" s="37" t="s">
        <v>769</v>
      </c>
      <c r="H863" s="37" t="s">
        <v>24</v>
      </c>
      <c r="I863" s="39" t="s">
        <v>26</v>
      </c>
    </row>
    <row r="864" spans="1:9" hidden="1" x14ac:dyDescent="0.25">
      <c r="A864" s="89">
        <v>860</v>
      </c>
      <c r="B864" s="99">
        <v>860</v>
      </c>
      <c r="C864" s="86">
        <v>42978</v>
      </c>
      <c r="D864" s="36">
        <v>188</v>
      </c>
      <c r="E864" s="37" t="s">
        <v>942</v>
      </c>
      <c r="F864" s="38">
        <v>47872</v>
      </c>
      <c r="G864" s="37" t="s">
        <v>9</v>
      </c>
      <c r="H864" s="37" t="s">
        <v>81</v>
      </c>
      <c r="I864" s="39" t="s">
        <v>15</v>
      </c>
    </row>
    <row r="865" spans="1:9" hidden="1" x14ac:dyDescent="0.25">
      <c r="A865" s="89">
        <v>861</v>
      </c>
      <c r="B865" s="99">
        <v>861</v>
      </c>
      <c r="C865" s="86">
        <v>42947</v>
      </c>
      <c r="D865" s="36">
        <v>95</v>
      </c>
      <c r="E865" s="37" t="s">
        <v>942</v>
      </c>
      <c r="F865" s="38">
        <v>52531.199999999997</v>
      </c>
      <c r="G865" s="37" t="s">
        <v>9</v>
      </c>
      <c r="H865" s="37" t="s">
        <v>81</v>
      </c>
      <c r="I865" s="39" t="s">
        <v>15</v>
      </c>
    </row>
    <row r="866" spans="1:9" hidden="1" x14ac:dyDescent="0.25">
      <c r="A866" s="89">
        <v>862</v>
      </c>
      <c r="B866" s="99">
        <v>862</v>
      </c>
      <c r="C866" s="86">
        <v>43009</v>
      </c>
      <c r="D866" s="36">
        <v>103</v>
      </c>
      <c r="E866" s="37" t="s">
        <v>942</v>
      </c>
      <c r="F866" s="38">
        <v>26266</v>
      </c>
      <c r="G866" s="37" t="s">
        <v>9</v>
      </c>
      <c r="H866" s="37" t="s">
        <v>81</v>
      </c>
      <c r="I866" s="39" t="s">
        <v>15</v>
      </c>
    </row>
    <row r="867" spans="1:9" hidden="1" x14ac:dyDescent="0.25">
      <c r="A867" s="89">
        <v>863</v>
      </c>
      <c r="B867" s="99">
        <v>863</v>
      </c>
      <c r="C867" s="86">
        <v>43034</v>
      </c>
      <c r="D867" s="36">
        <v>165</v>
      </c>
      <c r="E867" s="37" t="s">
        <v>942</v>
      </c>
      <c r="F867" s="38">
        <v>43008</v>
      </c>
      <c r="G867" s="37" t="s">
        <v>9</v>
      </c>
      <c r="H867" s="37" t="s">
        <v>81</v>
      </c>
      <c r="I867" s="39" t="s">
        <v>15</v>
      </c>
    </row>
    <row r="868" spans="1:9" hidden="1" x14ac:dyDescent="0.25">
      <c r="A868" s="89">
        <v>864</v>
      </c>
      <c r="B868" s="99">
        <v>864</v>
      </c>
      <c r="C868" s="86">
        <v>43245</v>
      </c>
      <c r="D868" s="36"/>
      <c r="E868" s="37" t="s">
        <v>942</v>
      </c>
      <c r="F868" s="38">
        <v>8000</v>
      </c>
      <c r="G868" s="37" t="s">
        <v>9</v>
      </c>
      <c r="H868" s="37" t="s">
        <v>81</v>
      </c>
      <c r="I868" s="39" t="s">
        <v>15</v>
      </c>
    </row>
    <row r="869" spans="1:9" hidden="1" x14ac:dyDescent="0.25">
      <c r="A869" s="89">
        <v>865</v>
      </c>
      <c r="B869" s="99">
        <v>865</v>
      </c>
      <c r="C869" s="86">
        <v>43253</v>
      </c>
      <c r="D869" s="36"/>
      <c r="E869" s="37" t="s">
        <v>942</v>
      </c>
      <c r="F869" s="38">
        <v>13000</v>
      </c>
      <c r="G869" s="37" t="s">
        <v>9</v>
      </c>
      <c r="H869" s="37" t="s">
        <v>81</v>
      </c>
      <c r="I869" s="39" t="s">
        <v>15</v>
      </c>
    </row>
    <row r="870" spans="1:9" hidden="1" x14ac:dyDescent="0.25">
      <c r="A870" s="89">
        <v>866</v>
      </c>
      <c r="B870" s="99">
        <v>866</v>
      </c>
      <c r="C870" s="86">
        <v>44503</v>
      </c>
      <c r="D870" s="36">
        <v>1495</v>
      </c>
      <c r="E870" s="37" t="s">
        <v>350</v>
      </c>
      <c r="F870" s="38">
        <v>19896</v>
      </c>
      <c r="G870" s="37" t="s">
        <v>9</v>
      </c>
      <c r="H870" s="37" t="s">
        <v>262</v>
      </c>
      <c r="I870" s="39" t="s">
        <v>15</v>
      </c>
    </row>
    <row r="871" spans="1:9" hidden="1" x14ac:dyDescent="0.25">
      <c r="A871" s="89">
        <v>867</v>
      </c>
      <c r="B871" s="99">
        <v>867</v>
      </c>
      <c r="C871" s="86">
        <v>44651</v>
      </c>
      <c r="D871" s="36">
        <v>834</v>
      </c>
      <c r="E871" s="37" t="s">
        <v>350</v>
      </c>
      <c r="F871" s="38">
        <v>11355</v>
      </c>
      <c r="G871" s="37" t="s">
        <v>9</v>
      </c>
      <c r="H871" s="37" t="s">
        <v>262</v>
      </c>
      <c r="I871" s="39" t="s">
        <v>15</v>
      </c>
    </row>
    <row r="872" spans="1:9" hidden="1" x14ac:dyDescent="0.25">
      <c r="A872" s="89">
        <v>868</v>
      </c>
      <c r="B872" s="99">
        <v>868</v>
      </c>
      <c r="C872" s="86">
        <v>43449</v>
      </c>
      <c r="D872" s="36">
        <v>1096</v>
      </c>
      <c r="E872" s="37" t="s">
        <v>943</v>
      </c>
      <c r="F872" s="38">
        <v>522492</v>
      </c>
      <c r="G872" s="37" t="s">
        <v>9</v>
      </c>
      <c r="H872" s="37" t="s">
        <v>944</v>
      </c>
      <c r="I872" s="39" t="s">
        <v>15</v>
      </c>
    </row>
    <row r="873" spans="1:9" hidden="1" x14ac:dyDescent="0.25">
      <c r="A873" s="89">
        <v>869</v>
      </c>
      <c r="B873" s="99">
        <v>869</v>
      </c>
      <c r="C873" s="86">
        <v>44427</v>
      </c>
      <c r="D873" s="36" t="s">
        <v>945</v>
      </c>
      <c r="E873" s="37" t="s">
        <v>721</v>
      </c>
      <c r="F873" s="38">
        <v>12188</v>
      </c>
      <c r="G873" s="37" t="s">
        <v>9</v>
      </c>
      <c r="H873" s="37" t="s">
        <v>946</v>
      </c>
      <c r="I873" s="39" t="s">
        <v>289</v>
      </c>
    </row>
    <row r="874" spans="1:9" hidden="1" x14ac:dyDescent="0.25">
      <c r="A874" s="89">
        <v>870</v>
      </c>
      <c r="B874" s="99">
        <v>870</v>
      </c>
      <c r="C874" s="86">
        <v>44577</v>
      </c>
      <c r="D874" s="36" t="s">
        <v>947</v>
      </c>
      <c r="E874" s="37" t="s">
        <v>514</v>
      </c>
      <c r="F874" s="38">
        <v>15698</v>
      </c>
      <c r="G874" s="37" t="s">
        <v>9</v>
      </c>
      <c r="H874" s="37" t="s">
        <v>946</v>
      </c>
      <c r="I874" s="39" t="s">
        <v>308</v>
      </c>
    </row>
    <row r="875" spans="1:9" hidden="1" x14ac:dyDescent="0.25">
      <c r="A875" s="89">
        <v>871</v>
      </c>
      <c r="B875" s="99">
        <v>871</v>
      </c>
      <c r="C875" s="86">
        <v>43505</v>
      </c>
      <c r="D875" s="36">
        <v>8260017755</v>
      </c>
      <c r="E875" s="37" t="s">
        <v>948</v>
      </c>
      <c r="F875" s="38">
        <v>110000</v>
      </c>
      <c r="G875" s="37" t="s">
        <v>9</v>
      </c>
      <c r="H875" s="37" t="s">
        <v>949</v>
      </c>
      <c r="I875" s="39" t="s">
        <v>950</v>
      </c>
    </row>
    <row r="876" spans="1:9" hidden="1" x14ac:dyDescent="0.25">
      <c r="A876" s="89">
        <v>872</v>
      </c>
      <c r="B876" s="99">
        <v>872</v>
      </c>
      <c r="C876" s="86">
        <v>43505</v>
      </c>
      <c r="D876" s="36">
        <v>8260017754</v>
      </c>
      <c r="E876" s="37" t="s">
        <v>948</v>
      </c>
      <c r="F876" s="38">
        <v>110000</v>
      </c>
      <c r="G876" s="37" t="s">
        <v>9</v>
      </c>
      <c r="H876" s="37" t="s">
        <v>949</v>
      </c>
      <c r="I876" s="39" t="s">
        <v>950</v>
      </c>
    </row>
    <row r="877" spans="1:9" hidden="1" x14ac:dyDescent="0.25">
      <c r="A877" s="89">
        <v>873</v>
      </c>
      <c r="B877" s="99">
        <v>873</v>
      </c>
      <c r="C877" s="86">
        <v>43505</v>
      </c>
      <c r="D877" s="36">
        <v>8260017753</v>
      </c>
      <c r="E877" s="37" t="s">
        <v>948</v>
      </c>
      <c r="F877" s="38">
        <v>122400</v>
      </c>
      <c r="G877" s="37" t="s">
        <v>9</v>
      </c>
      <c r="H877" s="37" t="s">
        <v>949</v>
      </c>
      <c r="I877" s="39" t="s">
        <v>950</v>
      </c>
    </row>
    <row r="878" spans="1:9" hidden="1" x14ac:dyDescent="0.25">
      <c r="A878" s="89">
        <v>874</v>
      </c>
      <c r="B878" s="99">
        <v>874</v>
      </c>
      <c r="C878" s="86">
        <v>43505</v>
      </c>
      <c r="D878" s="36">
        <v>8260017752</v>
      </c>
      <c r="E878" s="37" t="s">
        <v>948</v>
      </c>
      <c r="F878" s="38">
        <v>125600</v>
      </c>
      <c r="G878" s="37" t="s">
        <v>9</v>
      </c>
      <c r="H878" s="37" t="s">
        <v>949</v>
      </c>
      <c r="I878" s="39" t="s">
        <v>950</v>
      </c>
    </row>
    <row r="879" spans="1:9" hidden="1" x14ac:dyDescent="0.25">
      <c r="A879" s="89">
        <v>875</v>
      </c>
      <c r="B879" s="99">
        <v>875</v>
      </c>
      <c r="C879" s="86">
        <v>43505</v>
      </c>
      <c r="D879" s="36">
        <v>8260017751</v>
      </c>
      <c r="E879" s="37" t="s">
        <v>948</v>
      </c>
      <c r="F879" s="38">
        <v>114800</v>
      </c>
      <c r="G879" s="37" t="s">
        <v>9</v>
      </c>
      <c r="H879" s="37" t="s">
        <v>949</v>
      </c>
      <c r="I879" s="39" t="s">
        <v>950</v>
      </c>
    </row>
    <row r="880" spans="1:9" hidden="1" x14ac:dyDescent="0.25">
      <c r="A880" s="89">
        <v>876</v>
      </c>
      <c r="B880" s="99">
        <v>876</v>
      </c>
      <c r="C880" s="86">
        <v>43505</v>
      </c>
      <c r="D880" s="36">
        <v>8260017750</v>
      </c>
      <c r="E880" s="37" t="s">
        <v>948</v>
      </c>
      <c r="F880" s="38">
        <v>138400</v>
      </c>
      <c r="G880" s="37" t="s">
        <v>9</v>
      </c>
      <c r="H880" s="37" t="s">
        <v>949</v>
      </c>
      <c r="I880" s="39" t="s">
        <v>950</v>
      </c>
    </row>
    <row r="881" spans="1:10" hidden="1" x14ac:dyDescent="0.25">
      <c r="A881" s="89">
        <v>877</v>
      </c>
      <c r="B881" s="99">
        <v>877</v>
      </c>
      <c r="C881" s="86">
        <v>43505</v>
      </c>
      <c r="D881" s="36">
        <v>8260017756</v>
      </c>
      <c r="E881" s="37" t="s">
        <v>948</v>
      </c>
      <c r="F881" s="38">
        <v>120400</v>
      </c>
      <c r="G881" s="37" t="s">
        <v>9</v>
      </c>
      <c r="H881" s="37" t="s">
        <v>949</v>
      </c>
      <c r="I881" s="39" t="s">
        <v>950</v>
      </c>
    </row>
    <row r="882" spans="1:10" hidden="1" x14ac:dyDescent="0.25">
      <c r="A882" s="89">
        <v>878</v>
      </c>
      <c r="B882" s="99">
        <v>878</v>
      </c>
      <c r="C882" s="86">
        <v>43808</v>
      </c>
      <c r="D882" s="36">
        <v>8260017750</v>
      </c>
      <c r="E882" s="37" t="s">
        <v>948</v>
      </c>
      <c r="F882" s="38">
        <v>138400</v>
      </c>
      <c r="G882" s="37" t="s">
        <v>9</v>
      </c>
      <c r="H882" s="37" t="s">
        <v>949</v>
      </c>
      <c r="I882" s="39" t="s">
        <v>950</v>
      </c>
    </row>
    <row r="883" spans="1:10" hidden="1" x14ac:dyDescent="0.25">
      <c r="A883" s="89">
        <v>879</v>
      </c>
      <c r="B883" s="99">
        <v>879</v>
      </c>
      <c r="C883" s="86">
        <v>44256</v>
      </c>
      <c r="D883" s="36"/>
      <c r="E883" s="37" t="s">
        <v>258</v>
      </c>
      <c r="F883" s="38">
        <v>147706</v>
      </c>
      <c r="G883" s="37" t="s">
        <v>9</v>
      </c>
      <c r="H883" s="37" t="s">
        <v>259</v>
      </c>
      <c r="I883" s="39" t="s">
        <v>15</v>
      </c>
      <c r="J883" t="s">
        <v>1857</v>
      </c>
    </row>
    <row r="884" spans="1:10" x14ac:dyDescent="0.25">
      <c r="A884" s="89">
        <v>880</v>
      </c>
      <c r="B884" s="99">
        <v>880</v>
      </c>
      <c r="C884" s="86">
        <v>43454</v>
      </c>
      <c r="D884" s="36">
        <v>1811002604</v>
      </c>
      <c r="E884" s="37" t="s">
        <v>227</v>
      </c>
      <c r="F884" s="38">
        <v>30975</v>
      </c>
      <c r="G884" s="37" t="s">
        <v>23</v>
      </c>
      <c r="H884" s="37" t="s">
        <v>138</v>
      </c>
      <c r="I884" s="39" t="s">
        <v>49</v>
      </c>
    </row>
    <row r="885" spans="1:10" hidden="1" x14ac:dyDescent="0.25">
      <c r="A885" s="89">
        <v>881</v>
      </c>
      <c r="B885" s="99">
        <v>881</v>
      </c>
      <c r="C885" s="86">
        <v>42987</v>
      </c>
      <c r="D885" s="40" t="s">
        <v>335</v>
      </c>
      <c r="E885" s="37" t="s">
        <v>415</v>
      </c>
      <c r="F885" s="38">
        <v>418365</v>
      </c>
      <c r="G885" s="37" t="s">
        <v>9</v>
      </c>
      <c r="H885" s="37" t="s">
        <v>944</v>
      </c>
      <c r="I885" s="39" t="s">
        <v>15</v>
      </c>
    </row>
    <row r="886" spans="1:10" hidden="1" x14ac:dyDescent="0.25">
      <c r="A886" s="89">
        <v>882</v>
      </c>
      <c r="B886" s="99">
        <v>882</v>
      </c>
      <c r="C886" s="86">
        <v>43507</v>
      </c>
      <c r="D886" s="36">
        <v>4116</v>
      </c>
      <c r="E886" s="37" t="s">
        <v>152</v>
      </c>
      <c r="F886" s="38">
        <v>32156</v>
      </c>
      <c r="G886" s="37" t="s">
        <v>9</v>
      </c>
      <c r="H886" s="37" t="s">
        <v>55</v>
      </c>
      <c r="I886" s="39" t="s">
        <v>15</v>
      </c>
    </row>
    <row r="887" spans="1:10" hidden="1" x14ac:dyDescent="0.25">
      <c r="A887" s="89">
        <v>883</v>
      </c>
      <c r="B887" s="99">
        <v>883</v>
      </c>
      <c r="C887" s="86">
        <v>44078</v>
      </c>
      <c r="D887" s="36" t="s">
        <v>951</v>
      </c>
      <c r="E887" s="37" t="s">
        <v>870</v>
      </c>
      <c r="F887" s="38">
        <v>44132</v>
      </c>
      <c r="G887" s="37" t="s">
        <v>9</v>
      </c>
      <c r="H887" s="37" t="s">
        <v>952</v>
      </c>
      <c r="I887" s="39" t="s">
        <v>173</v>
      </c>
    </row>
    <row r="888" spans="1:10" hidden="1" x14ac:dyDescent="0.25">
      <c r="A888" s="89">
        <v>884</v>
      </c>
      <c r="B888" s="99">
        <v>884</v>
      </c>
      <c r="C888" s="86">
        <v>44286</v>
      </c>
      <c r="D888" s="36" t="s">
        <v>953</v>
      </c>
      <c r="E888" s="37" t="s">
        <v>870</v>
      </c>
      <c r="F888" s="38">
        <v>120301</v>
      </c>
      <c r="G888" s="37" t="s">
        <v>9</v>
      </c>
      <c r="H888" s="37" t="s">
        <v>952</v>
      </c>
      <c r="I888" s="39" t="s">
        <v>173</v>
      </c>
    </row>
    <row r="889" spans="1:10" hidden="1" x14ac:dyDescent="0.25">
      <c r="A889" s="89">
        <v>885</v>
      </c>
      <c r="B889" s="99">
        <v>885</v>
      </c>
      <c r="C889" s="86">
        <v>43300</v>
      </c>
      <c r="D889" s="36">
        <v>17</v>
      </c>
      <c r="E889" s="37" t="s">
        <v>954</v>
      </c>
      <c r="F889" s="38">
        <v>4000</v>
      </c>
      <c r="G889" s="37" t="s">
        <v>9</v>
      </c>
      <c r="H889" s="37" t="s">
        <v>955</v>
      </c>
      <c r="I889" s="39" t="s">
        <v>21</v>
      </c>
    </row>
    <row r="890" spans="1:10" hidden="1" x14ac:dyDescent="0.25">
      <c r="A890" s="89">
        <v>886</v>
      </c>
      <c r="B890" s="99">
        <v>886</v>
      </c>
      <c r="C890" s="86">
        <v>44228</v>
      </c>
      <c r="D890" s="36"/>
      <c r="E890" s="37" t="s">
        <v>713</v>
      </c>
      <c r="F890" s="38">
        <v>19176</v>
      </c>
      <c r="G890" s="37" t="s">
        <v>9</v>
      </c>
      <c r="H890" s="37" t="s">
        <v>956</v>
      </c>
      <c r="I890" s="39" t="s">
        <v>15</v>
      </c>
      <c r="J890" t="s">
        <v>1857</v>
      </c>
    </row>
    <row r="891" spans="1:10" hidden="1" x14ac:dyDescent="0.25">
      <c r="A891" s="89">
        <v>887</v>
      </c>
      <c r="B891" s="99">
        <v>887</v>
      </c>
      <c r="C891" s="86">
        <v>44291</v>
      </c>
      <c r="D891" s="36"/>
      <c r="E891" s="37" t="s">
        <v>713</v>
      </c>
      <c r="F891" s="38">
        <v>8265</v>
      </c>
      <c r="G891" s="37" t="s">
        <v>9</v>
      </c>
      <c r="H891" s="37" t="s">
        <v>956</v>
      </c>
      <c r="I891" s="39" t="s">
        <v>15</v>
      </c>
      <c r="J891" t="s">
        <v>1857</v>
      </c>
    </row>
    <row r="892" spans="1:10" hidden="1" x14ac:dyDescent="0.25">
      <c r="A892" s="89">
        <v>888</v>
      </c>
      <c r="B892" s="99">
        <v>888</v>
      </c>
      <c r="C892" s="86">
        <v>44294</v>
      </c>
      <c r="D892" s="36"/>
      <c r="E892" s="37" t="s">
        <v>713</v>
      </c>
      <c r="F892" s="38">
        <v>7917</v>
      </c>
      <c r="G892" s="37" t="s">
        <v>9</v>
      </c>
      <c r="H892" s="37" t="s">
        <v>956</v>
      </c>
      <c r="I892" s="39" t="s">
        <v>15</v>
      </c>
      <c r="J892" t="s">
        <v>1857</v>
      </c>
    </row>
    <row r="893" spans="1:10" hidden="1" x14ac:dyDescent="0.25">
      <c r="A893" s="89">
        <v>889</v>
      </c>
      <c r="B893" s="99">
        <v>889</v>
      </c>
      <c r="C893" s="86">
        <v>44294</v>
      </c>
      <c r="D893" s="36"/>
      <c r="E893" s="37" t="s">
        <v>713</v>
      </c>
      <c r="F893" s="38">
        <v>7917</v>
      </c>
      <c r="G893" s="37" t="s">
        <v>9</v>
      </c>
      <c r="H893" s="37" t="s">
        <v>956</v>
      </c>
      <c r="I893" s="39" t="s">
        <v>15</v>
      </c>
      <c r="J893" t="s">
        <v>1857</v>
      </c>
    </row>
    <row r="894" spans="1:10" hidden="1" x14ac:dyDescent="0.25">
      <c r="A894" s="89">
        <v>890</v>
      </c>
      <c r="B894" s="99">
        <v>890</v>
      </c>
      <c r="C894" s="86">
        <v>44474</v>
      </c>
      <c r="D894" s="36"/>
      <c r="E894" s="37" t="s">
        <v>713</v>
      </c>
      <c r="F894" s="38">
        <v>9000</v>
      </c>
      <c r="G894" s="37" t="s">
        <v>9</v>
      </c>
      <c r="H894" s="37" t="s">
        <v>956</v>
      </c>
      <c r="I894" s="39" t="s">
        <v>15</v>
      </c>
      <c r="J894" t="s">
        <v>1857</v>
      </c>
    </row>
    <row r="895" spans="1:10" hidden="1" x14ac:dyDescent="0.25">
      <c r="A895" s="89">
        <v>891</v>
      </c>
      <c r="B895" s="99">
        <v>891</v>
      </c>
      <c r="C895" s="86">
        <v>44618</v>
      </c>
      <c r="D895" s="36"/>
      <c r="E895" s="37" t="s">
        <v>713</v>
      </c>
      <c r="F895" s="38">
        <v>37400</v>
      </c>
      <c r="G895" s="37" t="s">
        <v>9</v>
      </c>
      <c r="H895" s="37" t="s">
        <v>956</v>
      </c>
      <c r="I895" s="39" t="s">
        <v>15</v>
      </c>
      <c r="J895" t="s">
        <v>1857</v>
      </c>
    </row>
    <row r="896" spans="1:10" hidden="1" x14ac:dyDescent="0.25">
      <c r="A896" s="89">
        <v>892</v>
      </c>
      <c r="B896" s="99">
        <v>892</v>
      </c>
      <c r="C896" s="86">
        <v>44523</v>
      </c>
      <c r="D896" s="36"/>
      <c r="E896" s="37" t="s">
        <v>713</v>
      </c>
      <c r="F896" s="38">
        <v>35720</v>
      </c>
      <c r="G896" s="37" t="s">
        <v>9</v>
      </c>
      <c r="H896" s="37" t="s">
        <v>956</v>
      </c>
      <c r="I896" s="39" t="s">
        <v>15</v>
      </c>
      <c r="J896" t="s">
        <v>1857</v>
      </c>
    </row>
    <row r="897" spans="1:10" x14ac:dyDescent="0.25">
      <c r="A897" s="89">
        <v>893</v>
      </c>
      <c r="B897" s="99">
        <v>893</v>
      </c>
      <c r="C897" s="86">
        <v>43206</v>
      </c>
      <c r="D897" s="36"/>
      <c r="E897" s="37" t="s">
        <v>352</v>
      </c>
      <c r="F897" s="38">
        <v>20060</v>
      </c>
      <c r="G897" s="37" t="s">
        <v>23</v>
      </c>
      <c r="H897" s="37" t="s">
        <v>957</v>
      </c>
      <c r="I897" s="39" t="s">
        <v>49</v>
      </c>
    </row>
    <row r="898" spans="1:10" hidden="1" x14ac:dyDescent="0.25">
      <c r="A898" s="89">
        <v>894</v>
      </c>
      <c r="B898" s="99">
        <v>894</v>
      </c>
      <c r="C898" s="86">
        <v>43684</v>
      </c>
      <c r="D898" s="36">
        <v>16</v>
      </c>
      <c r="E898" s="37" t="s">
        <v>958</v>
      </c>
      <c r="F898" s="38">
        <v>28500</v>
      </c>
      <c r="G898" s="37" t="s">
        <v>9</v>
      </c>
      <c r="H898" s="37" t="s">
        <v>959</v>
      </c>
      <c r="I898" s="39" t="s">
        <v>15</v>
      </c>
    </row>
    <row r="899" spans="1:10" hidden="1" x14ac:dyDescent="0.25">
      <c r="A899" s="89">
        <v>895</v>
      </c>
      <c r="B899" s="99">
        <v>895</v>
      </c>
      <c r="C899" s="86">
        <v>44553</v>
      </c>
      <c r="D899" s="36"/>
      <c r="E899" s="37" t="s">
        <v>488</v>
      </c>
      <c r="F899" s="38">
        <v>1659194</v>
      </c>
      <c r="G899" s="37" t="s">
        <v>124</v>
      </c>
      <c r="H899" s="37" t="s">
        <v>63</v>
      </c>
      <c r="I899" s="39" t="s">
        <v>15</v>
      </c>
    </row>
    <row r="900" spans="1:10" hidden="1" x14ac:dyDescent="0.25">
      <c r="A900" s="89">
        <v>896</v>
      </c>
      <c r="B900" s="99">
        <v>896</v>
      </c>
      <c r="C900" s="86">
        <v>44618</v>
      </c>
      <c r="D900" s="36">
        <v>12</v>
      </c>
      <c r="E900" s="37" t="s">
        <v>407</v>
      </c>
      <c r="F900" s="38">
        <v>200095</v>
      </c>
      <c r="G900" s="37" t="s">
        <v>9</v>
      </c>
      <c r="H900" s="37" t="s">
        <v>960</v>
      </c>
      <c r="I900" s="39" t="s">
        <v>15</v>
      </c>
    </row>
    <row r="901" spans="1:10" hidden="1" x14ac:dyDescent="0.25">
      <c r="A901" s="89">
        <v>897</v>
      </c>
      <c r="B901" s="99">
        <v>897</v>
      </c>
      <c r="C901" s="86">
        <v>44638</v>
      </c>
      <c r="D901" s="36"/>
      <c r="E901" s="37" t="s">
        <v>216</v>
      </c>
      <c r="F901" s="38">
        <v>558340</v>
      </c>
      <c r="G901" s="37" t="s">
        <v>9</v>
      </c>
      <c r="H901" s="37" t="s">
        <v>961</v>
      </c>
      <c r="I901" s="39" t="s">
        <v>218</v>
      </c>
    </row>
    <row r="902" spans="1:10" hidden="1" x14ac:dyDescent="0.25">
      <c r="A902" s="89">
        <v>898</v>
      </c>
      <c r="B902" s="99">
        <v>898</v>
      </c>
      <c r="C902" s="86">
        <v>44650</v>
      </c>
      <c r="D902" s="36" t="s">
        <v>38</v>
      </c>
      <c r="E902" s="37" t="s">
        <v>16</v>
      </c>
      <c r="F902" s="38">
        <v>16212.96</v>
      </c>
      <c r="G902" s="37" t="s">
        <v>9</v>
      </c>
      <c r="H902" s="37" t="s">
        <v>962</v>
      </c>
      <c r="I902" s="39" t="s">
        <v>15</v>
      </c>
    </row>
    <row r="903" spans="1:10" hidden="1" x14ac:dyDescent="0.25">
      <c r="A903" s="89">
        <v>899</v>
      </c>
      <c r="B903" s="99">
        <v>899</v>
      </c>
      <c r="C903" s="86">
        <v>43052</v>
      </c>
      <c r="D903" s="36">
        <v>29</v>
      </c>
      <c r="E903" s="37" t="s">
        <v>963</v>
      </c>
      <c r="F903" s="38">
        <v>91758</v>
      </c>
      <c r="G903" s="37" t="s">
        <v>9</v>
      </c>
      <c r="H903" s="37" t="s">
        <v>73</v>
      </c>
      <c r="I903" s="39" t="s">
        <v>15</v>
      </c>
    </row>
    <row r="904" spans="1:10" hidden="1" x14ac:dyDescent="0.25">
      <c r="A904" s="89">
        <v>900</v>
      </c>
      <c r="B904" s="99">
        <v>900</v>
      </c>
      <c r="C904" s="86">
        <v>43314</v>
      </c>
      <c r="D904" s="36">
        <v>1</v>
      </c>
      <c r="E904" s="37" t="s">
        <v>676</v>
      </c>
      <c r="F904" s="38">
        <v>23010</v>
      </c>
      <c r="G904" s="37" t="s">
        <v>9</v>
      </c>
      <c r="H904" s="37" t="s">
        <v>964</v>
      </c>
      <c r="I904" s="39" t="s">
        <v>15</v>
      </c>
    </row>
    <row r="905" spans="1:10" hidden="1" x14ac:dyDescent="0.25">
      <c r="A905" s="89">
        <v>901</v>
      </c>
      <c r="B905" s="99">
        <v>901</v>
      </c>
      <c r="C905" s="86">
        <v>43428</v>
      </c>
      <c r="D905" s="36">
        <v>7000308124</v>
      </c>
      <c r="E905" s="37" t="s">
        <v>503</v>
      </c>
      <c r="F905" s="38">
        <v>279660.2</v>
      </c>
      <c r="G905" s="37" t="s">
        <v>9</v>
      </c>
      <c r="H905" s="37" t="s">
        <v>965</v>
      </c>
      <c r="I905" s="39" t="s">
        <v>21</v>
      </c>
    </row>
    <row r="906" spans="1:10" hidden="1" x14ac:dyDescent="0.25">
      <c r="A906" s="89">
        <v>902</v>
      </c>
      <c r="B906" s="99">
        <v>902</v>
      </c>
      <c r="C906" s="86">
        <v>43607</v>
      </c>
      <c r="D906" s="36" t="s">
        <v>966</v>
      </c>
      <c r="E906" s="37" t="s">
        <v>967</v>
      </c>
      <c r="F906" s="38">
        <v>1544443</v>
      </c>
      <c r="G906" s="37" t="s">
        <v>9</v>
      </c>
      <c r="H906" s="37" t="s">
        <v>962</v>
      </c>
      <c r="I906" s="39" t="s">
        <v>15</v>
      </c>
    </row>
    <row r="907" spans="1:10" hidden="1" x14ac:dyDescent="0.25">
      <c r="A907" s="89">
        <v>903</v>
      </c>
      <c r="B907" s="99">
        <v>903</v>
      </c>
      <c r="C907" s="86">
        <v>43726</v>
      </c>
      <c r="D907" s="36" t="s">
        <v>968</v>
      </c>
      <c r="E907" s="37" t="s">
        <v>967</v>
      </c>
      <c r="F907" s="38">
        <v>646900</v>
      </c>
      <c r="G907" s="37" t="s">
        <v>9</v>
      </c>
      <c r="H907" s="37" t="s">
        <v>962</v>
      </c>
      <c r="I907" s="39" t="s">
        <v>15</v>
      </c>
    </row>
    <row r="908" spans="1:10" hidden="1" x14ac:dyDescent="0.25">
      <c r="A908" s="89">
        <v>904</v>
      </c>
      <c r="B908" s="99">
        <v>904</v>
      </c>
      <c r="C908" s="86">
        <v>43881</v>
      </c>
      <c r="D908" s="36" t="s">
        <v>969</v>
      </c>
      <c r="E908" s="37" t="s">
        <v>967</v>
      </c>
      <c r="F908" s="38">
        <v>941554</v>
      </c>
      <c r="G908" s="37" t="s">
        <v>124</v>
      </c>
      <c r="H908" s="37" t="s">
        <v>962</v>
      </c>
      <c r="I908" s="39" t="s">
        <v>15</v>
      </c>
    </row>
    <row r="909" spans="1:10" hidden="1" x14ac:dyDescent="0.25">
      <c r="A909" s="89">
        <v>905</v>
      </c>
      <c r="B909" s="99">
        <v>905</v>
      </c>
      <c r="C909" s="86">
        <v>44285</v>
      </c>
      <c r="D909" s="36"/>
      <c r="E909" s="37" t="s">
        <v>152</v>
      </c>
      <c r="F909" s="38">
        <v>8473</v>
      </c>
      <c r="G909" s="37" t="s">
        <v>9</v>
      </c>
      <c r="H909" s="37" t="s">
        <v>970</v>
      </c>
      <c r="I909" s="39" t="s">
        <v>15</v>
      </c>
      <c r="J909" t="s">
        <v>1858</v>
      </c>
    </row>
    <row r="910" spans="1:10" hidden="1" x14ac:dyDescent="0.25">
      <c r="A910" s="89">
        <v>906</v>
      </c>
      <c r="B910" s="99">
        <v>906</v>
      </c>
      <c r="C910" s="86">
        <v>44118</v>
      </c>
      <c r="D910" s="36">
        <v>3352</v>
      </c>
      <c r="E910" s="37" t="s">
        <v>971</v>
      </c>
      <c r="F910" s="38">
        <v>29050</v>
      </c>
      <c r="G910" s="37" t="s">
        <v>9</v>
      </c>
      <c r="H910" s="37" t="s">
        <v>972</v>
      </c>
      <c r="I910" s="39" t="s">
        <v>128</v>
      </c>
    </row>
    <row r="911" spans="1:10" hidden="1" x14ac:dyDescent="0.25">
      <c r="A911" s="89">
        <v>907</v>
      </c>
      <c r="B911" s="99">
        <v>907</v>
      </c>
      <c r="C911" s="86">
        <v>44286</v>
      </c>
      <c r="D911" s="36">
        <v>721</v>
      </c>
      <c r="E911" s="37" t="s">
        <v>973</v>
      </c>
      <c r="F911" s="38">
        <v>115000</v>
      </c>
      <c r="G911" s="37" t="s">
        <v>9</v>
      </c>
      <c r="H911" s="37" t="s">
        <v>972</v>
      </c>
      <c r="I911" s="39" t="s">
        <v>128</v>
      </c>
    </row>
    <row r="912" spans="1:10" hidden="1" x14ac:dyDescent="0.25">
      <c r="A912" s="89">
        <v>908</v>
      </c>
      <c r="B912" s="99">
        <v>908</v>
      </c>
      <c r="C912" s="86">
        <v>44651</v>
      </c>
      <c r="D912" s="36">
        <v>36</v>
      </c>
      <c r="E912" s="37" t="s">
        <v>974</v>
      </c>
      <c r="F912" s="38">
        <v>110000</v>
      </c>
      <c r="G912" s="37" t="s">
        <v>9</v>
      </c>
      <c r="H912" s="37" t="s">
        <v>972</v>
      </c>
      <c r="I912" s="39" t="s">
        <v>128</v>
      </c>
    </row>
    <row r="913" spans="1:10" hidden="1" x14ac:dyDescent="0.25">
      <c r="A913" s="89">
        <v>909</v>
      </c>
      <c r="B913" s="99">
        <v>909</v>
      </c>
      <c r="C913" s="86">
        <v>44036</v>
      </c>
      <c r="D913" s="36"/>
      <c r="E913" s="37" t="s">
        <v>417</v>
      </c>
      <c r="F913" s="38">
        <v>529785</v>
      </c>
      <c r="G913" s="37" t="s">
        <v>9</v>
      </c>
      <c r="H913" s="37" t="s">
        <v>975</v>
      </c>
      <c r="I913" s="39" t="s">
        <v>128</v>
      </c>
    </row>
    <row r="914" spans="1:10" hidden="1" x14ac:dyDescent="0.25">
      <c r="A914" s="89">
        <v>910</v>
      </c>
      <c r="B914" s="99">
        <v>910</v>
      </c>
      <c r="C914" s="86">
        <v>44378</v>
      </c>
      <c r="D914" s="36"/>
      <c r="E914" s="37" t="s">
        <v>417</v>
      </c>
      <c r="F914" s="38">
        <v>266815</v>
      </c>
      <c r="G914" s="37" t="s">
        <v>9</v>
      </c>
      <c r="H914" s="37" t="s">
        <v>975</v>
      </c>
      <c r="I914" s="39" t="s">
        <v>128</v>
      </c>
    </row>
    <row r="915" spans="1:10" hidden="1" x14ac:dyDescent="0.25">
      <c r="A915" s="89">
        <v>911</v>
      </c>
      <c r="B915" s="99">
        <v>911</v>
      </c>
      <c r="C915" s="86">
        <v>44214</v>
      </c>
      <c r="D915" s="36"/>
      <c r="E915" s="37" t="s">
        <v>976</v>
      </c>
      <c r="F915" s="38">
        <v>74297</v>
      </c>
      <c r="G915" s="37" t="s">
        <v>9</v>
      </c>
      <c r="H915" s="37" t="s">
        <v>977</v>
      </c>
      <c r="I915" s="39" t="s">
        <v>21</v>
      </c>
    </row>
    <row r="916" spans="1:10" hidden="1" x14ac:dyDescent="0.25">
      <c r="A916" s="89">
        <v>912</v>
      </c>
      <c r="B916" s="99">
        <v>912</v>
      </c>
      <c r="C916" s="86">
        <v>44333</v>
      </c>
      <c r="D916" s="36" t="s">
        <v>979</v>
      </c>
      <c r="E916" s="37" t="s">
        <v>509</v>
      </c>
      <c r="F916" s="38">
        <v>36315</v>
      </c>
      <c r="G916" s="37" t="s">
        <v>9</v>
      </c>
      <c r="H916" s="37" t="s">
        <v>512</v>
      </c>
      <c r="I916" s="39" t="s">
        <v>15</v>
      </c>
    </row>
    <row r="917" spans="1:10" x14ac:dyDescent="0.25">
      <c r="A917" s="89">
        <v>913</v>
      </c>
      <c r="B917" s="99">
        <v>913</v>
      </c>
      <c r="C917" s="86">
        <v>44175</v>
      </c>
      <c r="D917" s="36" t="s">
        <v>980</v>
      </c>
      <c r="E917" s="37" t="s">
        <v>981</v>
      </c>
      <c r="F917" s="38">
        <v>340000</v>
      </c>
      <c r="G917" s="37" t="s">
        <v>23</v>
      </c>
      <c r="H917" s="37" t="s">
        <v>982</v>
      </c>
      <c r="I917" s="39" t="s">
        <v>680</v>
      </c>
    </row>
    <row r="918" spans="1:10" x14ac:dyDescent="0.25">
      <c r="A918" s="89">
        <v>914</v>
      </c>
      <c r="B918" s="99">
        <v>914</v>
      </c>
      <c r="C918" s="86">
        <v>44018</v>
      </c>
      <c r="D918" s="40" t="s">
        <v>980</v>
      </c>
      <c r="E918" s="37" t="s">
        <v>981</v>
      </c>
      <c r="F918" s="38">
        <v>9815</v>
      </c>
      <c r="G918" s="37" t="s">
        <v>23</v>
      </c>
      <c r="H918" s="37" t="s">
        <v>983</v>
      </c>
      <c r="I918" s="39" t="s">
        <v>680</v>
      </c>
    </row>
    <row r="919" spans="1:10" x14ac:dyDescent="0.25">
      <c r="A919" s="89">
        <v>915</v>
      </c>
      <c r="B919" s="99">
        <v>915</v>
      </c>
      <c r="C919" s="86">
        <v>44542</v>
      </c>
      <c r="D919" s="36" t="s">
        <v>984</v>
      </c>
      <c r="E919" s="37" t="s">
        <v>981</v>
      </c>
      <c r="F919" s="38">
        <v>336000</v>
      </c>
      <c r="G919" s="37" t="s">
        <v>23</v>
      </c>
      <c r="H919" s="37" t="s">
        <v>985</v>
      </c>
      <c r="I919" s="39" t="s">
        <v>680</v>
      </c>
    </row>
    <row r="920" spans="1:10" s="9" customFormat="1" hidden="1" x14ac:dyDescent="0.25">
      <c r="A920" s="89">
        <v>916</v>
      </c>
      <c r="B920" s="99">
        <v>916</v>
      </c>
      <c r="C920" s="86">
        <v>43679</v>
      </c>
      <c r="D920" s="36" t="s">
        <v>986</v>
      </c>
      <c r="E920" s="37" t="s">
        <v>987</v>
      </c>
      <c r="F920" s="38">
        <v>1574539</v>
      </c>
      <c r="G920" s="37" t="s">
        <v>9</v>
      </c>
      <c r="H920" s="37" t="s">
        <v>988</v>
      </c>
      <c r="I920" s="39" t="s">
        <v>26</v>
      </c>
      <c r="J920" s="34"/>
    </row>
    <row r="921" spans="1:10" s="9" customFormat="1" hidden="1" x14ac:dyDescent="0.25">
      <c r="A921" s="89">
        <v>917</v>
      </c>
      <c r="B921" s="99">
        <v>917</v>
      </c>
      <c r="C921" s="86">
        <v>43970</v>
      </c>
      <c r="D921" s="36">
        <v>3420091863</v>
      </c>
      <c r="E921" s="37" t="s">
        <v>987</v>
      </c>
      <c r="F921" s="38">
        <v>2532166</v>
      </c>
      <c r="G921" s="37" t="s">
        <v>9</v>
      </c>
      <c r="H921" s="37" t="s">
        <v>988</v>
      </c>
      <c r="I921" s="39" t="s">
        <v>26</v>
      </c>
      <c r="J921" s="34"/>
    </row>
    <row r="922" spans="1:10" hidden="1" x14ac:dyDescent="0.25">
      <c r="A922" s="89">
        <v>918</v>
      </c>
      <c r="B922" s="99">
        <v>918</v>
      </c>
      <c r="C922" s="86">
        <v>44564</v>
      </c>
      <c r="D922" s="36" t="s">
        <v>989</v>
      </c>
      <c r="E922" s="37" t="s">
        <v>990</v>
      </c>
      <c r="F922" s="38">
        <f>516858+5169</f>
        <v>522027</v>
      </c>
      <c r="G922" s="37" t="s">
        <v>9</v>
      </c>
      <c r="H922" s="37" t="s">
        <v>991</v>
      </c>
      <c r="I922" s="39" t="s">
        <v>21</v>
      </c>
    </row>
    <row r="923" spans="1:10" hidden="1" x14ac:dyDescent="0.25">
      <c r="A923" s="89">
        <v>919</v>
      </c>
      <c r="B923" s="99">
        <v>919</v>
      </c>
      <c r="C923" s="86">
        <v>44564</v>
      </c>
      <c r="D923" s="36" t="s">
        <v>992</v>
      </c>
      <c r="E923" s="37" t="s">
        <v>990</v>
      </c>
      <c r="F923" s="38">
        <f>1303886+13039</f>
        <v>1316925</v>
      </c>
      <c r="G923" s="37" t="s">
        <v>9</v>
      </c>
      <c r="H923" s="37" t="s">
        <v>991</v>
      </c>
      <c r="I923" s="39" t="s">
        <v>21</v>
      </c>
    </row>
    <row r="924" spans="1:10" hidden="1" x14ac:dyDescent="0.25">
      <c r="A924" s="89">
        <v>920</v>
      </c>
      <c r="B924" s="99">
        <v>920</v>
      </c>
      <c r="C924" s="86">
        <v>44578</v>
      </c>
      <c r="D924" s="36"/>
      <c r="E924" s="37" t="s">
        <v>993</v>
      </c>
      <c r="F924" s="38">
        <v>226457</v>
      </c>
      <c r="G924" s="37" t="s">
        <v>9</v>
      </c>
      <c r="H924" s="37" t="s">
        <v>991</v>
      </c>
      <c r="I924" s="39" t="s">
        <v>21</v>
      </c>
    </row>
    <row r="925" spans="1:10" hidden="1" x14ac:dyDescent="0.25">
      <c r="A925" s="89">
        <v>921</v>
      </c>
      <c r="B925" s="99">
        <v>921</v>
      </c>
      <c r="C925" s="86">
        <v>44609</v>
      </c>
      <c r="D925" s="36">
        <v>2</v>
      </c>
      <c r="E925" s="37" t="s">
        <v>993</v>
      </c>
      <c r="F925" s="38">
        <v>140752</v>
      </c>
      <c r="G925" s="37" t="s">
        <v>9</v>
      </c>
      <c r="H925" s="37" t="s">
        <v>991</v>
      </c>
      <c r="I925" s="39" t="s">
        <v>21</v>
      </c>
    </row>
    <row r="926" spans="1:10" hidden="1" x14ac:dyDescent="0.25">
      <c r="A926" s="89">
        <v>922</v>
      </c>
      <c r="B926" s="99">
        <v>922</v>
      </c>
      <c r="C926" s="86">
        <v>44627</v>
      </c>
      <c r="D926" s="36">
        <v>4</v>
      </c>
      <c r="E926" s="37" t="s">
        <v>993</v>
      </c>
      <c r="F926" s="38">
        <v>109450</v>
      </c>
      <c r="G926" s="37" t="s">
        <v>9</v>
      </c>
      <c r="H926" s="37" t="s">
        <v>991</v>
      </c>
      <c r="I926" s="39" t="s">
        <v>21</v>
      </c>
    </row>
    <row r="927" spans="1:10" hidden="1" x14ac:dyDescent="0.25">
      <c r="A927" s="89">
        <v>923</v>
      </c>
      <c r="B927" s="99">
        <v>923</v>
      </c>
      <c r="C927" s="86">
        <v>44627</v>
      </c>
      <c r="D927" s="36">
        <v>3</v>
      </c>
      <c r="E927" s="37" t="s">
        <v>993</v>
      </c>
      <c r="F927" s="38">
        <v>304660</v>
      </c>
      <c r="G927" s="37" t="s">
        <v>9</v>
      </c>
      <c r="H927" s="37" t="s">
        <v>991</v>
      </c>
      <c r="I927" s="39" t="s">
        <v>21</v>
      </c>
    </row>
    <row r="928" spans="1:10" hidden="1" x14ac:dyDescent="0.25">
      <c r="A928" s="89">
        <v>924</v>
      </c>
      <c r="B928" s="99">
        <v>924</v>
      </c>
      <c r="C928" s="86">
        <v>44273</v>
      </c>
      <c r="D928" s="36" t="s">
        <v>364</v>
      </c>
      <c r="E928" s="37" t="s">
        <v>361</v>
      </c>
      <c r="F928" s="38">
        <v>15392</v>
      </c>
      <c r="G928" s="37" t="s">
        <v>9</v>
      </c>
      <c r="H928" s="37" t="s">
        <v>365</v>
      </c>
      <c r="I928" s="39" t="s">
        <v>15</v>
      </c>
    </row>
    <row r="929" spans="1:9" hidden="1" x14ac:dyDescent="0.25">
      <c r="A929" s="89">
        <v>925</v>
      </c>
      <c r="B929" s="99">
        <v>925</v>
      </c>
      <c r="C929" s="86">
        <v>44292</v>
      </c>
      <c r="D929" s="36" t="s">
        <v>994</v>
      </c>
      <c r="E929" s="37" t="s">
        <v>361</v>
      </c>
      <c r="F929" s="38">
        <f>101539.42-0.42</f>
        <v>101539</v>
      </c>
      <c r="G929" s="37" t="s">
        <v>9</v>
      </c>
      <c r="H929" s="37" t="s">
        <v>362</v>
      </c>
      <c r="I929" s="39" t="s">
        <v>15</v>
      </c>
    </row>
    <row r="930" spans="1:9" hidden="1" x14ac:dyDescent="0.25">
      <c r="A930" s="89">
        <v>926</v>
      </c>
      <c r="B930" s="99">
        <v>926</v>
      </c>
      <c r="C930" s="86">
        <v>44292</v>
      </c>
      <c r="D930" s="36" t="s">
        <v>995</v>
      </c>
      <c r="E930" s="37" t="s">
        <v>361</v>
      </c>
      <c r="F930" s="38">
        <v>13468</v>
      </c>
      <c r="G930" s="37" t="s">
        <v>9</v>
      </c>
      <c r="H930" s="37" t="s">
        <v>365</v>
      </c>
      <c r="I930" s="39" t="s">
        <v>15</v>
      </c>
    </row>
    <row r="931" spans="1:9" hidden="1" x14ac:dyDescent="0.25">
      <c r="A931" s="89">
        <v>927</v>
      </c>
      <c r="B931" s="99">
        <v>927</v>
      </c>
      <c r="C931" s="86">
        <v>44295</v>
      </c>
      <c r="D931" s="36" t="s">
        <v>996</v>
      </c>
      <c r="E931" s="37" t="s">
        <v>361</v>
      </c>
      <c r="F931" s="38">
        <v>13468</v>
      </c>
      <c r="G931" s="37" t="s">
        <v>9</v>
      </c>
      <c r="H931" s="37" t="s">
        <v>365</v>
      </c>
      <c r="I931" s="39" t="s">
        <v>15</v>
      </c>
    </row>
    <row r="932" spans="1:9" hidden="1" x14ac:dyDescent="0.25">
      <c r="A932" s="89">
        <v>928</v>
      </c>
      <c r="B932" s="99">
        <v>928</v>
      </c>
      <c r="C932" s="86">
        <v>44295</v>
      </c>
      <c r="D932" s="36" t="s">
        <v>997</v>
      </c>
      <c r="E932" s="37" t="s">
        <v>361</v>
      </c>
      <c r="F932" s="38">
        <f>101957.28-0.28</f>
        <v>101957</v>
      </c>
      <c r="G932" s="37" t="s">
        <v>9</v>
      </c>
      <c r="H932" s="37" t="s">
        <v>362</v>
      </c>
      <c r="I932" s="39" t="s">
        <v>15</v>
      </c>
    </row>
    <row r="933" spans="1:9" hidden="1" x14ac:dyDescent="0.25">
      <c r="A933" s="89">
        <v>929</v>
      </c>
      <c r="B933" s="99">
        <v>929</v>
      </c>
      <c r="C933" s="86">
        <v>44304</v>
      </c>
      <c r="D933" s="36" t="s">
        <v>998</v>
      </c>
      <c r="E933" s="37" t="s">
        <v>361</v>
      </c>
      <c r="F933" s="38">
        <f>101957.28-0.28</f>
        <v>101957</v>
      </c>
      <c r="G933" s="37" t="s">
        <v>9</v>
      </c>
      <c r="H933" s="37" t="s">
        <v>362</v>
      </c>
      <c r="I933" s="39" t="s">
        <v>15</v>
      </c>
    </row>
    <row r="934" spans="1:9" hidden="1" x14ac:dyDescent="0.25">
      <c r="A934" s="89">
        <v>930</v>
      </c>
      <c r="B934" s="99">
        <v>930</v>
      </c>
      <c r="C934" s="86">
        <v>44304</v>
      </c>
      <c r="D934" s="36" t="s">
        <v>999</v>
      </c>
      <c r="E934" s="37" t="s">
        <v>361</v>
      </c>
      <c r="F934" s="38">
        <v>13468</v>
      </c>
      <c r="G934" s="37" t="s">
        <v>9</v>
      </c>
      <c r="H934" s="37" t="s">
        <v>365</v>
      </c>
      <c r="I934" s="39" t="s">
        <v>15</v>
      </c>
    </row>
    <row r="935" spans="1:9" hidden="1" x14ac:dyDescent="0.25">
      <c r="A935" s="89">
        <v>931</v>
      </c>
      <c r="B935" s="99">
        <v>931</v>
      </c>
      <c r="C935" s="86">
        <v>44333</v>
      </c>
      <c r="D935" s="36" t="s">
        <v>1000</v>
      </c>
      <c r="E935" s="37" t="s">
        <v>361</v>
      </c>
      <c r="F935" s="38">
        <f>106778.71-0.71</f>
        <v>106778</v>
      </c>
      <c r="G935" s="37" t="s">
        <v>9</v>
      </c>
      <c r="H935" s="37" t="s">
        <v>362</v>
      </c>
      <c r="I935" s="39" t="s">
        <v>15</v>
      </c>
    </row>
    <row r="936" spans="1:9" hidden="1" x14ac:dyDescent="0.25">
      <c r="A936" s="89">
        <v>932</v>
      </c>
      <c r="B936" s="99">
        <v>932</v>
      </c>
      <c r="C936" s="86">
        <v>44352</v>
      </c>
      <c r="D936" s="36" t="s">
        <v>1001</v>
      </c>
      <c r="E936" s="37" t="s">
        <v>361</v>
      </c>
      <c r="F936" s="38">
        <v>104143</v>
      </c>
      <c r="G936" s="37" t="s">
        <v>9</v>
      </c>
      <c r="H936" s="37" t="s">
        <v>362</v>
      </c>
      <c r="I936" s="39" t="s">
        <v>15</v>
      </c>
    </row>
    <row r="937" spans="1:9" hidden="1" x14ac:dyDescent="0.25">
      <c r="A937" s="89">
        <v>933</v>
      </c>
      <c r="B937" s="99">
        <v>933</v>
      </c>
      <c r="C937" s="86">
        <v>44352</v>
      </c>
      <c r="D937" s="36" t="s">
        <v>1002</v>
      </c>
      <c r="E937" s="37" t="s">
        <v>361</v>
      </c>
      <c r="F937" s="38">
        <v>13468</v>
      </c>
      <c r="G937" s="37" t="s">
        <v>9</v>
      </c>
      <c r="H937" s="37" t="s">
        <v>365</v>
      </c>
      <c r="I937" s="39" t="s">
        <v>15</v>
      </c>
    </row>
    <row r="938" spans="1:9" hidden="1" x14ac:dyDescent="0.25">
      <c r="A938" s="89">
        <v>934</v>
      </c>
      <c r="B938" s="99">
        <v>934</v>
      </c>
      <c r="C938" s="86">
        <v>44386</v>
      </c>
      <c r="D938" s="36" t="s">
        <v>1003</v>
      </c>
      <c r="E938" s="37" t="s">
        <v>361</v>
      </c>
      <c r="F938" s="38">
        <v>13468</v>
      </c>
      <c r="G938" s="37" t="s">
        <v>9</v>
      </c>
      <c r="H938" s="37" t="s">
        <v>365</v>
      </c>
      <c r="I938" s="39" t="s">
        <v>15</v>
      </c>
    </row>
    <row r="939" spans="1:9" hidden="1" x14ac:dyDescent="0.25">
      <c r="A939" s="89">
        <v>935</v>
      </c>
      <c r="B939" s="99">
        <v>935</v>
      </c>
      <c r="C939" s="86">
        <v>44386</v>
      </c>
      <c r="D939" s="36" t="s">
        <v>1004</v>
      </c>
      <c r="E939" s="37" t="s">
        <v>361</v>
      </c>
      <c r="F939" s="38">
        <v>104657.28</v>
      </c>
      <c r="G939" s="37" t="s">
        <v>9</v>
      </c>
      <c r="H939" s="37" t="s">
        <v>362</v>
      </c>
      <c r="I939" s="39" t="s">
        <v>15</v>
      </c>
    </row>
    <row r="940" spans="1:9" hidden="1" x14ac:dyDescent="0.25">
      <c r="A940" s="89">
        <v>936</v>
      </c>
      <c r="B940" s="99">
        <v>936</v>
      </c>
      <c r="C940" s="86">
        <v>44391</v>
      </c>
      <c r="D940" s="36" t="s">
        <v>1005</v>
      </c>
      <c r="E940" s="37" t="s">
        <v>361</v>
      </c>
      <c r="F940" s="38">
        <v>13468</v>
      </c>
      <c r="G940" s="37" t="s">
        <v>9</v>
      </c>
      <c r="H940" s="37" t="s">
        <v>365</v>
      </c>
      <c r="I940" s="39" t="s">
        <v>15</v>
      </c>
    </row>
    <row r="941" spans="1:9" hidden="1" x14ac:dyDescent="0.25">
      <c r="A941" s="89">
        <v>937</v>
      </c>
      <c r="B941" s="99">
        <v>937</v>
      </c>
      <c r="C941" s="86">
        <v>44391</v>
      </c>
      <c r="D941" s="36" t="s">
        <v>1006</v>
      </c>
      <c r="E941" s="37" t="s">
        <v>361</v>
      </c>
      <c r="F941" s="38">
        <v>104464.43</v>
      </c>
      <c r="G941" s="37" t="s">
        <v>9</v>
      </c>
      <c r="H941" s="37" t="s">
        <v>362</v>
      </c>
      <c r="I941" s="39" t="s">
        <v>15</v>
      </c>
    </row>
    <row r="942" spans="1:9" hidden="1" x14ac:dyDescent="0.25">
      <c r="A942" s="89">
        <v>938</v>
      </c>
      <c r="B942" s="99">
        <v>938</v>
      </c>
      <c r="C942" s="86">
        <v>44429</v>
      </c>
      <c r="D942" s="36" t="s">
        <v>1007</v>
      </c>
      <c r="E942" s="37" t="s">
        <v>361</v>
      </c>
      <c r="F942" s="38">
        <v>100896.56</v>
      </c>
      <c r="G942" s="37" t="s">
        <v>9</v>
      </c>
      <c r="H942" s="37" t="s">
        <v>362</v>
      </c>
      <c r="I942" s="39" t="s">
        <v>15</v>
      </c>
    </row>
    <row r="943" spans="1:9" hidden="1" x14ac:dyDescent="0.25">
      <c r="A943" s="89">
        <v>939</v>
      </c>
      <c r="B943" s="99">
        <v>939</v>
      </c>
      <c r="C943" s="86">
        <v>44429</v>
      </c>
      <c r="D943" s="36" t="s">
        <v>1008</v>
      </c>
      <c r="E943" s="37" t="s">
        <v>361</v>
      </c>
      <c r="F943" s="38">
        <v>13468</v>
      </c>
      <c r="G943" s="37" t="s">
        <v>9</v>
      </c>
      <c r="H943" s="37" t="s">
        <v>365</v>
      </c>
      <c r="I943" s="39" t="s">
        <v>15</v>
      </c>
    </row>
    <row r="944" spans="1:9" hidden="1" x14ac:dyDescent="0.25">
      <c r="A944" s="89">
        <v>940</v>
      </c>
      <c r="B944" s="99">
        <v>940</v>
      </c>
      <c r="C944" s="86">
        <v>44650</v>
      </c>
      <c r="D944" s="36" t="s">
        <v>161</v>
      </c>
      <c r="E944" s="37" t="s">
        <v>16</v>
      </c>
      <c r="F944" s="38">
        <v>3550</v>
      </c>
      <c r="G944" s="37" t="s">
        <v>9</v>
      </c>
      <c r="H944" s="37" t="s">
        <v>962</v>
      </c>
      <c r="I944" s="39" t="s">
        <v>15</v>
      </c>
    </row>
    <row r="945" spans="1:9" x14ac:dyDescent="0.25">
      <c r="A945" s="89">
        <v>941</v>
      </c>
      <c r="B945" s="99">
        <v>941</v>
      </c>
      <c r="C945" s="86">
        <v>42965</v>
      </c>
      <c r="D945" s="36"/>
      <c r="E945" s="37" t="s">
        <v>1009</v>
      </c>
      <c r="F945" s="37">
        <v>64800</v>
      </c>
      <c r="G945" s="37" t="s">
        <v>23</v>
      </c>
      <c r="H945" s="37"/>
      <c r="I945" s="39" t="s">
        <v>680</v>
      </c>
    </row>
    <row r="946" spans="1:9" x14ac:dyDescent="0.25">
      <c r="A946" s="89">
        <v>942</v>
      </c>
      <c r="B946" s="99">
        <v>942</v>
      </c>
      <c r="C946" s="86">
        <v>43051</v>
      </c>
      <c r="D946" s="36"/>
      <c r="E946" s="37" t="s">
        <v>1010</v>
      </c>
      <c r="F946" s="38">
        <v>20000</v>
      </c>
      <c r="G946" s="37" t="s">
        <v>23</v>
      </c>
      <c r="H946" s="37" t="s">
        <v>1011</v>
      </c>
      <c r="I946" s="39" t="s">
        <v>456</v>
      </c>
    </row>
    <row r="947" spans="1:9" x14ac:dyDescent="0.25">
      <c r="A947" s="89">
        <v>943</v>
      </c>
      <c r="B947" s="99">
        <v>943</v>
      </c>
      <c r="C947" s="86">
        <v>43055</v>
      </c>
      <c r="D947" s="36"/>
      <c r="E947" s="37" t="s">
        <v>1012</v>
      </c>
      <c r="F947" s="38">
        <v>90380</v>
      </c>
      <c r="G947" s="37" t="s">
        <v>23</v>
      </c>
      <c r="H947" s="37"/>
      <c r="I947" s="39" t="s">
        <v>1013</v>
      </c>
    </row>
    <row r="948" spans="1:9" x14ac:dyDescent="0.25">
      <c r="A948" s="89">
        <v>944</v>
      </c>
      <c r="B948" s="99">
        <v>944</v>
      </c>
      <c r="C948" s="86">
        <v>43190</v>
      </c>
      <c r="D948" s="36"/>
      <c r="E948" s="37" t="s">
        <v>1014</v>
      </c>
      <c r="F948" s="37">
        <v>88011</v>
      </c>
      <c r="G948" s="37" t="s">
        <v>23</v>
      </c>
      <c r="H948" s="37"/>
      <c r="I948" s="39" t="s">
        <v>1013</v>
      </c>
    </row>
    <row r="949" spans="1:9" x14ac:dyDescent="0.25">
      <c r="A949" s="89">
        <v>945</v>
      </c>
      <c r="B949" s="99">
        <v>945</v>
      </c>
      <c r="C949" s="86">
        <v>43190</v>
      </c>
      <c r="D949" s="36"/>
      <c r="E949" s="37" t="s">
        <v>1015</v>
      </c>
      <c r="F949" s="37">
        <v>2218926</v>
      </c>
      <c r="G949" s="37" t="s">
        <v>23</v>
      </c>
      <c r="H949" s="37"/>
      <c r="I949" s="39" t="s">
        <v>1013</v>
      </c>
    </row>
    <row r="950" spans="1:9" x14ac:dyDescent="0.25">
      <c r="A950" s="89">
        <v>946</v>
      </c>
      <c r="B950" s="99">
        <v>946</v>
      </c>
      <c r="C950" s="86">
        <v>43190</v>
      </c>
      <c r="D950" s="36"/>
      <c r="E950" s="37" t="s">
        <v>1015</v>
      </c>
      <c r="F950" s="37">
        <v>111333</v>
      </c>
      <c r="G950" s="37" t="s">
        <v>23</v>
      </c>
      <c r="H950" s="37"/>
      <c r="I950" s="39" t="s">
        <v>1013</v>
      </c>
    </row>
    <row r="951" spans="1:9" x14ac:dyDescent="0.25">
      <c r="A951" s="89">
        <v>947</v>
      </c>
      <c r="B951" s="99">
        <v>947</v>
      </c>
      <c r="C951" s="86">
        <v>43192</v>
      </c>
      <c r="D951" s="36"/>
      <c r="E951" s="37" t="s">
        <v>1015</v>
      </c>
      <c r="F951" s="37">
        <v>1254121</v>
      </c>
      <c r="G951" s="37" t="s">
        <v>23</v>
      </c>
      <c r="H951" s="37"/>
      <c r="I951" s="39" t="s">
        <v>1013</v>
      </c>
    </row>
    <row r="952" spans="1:9" x14ac:dyDescent="0.25">
      <c r="A952" s="89">
        <v>948</v>
      </c>
      <c r="B952" s="99">
        <v>948</v>
      </c>
      <c r="C952" s="86">
        <v>43234</v>
      </c>
      <c r="D952" s="36">
        <v>14</v>
      </c>
      <c r="E952" s="37" t="s">
        <v>1016</v>
      </c>
      <c r="F952" s="37">
        <v>75000</v>
      </c>
      <c r="G952" s="37" t="s">
        <v>23</v>
      </c>
      <c r="H952" s="37"/>
      <c r="I952" s="39" t="s">
        <v>26</v>
      </c>
    </row>
    <row r="953" spans="1:9" x14ac:dyDescent="0.25">
      <c r="A953" s="89">
        <v>949</v>
      </c>
      <c r="B953" s="99">
        <v>949</v>
      </c>
      <c r="C953" s="86">
        <v>43255</v>
      </c>
      <c r="D953" s="36">
        <v>20</v>
      </c>
      <c r="E953" s="37" t="s">
        <v>1016</v>
      </c>
      <c r="F953" s="37">
        <v>75000</v>
      </c>
      <c r="G953" s="37" t="s">
        <v>23</v>
      </c>
      <c r="H953" s="37"/>
      <c r="I953" s="39" t="s">
        <v>26</v>
      </c>
    </row>
    <row r="954" spans="1:9" hidden="1" x14ac:dyDescent="0.25">
      <c r="A954" s="89">
        <v>950</v>
      </c>
      <c r="B954" s="99">
        <v>950</v>
      </c>
      <c r="C954" s="86">
        <v>43676</v>
      </c>
      <c r="D954" s="36"/>
      <c r="E954" s="37" t="s">
        <v>152</v>
      </c>
      <c r="F954" s="37">
        <v>20800</v>
      </c>
      <c r="G954" s="43" t="s">
        <v>9</v>
      </c>
      <c r="H954" s="37" t="s">
        <v>133</v>
      </c>
      <c r="I954" s="39" t="s">
        <v>15</v>
      </c>
    </row>
    <row r="955" spans="1:9" x14ac:dyDescent="0.25">
      <c r="A955" s="89">
        <v>951</v>
      </c>
      <c r="B955" s="99">
        <v>951</v>
      </c>
      <c r="C955" s="86">
        <v>43458</v>
      </c>
      <c r="D955" s="36">
        <v>905</v>
      </c>
      <c r="E955" s="37" t="s">
        <v>711</v>
      </c>
      <c r="F955" s="37">
        <v>50000</v>
      </c>
      <c r="G955" s="37" t="s">
        <v>23</v>
      </c>
      <c r="H955" s="37" t="s">
        <v>1011</v>
      </c>
      <c r="I955" s="39" t="s">
        <v>26</v>
      </c>
    </row>
    <row r="956" spans="1:9" hidden="1" x14ac:dyDescent="0.25">
      <c r="A956" s="89">
        <v>952</v>
      </c>
      <c r="B956" s="99">
        <v>952</v>
      </c>
      <c r="C956" s="86">
        <v>43495</v>
      </c>
      <c r="D956" s="36">
        <v>3930</v>
      </c>
      <c r="E956" s="37" t="s">
        <v>152</v>
      </c>
      <c r="F956" s="37">
        <v>113526</v>
      </c>
      <c r="G956" s="43" t="s">
        <v>9</v>
      </c>
      <c r="H956" s="37" t="s">
        <v>133</v>
      </c>
      <c r="I956" s="39" t="s">
        <v>15</v>
      </c>
    </row>
    <row r="957" spans="1:9" x14ac:dyDescent="0.25">
      <c r="A957" s="89">
        <v>953</v>
      </c>
      <c r="B957" s="99">
        <v>953</v>
      </c>
      <c r="C957" s="86">
        <v>43501</v>
      </c>
      <c r="D957" s="36"/>
      <c r="E957" s="37" t="s">
        <v>1017</v>
      </c>
      <c r="F957" s="37">
        <v>68681.7</v>
      </c>
      <c r="G957" s="37" t="s">
        <v>23</v>
      </c>
      <c r="H957" s="37"/>
      <c r="I957" s="39" t="s">
        <v>680</v>
      </c>
    </row>
    <row r="958" spans="1:9" x14ac:dyDescent="0.25">
      <c r="A958" s="89">
        <v>954</v>
      </c>
      <c r="B958" s="99">
        <v>954</v>
      </c>
      <c r="C958" s="86">
        <v>43505</v>
      </c>
      <c r="D958" s="36"/>
      <c r="E958" s="37" t="s">
        <v>1018</v>
      </c>
      <c r="F958" s="37">
        <v>50000</v>
      </c>
      <c r="G958" s="37" t="s">
        <v>23</v>
      </c>
      <c r="H958" s="37"/>
      <c r="I958" s="39" t="s">
        <v>26</v>
      </c>
    </row>
    <row r="959" spans="1:9" hidden="1" x14ac:dyDescent="0.25">
      <c r="A959" s="89">
        <v>955</v>
      </c>
      <c r="B959" s="99">
        <v>955</v>
      </c>
      <c r="C959" s="86">
        <v>43515</v>
      </c>
      <c r="D959" s="36">
        <v>4225</v>
      </c>
      <c r="E959" s="37" t="s">
        <v>152</v>
      </c>
      <c r="F959" s="37">
        <v>162578</v>
      </c>
      <c r="G959" s="43" t="s">
        <v>9</v>
      </c>
      <c r="H959" s="37" t="s">
        <v>133</v>
      </c>
      <c r="I959" s="39" t="s">
        <v>15</v>
      </c>
    </row>
    <row r="960" spans="1:9" x14ac:dyDescent="0.25">
      <c r="A960" s="89">
        <v>956</v>
      </c>
      <c r="B960" s="99">
        <v>956</v>
      </c>
      <c r="C960" s="86">
        <v>43555</v>
      </c>
      <c r="D960" s="36"/>
      <c r="E960" s="37" t="s">
        <v>1014</v>
      </c>
      <c r="F960" s="37">
        <v>109105</v>
      </c>
      <c r="G960" s="37" t="s">
        <v>23</v>
      </c>
      <c r="H960" s="37"/>
      <c r="I960" s="39" t="s">
        <v>1013</v>
      </c>
    </row>
    <row r="961" spans="1:9" x14ac:dyDescent="0.25">
      <c r="A961" s="89">
        <v>957</v>
      </c>
      <c r="B961" s="99">
        <v>957</v>
      </c>
      <c r="C961" s="86">
        <v>43555</v>
      </c>
      <c r="D961" s="36"/>
      <c r="E961" s="37" t="s">
        <v>1015</v>
      </c>
      <c r="F961" s="37">
        <v>148444</v>
      </c>
      <c r="G961" s="37" t="s">
        <v>23</v>
      </c>
      <c r="H961" s="37"/>
      <c r="I961" s="39" t="s">
        <v>1013</v>
      </c>
    </row>
    <row r="962" spans="1:9" x14ac:dyDescent="0.25">
      <c r="A962" s="89">
        <v>958</v>
      </c>
      <c r="B962" s="99">
        <v>958</v>
      </c>
      <c r="C962" s="86">
        <v>43555</v>
      </c>
      <c r="D962" s="36"/>
      <c r="E962" s="37" t="s">
        <v>1015</v>
      </c>
      <c r="F962" s="37">
        <v>117757</v>
      </c>
      <c r="G962" s="37" t="s">
        <v>23</v>
      </c>
      <c r="H962" s="37"/>
      <c r="I962" s="39" t="s">
        <v>1013</v>
      </c>
    </row>
    <row r="963" spans="1:9" x14ac:dyDescent="0.25">
      <c r="A963" s="89">
        <v>959</v>
      </c>
      <c r="B963" s="99">
        <v>959</v>
      </c>
      <c r="C963" s="86">
        <v>43555</v>
      </c>
      <c r="D963" s="36"/>
      <c r="E963" s="37" t="s">
        <v>1019</v>
      </c>
      <c r="F963" s="38">
        <v>6000</v>
      </c>
      <c r="G963" s="37" t="s">
        <v>23</v>
      </c>
      <c r="H963" s="37"/>
      <c r="I963" s="39" t="s">
        <v>680</v>
      </c>
    </row>
    <row r="964" spans="1:9" hidden="1" x14ac:dyDescent="0.25">
      <c r="A964" s="89">
        <v>960</v>
      </c>
      <c r="B964" s="99">
        <v>960</v>
      </c>
      <c r="C964" s="86">
        <v>43555</v>
      </c>
      <c r="D964" s="36"/>
      <c r="E964" s="37" t="s">
        <v>1020</v>
      </c>
      <c r="F964" s="37">
        <v>1496000</v>
      </c>
      <c r="G964" s="37" t="s">
        <v>9</v>
      </c>
      <c r="H964" s="37"/>
      <c r="I964" s="39" t="s">
        <v>15</v>
      </c>
    </row>
    <row r="965" spans="1:9" hidden="1" x14ac:dyDescent="0.25">
      <c r="A965" s="89">
        <v>961</v>
      </c>
      <c r="B965" s="99">
        <v>961</v>
      </c>
      <c r="C965" s="86">
        <v>43555</v>
      </c>
      <c r="D965" s="36"/>
      <c r="E965" s="37" t="s">
        <v>1021</v>
      </c>
      <c r="F965" s="37">
        <v>1100000</v>
      </c>
      <c r="G965" s="37" t="s">
        <v>9</v>
      </c>
      <c r="H965" s="37" t="s">
        <v>1022</v>
      </c>
      <c r="I965" s="39" t="s">
        <v>15</v>
      </c>
    </row>
    <row r="966" spans="1:9" x14ac:dyDescent="0.25">
      <c r="A966" s="89">
        <v>962</v>
      </c>
      <c r="B966" s="99">
        <v>962</v>
      </c>
      <c r="C966" s="86">
        <v>43555</v>
      </c>
      <c r="D966" s="36"/>
      <c r="E966" s="37" t="s">
        <v>1023</v>
      </c>
      <c r="F966" s="37">
        <v>25000001</v>
      </c>
      <c r="G966" s="37" t="s">
        <v>23</v>
      </c>
      <c r="H966" s="37"/>
      <c r="I966" s="39" t="s">
        <v>680</v>
      </c>
    </row>
    <row r="967" spans="1:9" x14ac:dyDescent="0.25">
      <c r="A967" s="89">
        <v>963</v>
      </c>
      <c r="B967" s="99">
        <v>963</v>
      </c>
      <c r="C967" s="86">
        <v>43663</v>
      </c>
      <c r="D967" s="36"/>
      <c r="E967" s="37" t="s">
        <v>1012</v>
      </c>
      <c r="F967" s="37">
        <v>590000</v>
      </c>
      <c r="G967" s="37" t="s">
        <v>23</v>
      </c>
      <c r="H967" s="37"/>
      <c r="I967" s="39" t="s">
        <v>1013</v>
      </c>
    </row>
    <row r="968" spans="1:9" x14ac:dyDescent="0.25">
      <c r="A968" s="89">
        <v>964</v>
      </c>
      <c r="B968" s="99">
        <v>964</v>
      </c>
      <c r="C968" s="86">
        <v>43663</v>
      </c>
      <c r="D968" s="36"/>
      <c r="E968" s="37" t="s">
        <v>1012</v>
      </c>
      <c r="F968" s="37">
        <v>97500</v>
      </c>
      <c r="G968" s="37" t="s">
        <v>23</v>
      </c>
      <c r="H968" s="37"/>
      <c r="I968" s="39" t="s">
        <v>1013</v>
      </c>
    </row>
    <row r="969" spans="1:9" x14ac:dyDescent="0.25">
      <c r="A969" s="89">
        <v>965</v>
      </c>
      <c r="B969" s="99">
        <v>965</v>
      </c>
      <c r="C969" s="86">
        <v>43663</v>
      </c>
      <c r="D969" s="36"/>
      <c r="E969" s="37" t="s">
        <v>1012</v>
      </c>
      <c r="F969" s="37">
        <v>18698</v>
      </c>
      <c r="G969" s="37" t="s">
        <v>23</v>
      </c>
      <c r="H969" s="37"/>
      <c r="I969" s="39" t="s">
        <v>1013</v>
      </c>
    </row>
    <row r="970" spans="1:9" x14ac:dyDescent="0.25">
      <c r="A970" s="89">
        <v>966</v>
      </c>
      <c r="B970" s="99">
        <v>966</v>
      </c>
      <c r="C970" s="86">
        <v>43668</v>
      </c>
      <c r="D970" s="36"/>
      <c r="E970" s="37" t="s">
        <v>1024</v>
      </c>
      <c r="F970" s="37">
        <v>137263</v>
      </c>
      <c r="G970" s="37" t="s">
        <v>23</v>
      </c>
      <c r="H970" s="37"/>
      <c r="I970" s="39" t="s">
        <v>1013</v>
      </c>
    </row>
    <row r="971" spans="1:9" x14ac:dyDescent="0.25">
      <c r="A971" s="89">
        <v>967</v>
      </c>
      <c r="B971" s="99">
        <v>967</v>
      </c>
      <c r="C971" s="86">
        <v>43668</v>
      </c>
      <c r="D971" s="36"/>
      <c r="E971" s="37" t="s">
        <v>1012</v>
      </c>
      <c r="F971" s="37">
        <v>28153</v>
      </c>
      <c r="G971" s="37" t="s">
        <v>23</v>
      </c>
      <c r="H971" s="37"/>
      <c r="I971" s="39" t="s">
        <v>1013</v>
      </c>
    </row>
    <row r="972" spans="1:9" x14ac:dyDescent="0.25">
      <c r="A972" s="89">
        <v>968</v>
      </c>
      <c r="B972" s="99">
        <v>968</v>
      </c>
      <c r="C972" s="86">
        <v>43680</v>
      </c>
      <c r="D972" s="36"/>
      <c r="E972" s="37" t="s">
        <v>1012</v>
      </c>
      <c r="F972" s="37">
        <v>8437</v>
      </c>
      <c r="G972" s="37" t="s">
        <v>23</v>
      </c>
      <c r="H972" s="37"/>
      <c r="I972" s="39" t="s">
        <v>1013</v>
      </c>
    </row>
    <row r="973" spans="1:9" x14ac:dyDescent="0.25">
      <c r="A973" s="89">
        <v>969</v>
      </c>
      <c r="B973" s="99">
        <v>969</v>
      </c>
      <c r="C973" s="86">
        <v>43686</v>
      </c>
      <c r="D973" s="36"/>
      <c r="E973" s="37" t="s">
        <v>1025</v>
      </c>
      <c r="F973" s="37">
        <v>689742</v>
      </c>
      <c r="G973" s="37" t="s">
        <v>23</v>
      </c>
      <c r="H973" s="37"/>
      <c r="I973" s="39" t="s">
        <v>1013</v>
      </c>
    </row>
    <row r="974" spans="1:9" x14ac:dyDescent="0.25">
      <c r="A974" s="89">
        <v>970</v>
      </c>
      <c r="B974" s="99">
        <v>970</v>
      </c>
      <c r="C974" s="86">
        <v>43715</v>
      </c>
      <c r="D974" s="36"/>
      <c r="E974" s="37" t="s">
        <v>1012</v>
      </c>
      <c r="F974" s="37">
        <v>151166.84</v>
      </c>
      <c r="G974" s="37" t="s">
        <v>23</v>
      </c>
      <c r="H974" s="37"/>
      <c r="I974" s="39" t="s">
        <v>1013</v>
      </c>
    </row>
    <row r="975" spans="1:9" x14ac:dyDescent="0.25">
      <c r="A975" s="89">
        <v>971</v>
      </c>
      <c r="B975" s="99">
        <v>971</v>
      </c>
      <c r="C975" s="86">
        <v>43735</v>
      </c>
      <c r="D975" s="36"/>
      <c r="E975" s="37" t="s">
        <v>1012</v>
      </c>
      <c r="F975" s="37">
        <v>752700</v>
      </c>
      <c r="G975" s="37" t="s">
        <v>23</v>
      </c>
      <c r="H975" s="37"/>
      <c r="I975" s="39" t="s">
        <v>1013</v>
      </c>
    </row>
    <row r="976" spans="1:9" x14ac:dyDescent="0.25">
      <c r="A976" s="89">
        <v>972</v>
      </c>
      <c r="B976" s="99">
        <v>972</v>
      </c>
      <c r="C976" s="86">
        <v>43743</v>
      </c>
      <c r="D976" s="36"/>
      <c r="E976" s="37" t="s">
        <v>1012</v>
      </c>
      <c r="F976" s="37">
        <v>151166.84</v>
      </c>
      <c r="G976" s="37" t="s">
        <v>23</v>
      </c>
      <c r="H976" s="37"/>
      <c r="I976" s="39" t="s">
        <v>1013</v>
      </c>
    </row>
    <row r="977" spans="1:9" x14ac:dyDescent="0.25">
      <c r="A977" s="89">
        <v>973</v>
      </c>
      <c r="B977" s="99">
        <v>973</v>
      </c>
      <c r="C977" s="86">
        <v>43759</v>
      </c>
      <c r="D977" s="36"/>
      <c r="E977" s="37" t="s">
        <v>1012</v>
      </c>
      <c r="F977" s="37">
        <v>56402</v>
      </c>
      <c r="G977" s="37" t="s">
        <v>23</v>
      </c>
      <c r="H977" s="37"/>
      <c r="I977" s="39" t="s">
        <v>1013</v>
      </c>
    </row>
    <row r="978" spans="1:9" hidden="1" x14ac:dyDescent="0.25">
      <c r="A978" s="89">
        <v>974</v>
      </c>
      <c r="B978" s="99">
        <v>974</v>
      </c>
      <c r="C978" s="86">
        <v>43773</v>
      </c>
      <c r="D978" s="36"/>
      <c r="E978" s="37" t="s">
        <v>1026</v>
      </c>
      <c r="F978" s="37">
        <v>37000</v>
      </c>
      <c r="G978" s="37" t="s">
        <v>9</v>
      </c>
      <c r="H978" s="37" t="s">
        <v>1022</v>
      </c>
      <c r="I978" s="39" t="s">
        <v>15</v>
      </c>
    </row>
    <row r="979" spans="1:9" hidden="1" x14ac:dyDescent="0.25">
      <c r="A979" s="89">
        <v>975</v>
      </c>
      <c r="B979" s="99">
        <v>975</v>
      </c>
      <c r="C979" s="86">
        <v>43775</v>
      </c>
      <c r="D979" s="36">
        <v>35</v>
      </c>
      <c r="E979" s="37" t="s">
        <v>1027</v>
      </c>
      <c r="F979" s="37">
        <v>189036</v>
      </c>
      <c r="G979" s="37" t="s">
        <v>9</v>
      </c>
      <c r="H979" s="37"/>
      <c r="I979" s="39" t="s">
        <v>21</v>
      </c>
    </row>
    <row r="980" spans="1:9" x14ac:dyDescent="0.25">
      <c r="A980" s="89">
        <v>976</v>
      </c>
      <c r="B980" s="99">
        <v>976</v>
      </c>
      <c r="C980" s="86">
        <v>43776</v>
      </c>
      <c r="D980" s="36"/>
      <c r="E980" s="37" t="s">
        <v>1012</v>
      </c>
      <c r="F980" s="37">
        <v>151166.84</v>
      </c>
      <c r="G980" s="37" t="s">
        <v>23</v>
      </c>
      <c r="H980" s="37"/>
      <c r="I980" s="39" t="s">
        <v>1013</v>
      </c>
    </row>
    <row r="981" spans="1:9" x14ac:dyDescent="0.25">
      <c r="A981" s="89">
        <v>977</v>
      </c>
      <c r="B981" s="99">
        <v>977</v>
      </c>
      <c r="C981" s="86">
        <v>43806</v>
      </c>
      <c r="D981" s="36"/>
      <c r="E981" s="37" t="s">
        <v>1012</v>
      </c>
      <c r="F981" s="37">
        <v>241458.38</v>
      </c>
      <c r="G981" s="37" t="s">
        <v>23</v>
      </c>
      <c r="H981" s="37"/>
      <c r="I981" s="39" t="s">
        <v>1013</v>
      </c>
    </row>
    <row r="982" spans="1:9" x14ac:dyDescent="0.25">
      <c r="A982" s="89">
        <v>978</v>
      </c>
      <c r="B982" s="99">
        <v>978</v>
      </c>
      <c r="C982" s="86">
        <v>43812</v>
      </c>
      <c r="D982" s="36"/>
      <c r="E982" s="37" t="s">
        <v>1012</v>
      </c>
      <c r="F982" s="37">
        <v>15260</v>
      </c>
      <c r="G982" s="37" t="s">
        <v>23</v>
      </c>
      <c r="H982" s="37"/>
      <c r="I982" s="39" t="s">
        <v>1013</v>
      </c>
    </row>
    <row r="983" spans="1:9" x14ac:dyDescent="0.25">
      <c r="A983" s="89">
        <v>979</v>
      </c>
      <c r="B983" s="99">
        <v>979</v>
      </c>
      <c r="C983" s="86">
        <v>43837</v>
      </c>
      <c r="D983" s="36"/>
      <c r="E983" s="37" t="s">
        <v>1012</v>
      </c>
      <c r="F983" s="37">
        <v>241458.38</v>
      </c>
      <c r="G983" s="37" t="s">
        <v>23</v>
      </c>
      <c r="H983" s="37"/>
      <c r="I983" s="39" t="s">
        <v>1013</v>
      </c>
    </row>
    <row r="984" spans="1:9" x14ac:dyDescent="0.25">
      <c r="A984" s="89">
        <v>980</v>
      </c>
      <c r="B984" s="99">
        <v>980</v>
      </c>
      <c r="C984" s="86">
        <v>43840</v>
      </c>
      <c r="D984" s="36"/>
      <c r="E984" s="37" t="s">
        <v>1028</v>
      </c>
      <c r="F984" s="37">
        <v>44931</v>
      </c>
      <c r="G984" s="37" t="s">
        <v>23</v>
      </c>
      <c r="H984" s="37"/>
      <c r="I984" s="39" t="s">
        <v>1013</v>
      </c>
    </row>
    <row r="985" spans="1:9" x14ac:dyDescent="0.25">
      <c r="A985" s="89">
        <v>981</v>
      </c>
      <c r="B985" s="99">
        <v>981</v>
      </c>
      <c r="C985" s="86">
        <v>43852</v>
      </c>
      <c r="D985" s="36"/>
      <c r="E985" s="37" t="s">
        <v>1029</v>
      </c>
      <c r="F985" s="37">
        <v>74222</v>
      </c>
      <c r="G985" s="37" t="s">
        <v>23</v>
      </c>
      <c r="H985" s="37"/>
      <c r="I985" s="39" t="s">
        <v>1013</v>
      </c>
    </row>
    <row r="986" spans="1:9" x14ac:dyDescent="0.25">
      <c r="A986" s="89">
        <v>982</v>
      </c>
      <c r="B986" s="99">
        <v>982</v>
      </c>
      <c r="C986" s="86">
        <v>43853</v>
      </c>
      <c r="D986" s="36"/>
      <c r="E986" s="37" t="s">
        <v>1030</v>
      </c>
      <c r="F986" s="37">
        <v>1220524</v>
      </c>
      <c r="G986" s="37" t="s">
        <v>23</v>
      </c>
      <c r="H986" s="37"/>
      <c r="I986" s="39" t="s">
        <v>1013</v>
      </c>
    </row>
    <row r="987" spans="1:9" x14ac:dyDescent="0.25">
      <c r="A987" s="89">
        <v>983</v>
      </c>
      <c r="B987" s="99">
        <v>983</v>
      </c>
      <c r="C987" s="86">
        <v>43868</v>
      </c>
      <c r="D987" s="36"/>
      <c r="E987" s="37" t="s">
        <v>1012</v>
      </c>
      <c r="F987" s="37">
        <v>241458.38</v>
      </c>
      <c r="G987" s="37" t="s">
        <v>23</v>
      </c>
      <c r="H987" s="37"/>
      <c r="I987" s="39" t="s">
        <v>1013</v>
      </c>
    </row>
    <row r="988" spans="1:9" x14ac:dyDescent="0.25">
      <c r="A988" s="89">
        <v>984</v>
      </c>
      <c r="B988" s="99">
        <v>984</v>
      </c>
      <c r="C988" s="86">
        <v>43870</v>
      </c>
      <c r="D988" s="36"/>
      <c r="E988" s="37" t="s">
        <v>1012</v>
      </c>
      <c r="F988" s="37">
        <v>237548.04</v>
      </c>
      <c r="G988" s="37" t="s">
        <v>23</v>
      </c>
      <c r="H988" s="37"/>
      <c r="I988" s="39" t="s">
        <v>1013</v>
      </c>
    </row>
    <row r="989" spans="1:9" x14ac:dyDescent="0.25">
      <c r="A989" s="89">
        <v>985</v>
      </c>
      <c r="B989" s="99">
        <v>985</v>
      </c>
      <c r="C989" s="86">
        <v>43872</v>
      </c>
      <c r="D989" s="36"/>
      <c r="E989" s="37" t="s">
        <v>1012</v>
      </c>
      <c r="F989" s="37">
        <v>3910.34</v>
      </c>
      <c r="G989" s="37" t="s">
        <v>23</v>
      </c>
      <c r="H989" s="37"/>
      <c r="I989" s="39" t="s">
        <v>1013</v>
      </c>
    </row>
    <row r="990" spans="1:9" x14ac:dyDescent="0.25">
      <c r="A990" s="89">
        <v>986</v>
      </c>
      <c r="B990" s="99">
        <v>986</v>
      </c>
      <c r="C990" s="86">
        <v>43897</v>
      </c>
      <c r="D990" s="36"/>
      <c r="E990" s="37" t="s">
        <v>1012</v>
      </c>
      <c r="F990" s="37">
        <v>290266.63</v>
      </c>
      <c r="G990" s="37" t="s">
        <v>23</v>
      </c>
      <c r="H990" s="37"/>
      <c r="I990" s="39" t="s">
        <v>1013</v>
      </c>
    </row>
    <row r="991" spans="1:9" hidden="1" x14ac:dyDescent="0.25">
      <c r="A991" s="89">
        <v>987</v>
      </c>
      <c r="B991" s="99">
        <v>987</v>
      </c>
      <c r="C991" s="86">
        <v>43906</v>
      </c>
      <c r="D991" s="36" t="s">
        <v>1031</v>
      </c>
      <c r="E991" s="37" t="s">
        <v>1032</v>
      </c>
      <c r="F991" s="37">
        <v>3325023</v>
      </c>
      <c r="G991" s="37" t="s">
        <v>9</v>
      </c>
      <c r="H991" s="37" t="s">
        <v>988</v>
      </c>
      <c r="I991" s="39" t="s">
        <v>1898</v>
      </c>
    </row>
    <row r="992" spans="1:9" x14ac:dyDescent="0.25">
      <c r="A992" s="89">
        <v>988</v>
      </c>
      <c r="B992" s="99">
        <v>988</v>
      </c>
      <c r="C992" s="86">
        <v>43907</v>
      </c>
      <c r="D992" s="36"/>
      <c r="E992" s="37" t="s">
        <v>1028</v>
      </c>
      <c r="F992" s="37">
        <v>24889</v>
      </c>
      <c r="G992" s="37" t="s">
        <v>23</v>
      </c>
      <c r="H992" s="37"/>
      <c r="I992" s="39" t="s">
        <v>1013</v>
      </c>
    </row>
    <row r="993" spans="1:9" x14ac:dyDescent="0.25">
      <c r="A993" s="89">
        <v>989</v>
      </c>
      <c r="B993" s="99">
        <v>989</v>
      </c>
      <c r="C993" s="86">
        <v>43921</v>
      </c>
      <c r="D993" s="36"/>
      <c r="E993" s="37" t="s">
        <v>1033</v>
      </c>
      <c r="F993" s="37">
        <v>106826</v>
      </c>
      <c r="G993" s="37" t="s">
        <v>23</v>
      </c>
      <c r="H993" s="37" t="s">
        <v>983</v>
      </c>
      <c r="I993" s="39" t="s">
        <v>680</v>
      </c>
    </row>
    <row r="994" spans="1:9" x14ac:dyDescent="0.25">
      <c r="A994" s="89">
        <v>990</v>
      </c>
      <c r="B994" s="99">
        <v>990</v>
      </c>
      <c r="C994" s="86">
        <v>43930</v>
      </c>
      <c r="D994" s="36"/>
      <c r="E994" s="37" t="s">
        <v>1012</v>
      </c>
      <c r="F994" s="37">
        <v>205789.81</v>
      </c>
      <c r="G994" s="37" t="s">
        <v>23</v>
      </c>
      <c r="H994" s="37"/>
      <c r="I994" s="39" t="s">
        <v>1013</v>
      </c>
    </row>
    <row r="995" spans="1:9" x14ac:dyDescent="0.25">
      <c r="A995" s="89">
        <v>991</v>
      </c>
      <c r="B995" s="99">
        <v>991</v>
      </c>
      <c r="C995" s="86">
        <v>43939</v>
      </c>
      <c r="D995" s="36"/>
      <c r="E995" s="37" t="s">
        <v>1012</v>
      </c>
      <c r="F995" s="37">
        <v>192622.57</v>
      </c>
      <c r="G995" s="37" t="s">
        <v>23</v>
      </c>
      <c r="H995" s="37"/>
      <c r="I995" s="39" t="s">
        <v>1013</v>
      </c>
    </row>
    <row r="996" spans="1:9" x14ac:dyDescent="0.25">
      <c r="A996" s="89">
        <v>992</v>
      </c>
      <c r="B996" s="99">
        <v>992</v>
      </c>
      <c r="C996" s="86">
        <v>43958</v>
      </c>
      <c r="D996" s="36"/>
      <c r="E996" s="37" t="s">
        <v>1012</v>
      </c>
      <c r="F996" s="37">
        <v>398412.38</v>
      </c>
      <c r="G996" s="37" t="s">
        <v>23</v>
      </c>
      <c r="H996" s="37"/>
      <c r="I996" s="39" t="s">
        <v>1013</v>
      </c>
    </row>
    <row r="997" spans="1:9" x14ac:dyDescent="0.25">
      <c r="A997" s="89">
        <v>993</v>
      </c>
      <c r="B997" s="99">
        <v>993</v>
      </c>
      <c r="C997" s="86">
        <v>43971</v>
      </c>
      <c r="D997" s="36"/>
      <c r="E997" s="37" t="s">
        <v>1034</v>
      </c>
      <c r="F997" s="37">
        <v>796302</v>
      </c>
      <c r="G997" s="37" t="s">
        <v>23</v>
      </c>
      <c r="H997" s="37"/>
      <c r="I997" s="39" t="s">
        <v>1013</v>
      </c>
    </row>
    <row r="998" spans="1:9" x14ac:dyDescent="0.25">
      <c r="A998" s="89">
        <v>994</v>
      </c>
      <c r="B998" s="99">
        <v>994</v>
      </c>
      <c r="C998" s="86">
        <v>43983</v>
      </c>
      <c r="D998" s="36"/>
      <c r="E998" s="37" t="s">
        <v>1012</v>
      </c>
      <c r="F998" s="37">
        <v>796302</v>
      </c>
      <c r="G998" s="37" t="s">
        <v>23</v>
      </c>
      <c r="H998" s="37"/>
      <c r="I998" s="39" t="s">
        <v>1013</v>
      </c>
    </row>
    <row r="999" spans="1:9" x14ac:dyDescent="0.25">
      <c r="A999" s="89">
        <v>995</v>
      </c>
      <c r="B999" s="99">
        <v>995</v>
      </c>
      <c r="C999" s="86">
        <v>43989</v>
      </c>
      <c r="D999" s="36"/>
      <c r="E999" s="37" t="s">
        <v>1012</v>
      </c>
      <c r="F999" s="37">
        <v>398412.38</v>
      </c>
      <c r="G999" s="37" t="s">
        <v>23</v>
      </c>
      <c r="H999" s="37"/>
      <c r="I999" s="39" t="s">
        <v>1013</v>
      </c>
    </row>
    <row r="1000" spans="1:9" x14ac:dyDescent="0.25">
      <c r="A1000" s="89">
        <v>996</v>
      </c>
      <c r="B1000" s="99">
        <v>996</v>
      </c>
      <c r="C1000" s="86">
        <v>44019</v>
      </c>
      <c r="D1000" s="36"/>
      <c r="E1000" s="37" t="s">
        <v>1012</v>
      </c>
      <c r="F1000" s="37">
        <v>398412.38</v>
      </c>
      <c r="G1000" s="37" t="s">
        <v>23</v>
      </c>
      <c r="H1000" s="37"/>
      <c r="I1000" s="39" t="s">
        <v>1013</v>
      </c>
    </row>
    <row r="1001" spans="1:9" x14ac:dyDescent="0.25">
      <c r="A1001" s="89">
        <v>997</v>
      </c>
      <c r="B1001" s="99">
        <v>997</v>
      </c>
      <c r="C1001" s="86">
        <v>44050</v>
      </c>
      <c r="D1001" s="36"/>
      <c r="E1001" s="37" t="s">
        <v>1012</v>
      </c>
      <c r="F1001" s="37">
        <v>398412.38</v>
      </c>
      <c r="G1001" s="37" t="s">
        <v>23</v>
      </c>
      <c r="H1001" s="37"/>
      <c r="I1001" s="39" t="s">
        <v>1013</v>
      </c>
    </row>
    <row r="1002" spans="1:9" hidden="1" x14ac:dyDescent="0.25">
      <c r="A1002" s="89">
        <v>998</v>
      </c>
      <c r="B1002" s="99">
        <v>998</v>
      </c>
      <c r="C1002" s="86">
        <v>44061</v>
      </c>
      <c r="D1002" s="36" t="s">
        <v>1035</v>
      </c>
      <c r="E1002" s="37" t="s">
        <v>1032</v>
      </c>
      <c r="F1002" s="37">
        <v>1504000</v>
      </c>
      <c r="G1002" s="37" t="s">
        <v>9</v>
      </c>
      <c r="H1002" s="37" t="s">
        <v>988</v>
      </c>
      <c r="I1002" s="39" t="s">
        <v>1898</v>
      </c>
    </row>
    <row r="1003" spans="1:9" x14ac:dyDescent="0.25">
      <c r="A1003" s="89">
        <v>999</v>
      </c>
      <c r="B1003" s="99">
        <v>999</v>
      </c>
      <c r="C1003" s="86">
        <v>44081</v>
      </c>
      <c r="D1003" s="36"/>
      <c r="E1003" s="37" t="s">
        <v>1012</v>
      </c>
      <c r="F1003" s="37">
        <v>349103.91</v>
      </c>
      <c r="G1003" s="37" t="s">
        <v>23</v>
      </c>
      <c r="H1003" s="37"/>
      <c r="I1003" s="39" t="s">
        <v>680</v>
      </c>
    </row>
    <row r="1004" spans="1:9" x14ac:dyDescent="0.25">
      <c r="A1004" s="89">
        <v>1000</v>
      </c>
      <c r="B1004" s="99">
        <v>1000</v>
      </c>
      <c r="C1004" s="86">
        <v>44090</v>
      </c>
      <c r="D1004" s="36"/>
      <c r="E1004" s="37" t="s">
        <v>1036</v>
      </c>
      <c r="F1004" s="37">
        <v>16092500</v>
      </c>
      <c r="G1004" s="37" t="s">
        <v>23</v>
      </c>
      <c r="H1004" s="37"/>
      <c r="I1004" s="39" t="s">
        <v>680</v>
      </c>
    </row>
    <row r="1005" spans="1:9" x14ac:dyDescent="0.25">
      <c r="A1005" s="89">
        <v>1001</v>
      </c>
      <c r="B1005" s="99">
        <v>1001</v>
      </c>
      <c r="C1005" s="86">
        <v>44111</v>
      </c>
      <c r="D1005" s="36"/>
      <c r="E1005" s="37" t="s">
        <v>1012</v>
      </c>
      <c r="F1005" s="37">
        <v>345193.5</v>
      </c>
      <c r="G1005" s="37" t="s">
        <v>23</v>
      </c>
      <c r="H1005" s="37"/>
      <c r="I1005" s="39" t="s">
        <v>680</v>
      </c>
    </row>
    <row r="1006" spans="1:9" hidden="1" x14ac:dyDescent="0.25">
      <c r="A1006" s="89">
        <v>1002</v>
      </c>
      <c r="B1006" s="99">
        <v>1002</v>
      </c>
      <c r="C1006" s="86">
        <v>44111</v>
      </c>
      <c r="D1006" s="36" t="s">
        <v>1037</v>
      </c>
      <c r="E1006" s="37" t="s">
        <v>1032</v>
      </c>
      <c r="F1006" s="37">
        <v>2229300</v>
      </c>
      <c r="G1006" s="37" t="s">
        <v>9</v>
      </c>
      <c r="H1006" s="37" t="s">
        <v>988</v>
      </c>
      <c r="I1006" s="39" t="s">
        <v>1898</v>
      </c>
    </row>
    <row r="1007" spans="1:9" x14ac:dyDescent="0.25">
      <c r="A1007" s="89">
        <v>1003</v>
      </c>
      <c r="B1007" s="99">
        <v>1003</v>
      </c>
      <c r="C1007" s="86">
        <v>44119</v>
      </c>
      <c r="D1007" s="36"/>
      <c r="E1007" s="37" t="s">
        <v>1028</v>
      </c>
      <c r="F1007" s="37">
        <v>69659</v>
      </c>
      <c r="G1007" s="37" t="s">
        <v>23</v>
      </c>
      <c r="H1007" s="37"/>
      <c r="I1007" s="39" t="s">
        <v>1013</v>
      </c>
    </row>
    <row r="1008" spans="1:9" x14ac:dyDescent="0.25">
      <c r="A1008" s="89">
        <v>1004</v>
      </c>
      <c r="B1008" s="99">
        <v>1004</v>
      </c>
      <c r="C1008" s="86">
        <v>44142</v>
      </c>
      <c r="D1008" s="36"/>
      <c r="E1008" s="37" t="s">
        <v>1012</v>
      </c>
      <c r="F1008" s="37">
        <v>47420</v>
      </c>
      <c r="G1008" s="37" t="s">
        <v>23</v>
      </c>
      <c r="H1008" s="37"/>
      <c r="I1008" s="39" t="s">
        <v>1013</v>
      </c>
    </row>
    <row r="1009" spans="1:9" x14ac:dyDescent="0.25">
      <c r="A1009" s="89">
        <v>1005</v>
      </c>
      <c r="B1009" s="99">
        <v>1005</v>
      </c>
      <c r="C1009" s="86">
        <v>44142</v>
      </c>
      <c r="D1009" s="36"/>
      <c r="E1009" s="37" t="s">
        <v>1012</v>
      </c>
      <c r="F1009" s="37">
        <v>341254.24</v>
      </c>
      <c r="G1009" s="37" t="s">
        <v>23</v>
      </c>
      <c r="H1009" s="37"/>
      <c r="I1009" s="39" t="s">
        <v>1013</v>
      </c>
    </row>
    <row r="1010" spans="1:9" x14ac:dyDescent="0.25">
      <c r="A1010" s="89">
        <v>1006</v>
      </c>
      <c r="B1010" s="99">
        <v>1006</v>
      </c>
      <c r="C1010" s="86">
        <v>44144</v>
      </c>
      <c r="D1010" s="36"/>
      <c r="E1010" s="37" t="s">
        <v>1012</v>
      </c>
      <c r="F1010" s="37">
        <v>14677</v>
      </c>
      <c r="G1010" s="37" t="s">
        <v>23</v>
      </c>
      <c r="H1010" s="37"/>
      <c r="I1010" s="39" t="s">
        <v>1013</v>
      </c>
    </row>
    <row r="1011" spans="1:9" hidden="1" x14ac:dyDescent="0.25">
      <c r="A1011" s="89">
        <v>1007</v>
      </c>
      <c r="B1011" s="99">
        <v>1007</v>
      </c>
      <c r="C1011" s="86">
        <v>44147</v>
      </c>
      <c r="D1011" s="36"/>
      <c r="E1011" s="37" t="s">
        <v>1038</v>
      </c>
      <c r="F1011" s="37">
        <v>20000</v>
      </c>
      <c r="G1011" s="37" t="s">
        <v>9</v>
      </c>
      <c r="H1011" s="37" t="s">
        <v>1022</v>
      </c>
      <c r="I1011" s="39" t="s">
        <v>15</v>
      </c>
    </row>
    <row r="1012" spans="1:9" hidden="1" x14ac:dyDescent="0.25">
      <c r="A1012" s="89">
        <v>1008</v>
      </c>
      <c r="B1012" s="99">
        <v>1008</v>
      </c>
      <c r="C1012" s="86">
        <v>44148</v>
      </c>
      <c r="D1012" s="36"/>
      <c r="E1012" s="37" t="s">
        <v>1039</v>
      </c>
      <c r="F1012" s="37">
        <v>13000</v>
      </c>
      <c r="G1012" s="37" t="s">
        <v>9</v>
      </c>
      <c r="H1012" s="37" t="s">
        <v>1022</v>
      </c>
      <c r="I1012" s="39" t="s">
        <v>15</v>
      </c>
    </row>
    <row r="1013" spans="1:9" hidden="1" x14ac:dyDescent="0.25">
      <c r="A1013" s="89">
        <v>1009</v>
      </c>
      <c r="B1013" s="99">
        <v>1009</v>
      </c>
      <c r="C1013" s="86">
        <v>44148</v>
      </c>
      <c r="D1013" s="36"/>
      <c r="E1013" s="37" t="s">
        <v>1040</v>
      </c>
      <c r="F1013" s="37">
        <v>20000</v>
      </c>
      <c r="G1013" s="37" t="s">
        <v>9</v>
      </c>
      <c r="H1013" s="37" t="s">
        <v>1022</v>
      </c>
      <c r="I1013" s="39" t="s">
        <v>15</v>
      </c>
    </row>
    <row r="1014" spans="1:9" hidden="1" x14ac:dyDescent="0.25">
      <c r="A1014" s="89">
        <v>1010</v>
      </c>
      <c r="B1014" s="99">
        <v>1010</v>
      </c>
      <c r="C1014" s="86">
        <v>44148</v>
      </c>
      <c r="D1014" s="36"/>
      <c r="E1014" s="37" t="s">
        <v>1026</v>
      </c>
      <c r="F1014" s="37">
        <v>66000</v>
      </c>
      <c r="G1014" s="37" t="s">
        <v>9</v>
      </c>
      <c r="H1014" s="37" t="s">
        <v>1022</v>
      </c>
      <c r="I1014" s="39" t="s">
        <v>15</v>
      </c>
    </row>
    <row r="1015" spans="1:9" x14ac:dyDescent="0.25">
      <c r="A1015" s="89">
        <v>1011</v>
      </c>
      <c r="B1015" s="99">
        <v>1011</v>
      </c>
      <c r="C1015" s="86">
        <v>44172</v>
      </c>
      <c r="D1015" s="36"/>
      <c r="E1015" s="37" t="s">
        <v>1012</v>
      </c>
      <c r="F1015" s="37">
        <v>418005.31</v>
      </c>
      <c r="G1015" s="37" t="s">
        <v>23</v>
      </c>
      <c r="H1015" s="37"/>
      <c r="I1015" s="39" t="s">
        <v>1013</v>
      </c>
    </row>
    <row r="1016" spans="1:9" x14ac:dyDescent="0.25">
      <c r="A1016" s="89">
        <v>1012</v>
      </c>
      <c r="B1016" s="99">
        <v>1012</v>
      </c>
      <c r="C1016" s="86">
        <v>44172</v>
      </c>
      <c r="D1016" s="36"/>
      <c r="E1016" s="37" t="s">
        <v>1012</v>
      </c>
      <c r="F1016" s="37">
        <v>47420</v>
      </c>
      <c r="G1016" s="37" t="s">
        <v>23</v>
      </c>
      <c r="H1016" s="37"/>
      <c r="I1016" s="39" t="s">
        <v>1013</v>
      </c>
    </row>
    <row r="1017" spans="1:9" x14ac:dyDescent="0.25">
      <c r="A1017" s="89">
        <v>1013</v>
      </c>
      <c r="B1017" s="99">
        <v>1013</v>
      </c>
      <c r="C1017" s="86">
        <v>44198</v>
      </c>
      <c r="D1017" s="36"/>
      <c r="E1017" s="37" t="s">
        <v>1015</v>
      </c>
      <c r="F1017" s="37">
        <v>74222</v>
      </c>
      <c r="G1017" s="37" t="s">
        <v>23</v>
      </c>
      <c r="H1017" s="37"/>
      <c r="I1017" s="39" t="s">
        <v>1013</v>
      </c>
    </row>
    <row r="1018" spans="1:9" x14ac:dyDescent="0.25">
      <c r="A1018" s="89">
        <v>1014</v>
      </c>
      <c r="B1018" s="99">
        <v>1014</v>
      </c>
      <c r="C1018" s="86">
        <v>44203</v>
      </c>
      <c r="D1018" s="36"/>
      <c r="E1018" s="37" t="s">
        <v>1012</v>
      </c>
      <c r="F1018" s="37">
        <v>413065.86</v>
      </c>
      <c r="G1018" s="37" t="s">
        <v>23</v>
      </c>
      <c r="H1018" s="37"/>
      <c r="I1018" s="39" t="s">
        <v>1013</v>
      </c>
    </row>
    <row r="1019" spans="1:9" x14ac:dyDescent="0.25">
      <c r="A1019" s="89">
        <v>1015</v>
      </c>
      <c r="B1019" s="99">
        <v>1015</v>
      </c>
      <c r="C1019" s="86">
        <v>44203</v>
      </c>
      <c r="D1019" s="36"/>
      <c r="E1019" s="37" t="s">
        <v>1012</v>
      </c>
      <c r="F1019" s="37">
        <v>12116.6</v>
      </c>
      <c r="G1019" s="37" t="s">
        <v>23</v>
      </c>
      <c r="H1019" s="37"/>
      <c r="I1019" s="39" t="s">
        <v>1013</v>
      </c>
    </row>
    <row r="1020" spans="1:9" x14ac:dyDescent="0.25">
      <c r="A1020" s="89">
        <v>1016</v>
      </c>
      <c r="B1020" s="99">
        <v>1016</v>
      </c>
      <c r="C1020" s="86">
        <v>44204</v>
      </c>
      <c r="D1020" s="36"/>
      <c r="E1020" s="37" t="s">
        <v>1012</v>
      </c>
      <c r="F1020" s="37">
        <v>35303.4</v>
      </c>
      <c r="G1020" s="37" t="s">
        <v>23</v>
      </c>
      <c r="H1020" s="37"/>
      <c r="I1020" s="39" t="s">
        <v>1013</v>
      </c>
    </row>
    <row r="1021" spans="1:9" x14ac:dyDescent="0.25">
      <c r="A1021" s="89">
        <v>1017</v>
      </c>
      <c r="B1021" s="99">
        <v>1017</v>
      </c>
      <c r="C1021" s="86">
        <v>44234</v>
      </c>
      <c r="D1021" s="36"/>
      <c r="E1021" s="37" t="s">
        <v>1012</v>
      </c>
      <c r="F1021" s="37">
        <v>408089.98</v>
      </c>
      <c r="G1021" s="37" t="s">
        <v>23</v>
      </c>
      <c r="H1021" s="37"/>
      <c r="I1021" s="39" t="s">
        <v>1013</v>
      </c>
    </row>
    <row r="1022" spans="1:9" x14ac:dyDescent="0.25">
      <c r="A1022" s="89">
        <v>1018</v>
      </c>
      <c r="B1022" s="99">
        <v>1018</v>
      </c>
      <c r="C1022" s="86">
        <v>44234</v>
      </c>
      <c r="D1022" s="36"/>
      <c r="E1022" s="37" t="s">
        <v>1012</v>
      </c>
      <c r="F1022" s="37">
        <v>47420</v>
      </c>
      <c r="G1022" s="37" t="s">
        <v>23</v>
      </c>
      <c r="H1022" s="37"/>
      <c r="I1022" s="39" t="s">
        <v>1013</v>
      </c>
    </row>
    <row r="1023" spans="1:9" x14ac:dyDescent="0.25">
      <c r="A1023" s="89">
        <v>1019</v>
      </c>
      <c r="B1023" s="99">
        <v>1019</v>
      </c>
      <c r="C1023" s="86">
        <v>44262</v>
      </c>
      <c r="D1023" s="36"/>
      <c r="E1023" s="37" t="s">
        <v>1012</v>
      </c>
      <c r="F1023" s="37">
        <v>403077.41</v>
      </c>
      <c r="G1023" s="37" t="s">
        <v>23</v>
      </c>
      <c r="H1023" s="37"/>
      <c r="I1023" s="39" t="s">
        <v>1013</v>
      </c>
    </row>
    <row r="1024" spans="1:9" x14ac:dyDescent="0.25">
      <c r="A1024" s="89">
        <v>1020</v>
      </c>
      <c r="B1024" s="99">
        <v>1020</v>
      </c>
      <c r="C1024" s="86">
        <v>44262</v>
      </c>
      <c r="D1024" s="36"/>
      <c r="E1024" s="37" t="s">
        <v>1012</v>
      </c>
      <c r="F1024" s="37">
        <v>47420</v>
      </c>
      <c r="G1024" s="37" t="s">
        <v>23</v>
      </c>
      <c r="H1024" s="37"/>
      <c r="I1024" s="39" t="s">
        <v>1013</v>
      </c>
    </row>
    <row r="1025" spans="1:9" x14ac:dyDescent="0.25">
      <c r="A1025" s="89">
        <v>1021</v>
      </c>
      <c r="B1025" s="99">
        <v>1021</v>
      </c>
      <c r="C1025" s="86">
        <v>44272</v>
      </c>
      <c r="D1025" s="36"/>
      <c r="E1025" s="37" t="s">
        <v>1041</v>
      </c>
      <c r="F1025" s="37">
        <v>8654625</v>
      </c>
      <c r="G1025" s="37" t="s">
        <v>23</v>
      </c>
      <c r="H1025" s="37"/>
      <c r="I1025" s="39" t="s">
        <v>1013</v>
      </c>
    </row>
    <row r="1026" spans="1:9" x14ac:dyDescent="0.25">
      <c r="A1026" s="89">
        <v>1022</v>
      </c>
      <c r="B1026" s="99">
        <v>1022</v>
      </c>
      <c r="C1026" s="86">
        <v>44286</v>
      </c>
      <c r="D1026" s="36"/>
      <c r="E1026" s="37" t="s">
        <v>1014</v>
      </c>
      <c r="F1026" s="37">
        <v>133944</v>
      </c>
      <c r="G1026" s="37" t="s">
        <v>23</v>
      </c>
      <c r="H1026" s="37"/>
      <c r="I1026" s="39" t="s">
        <v>1013</v>
      </c>
    </row>
    <row r="1027" spans="1:9" x14ac:dyDescent="0.25">
      <c r="A1027" s="89">
        <v>1023</v>
      </c>
      <c r="B1027" s="99">
        <v>1023</v>
      </c>
      <c r="C1027" s="86">
        <v>44286</v>
      </c>
      <c r="D1027" s="36"/>
      <c r="E1027" s="37" t="s">
        <v>1015</v>
      </c>
      <c r="F1027" s="37">
        <v>1400484</v>
      </c>
      <c r="G1027" s="37" t="s">
        <v>23</v>
      </c>
      <c r="H1027" s="37"/>
      <c r="I1027" s="39" t="s">
        <v>1013</v>
      </c>
    </row>
    <row r="1028" spans="1:9" hidden="1" x14ac:dyDescent="0.25">
      <c r="A1028" s="89">
        <v>1024</v>
      </c>
      <c r="B1028" s="99">
        <v>1024</v>
      </c>
      <c r="C1028" s="86">
        <v>44286</v>
      </c>
      <c r="D1028" s="36"/>
      <c r="E1028" s="37" t="s">
        <v>1032</v>
      </c>
      <c r="F1028" s="37">
        <v>468898.19</v>
      </c>
      <c r="G1028" s="37" t="s">
        <v>9</v>
      </c>
      <c r="H1028" s="37" t="s">
        <v>988</v>
      </c>
      <c r="I1028" s="39" t="s">
        <v>1898</v>
      </c>
    </row>
    <row r="1029" spans="1:9" hidden="1" x14ac:dyDescent="0.25">
      <c r="A1029" s="89">
        <v>1025</v>
      </c>
      <c r="B1029" s="99">
        <v>1025</v>
      </c>
      <c r="C1029" s="86">
        <v>44286</v>
      </c>
      <c r="D1029" s="36"/>
      <c r="E1029" s="37" t="s">
        <v>1021</v>
      </c>
      <c r="F1029" s="37">
        <v>3894067</v>
      </c>
      <c r="G1029" s="37" t="s">
        <v>9</v>
      </c>
      <c r="H1029" s="37" t="s">
        <v>1022</v>
      </c>
      <c r="I1029" s="39" t="s">
        <v>15</v>
      </c>
    </row>
    <row r="1030" spans="1:9" hidden="1" x14ac:dyDescent="0.25">
      <c r="A1030" s="89">
        <v>1026</v>
      </c>
      <c r="B1030" s="99">
        <v>1026</v>
      </c>
      <c r="C1030" s="86">
        <v>44287</v>
      </c>
      <c r="D1030" s="36" t="s">
        <v>1042</v>
      </c>
      <c r="E1030" s="37" t="s">
        <v>1032</v>
      </c>
      <c r="F1030" s="37">
        <v>2262829.48</v>
      </c>
      <c r="G1030" s="37" t="s">
        <v>9</v>
      </c>
      <c r="H1030" s="37" t="s">
        <v>988</v>
      </c>
      <c r="I1030" s="39" t="s">
        <v>1898</v>
      </c>
    </row>
    <row r="1031" spans="1:9" hidden="1" x14ac:dyDescent="0.25">
      <c r="A1031" s="89">
        <v>1027</v>
      </c>
      <c r="B1031" s="99">
        <v>1027</v>
      </c>
      <c r="C1031" s="86">
        <v>44292</v>
      </c>
      <c r="D1031" s="36">
        <v>1</v>
      </c>
      <c r="E1031" s="37" t="s">
        <v>498</v>
      </c>
      <c r="F1031" s="37">
        <v>15932.54</v>
      </c>
      <c r="G1031" s="37" t="s">
        <v>9</v>
      </c>
      <c r="H1031" s="37"/>
      <c r="I1031" s="39" t="s">
        <v>21</v>
      </c>
    </row>
    <row r="1032" spans="1:9" x14ac:dyDescent="0.25">
      <c r="A1032" s="89">
        <v>1028</v>
      </c>
      <c r="B1032" s="99">
        <v>1028</v>
      </c>
      <c r="C1032" s="86">
        <v>44293</v>
      </c>
      <c r="D1032" s="36"/>
      <c r="E1032" s="37" t="s">
        <v>1012</v>
      </c>
      <c r="F1032" s="37">
        <v>388832.01</v>
      </c>
      <c r="G1032" s="37" t="s">
        <v>23</v>
      </c>
      <c r="H1032" s="37"/>
      <c r="I1032" s="39" t="s">
        <v>1013</v>
      </c>
    </row>
    <row r="1033" spans="1:9" x14ac:dyDescent="0.25">
      <c r="A1033" s="89">
        <v>1029</v>
      </c>
      <c r="B1033" s="99">
        <v>1029</v>
      </c>
      <c r="C1033" s="86">
        <v>44293</v>
      </c>
      <c r="D1033" s="36"/>
      <c r="E1033" s="37" t="s">
        <v>1012</v>
      </c>
      <c r="F1033" s="37">
        <v>47420</v>
      </c>
      <c r="G1033" s="37" t="s">
        <v>23</v>
      </c>
      <c r="H1033" s="37"/>
      <c r="I1033" s="39" t="s">
        <v>1013</v>
      </c>
    </row>
    <row r="1034" spans="1:9" x14ac:dyDescent="0.25">
      <c r="A1034" s="89">
        <v>1030</v>
      </c>
      <c r="B1034" s="99">
        <v>1030</v>
      </c>
      <c r="C1034" s="86">
        <v>44323</v>
      </c>
      <c r="D1034" s="36"/>
      <c r="E1034" s="37" t="s">
        <v>1012</v>
      </c>
      <c r="F1034" s="37">
        <v>47420</v>
      </c>
      <c r="G1034" s="37" t="s">
        <v>23</v>
      </c>
      <c r="H1034" s="37"/>
      <c r="I1034" s="39" t="s">
        <v>1013</v>
      </c>
    </row>
    <row r="1035" spans="1:9" x14ac:dyDescent="0.25">
      <c r="A1035" s="89">
        <v>1031</v>
      </c>
      <c r="B1035" s="99">
        <v>1031</v>
      </c>
      <c r="C1035" s="86">
        <v>44323</v>
      </c>
      <c r="D1035" s="36"/>
      <c r="E1035" s="37" t="s">
        <v>1012</v>
      </c>
      <c r="F1035" s="37">
        <v>383793.89</v>
      </c>
      <c r="G1035" s="37" t="s">
        <v>23</v>
      </c>
      <c r="H1035" s="37"/>
      <c r="I1035" s="39" t="s">
        <v>1013</v>
      </c>
    </row>
    <row r="1036" spans="1:9" hidden="1" x14ac:dyDescent="0.25">
      <c r="A1036" s="89">
        <v>1032</v>
      </c>
      <c r="B1036" s="99">
        <v>1032</v>
      </c>
      <c r="C1036" s="86">
        <v>44351</v>
      </c>
      <c r="D1036" s="36" t="s">
        <v>1043</v>
      </c>
      <c r="E1036" s="37" t="s">
        <v>1032</v>
      </c>
      <c r="F1036" s="37">
        <v>2991776.3</v>
      </c>
      <c r="G1036" s="37" t="s">
        <v>9</v>
      </c>
      <c r="H1036" s="37" t="s">
        <v>988</v>
      </c>
      <c r="I1036" s="39" t="s">
        <v>1898</v>
      </c>
    </row>
    <row r="1037" spans="1:9" x14ac:dyDescent="0.25">
      <c r="A1037" s="89">
        <v>1033</v>
      </c>
      <c r="B1037" s="99">
        <v>1033</v>
      </c>
      <c r="C1037" s="86">
        <v>44354</v>
      </c>
      <c r="D1037" s="36"/>
      <c r="E1037" s="37" t="s">
        <v>1012</v>
      </c>
      <c r="F1037" s="37">
        <v>378719.46</v>
      </c>
      <c r="G1037" s="37" t="s">
        <v>23</v>
      </c>
      <c r="H1037" s="37"/>
      <c r="I1037" s="39" t="s">
        <v>1013</v>
      </c>
    </row>
    <row r="1038" spans="1:9" x14ac:dyDescent="0.25">
      <c r="A1038" s="89">
        <v>1034</v>
      </c>
      <c r="B1038" s="99">
        <v>1034</v>
      </c>
      <c r="C1038" s="86">
        <v>44354</v>
      </c>
      <c r="D1038" s="36"/>
      <c r="E1038" s="37" t="s">
        <v>1012</v>
      </c>
      <c r="F1038" s="37">
        <v>47420</v>
      </c>
      <c r="G1038" s="37" t="s">
        <v>23</v>
      </c>
      <c r="H1038" s="37"/>
      <c r="I1038" s="39" t="s">
        <v>1013</v>
      </c>
    </row>
    <row r="1039" spans="1:9" x14ac:dyDescent="0.25">
      <c r="A1039" s="89">
        <v>1035</v>
      </c>
      <c r="B1039" s="99">
        <v>1035</v>
      </c>
      <c r="C1039" s="86">
        <v>44354</v>
      </c>
      <c r="D1039" s="36"/>
      <c r="E1039" s="37" t="s">
        <v>1012</v>
      </c>
      <c r="F1039" s="37">
        <v>47420</v>
      </c>
      <c r="G1039" s="37" t="s">
        <v>23</v>
      </c>
      <c r="H1039" s="37"/>
      <c r="I1039" s="39" t="s">
        <v>1013</v>
      </c>
    </row>
    <row r="1040" spans="1:9" x14ac:dyDescent="0.25">
      <c r="A1040" s="89">
        <v>1036</v>
      </c>
      <c r="B1040" s="99">
        <v>1036</v>
      </c>
      <c r="C1040" s="86">
        <v>44384</v>
      </c>
      <c r="D1040" s="36"/>
      <c r="E1040" s="37" t="s">
        <v>1012</v>
      </c>
      <c r="F1040" s="37">
        <v>373248.52</v>
      </c>
      <c r="G1040" s="37" t="s">
        <v>23</v>
      </c>
      <c r="H1040" s="37"/>
      <c r="I1040" s="39" t="s">
        <v>1013</v>
      </c>
    </row>
    <row r="1041" spans="1:9" x14ac:dyDescent="0.25">
      <c r="A1041" s="89">
        <v>1037</v>
      </c>
      <c r="B1041" s="99">
        <v>1037</v>
      </c>
      <c r="C1041" s="86">
        <v>44415</v>
      </c>
      <c r="D1041" s="36"/>
      <c r="E1041" s="37" t="s">
        <v>1012</v>
      </c>
      <c r="F1041" s="37">
        <v>357808.94</v>
      </c>
      <c r="G1041" s="37" t="s">
        <v>23</v>
      </c>
      <c r="H1041" s="37"/>
      <c r="I1041" s="39" t="s">
        <v>1013</v>
      </c>
    </row>
    <row r="1042" spans="1:9" x14ac:dyDescent="0.25">
      <c r="A1042" s="89">
        <v>1038</v>
      </c>
      <c r="B1042" s="99">
        <v>1038</v>
      </c>
      <c r="C1042" s="86">
        <v>44419</v>
      </c>
      <c r="D1042" s="36"/>
      <c r="E1042" s="37" t="s">
        <v>1012</v>
      </c>
      <c r="F1042" s="37">
        <v>47420</v>
      </c>
      <c r="G1042" s="37" t="s">
        <v>23</v>
      </c>
      <c r="H1042" s="37"/>
      <c r="I1042" s="39" t="s">
        <v>1013</v>
      </c>
    </row>
    <row r="1043" spans="1:9" x14ac:dyDescent="0.25">
      <c r="A1043" s="89">
        <v>1039</v>
      </c>
      <c r="B1043" s="99">
        <v>1039</v>
      </c>
      <c r="C1043" s="86">
        <v>44446</v>
      </c>
      <c r="D1043" s="36"/>
      <c r="E1043" s="37" t="s">
        <v>1012</v>
      </c>
      <c r="F1043" s="37">
        <v>445199.13</v>
      </c>
      <c r="G1043" s="37" t="s">
        <v>23</v>
      </c>
      <c r="H1043" s="37"/>
      <c r="I1043" s="39" t="s">
        <v>1013</v>
      </c>
    </row>
    <row r="1044" spans="1:9" x14ac:dyDescent="0.25">
      <c r="A1044" s="89">
        <v>1040</v>
      </c>
      <c r="B1044" s="99">
        <v>1040</v>
      </c>
      <c r="C1044" s="86">
        <v>44446</v>
      </c>
      <c r="D1044" s="36"/>
      <c r="E1044" s="37" t="s">
        <v>1012</v>
      </c>
      <c r="F1044" s="37">
        <v>47420</v>
      </c>
      <c r="G1044" s="37" t="s">
        <v>23</v>
      </c>
      <c r="H1044" s="37"/>
      <c r="I1044" s="39" t="s">
        <v>1013</v>
      </c>
    </row>
    <row r="1045" spans="1:9" x14ac:dyDescent="0.25">
      <c r="A1045" s="89">
        <v>1041</v>
      </c>
      <c r="B1045" s="99">
        <v>1041</v>
      </c>
      <c r="C1045" s="86">
        <v>44446</v>
      </c>
      <c r="D1045" s="36"/>
      <c r="E1045" s="37" t="s">
        <v>1012</v>
      </c>
      <c r="F1045" s="37">
        <v>9087356</v>
      </c>
      <c r="G1045" s="37" t="s">
        <v>23</v>
      </c>
      <c r="H1045" s="37"/>
      <c r="I1045" s="39" t="s">
        <v>1013</v>
      </c>
    </row>
    <row r="1046" spans="1:9" x14ac:dyDescent="0.25">
      <c r="A1046" s="89">
        <v>1042</v>
      </c>
      <c r="B1046" s="99">
        <v>1042</v>
      </c>
      <c r="C1046" s="86">
        <v>44476</v>
      </c>
      <c r="D1046" s="36"/>
      <c r="E1046" s="37" t="s">
        <v>1012</v>
      </c>
      <c r="F1046" s="37">
        <v>47420</v>
      </c>
      <c r="G1046" s="37" t="s">
        <v>23</v>
      </c>
      <c r="H1046" s="37"/>
      <c r="I1046" s="39" t="s">
        <v>1013</v>
      </c>
    </row>
    <row r="1047" spans="1:9" x14ac:dyDescent="0.25">
      <c r="A1047" s="89">
        <v>1043</v>
      </c>
      <c r="B1047" s="99">
        <v>1043</v>
      </c>
      <c r="C1047" s="86">
        <v>44476</v>
      </c>
      <c r="D1047" s="36"/>
      <c r="E1047" s="37" t="s">
        <v>1012</v>
      </c>
      <c r="F1047" s="37">
        <v>438816.52</v>
      </c>
      <c r="G1047" s="37" t="s">
        <v>23</v>
      </c>
      <c r="H1047" s="37"/>
      <c r="I1047" s="39" t="s">
        <v>1013</v>
      </c>
    </row>
    <row r="1048" spans="1:9" x14ac:dyDescent="0.25">
      <c r="A1048" s="89">
        <v>1044</v>
      </c>
      <c r="B1048" s="99">
        <v>1044</v>
      </c>
      <c r="C1048" s="86">
        <v>44507</v>
      </c>
      <c r="D1048" s="36"/>
      <c r="E1048" s="37" t="s">
        <v>1012</v>
      </c>
      <c r="F1048" s="37">
        <v>432389.24</v>
      </c>
      <c r="G1048" s="37" t="s">
        <v>23</v>
      </c>
      <c r="H1048" s="37"/>
      <c r="I1048" s="39" t="s">
        <v>1013</v>
      </c>
    </row>
    <row r="1049" spans="1:9" x14ac:dyDescent="0.25">
      <c r="A1049" s="89">
        <v>1045</v>
      </c>
      <c r="B1049" s="99">
        <v>1045</v>
      </c>
      <c r="C1049" s="86">
        <v>44507</v>
      </c>
      <c r="D1049" s="36"/>
      <c r="E1049" s="37" t="s">
        <v>1012</v>
      </c>
      <c r="F1049" s="37">
        <v>47420</v>
      </c>
      <c r="G1049" s="37" t="s">
        <v>23</v>
      </c>
      <c r="H1049" s="37"/>
      <c r="I1049" s="39" t="s">
        <v>1013</v>
      </c>
    </row>
    <row r="1050" spans="1:9" x14ac:dyDescent="0.25">
      <c r="A1050" s="89">
        <v>1046</v>
      </c>
      <c r="B1050" s="99">
        <v>1046</v>
      </c>
      <c r="C1050" s="86">
        <v>44507</v>
      </c>
      <c r="D1050" s="36"/>
      <c r="E1050" s="37" t="s">
        <v>1012</v>
      </c>
      <c r="F1050" s="37">
        <v>425916.96</v>
      </c>
      <c r="G1050" s="37" t="s">
        <v>23</v>
      </c>
      <c r="H1050" s="37"/>
      <c r="I1050" s="39" t="s">
        <v>1013</v>
      </c>
    </row>
    <row r="1051" spans="1:9" x14ac:dyDescent="0.25">
      <c r="A1051" s="89">
        <v>1047</v>
      </c>
      <c r="B1051" s="99">
        <v>1047</v>
      </c>
      <c r="C1051" s="86">
        <v>44507</v>
      </c>
      <c r="D1051" s="36"/>
      <c r="E1051" s="37" t="s">
        <v>1012</v>
      </c>
      <c r="F1051" s="37">
        <v>46254</v>
      </c>
      <c r="G1051" s="37" t="s">
        <v>23</v>
      </c>
      <c r="H1051" s="37"/>
      <c r="I1051" s="39" t="s">
        <v>1013</v>
      </c>
    </row>
    <row r="1052" spans="1:9" x14ac:dyDescent="0.25">
      <c r="A1052" s="89">
        <v>1048</v>
      </c>
      <c r="B1052" s="99">
        <v>1048</v>
      </c>
      <c r="C1052" s="86">
        <v>44551</v>
      </c>
      <c r="D1052" s="36"/>
      <c r="E1052" s="37" t="s">
        <v>1044</v>
      </c>
      <c r="F1052" s="37">
        <v>200000</v>
      </c>
      <c r="G1052" s="37" t="s">
        <v>23</v>
      </c>
      <c r="H1052" s="37"/>
      <c r="I1052" s="39" t="s">
        <v>1013</v>
      </c>
    </row>
    <row r="1053" spans="1:9" x14ac:dyDescent="0.25">
      <c r="A1053" s="89">
        <v>1049</v>
      </c>
      <c r="B1053" s="99">
        <v>1049</v>
      </c>
      <c r="C1053" s="86">
        <v>44555</v>
      </c>
      <c r="D1053" s="36"/>
      <c r="E1053" s="37" t="s">
        <v>1015</v>
      </c>
      <c r="F1053" s="37">
        <v>111333</v>
      </c>
      <c r="G1053" s="37" t="s">
        <v>23</v>
      </c>
      <c r="H1053" s="37"/>
      <c r="I1053" s="39" t="s">
        <v>1013</v>
      </c>
    </row>
    <row r="1054" spans="1:9" x14ac:dyDescent="0.25">
      <c r="A1054" s="89">
        <v>1050</v>
      </c>
      <c r="B1054" s="99">
        <v>1050</v>
      </c>
      <c r="C1054" s="86">
        <v>44560</v>
      </c>
      <c r="D1054" s="36"/>
      <c r="E1054" s="37" t="s">
        <v>1012</v>
      </c>
      <c r="F1054" s="37">
        <v>34562</v>
      </c>
      <c r="G1054" s="37" t="s">
        <v>23</v>
      </c>
      <c r="H1054" s="37"/>
      <c r="I1054" s="39" t="s">
        <v>1013</v>
      </c>
    </row>
    <row r="1055" spans="1:9" x14ac:dyDescent="0.25">
      <c r="A1055" s="89">
        <v>1051</v>
      </c>
      <c r="B1055" s="99">
        <v>1051</v>
      </c>
      <c r="C1055" s="86">
        <v>44568</v>
      </c>
      <c r="D1055" s="36"/>
      <c r="E1055" s="37" t="s">
        <v>1012</v>
      </c>
      <c r="F1055" s="37">
        <v>419399.38</v>
      </c>
      <c r="G1055" s="37" t="s">
        <v>23</v>
      </c>
      <c r="H1055" s="37"/>
      <c r="I1055" s="39" t="s">
        <v>1013</v>
      </c>
    </row>
    <row r="1056" spans="1:9" x14ac:dyDescent="0.25">
      <c r="A1056" s="89">
        <v>1052</v>
      </c>
      <c r="B1056" s="99">
        <v>1052</v>
      </c>
      <c r="C1056" s="86">
        <v>44572</v>
      </c>
      <c r="D1056" s="36"/>
      <c r="E1056" s="37" t="s">
        <v>1028</v>
      </c>
      <c r="F1056" s="37">
        <v>55045</v>
      </c>
      <c r="G1056" s="37" t="s">
        <v>23</v>
      </c>
      <c r="H1056" s="37"/>
      <c r="I1056" s="39" t="s">
        <v>1013</v>
      </c>
    </row>
    <row r="1057" spans="1:9" x14ac:dyDescent="0.25">
      <c r="A1057" s="89">
        <v>1053</v>
      </c>
      <c r="B1057" s="99">
        <v>1053</v>
      </c>
      <c r="C1057" s="86">
        <v>44582</v>
      </c>
      <c r="D1057" s="36"/>
      <c r="E1057" s="37" t="s">
        <v>1045</v>
      </c>
      <c r="F1057" s="37">
        <v>682515</v>
      </c>
      <c r="G1057" s="37" t="s">
        <v>23</v>
      </c>
      <c r="H1057" s="37"/>
      <c r="I1057" s="39" t="s">
        <v>1013</v>
      </c>
    </row>
    <row r="1058" spans="1:9" x14ac:dyDescent="0.25">
      <c r="A1058" s="89">
        <v>1054</v>
      </c>
      <c r="B1058" s="99">
        <v>1054</v>
      </c>
      <c r="C1058" s="86">
        <v>44597</v>
      </c>
      <c r="D1058" s="36"/>
      <c r="E1058" s="37" t="s">
        <v>1045</v>
      </c>
      <c r="F1058" s="37">
        <v>17368</v>
      </c>
      <c r="G1058" s="37" t="s">
        <v>23</v>
      </c>
      <c r="H1058" s="37"/>
      <c r="I1058" s="39" t="s">
        <v>1013</v>
      </c>
    </row>
    <row r="1059" spans="1:9" hidden="1" x14ac:dyDescent="0.25">
      <c r="A1059" s="89">
        <v>1055</v>
      </c>
      <c r="B1059" s="99">
        <v>1055</v>
      </c>
      <c r="C1059" s="86">
        <v>44603</v>
      </c>
      <c r="D1059" s="36">
        <v>108</v>
      </c>
      <c r="E1059" s="37" t="s">
        <v>1046</v>
      </c>
      <c r="F1059" s="37">
        <v>40000</v>
      </c>
      <c r="G1059" s="37" t="s">
        <v>9</v>
      </c>
      <c r="H1059" s="37" t="s">
        <v>988</v>
      </c>
      <c r="I1059" s="39" t="s">
        <v>1898</v>
      </c>
    </row>
    <row r="1060" spans="1:9" hidden="1" x14ac:dyDescent="0.25">
      <c r="A1060" s="89">
        <v>1056</v>
      </c>
      <c r="B1060" s="99">
        <v>1056</v>
      </c>
      <c r="C1060" s="86">
        <v>44587</v>
      </c>
      <c r="D1060" s="36" t="s">
        <v>1047</v>
      </c>
      <c r="E1060" s="37" t="s">
        <v>1032</v>
      </c>
      <c r="F1060" s="37">
        <v>845384</v>
      </c>
      <c r="G1060" s="37" t="s">
        <v>9</v>
      </c>
      <c r="H1060" s="37" t="s">
        <v>988</v>
      </c>
      <c r="I1060" s="39" t="s">
        <v>1898</v>
      </c>
    </row>
    <row r="1061" spans="1:9" x14ac:dyDescent="0.25">
      <c r="A1061" s="89">
        <v>1057</v>
      </c>
      <c r="B1061" s="99">
        <v>1057</v>
      </c>
      <c r="C1061" s="86">
        <v>44627</v>
      </c>
      <c r="D1061" s="36"/>
      <c r="E1061" s="37" t="s">
        <v>1012</v>
      </c>
      <c r="F1061" s="37">
        <v>331249.02</v>
      </c>
      <c r="G1061" s="37" t="s">
        <v>23</v>
      </c>
      <c r="H1061" s="37"/>
      <c r="I1061" s="39" t="s">
        <v>1013</v>
      </c>
    </row>
    <row r="1062" spans="1:9" x14ac:dyDescent="0.25">
      <c r="A1062" s="89">
        <v>1058</v>
      </c>
      <c r="B1062" s="99">
        <v>1058</v>
      </c>
      <c r="C1062" s="86">
        <v>44630</v>
      </c>
      <c r="D1062" s="36"/>
      <c r="E1062" s="37" t="s">
        <v>1045</v>
      </c>
      <c r="F1062" s="37">
        <v>111327</v>
      </c>
      <c r="G1062" s="37" t="s">
        <v>23</v>
      </c>
      <c r="H1062" s="37"/>
      <c r="I1062" s="39" t="s">
        <v>1013</v>
      </c>
    </row>
    <row r="1063" spans="1:9" x14ac:dyDescent="0.25">
      <c r="A1063" s="89">
        <v>1059</v>
      </c>
      <c r="B1063" s="99">
        <v>1059</v>
      </c>
      <c r="C1063" s="86">
        <v>44651</v>
      </c>
      <c r="D1063" s="36"/>
      <c r="E1063" s="37" t="s">
        <v>1048</v>
      </c>
      <c r="F1063" s="37">
        <v>488219</v>
      </c>
      <c r="G1063" s="37" t="s">
        <v>23</v>
      </c>
      <c r="H1063" s="37"/>
      <c r="I1063" s="39" t="s">
        <v>1013</v>
      </c>
    </row>
    <row r="1064" spans="1:9" x14ac:dyDescent="0.25">
      <c r="A1064" s="89">
        <v>1060</v>
      </c>
      <c r="B1064" s="99">
        <v>1060</v>
      </c>
      <c r="C1064" s="86">
        <v>44651</v>
      </c>
      <c r="D1064" s="36"/>
      <c r="E1064" s="37" t="s">
        <v>1014</v>
      </c>
      <c r="F1064" s="37">
        <v>967298</v>
      </c>
      <c r="G1064" s="37" t="s">
        <v>23</v>
      </c>
      <c r="H1064" s="37"/>
      <c r="I1064" s="39" t="s">
        <v>1013</v>
      </c>
    </row>
    <row r="1065" spans="1:9" x14ac:dyDescent="0.25">
      <c r="A1065" s="89">
        <v>1061</v>
      </c>
      <c r="B1065" s="99">
        <v>1061</v>
      </c>
      <c r="C1065" s="86">
        <v>44651</v>
      </c>
      <c r="D1065" s="36"/>
      <c r="E1065" s="37" t="s">
        <v>1015</v>
      </c>
      <c r="F1065" s="37">
        <v>6590649.3600000003</v>
      </c>
      <c r="G1065" s="37" t="s">
        <v>23</v>
      </c>
      <c r="H1065" s="37"/>
      <c r="I1065" s="39" t="s">
        <v>1013</v>
      </c>
    </row>
    <row r="1066" spans="1:9" x14ac:dyDescent="0.25">
      <c r="A1066" s="89">
        <v>1062</v>
      </c>
      <c r="B1066" s="99">
        <v>1062</v>
      </c>
      <c r="C1066" s="86">
        <v>44651</v>
      </c>
      <c r="D1066" s="36"/>
      <c r="E1066" s="37" t="s">
        <v>1049</v>
      </c>
      <c r="F1066" s="37">
        <v>1831823.91</v>
      </c>
      <c r="G1066" s="37" t="s">
        <v>23</v>
      </c>
      <c r="H1066" s="37"/>
      <c r="I1066" s="39" t="s">
        <v>15</v>
      </c>
    </row>
    <row r="1067" spans="1:9" x14ac:dyDescent="0.25">
      <c r="A1067" s="89">
        <v>1063</v>
      </c>
      <c r="B1067" s="99">
        <v>1063</v>
      </c>
      <c r="C1067" s="86">
        <v>44651</v>
      </c>
      <c r="D1067" s="36"/>
      <c r="E1067" s="37" t="s">
        <v>1028</v>
      </c>
      <c r="F1067" s="37">
        <v>12952.08</v>
      </c>
      <c r="G1067" s="37" t="s">
        <v>23</v>
      </c>
      <c r="H1067" s="37"/>
      <c r="I1067" s="39" t="s">
        <v>1013</v>
      </c>
    </row>
    <row r="1068" spans="1:9" hidden="1" x14ac:dyDescent="0.25">
      <c r="A1068" s="89">
        <v>1064</v>
      </c>
      <c r="B1068" s="99">
        <v>1064</v>
      </c>
      <c r="C1068" s="86">
        <v>44651</v>
      </c>
      <c r="D1068" s="36"/>
      <c r="E1068" s="37" t="s">
        <v>1021</v>
      </c>
      <c r="F1068" s="37">
        <v>3904023</v>
      </c>
      <c r="G1068" s="37" t="s">
        <v>9</v>
      </c>
      <c r="H1068" s="37" t="s">
        <v>1022</v>
      </c>
      <c r="I1068" s="39" t="s">
        <v>15</v>
      </c>
    </row>
    <row r="1069" spans="1:9" hidden="1" x14ac:dyDescent="0.25">
      <c r="A1069" s="89">
        <v>1065</v>
      </c>
      <c r="B1069" s="99">
        <v>1065</v>
      </c>
      <c r="C1069" s="86">
        <v>44651</v>
      </c>
      <c r="D1069" s="36"/>
      <c r="E1069" s="37" t="s">
        <v>1050</v>
      </c>
      <c r="F1069" s="37">
        <v>110000</v>
      </c>
      <c r="G1069" s="37" t="s">
        <v>9</v>
      </c>
      <c r="H1069" s="37" t="s">
        <v>772</v>
      </c>
      <c r="I1069" s="39" t="s">
        <v>128</v>
      </c>
    </row>
    <row r="1070" spans="1:9" hidden="1" x14ac:dyDescent="0.25">
      <c r="A1070" s="89">
        <v>1066</v>
      </c>
      <c r="B1070" s="99">
        <v>1066</v>
      </c>
      <c r="C1070" s="86">
        <v>44651</v>
      </c>
      <c r="D1070" s="36"/>
      <c r="E1070" s="37" t="s">
        <v>1051</v>
      </c>
      <c r="F1070" s="37">
        <v>5800460</v>
      </c>
      <c r="G1070" s="37" t="s">
        <v>9</v>
      </c>
      <c r="H1070" s="37" t="s">
        <v>1052</v>
      </c>
      <c r="I1070" s="39" t="s">
        <v>15</v>
      </c>
    </row>
    <row r="1071" spans="1:9" hidden="1" x14ac:dyDescent="0.25">
      <c r="A1071" s="89"/>
      <c r="B1071" s="99">
        <v>1067</v>
      </c>
      <c r="C1071" s="86"/>
      <c r="D1071" s="36"/>
      <c r="E1071" s="37" t="s">
        <v>1053</v>
      </c>
      <c r="F1071" s="38">
        <f>228173+13846617</f>
        <v>14074790</v>
      </c>
      <c r="G1071" s="37" t="s">
        <v>9</v>
      </c>
      <c r="H1071" s="37"/>
      <c r="I1071" s="39" t="s">
        <v>15</v>
      </c>
    </row>
    <row r="1072" spans="1:9" x14ac:dyDescent="0.25">
      <c r="A1072" s="93">
        <v>1</v>
      </c>
      <c r="B1072" s="100">
        <v>1068</v>
      </c>
      <c r="C1072" s="90">
        <v>44679</v>
      </c>
      <c r="D1072" s="48">
        <v>25</v>
      </c>
      <c r="E1072" s="48" t="s">
        <v>462</v>
      </c>
      <c r="F1072" s="48">
        <v>15000</v>
      </c>
      <c r="G1072" s="48" t="s">
        <v>23</v>
      </c>
      <c r="H1072" s="48" t="s">
        <v>1054</v>
      </c>
      <c r="I1072" s="49" t="s">
        <v>456</v>
      </c>
    </row>
    <row r="1073" spans="1:9" x14ac:dyDescent="0.25">
      <c r="A1073" s="93">
        <v>2</v>
      </c>
      <c r="B1073" s="100">
        <v>1069</v>
      </c>
      <c r="C1073" s="90">
        <v>44686</v>
      </c>
      <c r="D1073" s="48">
        <v>14</v>
      </c>
      <c r="E1073" s="48" t="s">
        <v>420</v>
      </c>
      <c r="F1073" s="48">
        <v>2000</v>
      </c>
      <c r="G1073" s="48" t="s">
        <v>23</v>
      </c>
      <c r="H1073" s="48" t="s">
        <v>1054</v>
      </c>
      <c r="I1073" s="49" t="s">
        <v>456</v>
      </c>
    </row>
    <row r="1074" spans="1:9" x14ac:dyDescent="0.25">
      <c r="A1074" s="93">
        <v>3</v>
      </c>
      <c r="B1074" s="100">
        <v>1070</v>
      </c>
      <c r="C1074" s="90">
        <v>44696</v>
      </c>
      <c r="D1074" s="48" t="s">
        <v>1055</v>
      </c>
      <c r="E1074" s="48" t="s">
        <v>83</v>
      </c>
      <c r="F1074" s="48">
        <v>120000</v>
      </c>
      <c r="G1074" s="48" t="s">
        <v>23</v>
      </c>
      <c r="H1074" s="48" t="s">
        <v>1054</v>
      </c>
      <c r="I1074" s="49" t="s">
        <v>456</v>
      </c>
    </row>
    <row r="1075" spans="1:9" hidden="1" x14ac:dyDescent="0.25">
      <c r="A1075" s="93">
        <v>4</v>
      </c>
      <c r="B1075" s="100">
        <v>1071</v>
      </c>
      <c r="C1075" s="90">
        <v>44696</v>
      </c>
      <c r="D1075" s="48" t="s">
        <v>1056</v>
      </c>
      <c r="E1075" s="48" t="s">
        <v>925</v>
      </c>
      <c r="F1075" s="48">
        <v>150000</v>
      </c>
      <c r="G1075" s="48" t="s">
        <v>9</v>
      </c>
      <c r="H1075" s="48" t="s">
        <v>1057</v>
      </c>
      <c r="I1075" s="49" t="s">
        <v>456</v>
      </c>
    </row>
    <row r="1076" spans="1:9" x14ac:dyDescent="0.25">
      <c r="A1076" s="93">
        <v>5</v>
      </c>
      <c r="B1076" s="100">
        <v>1072</v>
      </c>
      <c r="C1076" s="90">
        <v>44722</v>
      </c>
      <c r="D1076" s="48">
        <v>135</v>
      </c>
      <c r="E1076" s="48" t="s">
        <v>462</v>
      </c>
      <c r="F1076" s="48">
        <v>10000</v>
      </c>
      <c r="G1076" s="48" t="s">
        <v>23</v>
      </c>
      <c r="H1076" s="48" t="s">
        <v>1054</v>
      </c>
      <c r="I1076" s="49" t="s">
        <v>456</v>
      </c>
    </row>
    <row r="1077" spans="1:9" x14ac:dyDescent="0.25">
      <c r="A1077" s="93">
        <v>6</v>
      </c>
      <c r="B1077" s="100">
        <v>1073</v>
      </c>
      <c r="C1077" s="90">
        <v>44730</v>
      </c>
      <c r="D1077" s="48">
        <v>65</v>
      </c>
      <c r="E1077" s="48" t="s">
        <v>420</v>
      </c>
      <c r="F1077" s="48">
        <v>1000</v>
      </c>
      <c r="G1077" s="48" t="s">
        <v>23</v>
      </c>
      <c r="H1077" s="48" t="s">
        <v>1054</v>
      </c>
      <c r="I1077" s="49" t="s">
        <v>456</v>
      </c>
    </row>
    <row r="1078" spans="1:9" x14ac:dyDescent="0.25">
      <c r="A1078" s="93">
        <v>7</v>
      </c>
      <c r="B1078" s="100">
        <v>1074</v>
      </c>
      <c r="C1078" s="90">
        <v>44762</v>
      </c>
      <c r="D1078" s="48">
        <v>106</v>
      </c>
      <c r="E1078" s="48" t="s">
        <v>420</v>
      </c>
      <c r="F1078" s="48">
        <v>4000</v>
      </c>
      <c r="G1078" s="48" t="s">
        <v>23</v>
      </c>
      <c r="H1078" s="48" t="s">
        <v>1054</v>
      </c>
      <c r="I1078" s="49" t="s">
        <v>456</v>
      </c>
    </row>
    <row r="1079" spans="1:9" x14ac:dyDescent="0.25">
      <c r="A1079" s="93">
        <v>8</v>
      </c>
      <c r="B1079" s="100">
        <v>1075</v>
      </c>
      <c r="C1079" s="90">
        <v>44770</v>
      </c>
      <c r="D1079" s="50" t="s">
        <v>1058</v>
      </c>
      <c r="E1079" s="48" t="s">
        <v>1059</v>
      </c>
      <c r="F1079" s="48">
        <v>200000</v>
      </c>
      <c r="G1079" s="48" t="s">
        <v>23</v>
      </c>
      <c r="H1079" s="48" t="s">
        <v>1054</v>
      </c>
      <c r="I1079" s="49" t="s">
        <v>456</v>
      </c>
    </row>
    <row r="1080" spans="1:9" x14ac:dyDescent="0.25">
      <c r="A1080" s="93">
        <v>9</v>
      </c>
      <c r="B1080" s="100">
        <v>1076</v>
      </c>
      <c r="C1080" s="90">
        <v>44781</v>
      </c>
      <c r="D1080" s="48">
        <v>18</v>
      </c>
      <c r="E1080" s="48" t="s">
        <v>1060</v>
      </c>
      <c r="F1080" s="48">
        <v>70000</v>
      </c>
      <c r="G1080" s="48" t="s">
        <v>23</v>
      </c>
      <c r="H1080" s="48" t="s">
        <v>1054</v>
      </c>
      <c r="I1080" s="49" t="s">
        <v>456</v>
      </c>
    </row>
    <row r="1081" spans="1:9" x14ac:dyDescent="0.25">
      <c r="A1081" s="93">
        <v>10</v>
      </c>
      <c r="B1081" s="100">
        <v>1077</v>
      </c>
      <c r="C1081" s="90">
        <v>44795</v>
      </c>
      <c r="D1081" s="48">
        <v>150</v>
      </c>
      <c r="E1081" s="48" t="s">
        <v>420</v>
      </c>
      <c r="F1081" s="48">
        <v>1500</v>
      </c>
      <c r="G1081" s="48" t="s">
        <v>23</v>
      </c>
      <c r="H1081" s="48" t="s">
        <v>1054</v>
      </c>
      <c r="I1081" s="49" t="s">
        <v>456</v>
      </c>
    </row>
    <row r="1082" spans="1:9" x14ac:dyDescent="0.25">
      <c r="A1082" s="93">
        <v>11</v>
      </c>
      <c r="B1082" s="100">
        <v>1078</v>
      </c>
      <c r="C1082" s="90">
        <v>44810</v>
      </c>
      <c r="D1082" s="48">
        <v>234</v>
      </c>
      <c r="E1082" s="48" t="s">
        <v>462</v>
      </c>
      <c r="F1082" s="48">
        <v>18000</v>
      </c>
      <c r="G1082" s="48" t="s">
        <v>23</v>
      </c>
      <c r="H1082" s="48" t="s">
        <v>1054</v>
      </c>
      <c r="I1082" s="49" t="s">
        <v>456</v>
      </c>
    </row>
    <row r="1083" spans="1:9" x14ac:dyDescent="0.25">
      <c r="A1083" s="93">
        <v>12</v>
      </c>
      <c r="B1083" s="100">
        <v>1079</v>
      </c>
      <c r="C1083" s="90">
        <v>44813</v>
      </c>
      <c r="D1083" s="48" t="s">
        <v>1061</v>
      </c>
      <c r="E1083" s="48" t="s">
        <v>83</v>
      </c>
      <c r="F1083" s="48">
        <v>120000</v>
      </c>
      <c r="G1083" s="48" t="s">
        <v>23</v>
      </c>
      <c r="H1083" s="48" t="s">
        <v>1054</v>
      </c>
      <c r="I1083" s="49" t="s">
        <v>456</v>
      </c>
    </row>
    <row r="1084" spans="1:9" x14ac:dyDescent="0.25">
      <c r="A1084" s="93">
        <v>13</v>
      </c>
      <c r="B1084" s="100">
        <v>1080</v>
      </c>
      <c r="C1084" s="90">
        <v>44840</v>
      </c>
      <c r="D1084" s="48" t="s">
        <v>1062</v>
      </c>
      <c r="E1084" s="48" t="s">
        <v>437</v>
      </c>
      <c r="F1084" s="48">
        <v>135000</v>
      </c>
      <c r="G1084" s="48" t="s">
        <v>23</v>
      </c>
      <c r="H1084" s="48" t="s">
        <v>1054</v>
      </c>
      <c r="I1084" s="49" t="s">
        <v>456</v>
      </c>
    </row>
    <row r="1085" spans="1:9" x14ac:dyDescent="0.25">
      <c r="A1085" s="93">
        <v>14</v>
      </c>
      <c r="B1085" s="100">
        <v>1081</v>
      </c>
      <c r="C1085" s="90">
        <v>44840</v>
      </c>
      <c r="D1085" s="48">
        <v>272</v>
      </c>
      <c r="E1085" s="48" t="s">
        <v>462</v>
      </c>
      <c r="F1085" s="48">
        <v>120000</v>
      </c>
      <c r="G1085" s="48" t="s">
        <v>23</v>
      </c>
      <c r="H1085" s="48" t="s">
        <v>1054</v>
      </c>
      <c r="I1085" s="49" t="s">
        <v>456</v>
      </c>
    </row>
    <row r="1086" spans="1:9" x14ac:dyDescent="0.25">
      <c r="A1086" s="93">
        <v>15</v>
      </c>
      <c r="B1086" s="100">
        <v>1082</v>
      </c>
      <c r="C1086" s="90">
        <v>44840</v>
      </c>
      <c r="D1086" s="48">
        <v>273</v>
      </c>
      <c r="E1086" s="48" t="s">
        <v>462</v>
      </c>
      <c r="F1086" s="48">
        <v>120000</v>
      </c>
      <c r="G1086" s="48" t="s">
        <v>23</v>
      </c>
      <c r="H1086" s="48" t="s">
        <v>1054</v>
      </c>
      <c r="I1086" s="49" t="s">
        <v>456</v>
      </c>
    </row>
    <row r="1087" spans="1:9" x14ac:dyDescent="0.25">
      <c r="A1087" s="93">
        <v>16</v>
      </c>
      <c r="B1087" s="100">
        <v>1083</v>
      </c>
      <c r="C1087" s="90">
        <v>44861</v>
      </c>
      <c r="D1087" s="48">
        <v>202</v>
      </c>
      <c r="E1087" s="48" t="s">
        <v>420</v>
      </c>
      <c r="F1087" s="48">
        <v>2000</v>
      </c>
      <c r="G1087" s="48" t="s">
        <v>23</v>
      </c>
      <c r="H1087" s="48" t="s">
        <v>1054</v>
      </c>
      <c r="I1087" s="49" t="s">
        <v>456</v>
      </c>
    </row>
    <row r="1088" spans="1:9" x14ac:dyDescent="0.25">
      <c r="A1088" s="93">
        <v>17</v>
      </c>
      <c r="B1088" s="100">
        <v>1084</v>
      </c>
      <c r="C1088" s="90">
        <v>44861</v>
      </c>
      <c r="D1088" s="48" t="s">
        <v>1063</v>
      </c>
      <c r="E1088" s="48" t="s">
        <v>1064</v>
      </c>
      <c r="F1088" s="48">
        <v>213550</v>
      </c>
      <c r="G1088" s="48" t="s">
        <v>23</v>
      </c>
      <c r="H1088" s="48" t="s">
        <v>1054</v>
      </c>
      <c r="I1088" s="49" t="s">
        <v>456</v>
      </c>
    </row>
    <row r="1089" spans="1:9" x14ac:dyDescent="0.25">
      <c r="A1089" s="93">
        <v>18</v>
      </c>
      <c r="B1089" s="100">
        <v>1085</v>
      </c>
      <c r="C1089" s="90">
        <v>44895</v>
      </c>
      <c r="D1089" s="48">
        <v>328</v>
      </c>
      <c r="E1089" s="48" t="s">
        <v>462</v>
      </c>
      <c r="F1089" s="48">
        <v>18000</v>
      </c>
      <c r="G1089" s="48" t="s">
        <v>23</v>
      </c>
      <c r="H1089" s="48" t="s">
        <v>1054</v>
      </c>
      <c r="I1089" s="49" t="s">
        <v>456</v>
      </c>
    </row>
    <row r="1090" spans="1:9" x14ac:dyDescent="0.25">
      <c r="A1090" s="93">
        <v>19</v>
      </c>
      <c r="B1090" s="100">
        <v>1086</v>
      </c>
      <c r="C1090" s="90">
        <v>44895</v>
      </c>
      <c r="D1090" s="48" t="s">
        <v>1065</v>
      </c>
      <c r="E1090" s="48" t="s">
        <v>1066</v>
      </c>
      <c r="F1090" s="48">
        <v>100000</v>
      </c>
      <c r="G1090" s="48" t="s">
        <v>23</v>
      </c>
      <c r="H1090" s="48" t="s">
        <v>1054</v>
      </c>
      <c r="I1090" s="49" t="s">
        <v>456</v>
      </c>
    </row>
    <row r="1091" spans="1:9" hidden="1" x14ac:dyDescent="0.25">
      <c r="A1091" s="93">
        <v>20</v>
      </c>
      <c r="B1091" s="100">
        <v>1087</v>
      </c>
      <c r="C1091" s="90">
        <v>44926</v>
      </c>
      <c r="D1091" s="48">
        <v>107</v>
      </c>
      <c r="E1091" s="48" t="s">
        <v>887</v>
      </c>
      <c r="F1091" s="48">
        <v>40000</v>
      </c>
      <c r="G1091" s="48" t="s">
        <v>9</v>
      </c>
      <c r="H1091" s="48" t="s">
        <v>1057</v>
      </c>
      <c r="I1091" s="49" t="s">
        <v>456</v>
      </c>
    </row>
    <row r="1092" spans="1:9" x14ac:dyDescent="0.25">
      <c r="A1092" s="93">
        <v>21</v>
      </c>
      <c r="B1092" s="100">
        <v>1088</v>
      </c>
      <c r="C1092" s="90">
        <v>44938</v>
      </c>
      <c r="D1092" s="48">
        <v>580</v>
      </c>
      <c r="E1092" s="48" t="s">
        <v>462</v>
      </c>
      <c r="F1092" s="48">
        <v>18000</v>
      </c>
      <c r="G1092" s="48" t="s">
        <v>23</v>
      </c>
      <c r="H1092" s="48" t="s">
        <v>1054</v>
      </c>
      <c r="I1092" s="49" t="s">
        <v>456</v>
      </c>
    </row>
    <row r="1093" spans="1:9" x14ac:dyDescent="0.25">
      <c r="A1093" s="93">
        <v>22</v>
      </c>
      <c r="B1093" s="100">
        <v>1089</v>
      </c>
      <c r="C1093" s="90">
        <v>44954</v>
      </c>
      <c r="D1093" s="48">
        <v>262</v>
      </c>
      <c r="E1093" s="48" t="s">
        <v>420</v>
      </c>
      <c r="F1093" s="48">
        <v>2500</v>
      </c>
      <c r="G1093" s="48" t="s">
        <v>23</v>
      </c>
      <c r="H1093" s="48" t="s">
        <v>1054</v>
      </c>
      <c r="I1093" s="49" t="s">
        <v>456</v>
      </c>
    </row>
    <row r="1094" spans="1:9" hidden="1" x14ac:dyDescent="0.25">
      <c r="A1094" s="93">
        <v>23</v>
      </c>
      <c r="B1094" s="100">
        <v>1090</v>
      </c>
      <c r="C1094" s="90">
        <v>44954</v>
      </c>
      <c r="D1094" s="48">
        <v>108</v>
      </c>
      <c r="E1094" s="48" t="s">
        <v>887</v>
      </c>
      <c r="F1094" s="48">
        <v>40000</v>
      </c>
      <c r="G1094" s="48" t="s">
        <v>9</v>
      </c>
      <c r="H1094" s="48" t="s">
        <v>1057</v>
      </c>
      <c r="I1094" s="49" t="s">
        <v>456</v>
      </c>
    </row>
    <row r="1095" spans="1:9" x14ac:dyDescent="0.25">
      <c r="A1095" s="93">
        <v>24</v>
      </c>
      <c r="B1095" s="100">
        <v>1091</v>
      </c>
      <c r="C1095" s="90">
        <v>44974</v>
      </c>
      <c r="D1095" s="48">
        <v>110</v>
      </c>
      <c r="E1095" s="48" t="s">
        <v>1060</v>
      </c>
      <c r="F1095" s="48">
        <v>67000</v>
      </c>
      <c r="G1095" s="48" t="s">
        <v>23</v>
      </c>
      <c r="H1095" s="48" t="s">
        <v>1054</v>
      </c>
      <c r="I1095" s="49" t="s">
        <v>456</v>
      </c>
    </row>
    <row r="1096" spans="1:9" hidden="1" x14ac:dyDescent="0.25">
      <c r="A1096" s="93">
        <v>25</v>
      </c>
      <c r="B1096" s="100">
        <v>1092</v>
      </c>
      <c r="C1096" s="90">
        <v>45016</v>
      </c>
      <c r="D1096" s="48">
        <v>11</v>
      </c>
      <c r="E1096" s="48" t="s">
        <v>1067</v>
      </c>
      <c r="F1096" s="48">
        <v>96990</v>
      </c>
      <c r="G1096" s="48" t="s">
        <v>1068</v>
      </c>
      <c r="H1096" s="48" t="s">
        <v>1069</v>
      </c>
      <c r="I1096" s="49" t="s">
        <v>15</v>
      </c>
    </row>
    <row r="1097" spans="1:9" hidden="1" x14ac:dyDescent="0.25">
      <c r="A1097" s="93">
        <v>26</v>
      </c>
      <c r="B1097" s="100">
        <v>1093</v>
      </c>
      <c r="C1097" s="90">
        <v>45016</v>
      </c>
      <c r="D1097" s="48"/>
      <c r="E1097" s="48" t="s">
        <v>1071</v>
      </c>
      <c r="F1097" s="48">
        <v>196200</v>
      </c>
      <c r="G1097" s="48" t="s">
        <v>9</v>
      </c>
      <c r="H1097" s="48" t="s">
        <v>51</v>
      </c>
      <c r="I1097" s="49" t="s">
        <v>15</v>
      </c>
    </row>
    <row r="1098" spans="1:9" x14ac:dyDescent="0.25">
      <c r="A1098" s="93">
        <v>27</v>
      </c>
      <c r="B1098" s="100">
        <v>1094</v>
      </c>
      <c r="C1098" s="90">
        <v>45016</v>
      </c>
      <c r="D1098" s="48"/>
      <c r="E1098" s="48" t="s">
        <v>1072</v>
      </c>
      <c r="F1098" s="48">
        <v>28100</v>
      </c>
      <c r="G1098" s="48" t="s">
        <v>23</v>
      </c>
      <c r="H1098" s="48" t="s">
        <v>1054</v>
      </c>
      <c r="I1098" s="49" t="s">
        <v>456</v>
      </c>
    </row>
    <row r="1099" spans="1:9" hidden="1" x14ac:dyDescent="0.25">
      <c r="A1099" s="93">
        <v>28</v>
      </c>
      <c r="B1099" s="100">
        <v>1095</v>
      </c>
      <c r="C1099" s="90">
        <v>44679</v>
      </c>
      <c r="D1099" s="50" t="s">
        <v>1073</v>
      </c>
      <c r="E1099" s="48" t="s">
        <v>1074</v>
      </c>
      <c r="F1099" s="48">
        <v>113381</v>
      </c>
      <c r="G1099" s="48" t="s">
        <v>9</v>
      </c>
      <c r="H1099" s="48" t="s">
        <v>1075</v>
      </c>
      <c r="I1099" s="49" t="s">
        <v>15</v>
      </c>
    </row>
    <row r="1100" spans="1:9" hidden="1" x14ac:dyDescent="0.25">
      <c r="A1100" s="93">
        <v>29</v>
      </c>
      <c r="B1100" s="100">
        <v>1096</v>
      </c>
      <c r="C1100" s="90">
        <v>44681</v>
      </c>
      <c r="D1100" s="48">
        <v>174</v>
      </c>
      <c r="E1100" s="48" t="s">
        <v>350</v>
      </c>
      <c r="F1100" s="48">
        <v>19532</v>
      </c>
      <c r="G1100" s="48" t="s">
        <v>9</v>
      </c>
      <c r="H1100" s="48" t="s">
        <v>1076</v>
      </c>
      <c r="I1100" s="49" t="s">
        <v>15</v>
      </c>
    </row>
    <row r="1101" spans="1:9" hidden="1" x14ac:dyDescent="0.25">
      <c r="A1101" s="93">
        <v>30</v>
      </c>
      <c r="B1101" s="100">
        <v>1097</v>
      </c>
      <c r="C1101" s="90">
        <v>44707</v>
      </c>
      <c r="D1101" s="48">
        <v>9624</v>
      </c>
      <c r="E1101" s="48" t="s">
        <v>1074</v>
      </c>
      <c r="F1101" s="48">
        <v>130158</v>
      </c>
      <c r="G1101" s="48" t="s">
        <v>9</v>
      </c>
      <c r="H1101" s="48" t="s">
        <v>1075</v>
      </c>
      <c r="I1101" s="49" t="s">
        <v>15</v>
      </c>
    </row>
    <row r="1102" spans="1:9" hidden="1" x14ac:dyDescent="0.25">
      <c r="A1102" s="93">
        <v>31</v>
      </c>
      <c r="B1102" s="100">
        <v>1098</v>
      </c>
      <c r="C1102" s="90">
        <v>44727</v>
      </c>
      <c r="D1102" s="48">
        <v>112</v>
      </c>
      <c r="E1102" s="48" t="s">
        <v>1074</v>
      </c>
      <c r="F1102" s="48">
        <v>99001</v>
      </c>
      <c r="G1102" s="48" t="s">
        <v>9</v>
      </c>
      <c r="H1102" s="48" t="s">
        <v>1075</v>
      </c>
      <c r="I1102" s="49" t="s">
        <v>15</v>
      </c>
    </row>
    <row r="1103" spans="1:9" hidden="1" x14ac:dyDescent="0.25">
      <c r="A1103" s="93">
        <v>32</v>
      </c>
      <c r="B1103" s="100">
        <v>1099</v>
      </c>
      <c r="C1103" s="90">
        <v>44745</v>
      </c>
      <c r="D1103" s="48">
        <v>834</v>
      </c>
      <c r="E1103" s="48" t="s">
        <v>350</v>
      </c>
      <c r="F1103" s="48">
        <v>11355</v>
      </c>
      <c r="G1103" s="48" t="s">
        <v>9</v>
      </c>
      <c r="H1103" s="48" t="s">
        <v>1076</v>
      </c>
      <c r="I1103" s="49" t="s">
        <v>15</v>
      </c>
    </row>
    <row r="1104" spans="1:9" hidden="1" x14ac:dyDescent="0.25">
      <c r="A1104" s="93">
        <v>33</v>
      </c>
      <c r="B1104" s="100">
        <v>1100</v>
      </c>
      <c r="C1104" s="90">
        <v>44757</v>
      </c>
      <c r="D1104" s="48">
        <v>930</v>
      </c>
      <c r="E1104" s="48" t="s">
        <v>1074</v>
      </c>
      <c r="F1104" s="48">
        <v>120588</v>
      </c>
      <c r="G1104" s="48" t="s">
        <v>9</v>
      </c>
      <c r="H1104" s="48" t="s">
        <v>1075</v>
      </c>
      <c r="I1104" s="49" t="s">
        <v>15</v>
      </c>
    </row>
    <row r="1105" spans="1:9" hidden="1" x14ac:dyDescent="0.25">
      <c r="A1105" s="93">
        <v>34</v>
      </c>
      <c r="B1105" s="100">
        <v>1101</v>
      </c>
      <c r="C1105" s="90">
        <v>44789</v>
      </c>
      <c r="D1105" s="48">
        <v>1304</v>
      </c>
      <c r="E1105" s="48" t="s">
        <v>350</v>
      </c>
      <c r="F1105" s="48">
        <v>18118</v>
      </c>
      <c r="G1105" s="48" t="s">
        <v>9</v>
      </c>
      <c r="H1105" s="48" t="s">
        <v>1076</v>
      </c>
      <c r="I1105" s="49" t="s">
        <v>15</v>
      </c>
    </row>
    <row r="1106" spans="1:9" hidden="1" x14ac:dyDescent="0.25">
      <c r="A1106" s="93">
        <v>35</v>
      </c>
      <c r="B1106" s="100">
        <v>1102</v>
      </c>
      <c r="C1106" s="90">
        <v>44791</v>
      </c>
      <c r="D1106" s="50" t="s">
        <v>1077</v>
      </c>
      <c r="E1106" s="48" t="s">
        <v>1074</v>
      </c>
      <c r="F1106" s="48">
        <v>135749</v>
      </c>
      <c r="G1106" s="48" t="s">
        <v>9</v>
      </c>
      <c r="H1106" s="48" t="s">
        <v>1075</v>
      </c>
      <c r="I1106" s="49" t="s">
        <v>15</v>
      </c>
    </row>
    <row r="1107" spans="1:9" hidden="1" x14ac:dyDescent="0.25">
      <c r="A1107" s="93">
        <v>36</v>
      </c>
      <c r="B1107" s="100">
        <v>1103</v>
      </c>
      <c r="C1107" s="90">
        <v>44819</v>
      </c>
      <c r="D1107" s="50" t="s">
        <v>1078</v>
      </c>
      <c r="E1107" s="48" t="s">
        <v>1074</v>
      </c>
      <c r="F1107" s="48">
        <v>82399</v>
      </c>
      <c r="G1107" s="48" t="s">
        <v>9</v>
      </c>
      <c r="H1107" s="48" t="s">
        <v>1075</v>
      </c>
      <c r="I1107" s="49" t="s">
        <v>15</v>
      </c>
    </row>
    <row r="1108" spans="1:9" hidden="1" x14ac:dyDescent="0.25">
      <c r="A1108" s="93">
        <v>37</v>
      </c>
      <c r="B1108" s="100">
        <v>1104</v>
      </c>
      <c r="C1108" s="90">
        <v>44823</v>
      </c>
      <c r="D1108" s="48">
        <v>1479</v>
      </c>
      <c r="E1108" s="48" t="s">
        <v>350</v>
      </c>
      <c r="F1108" s="48">
        <v>36236</v>
      </c>
      <c r="G1108" s="48" t="s">
        <v>9</v>
      </c>
      <c r="H1108" s="48" t="s">
        <v>1076</v>
      </c>
      <c r="I1108" s="49" t="s">
        <v>15</v>
      </c>
    </row>
    <row r="1109" spans="1:9" hidden="1" x14ac:dyDescent="0.25">
      <c r="A1109" s="93">
        <v>38</v>
      </c>
      <c r="B1109" s="100">
        <v>1105</v>
      </c>
      <c r="C1109" s="90">
        <v>44847</v>
      </c>
      <c r="D1109" s="48">
        <v>1781</v>
      </c>
      <c r="E1109" s="48" t="s">
        <v>350</v>
      </c>
      <c r="F1109" s="48">
        <v>18122</v>
      </c>
      <c r="G1109" s="48" t="s">
        <v>9</v>
      </c>
      <c r="H1109" s="48" t="s">
        <v>1076</v>
      </c>
      <c r="I1109" s="49" t="s">
        <v>15</v>
      </c>
    </row>
    <row r="1110" spans="1:9" hidden="1" x14ac:dyDescent="0.25">
      <c r="A1110" s="93">
        <v>39</v>
      </c>
      <c r="B1110" s="100">
        <v>1106</v>
      </c>
      <c r="C1110" s="90">
        <v>44847</v>
      </c>
      <c r="D1110" s="50" t="s">
        <v>1079</v>
      </c>
      <c r="E1110" s="48" t="s">
        <v>1074</v>
      </c>
      <c r="F1110" s="48">
        <v>157571</v>
      </c>
      <c r="G1110" s="48" t="s">
        <v>9</v>
      </c>
      <c r="H1110" s="48" t="s">
        <v>1075</v>
      </c>
      <c r="I1110" s="49" t="s">
        <v>15</v>
      </c>
    </row>
    <row r="1111" spans="1:9" hidden="1" x14ac:dyDescent="0.25">
      <c r="A1111" s="93">
        <v>40</v>
      </c>
      <c r="B1111" s="100">
        <v>1107</v>
      </c>
      <c r="C1111" s="90">
        <v>44895</v>
      </c>
      <c r="D1111" s="50" t="s">
        <v>1080</v>
      </c>
      <c r="E1111" s="48" t="s">
        <v>1074</v>
      </c>
      <c r="F1111" s="48">
        <v>45424</v>
      </c>
      <c r="G1111" s="48" t="s">
        <v>9</v>
      </c>
      <c r="H1111" s="48" t="s">
        <v>1075</v>
      </c>
      <c r="I1111" s="49" t="s">
        <v>15</v>
      </c>
    </row>
    <row r="1112" spans="1:9" hidden="1" x14ac:dyDescent="0.25">
      <c r="A1112" s="93">
        <v>41</v>
      </c>
      <c r="B1112" s="100">
        <v>1108</v>
      </c>
      <c r="C1112" s="90">
        <v>44903</v>
      </c>
      <c r="D1112" s="48">
        <v>2339</v>
      </c>
      <c r="E1112" s="48" t="s">
        <v>350</v>
      </c>
      <c r="F1112" s="48">
        <v>18080</v>
      </c>
      <c r="G1112" s="48" t="s">
        <v>9</v>
      </c>
      <c r="H1112" s="48" t="s">
        <v>1076</v>
      </c>
      <c r="I1112" s="49" t="s">
        <v>15</v>
      </c>
    </row>
    <row r="1113" spans="1:9" hidden="1" x14ac:dyDescent="0.25">
      <c r="A1113" s="93">
        <v>42</v>
      </c>
      <c r="B1113" s="100">
        <v>1109</v>
      </c>
      <c r="C1113" s="90">
        <v>44909</v>
      </c>
      <c r="D1113" s="48">
        <v>2304</v>
      </c>
      <c r="E1113" s="48" t="s">
        <v>350</v>
      </c>
      <c r="F1113" s="48">
        <v>18122</v>
      </c>
      <c r="G1113" s="48" t="s">
        <v>9</v>
      </c>
      <c r="H1113" s="48" t="s">
        <v>1076</v>
      </c>
      <c r="I1113" s="49" t="s">
        <v>15</v>
      </c>
    </row>
    <row r="1114" spans="1:9" hidden="1" x14ac:dyDescent="0.25">
      <c r="A1114" s="93">
        <v>43</v>
      </c>
      <c r="B1114" s="100">
        <v>1110</v>
      </c>
      <c r="C1114" s="90">
        <v>44910</v>
      </c>
      <c r="D1114" s="50" t="s">
        <v>1081</v>
      </c>
      <c r="E1114" s="48" t="s">
        <v>1074</v>
      </c>
      <c r="F1114" s="48">
        <v>104918</v>
      </c>
      <c r="G1114" s="48" t="s">
        <v>9</v>
      </c>
      <c r="H1114" s="48" t="s">
        <v>1075</v>
      </c>
      <c r="I1114" s="49" t="s">
        <v>15</v>
      </c>
    </row>
    <row r="1115" spans="1:9" hidden="1" x14ac:dyDescent="0.25">
      <c r="A1115" s="93">
        <v>44</v>
      </c>
      <c r="B1115" s="100">
        <v>1111</v>
      </c>
      <c r="C1115" s="90">
        <v>44918</v>
      </c>
      <c r="D1115" s="48">
        <v>2503</v>
      </c>
      <c r="E1115" s="48" t="s">
        <v>350</v>
      </c>
      <c r="F1115" s="48">
        <v>27183</v>
      </c>
      <c r="G1115" s="48" t="s">
        <v>9</v>
      </c>
      <c r="H1115" s="48" t="s">
        <v>1076</v>
      </c>
      <c r="I1115" s="49" t="s">
        <v>15</v>
      </c>
    </row>
    <row r="1116" spans="1:9" hidden="1" x14ac:dyDescent="0.25">
      <c r="A1116" s="93">
        <v>45</v>
      </c>
      <c r="B1116" s="100">
        <v>1112</v>
      </c>
      <c r="C1116" s="90">
        <v>44932</v>
      </c>
      <c r="D1116" s="50" t="s">
        <v>1082</v>
      </c>
      <c r="E1116" s="48" t="s">
        <v>1074</v>
      </c>
      <c r="F1116" s="48">
        <v>105072</v>
      </c>
      <c r="G1116" s="48" t="s">
        <v>9</v>
      </c>
      <c r="H1116" s="48" t="s">
        <v>1075</v>
      </c>
      <c r="I1116" s="49" t="s">
        <v>15</v>
      </c>
    </row>
    <row r="1117" spans="1:9" hidden="1" x14ac:dyDescent="0.25">
      <c r="A1117" s="93">
        <v>46</v>
      </c>
      <c r="B1117" s="100">
        <v>1113</v>
      </c>
      <c r="C1117" s="90">
        <v>44973</v>
      </c>
      <c r="D1117" s="48">
        <v>2931</v>
      </c>
      <c r="E1117" s="48" t="s">
        <v>350</v>
      </c>
      <c r="F1117" s="48">
        <v>18122</v>
      </c>
      <c r="G1117" s="48" t="s">
        <v>9</v>
      </c>
      <c r="H1117" s="48" t="s">
        <v>1076</v>
      </c>
      <c r="I1117" s="49" t="s">
        <v>15</v>
      </c>
    </row>
    <row r="1118" spans="1:9" hidden="1" x14ac:dyDescent="0.25">
      <c r="A1118" s="93">
        <v>47</v>
      </c>
      <c r="B1118" s="100">
        <v>1114</v>
      </c>
      <c r="C1118" s="90">
        <v>44974</v>
      </c>
      <c r="D1118" s="50" t="s">
        <v>1083</v>
      </c>
      <c r="E1118" s="48" t="s">
        <v>1074</v>
      </c>
      <c r="F1118" s="48">
        <v>122694</v>
      </c>
      <c r="G1118" s="48" t="s">
        <v>9</v>
      </c>
      <c r="H1118" s="48" t="s">
        <v>1075</v>
      </c>
      <c r="I1118" s="49" t="s">
        <v>15</v>
      </c>
    </row>
    <row r="1119" spans="1:9" hidden="1" x14ac:dyDescent="0.25">
      <c r="A1119" s="93">
        <v>48</v>
      </c>
      <c r="B1119" s="100">
        <v>1115</v>
      </c>
      <c r="C1119" s="90">
        <v>45000</v>
      </c>
      <c r="D1119" s="50" t="s">
        <v>1084</v>
      </c>
      <c r="E1119" s="48" t="s">
        <v>1074</v>
      </c>
      <c r="F1119" s="48">
        <v>128348</v>
      </c>
      <c r="G1119" s="48" t="s">
        <v>9</v>
      </c>
      <c r="H1119" s="48" t="s">
        <v>1075</v>
      </c>
      <c r="I1119" s="49" t="s">
        <v>15</v>
      </c>
    </row>
    <row r="1120" spans="1:9" hidden="1" x14ac:dyDescent="0.25">
      <c r="A1120" s="93">
        <v>49</v>
      </c>
      <c r="B1120" s="100">
        <v>1116</v>
      </c>
      <c r="C1120" s="90">
        <v>45016</v>
      </c>
      <c r="D1120" s="48">
        <v>3162</v>
      </c>
      <c r="E1120" s="48" t="s">
        <v>350</v>
      </c>
      <c r="F1120" s="48">
        <v>18122</v>
      </c>
      <c r="G1120" s="48" t="s">
        <v>9</v>
      </c>
      <c r="H1120" s="48" t="s">
        <v>1076</v>
      </c>
      <c r="I1120" s="49" t="s">
        <v>15</v>
      </c>
    </row>
    <row r="1121" spans="1:9" hidden="1" x14ac:dyDescent="0.25">
      <c r="A1121" s="93">
        <v>50</v>
      </c>
      <c r="B1121" s="100">
        <v>1117</v>
      </c>
      <c r="C1121" s="90">
        <v>45016</v>
      </c>
      <c r="D1121" s="48"/>
      <c r="E1121" s="48" t="s">
        <v>350</v>
      </c>
      <c r="F1121" s="48">
        <v>6741</v>
      </c>
      <c r="G1121" s="48" t="s">
        <v>9</v>
      </c>
      <c r="H1121" s="48" t="s">
        <v>1076</v>
      </c>
      <c r="I1121" s="49" t="s">
        <v>15</v>
      </c>
    </row>
    <row r="1122" spans="1:9" hidden="1" x14ac:dyDescent="0.25">
      <c r="A1122" s="93">
        <v>51</v>
      </c>
      <c r="B1122" s="100">
        <v>1118</v>
      </c>
      <c r="C1122" s="90">
        <v>44742</v>
      </c>
      <c r="D1122" s="48">
        <v>107</v>
      </c>
      <c r="E1122" s="48" t="s">
        <v>16</v>
      </c>
      <c r="F1122" s="48">
        <v>153221.76000000001</v>
      </c>
      <c r="G1122" s="48" t="s">
        <v>9</v>
      </c>
      <c r="H1122" s="48"/>
      <c r="I1122" s="49" t="s">
        <v>15</v>
      </c>
    </row>
    <row r="1123" spans="1:9" hidden="1" x14ac:dyDescent="0.25">
      <c r="A1123" s="93">
        <v>52</v>
      </c>
      <c r="B1123" s="100">
        <v>1119</v>
      </c>
      <c r="C1123" s="90">
        <v>44742</v>
      </c>
      <c r="D1123" s="48">
        <v>106</v>
      </c>
      <c r="E1123" s="48" t="s">
        <v>16</v>
      </c>
      <c r="F1123" s="48">
        <v>201578.63</v>
      </c>
      <c r="G1123" s="48" t="s">
        <v>9</v>
      </c>
      <c r="H1123" s="48"/>
      <c r="I1123" s="49" t="s">
        <v>15</v>
      </c>
    </row>
    <row r="1124" spans="1:9" hidden="1" x14ac:dyDescent="0.25">
      <c r="A1124" s="93">
        <v>53</v>
      </c>
      <c r="B1124" s="100">
        <v>1120</v>
      </c>
      <c r="C1124" s="90">
        <v>44742</v>
      </c>
      <c r="D1124" s="48">
        <v>103</v>
      </c>
      <c r="E1124" s="48" t="s">
        <v>16</v>
      </c>
      <c r="F1124" s="48">
        <v>19639.88</v>
      </c>
      <c r="G1124" s="48" t="s">
        <v>9</v>
      </c>
      <c r="H1124" s="48"/>
      <c r="I1124" s="49" t="s">
        <v>15</v>
      </c>
    </row>
    <row r="1125" spans="1:9" hidden="1" x14ac:dyDescent="0.25">
      <c r="A1125" s="93">
        <v>54</v>
      </c>
      <c r="B1125" s="100">
        <v>1121</v>
      </c>
      <c r="C1125" s="90">
        <v>44762</v>
      </c>
      <c r="D1125" s="48">
        <v>148</v>
      </c>
      <c r="E1125" s="48" t="s">
        <v>16</v>
      </c>
      <c r="F1125" s="48">
        <v>540948.31999999995</v>
      </c>
      <c r="G1125" s="48" t="s">
        <v>9</v>
      </c>
      <c r="H1125" s="48"/>
      <c r="I1125" s="49" t="s">
        <v>15</v>
      </c>
    </row>
    <row r="1126" spans="1:9" hidden="1" x14ac:dyDescent="0.25">
      <c r="A1126" s="93">
        <v>55</v>
      </c>
      <c r="B1126" s="100">
        <v>1122</v>
      </c>
      <c r="C1126" s="90">
        <v>44791</v>
      </c>
      <c r="D1126" s="48">
        <v>108</v>
      </c>
      <c r="E1126" s="48" t="s">
        <v>16</v>
      </c>
      <c r="F1126" s="48">
        <v>430594.1</v>
      </c>
      <c r="G1126" s="48" t="s">
        <v>9</v>
      </c>
      <c r="H1126" s="48"/>
      <c r="I1126" s="49" t="s">
        <v>15</v>
      </c>
    </row>
    <row r="1127" spans="1:9" hidden="1" x14ac:dyDescent="0.25">
      <c r="A1127" s="93">
        <v>56</v>
      </c>
      <c r="B1127" s="100">
        <v>1123</v>
      </c>
      <c r="C1127" s="90">
        <v>44844</v>
      </c>
      <c r="D1127" s="48">
        <v>249</v>
      </c>
      <c r="E1127" s="48" t="s">
        <v>16</v>
      </c>
      <c r="F1127" s="48">
        <v>180507.34</v>
      </c>
      <c r="G1127" s="48" t="s">
        <v>9</v>
      </c>
      <c r="H1127" s="48"/>
      <c r="I1127" s="49" t="s">
        <v>15</v>
      </c>
    </row>
    <row r="1128" spans="1:9" hidden="1" x14ac:dyDescent="0.25">
      <c r="A1128" s="93">
        <v>57</v>
      </c>
      <c r="B1128" s="100">
        <v>1124</v>
      </c>
      <c r="C1128" s="90">
        <v>44844</v>
      </c>
      <c r="D1128" s="48">
        <v>248</v>
      </c>
      <c r="E1128" s="48" t="s">
        <v>16</v>
      </c>
      <c r="F1128" s="48">
        <v>81187.37</v>
      </c>
      <c r="G1128" s="48" t="s">
        <v>9</v>
      </c>
      <c r="H1128" s="48"/>
      <c r="I1128" s="49" t="s">
        <v>15</v>
      </c>
    </row>
    <row r="1129" spans="1:9" hidden="1" x14ac:dyDescent="0.25">
      <c r="A1129" s="93">
        <v>58</v>
      </c>
      <c r="B1129" s="100">
        <v>1125</v>
      </c>
      <c r="C1129" s="90">
        <v>44844</v>
      </c>
      <c r="D1129" s="48">
        <v>250</v>
      </c>
      <c r="E1129" s="48" t="s">
        <v>16</v>
      </c>
      <c r="F1129" s="48">
        <v>518274.78</v>
      </c>
      <c r="G1129" s="48" t="s">
        <v>9</v>
      </c>
      <c r="H1129" s="48"/>
      <c r="I1129" s="49" t="s">
        <v>15</v>
      </c>
    </row>
    <row r="1130" spans="1:9" hidden="1" x14ac:dyDescent="0.25">
      <c r="A1130" s="93">
        <v>59</v>
      </c>
      <c r="B1130" s="100">
        <v>1126</v>
      </c>
      <c r="C1130" s="90">
        <v>44895</v>
      </c>
      <c r="D1130" s="48" t="s">
        <v>1085</v>
      </c>
      <c r="E1130" s="48" t="s">
        <v>1086</v>
      </c>
      <c r="F1130" s="48">
        <v>17760</v>
      </c>
      <c r="G1130" s="48" t="s">
        <v>9</v>
      </c>
      <c r="H1130" s="48"/>
      <c r="I1130" s="49" t="s">
        <v>64</v>
      </c>
    </row>
    <row r="1131" spans="1:9" hidden="1" x14ac:dyDescent="0.25">
      <c r="A1131" s="93">
        <v>60</v>
      </c>
      <c r="B1131" s="100">
        <v>1127</v>
      </c>
      <c r="C1131" s="90">
        <v>44895</v>
      </c>
      <c r="D1131" s="48">
        <v>287</v>
      </c>
      <c r="E1131" s="48" t="s">
        <v>16</v>
      </c>
      <c r="F1131" s="48">
        <v>635927.54</v>
      </c>
      <c r="G1131" s="48" t="s">
        <v>9</v>
      </c>
      <c r="H1131" s="48"/>
      <c r="I1131" s="49" t="s">
        <v>15</v>
      </c>
    </row>
    <row r="1132" spans="1:9" hidden="1" x14ac:dyDescent="0.25">
      <c r="A1132" s="93">
        <v>61</v>
      </c>
      <c r="B1132" s="100">
        <v>1128</v>
      </c>
      <c r="C1132" s="90">
        <v>44895</v>
      </c>
      <c r="D1132" s="48">
        <v>279</v>
      </c>
      <c r="E1132" s="48" t="s">
        <v>16</v>
      </c>
      <c r="F1132" s="48">
        <v>25545.5</v>
      </c>
      <c r="G1132" s="48" t="s">
        <v>9</v>
      </c>
      <c r="H1132" s="48"/>
      <c r="I1132" s="49" t="s">
        <v>15</v>
      </c>
    </row>
    <row r="1133" spans="1:9" hidden="1" x14ac:dyDescent="0.25">
      <c r="A1133" s="93">
        <v>62</v>
      </c>
      <c r="B1133" s="100">
        <v>1129</v>
      </c>
      <c r="C1133" s="90">
        <v>44895</v>
      </c>
      <c r="D1133" s="48">
        <v>275</v>
      </c>
      <c r="E1133" s="48" t="s">
        <v>16</v>
      </c>
      <c r="F1133" s="48">
        <v>156940.76</v>
      </c>
      <c r="G1133" s="48" t="s">
        <v>9</v>
      </c>
      <c r="H1133" s="48"/>
      <c r="I1133" s="49" t="s">
        <v>15</v>
      </c>
    </row>
    <row r="1134" spans="1:9" hidden="1" x14ac:dyDescent="0.25">
      <c r="A1134" s="93">
        <v>63</v>
      </c>
      <c r="B1134" s="100">
        <v>1130</v>
      </c>
      <c r="C1134" s="90">
        <v>44895</v>
      </c>
      <c r="D1134" s="48">
        <v>477</v>
      </c>
      <c r="E1134" s="48" t="s">
        <v>1088</v>
      </c>
      <c r="F1134" s="48">
        <v>71051.56</v>
      </c>
      <c r="G1134" s="48" t="s">
        <v>9</v>
      </c>
      <c r="H1134" s="48"/>
      <c r="I1134" s="49" t="s">
        <v>15</v>
      </c>
    </row>
    <row r="1135" spans="1:9" hidden="1" x14ac:dyDescent="0.25">
      <c r="A1135" s="93">
        <v>64</v>
      </c>
      <c r="B1135" s="100">
        <v>1131</v>
      </c>
      <c r="C1135" s="90">
        <v>44907</v>
      </c>
      <c r="D1135" s="48" t="s">
        <v>1089</v>
      </c>
      <c r="E1135" s="48" t="s">
        <v>1090</v>
      </c>
      <c r="F1135" s="48">
        <v>35506.49</v>
      </c>
      <c r="G1135" s="48" t="s">
        <v>9</v>
      </c>
      <c r="H1135" s="48"/>
      <c r="I1135" s="49" t="s">
        <v>15</v>
      </c>
    </row>
    <row r="1136" spans="1:9" hidden="1" x14ac:dyDescent="0.25">
      <c r="A1136" s="93">
        <v>65</v>
      </c>
      <c r="B1136" s="100">
        <v>1132</v>
      </c>
      <c r="C1136" s="90">
        <v>44909</v>
      </c>
      <c r="D1136" s="48">
        <v>284</v>
      </c>
      <c r="E1136" s="48" t="s">
        <v>16</v>
      </c>
      <c r="F1136" s="48">
        <v>131383.92000000001</v>
      </c>
      <c r="G1136" s="48" t="s">
        <v>9</v>
      </c>
      <c r="H1136" s="48"/>
      <c r="I1136" s="49" t="s">
        <v>15</v>
      </c>
    </row>
    <row r="1137" spans="1:9" hidden="1" x14ac:dyDescent="0.25">
      <c r="A1137" s="93">
        <v>66</v>
      </c>
      <c r="B1137" s="100">
        <v>1133</v>
      </c>
      <c r="C1137" s="90">
        <v>44909</v>
      </c>
      <c r="D1137" s="48">
        <v>323</v>
      </c>
      <c r="E1137" s="48" t="s">
        <v>16</v>
      </c>
      <c r="F1137" s="48">
        <v>123086.81</v>
      </c>
      <c r="G1137" s="48" t="s">
        <v>9</v>
      </c>
      <c r="H1137" s="48"/>
      <c r="I1137" s="49" t="s">
        <v>15</v>
      </c>
    </row>
    <row r="1138" spans="1:9" hidden="1" x14ac:dyDescent="0.25">
      <c r="A1138" s="93">
        <v>67</v>
      </c>
      <c r="B1138" s="100">
        <v>1134</v>
      </c>
      <c r="C1138" s="90">
        <v>44914</v>
      </c>
      <c r="D1138" s="48" t="s">
        <v>1089</v>
      </c>
      <c r="E1138" s="48" t="s">
        <v>1090</v>
      </c>
      <c r="F1138" s="48">
        <v>41898</v>
      </c>
      <c r="G1138" s="48" t="s">
        <v>9</v>
      </c>
      <c r="H1138" s="48"/>
      <c r="I1138" s="49" t="s">
        <v>15</v>
      </c>
    </row>
    <row r="1139" spans="1:9" hidden="1" x14ac:dyDescent="0.25">
      <c r="A1139" s="93">
        <v>68</v>
      </c>
      <c r="B1139" s="100">
        <v>1135</v>
      </c>
      <c r="C1139" s="90">
        <v>44919</v>
      </c>
      <c r="D1139" s="48">
        <v>342</v>
      </c>
      <c r="E1139" s="48" t="s">
        <v>16</v>
      </c>
      <c r="F1139" s="48">
        <v>180230.16</v>
      </c>
      <c r="G1139" s="48" t="s">
        <v>9</v>
      </c>
      <c r="H1139" s="48"/>
      <c r="I1139" s="49" t="s">
        <v>15</v>
      </c>
    </row>
    <row r="1140" spans="1:9" hidden="1" x14ac:dyDescent="0.25">
      <c r="A1140" s="93">
        <v>69</v>
      </c>
      <c r="B1140" s="100">
        <v>1136</v>
      </c>
      <c r="C1140" s="90">
        <v>44919</v>
      </c>
      <c r="D1140" s="48">
        <v>327</v>
      </c>
      <c r="E1140" s="48" t="s">
        <v>16</v>
      </c>
      <c r="F1140" s="48">
        <v>213178.89</v>
      </c>
      <c r="G1140" s="48" t="s">
        <v>9</v>
      </c>
      <c r="H1140" s="48"/>
      <c r="I1140" s="49" t="s">
        <v>15</v>
      </c>
    </row>
    <row r="1141" spans="1:9" hidden="1" x14ac:dyDescent="0.25">
      <c r="A1141" s="93">
        <v>70</v>
      </c>
      <c r="B1141" s="100">
        <v>1137</v>
      </c>
      <c r="C1141" s="90">
        <v>44919</v>
      </c>
      <c r="D1141" s="48">
        <v>332</v>
      </c>
      <c r="E1141" s="48" t="s">
        <v>16</v>
      </c>
      <c r="F1141" s="48">
        <v>165728.31</v>
      </c>
      <c r="G1141" s="48" t="s">
        <v>9</v>
      </c>
      <c r="H1141" s="48"/>
      <c r="I1141" s="49" t="s">
        <v>15</v>
      </c>
    </row>
    <row r="1142" spans="1:9" hidden="1" x14ac:dyDescent="0.25">
      <c r="A1142" s="93">
        <v>71</v>
      </c>
      <c r="B1142" s="100">
        <v>1138</v>
      </c>
      <c r="C1142" s="90">
        <v>44919</v>
      </c>
      <c r="D1142" s="48">
        <v>331</v>
      </c>
      <c r="E1142" s="48" t="s">
        <v>16</v>
      </c>
      <c r="F1142" s="48">
        <v>406288.75</v>
      </c>
      <c r="G1142" s="48" t="s">
        <v>9</v>
      </c>
      <c r="H1142" s="48"/>
      <c r="I1142" s="49" t="s">
        <v>15</v>
      </c>
    </row>
    <row r="1143" spans="1:9" hidden="1" x14ac:dyDescent="0.25">
      <c r="A1143" s="93">
        <v>72</v>
      </c>
      <c r="B1143" s="100">
        <v>1139</v>
      </c>
      <c r="C1143" s="90">
        <v>44926</v>
      </c>
      <c r="D1143" s="48" t="s">
        <v>1091</v>
      </c>
      <c r="E1143" s="48" t="s">
        <v>1090</v>
      </c>
      <c r="F1143" s="48">
        <v>25316.29</v>
      </c>
      <c r="G1143" s="48" t="s">
        <v>9</v>
      </c>
      <c r="H1143" s="48"/>
      <c r="I1143" s="49" t="s">
        <v>15</v>
      </c>
    </row>
    <row r="1144" spans="1:9" hidden="1" x14ac:dyDescent="0.25">
      <c r="A1144" s="93">
        <v>73</v>
      </c>
      <c r="B1144" s="100">
        <v>1140</v>
      </c>
      <c r="C1144" s="90">
        <v>44926</v>
      </c>
      <c r="D1144" s="48">
        <v>364</v>
      </c>
      <c r="E1144" s="48" t="s">
        <v>16</v>
      </c>
      <c r="F1144" s="48">
        <v>270095.46999999997</v>
      </c>
      <c r="G1144" s="48" t="s">
        <v>9</v>
      </c>
      <c r="H1144" s="48"/>
      <c r="I1144" s="49" t="s">
        <v>15</v>
      </c>
    </row>
    <row r="1145" spans="1:9" hidden="1" x14ac:dyDescent="0.25">
      <c r="A1145" s="93">
        <v>74</v>
      </c>
      <c r="B1145" s="100">
        <v>1141</v>
      </c>
      <c r="C1145" s="90">
        <v>44926</v>
      </c>
      <c r="D1145" s="48">
        <v>203</v>
      </c>
      <c r="E1145" s="48" t="s">
        <v>16</v>
      </c>
      <c r="F1145" s="48">
        <v>162253.25</v>
      </c>
      <c r="G1145" s="48" t="s">
        <v>9</v>
      </c>
      <c r="H1145" s="48"/>
      <c r="I1145" s="49" t="s">
        <v>15</v>
      </c>
    </row>
    <row r="1146" spans="1:9" hidden="1" x14ac:dyDescent="0.25">
      <c r="A1146" s="93">
        <v>75</v>
      </c>
      <c r="B1146" s="100">
        <v>1142</v>
      </c>
      <c r="C1146" s="90">
        <v>44954</v>
      </c>
      <c r="D1146" s="48">
        <v>391</v>
      </c>
      <c r="E1146" s="48" t="s">
        <v>16</v>
      </c>
      <c r="F1146" s="48">
        <v>48673.8</v>
      </c>
      <c r="G1146" s="48" t="s">
        <v>9</v>
      </c>
      <c r="H1146" s="48"/>
      <c r="I1146" s="49" t="s">
        <v>15</v>
      </c>
    </row>
    <row r="1147" spans="1:9" hidden="1" x14ac:dyDescent="0.25">
      <c r="A1147" s="93">
        <v>76</v>
      </c>
      <c r="B1147" s="100">
        <v>1143</v>
      </c>
      <c r="C1147" s="90">
        <v>44954</v>
      </c>
      <c r="D1147" s="48">
        <v>390</v>
      </c>
      <c r="E1147" s="48" t="s">
        <v>16</v>
      </c>
      <c r="F1147" s="48">
        <v>23119.7</v>
      </c>
      <c r="G1147" s="48" t="s">
        <v>9</v>
      </c>
      <c r="H1147" s="48"/>
      <c r="I1147" s="49" t="s">
        <v>15</v>
      </c>
    </row>
    <row r="1148" spans="1:9" hidden="1" x14ac:dyDescent="0.25">
      <c r="A1148" s="93">
        <v>77</v>
      </c>
      <c r="B1148" s="100">
        <v>1144</v>
      </c>
      <c r="C1148" s="90">
        <v>44954</v>
      </c>
      <c r="D1148" s="48">
        <v>392</v>
      </c>
      <c r="E1148" s="48" t="s">
        <v>16</v>
      </c>
      <c r="F1148" s="48">
        <v>51439.08</v>
      </c>
      <c r="G1148" s="48" t="s">
        <v>9</v>
      </c>
      <c r="H1148" s="48"/>
      <c r="I1148" s="49" t="s">
        <v>15</v>
      </c>
    </row>
    <row r="1149" spans="1:9" hidden="1" x14ac:dyDescent="0.25">
      <c r="A1149" s="93">
        <v>78</v>
      </c>
      <c r="B1149" s="100">
        <v>1145</v>
      </c>
      <c r="C1149" s="90">
        <v>44957</v>
      </c>
      <c r="D1149" s="48">
        <v>382</v>
      </c>
      <c r="E1149" s="48" t="s">
        <v>16</v>
      </c>
      <c r="F1149" s="48">
        <v>266824.59999999998</v>
      </c>
      <c r="G1149" s="48" t="s">
        <v>9</v>
      </c>
      <c r="H1149" s="48"/>
      <c r="I1149" s="49" t="s">
        <v>15</v>
      </c>
    </row>
    <row r="1150" spans="1:9" x14ac:dyDescent="0.25">
      <c r="A1150" s="93">
        <v>79</v>
      </c>
      <c r="B1150" s="100">
        <v>1146</v>
      </c>
      <c r="C1150" s="90">
        <v>45016</v>
      </c>
      <c r="D1150" s="48">
        <v>11</v>
      </c>
      <c r="E1150" s="48" t="s">
        <v>1067</v>
      </c>
      <c r="F1150" s="48">
        <v>53278.78</v>
      </c>
      <c r="G1150" s="48" t="s">
        <v>23</v>
      </c>
      <c r="H1150" s="73"/>
      <c r="I1150" s="49" t="s">
        <v>15</v>
      </c>
    </row>
    <row r="1151" spans="1:9" hidden="1" x14ac:dyDescent="0.25">
      <c r="A1151" s="93">
        <v>80</v>
      </c>
      <c r="B1151" s="100">
        <v>1147</v>
      </c>
      <c r="C1151" s="90">
        <v>44652</v>
      </c>
      <c r="D1151" s="48">
        <v>3420097394</v>
      </c>
      <c r="E1151" s="48" t="s">
        <v>1092</v>
      </c>
      <c r="F1151" s="48">
        <v>2490250</v>
      </c>
      <c r="G1151" s="48" t="s">
        <v>1068</v>
      </c>
      <c r="H1151" s="48" t="s">
        <v>1054</v>
      </c>
      <c r="I1151" s="107" t="s">
        <v>1898</v>
      </c>
    </row>
    <row r="1152" spans="1:9" hidden="1" x14ac:dyDescent="0.25">
      <c r="A1152" s="93">
        <v>81</v>
      </c>
      <c r="B1152" s="100">
        <v>1148</v>
      </c>
      <c r="C1152" s="90">
        <v>44652</v>
      </c>
      <c r="D1152" s="48" t="s">
        <v>1094</v>
      </c>
      <c r="E1152" s="48" t="s">
        <v>1032</v>
      </c>
      <c r="F1152" s="48">
        <v>2376087.79</v>
      </c>
      <c r="G1152" s="48" t="s">
        <v>9</v>
      </c>
      <c r="H1152" s="48" t="s">
        <v>1054</v>
      </c>
      <c r="I1152" s="107" t="s">
        <v>1898</v>
      </c>
    </row>
    <row r="1153" spans="1:9" hidden="1" x14ac:dyDescent="0.25">
      <c r="A1153" s="93">
        <v>82</v>
      </c>
      <c r="B1153" s="100">
        <v>1149</v>
      </c>
      <c r="C1153" s="90">
        <v>44673</v>
      </c>
      <c r="D1153" s="48" t="s">
        <v>1095</v>
      </c>
      <c r="E1153" s="48" t="s">
        <v>887</v>
      </c>
      <c r="F1153" s="48">
        <v>40000</v>
      </c>
      <c r="G1153" s="48" t="s">
        <v>9</v>
      </c>
      <c r="H1153" s="48" t="s">
        <v>1057</v>
      </c>
      <c r="I1153" s="49" t="s">
        <v>456</v>
      </c>
    </row>
    <row r="1154" spans="1:9" hidden="1" x14ac:dyDescent="0.25">
      <c r="A1154" s="93">
        <v>83</v>
      </c>
      <c r="B1154" s="100">
        <v>1150</v>
      </c>
      <c r="C1154" s="90">
        <v>44698</v>
      </c>
      <c r="D1154" s="48" t="s">
        <v>1096</v>
      </c>
      <c r="E1154" s="48" t="s">
        <v>887</v>
      </c>
      <c r="F1154" s="48">
        <v>40000</v>
      </c>
      <c r="G1154" s="48" t="s">
        <v>9</v>
      </c>
      <c r="H1154" s="48" t="s">
        <v>1057</v>
      </c>
      <c r="I1154" s="49" t="s">
        <v>456</v>
      </c>
    </row>
    <row r="1155" spans="1:9" hidden="1" x14ac:dyDescent="0.25">
      <c r="A1155" s="93">
        <v>84</v>
      </c>
      <c r="B1155" s="100">
        <v>1151</v>
      </c>
      <c r="C1155" s="90">
        <v>44754</v>
      </c>
      <c r="D1155" s="48" t="s">
        <v>1097</v>
      </c>
      <c r="E1155" s="48" t="s">
        <v>887</v>
      </c>
      <c r="F1155" s="48">
        <v>80000</v>
      </c>
      <c r="G1155" s="48" t="s">
        <v>9</v>
      </c>
      <c r="H1155" s="48" t="s">
        <v>1057</v>
      </c>
      <c r="I1155" s="49" t="s">
        <v>456</v>
      </c>
    </row>
    <row r="1156" spans="1:9" hidden="1" x14ac:dyDescent="0.25">
      <c r="A1156" s="93">
        <v>85</v>
      </c>
      <c r="B1156" s="100">
        <v>1152</v>
      </c>
      <c r="C1156" s="90">
        <v>44779</v>
      </c>
      <c r="D1156" s="48" t="s">
        <v>1098</v>
      </c>
      <c r="E1156" s="48" t="s">
        <v>887</v>
      </c>
      <c r="F1156" s="48">
        <v>40000</v>
      </c>
      <c r="G1156" s="48" t="s">
        <v>9</v>
      </c>
      <c r="H1156" s="48" t="s">
        <v>1057</v>
      </c>
      <c r="I1156" s="49" t="s">
        <v>456</v>
      </c>
    </row>
    <row r="1157" spans="1:9" hidden="1" x14ac:dyDescent="0.25">
      <c r="A1157" s="93">
        <v>86</v>
      </c>
      <c r="B1157" s="100">
        <v>1153</v>
      </c>
      <c r="C1157" s="90">
        <v>44819</v>
      </c>
      <c r="D1157" s="48" t="s">
        <v>1099</v>
      </c>
      <c r="E1157" s="48" t="s">
        <v>887</v>
      </c>
      <c r="F1157" s="48">
        <v>40000</v>
      </c>
      <c r="G1157" s="48" t="s">
        <v>9</v>
      </c>
      <c r="H1157" s="48" t="s">
        <v>1057</v>
      </c>
      <c r="I1157" s="49" t="s">
        <v>456</v>
      </c>
    </row>
    <row r="1158" spans="1:9" hidden="1" x14ac:dyDescent="0.25">
      <c r="A1158" s="93">
        <v>87</v>
      </c>
      <c r="B1158" s="100">
        <v>1154</v>
      </c>
      <c r="C1158" s="90">
        <v>44862</v>
      </c>
      <c r="D1158" s="48" t="s">
        <v>1100</v>
      </c>
      <c r="E1158" s="48" t="s">
        <v>887</v>
      </c>
      <c r="F1158" s="48">
        <v>40000</v>
      </c>
      <c r="G1158" s="48" t="s">
        <v>9</v>
      </c>
      <c r="H1158" s="48" t="s">
        <v>1057</v>
      </c>
      <c r="I1158" s="49" t="s">
        <v>456</v>
      </c>
    </row>
    <row r="1159" spans="1:9" hidden="1" x14ac:dyDescent="0.25">
      <c r="A1159" s="93">
        <v>88</v>
      </c>
      <c r="B1159" s="100">
        <v>1155</v>
      </c>
      <c r="C1159" s="90">
        <v>44895</v>
      </c>
      <c r="D1159" s="48" t="s">
        <v>1101</v>
      </c>
      <c r="E1159" s="48" t="s">
        <v>887</v>
      </c>
      <c r="F1159" s="48">
        <v>40000</v>
      </c>
      <c r="G1159" s="48" t="s">
        <v>9</v>
      </c>
      <c r="H1159" s="48" t="s">
        <v>1057</v>
      </c>
      <c r="I1159" s="49" t="s">
        <v>456</v>
      </c>
    </row>
    <row r="1160" spans="1:9" hidden="1" x14ac:dyDescent="0.25">
      <c r="A1160" s="93">
        <v>89</v>
      </c>
      <c r="B1160" s="100">
        <v>1156</v>
      </c>
      <c r="C1160" s="90">
        <v>44635</v>
      </c>
      <c r="D1160" s="48" t="s">
        <v>1102</v>
      </c>
      <c r="E1160" s="48" t="s">
        <v>887</v>
      </c>
      <c r="F1160" s="48">
        <v>40000</v>
      </c>
      <c r="G1160" s="48" t="s">
        <v>9</v>
      </c>
      <c r="H1160" s="48" t="s">
        <v>1057</v>
      </c>
      <c r="I1160" s="49" t="s">
        <v>456</v>
      </c>
    </row>
    <row r="1161" spans="1:9" hidden="1" x14ac:dyDescent="0.25">
      <c r="A1161" s="93">
        <v>90</v>
      </c>
      <c r="B1161" s="100">
        <v>1157</v>
      </c>
      <c r="C1161" s="90">
        <v>45016</v>
      </c>
      <c r="D1161" s="48" t="s">
        <v>1103</v>
      </c>
      <c r="E1161" s="48" t="s">
        <v>887</v>
      </c>
      <c r="F1161" s="48">
        <v>40000</v>
      </c>
      <c r="G1161" s="48" t="s">
        <v>9</v>
      </c>
      <c r="H1161" s="48" t="s">
        <v>1057</v>
      </c>
      <c r="I1161" s="49" t="s">
        <v>456</v>
      </c>
    </row>
    <row r="1162" spans="1:9" hidden="1" x14ac:dyDescent="0.25">
      <c r="A1162" s="93">
        <v>91</v>
      </c>
      <c r="B1162" s="100">
        <v>1158</v>
      </c>
      <c r="C1162" s="90">
        <v>44679</v>
      </c>
      <c r="D1162" s="48" t="s">
        <v>1104</v>
      </c>
      <c r="E1162" s="48" t="s">
        <v>1105</v>
      </c>
      <c r="F1162" s="48">
        <v>14532</v>
      </c>
      <c r="G1162" s="48" t="s">
        <v>9</v>
      </c>
      <c r="H1162" s="48"/>
      <c r="I1162" s="49" t="s">
        <v>15</v>
      </c>
    </row>
    <row r="1163" spans="1:9" hidden="1" x14ac:dyDescent="0.25">
      <c r="A1163" s="93">
        <v>92</v>
      </c>
      <c r="B1163" s="100">
        <v>1159</v>
      </c>
      <c r="C1163" s="90">
        <v>44679</v>
      </c>
      <c r="D1163" s="48" t="s">
        <v>1106</v>
      </c>
      <c r="E1163" s="48" t="s">
        <v>1105</v>
      </c>
      <c r="F1163" s="48">
        <v>113627</v>
      </c>
      <c r="G1163" s="48" t="s">
        <v>9</v>
      </c>
      <c r="H1163" s="48"/>
      <c r="I1163" s="49" t="s">
        <v>15</v>
      </c>
    </row>
    <row r="1164" spans="1:9" hidden="1" x14ac:dyDescent="0.25">
      <c r="A1164" s="93">
        <v>93</v>
      </c>
      <c r="B1164" s="100">
        <v>1160</v>
      </c>
      <c r="C1164" s="90">
        <v>44679</v>
      </c>
      <c r="D1164" s="48">
        <v>36</v>
      </c>
      <c r="E1164" s="48" t="s">
        <v>713</v>
      </c>
      <c r="F1164" s="48">
        <v>18000</v>
      </c>
      <c r="G1164" s="48" t="s">
        <v>9</v>
      </c>
      <c r="H1164" s="48"/>
      <c r="I1164" s="49" t="s">
        <v>15</v>
      </c>
    </row>
    <row r="1165" spans="1:9" hidden="1" x14ac:dyDescent="0.25">
      <c r="A1165" s="93">
        <v>94</v>
      </c>
      <c r="B1165" s="100">
        <v>1161</v>
      </c>
      <c r="C1165" s="90">
        <v>44681</v>
      </c>
      <c r="D1165" s="48">
        <v>45</v>
      </c>
      <c r="E1165" s="48" t="s">
        <v>713</v>
      </c>
      <c r="F1165" s="48">
        <v>18000</v>
      </c>
      <c r="G1165" s="48" t="s">
        <v>9</v>
      </c>
      <c r="H1165" s="48"/>
      <c r="I1165" s="49" t="s">
        <v>15</v>
      </c>
    </row>
    <row r="1166" spans="1:9" hidden="1" x14ac:dyDescent="0.25">
      <c r="A1166" s="93">
        <v>95</v>
      </c>
      <c r="B1166" s="100">
        <v>1162</v>
      </c>
      <c r="C1166" s="90">
        <v>44696</v>
      </c>
      <c r="D1166" s="48">
        <v>1720</v>
      </c>
      <c r="E1166" s="48" t="s">
        <v>1105</v>
      </c>
      <c r="F1166" s="48">
        <v>14532</v>
      </c>
      <c r="G1166" s="48" t="s">
        <v>9</v>
      </c>
      <c r="H1166" s="48"/>
      <c r="I1166" s="49" t="s">
        <v>15</v>
      </c>
    </row>
    <row r="1167" spans="1:9" hidden="1" x14ac:dyDescent="0.25">
      <c r="A1167" s="93">
        <v>96</v>
      </c>
      <c r="B1167" s="100">
        <v>1163</v>
      </c>
      <c r="C1167" s="90">
        <v>44696</v>
      </c>
      <c r="D1167" s="48" t="s">
        <v>1107</v>
      </c>
      <c r="E1167" s="48" t="s">
        <v>1105</v>
      </c>
      <c r="F1167" s="48">
        <v>114996</v>
      </c>
      <c r="G1167" s="48" t="s">
        <v>9</v>
      </c>
      <c r="H1167" s="48"/>
      <c r="I1167" s="49" t="s">
        <v>15</v>
      </c>
    </row>
    <row r="1168" spans="1:9" hidden="1" x14ac:dyDescent="0.25">
      <c r="A1168" s="93">
        <v>97</v>
      </c>
      <c r="B1168" s="100">
        <v>1164</v>
      </c>
      <c r="C1168" s="90">
        <v>44722</v>
      </c>
      <c r="D1168" s="48" t="s">
        <v>1108</v>
      </c>
      <c r="E1168" s="48" t="s">
        <v>1105</v>
      </c>
      <c r="F1168" s="48">
        <v>14532</v>
      </c>
      <c r="G1168" s="48" t="s">
        <v>9</v>
      </c>
      <c r="H1168" s="48"/>
      <c r="I1168" s="49" t="s">
        <v>15</v>
      </c>
    </row>
    <row r="1169" spans="1:9" hidden="1" x14ac:dyDescent="0.25">
      <c r="A1169" s="93">
        <v>98</v>
      </c>
      <c r="B1169" s="100">
        <v>1165</v>
      </c>
      <c r="C1169" s="90">
        <v>44722</v>
      </c>
      <c r="D1169" s="48" t="s">
        <v>1109</v>
      </c>
      <c r="E1169" s="48" t="s">
        <v>1105</v>
      </c>
      <c r="F1169" s="48">
        <v>116550</v>
      </c>
      <c r="G1169" s="48" t="s">
        <v>9</v>
      </c>
      <c r="H1169" s="48"/>
      <c r="I1169" s="49" t="s">
        <v>15</v>
      </c>
    </row>
    <row r="1170" spans="1:9" hidden="1" x14ac:dyDescent="0.25">
      <c r="A1170" s="93">
        <v>99</v>
      </c>
      <c r="B1170" s="100">
        <v>1166</v>
      </c>
      <c r="C1170" s="90">
        <v>44725</v>
      </c>
      <c r="D1170" s="48">
        <v>50</v>
      </c>
      <c r="E1170" s="48" t="s">
        <v>713</v>
      </c>
      <c r="F1170" s="48">
        <v>36000</v>
      </c>
      <c r="G1170" s="48" t="s">
        <v>9</v>
      </c>
      <c r="H1170" s="48"/>
      <c r="I1170" s="49" t="s">
        <v>15</v>
      </c>
    </row>
    <row r="1171" spans="1:9" hidden="1" x14ac:dyDescent="0.25">
      <c r="A1171" s="93">
        <v>100</v>
      </c>
      <c r="B1171" s="100">
        <v>1167</v>
      </c>
      <c r="C1171" s="90">
        <v>44742</v>
      </c>
      <c r="D1171" s="48">
        <v>92</v>
      </c>
      <c r="E1171" s="48" t="s">
        <v>713</v>
      </c>
      <c r="F1171" s="48">
        <v>18500</v>
      </c>
      <c r="G1171" s="48" t="s">
        <v>9</v>
      </c>
      <c r="H1171" s="48"/>
      <c r="I1171" s="49" t="s">
        <v>15</v>
      </c>
    </row>
    <row r="1172" spans="1:9" hidden="1" x14ac:dyDescent="0.25">
      <c r="A1172" s="93">
        <v>101</v>
      </c>
      <c r="B1172" s="100">
        <v>1168</v>
      </c>
      <c r="C1172" s="90">
        <v>44770</v>
      </c>
      <c r="D1172" s="48">
        <v>55</v>
      </c>
      <c r="E1172" s="48" t="s">
        <v>1110</v>
      </c>
      <c r="F1172" s="48">
        <v>13674</v>
      </c>
      <c r="G1172" s="48" t="s">
        <v>9</v>
      </c>
      <c r="H1172" s="48"/>
      <c r="I1172" s="49" t="s">
        <v>15</v>
      </c>
    </row>
    <row r="1173" spans="1:9" hidden="1" x14ac:dyDescent="0.25">
      <c r="A1173" s="93">
        <v>102</v>
      </c>
      <c r="B1173" s="100">
        <v>1169</v>
      </c>
      <c r="C1173" s="90">
        <v>44773</v>
      </c>
      <c r="D1173" s="48" t="s">
        <v>1111</v>
      </c>
      <c r="E1173" s="48" t="s">
        <v>1105</v>
      </c>
      <c r="F1173" s="48">
        <v>112369</v>
      </c>
      <c r="G1173" s="48" t="s">
        <v>9</v>
      </c>
      <c r="H1173" s="48"/>
      <c r="I1173" s="49" t="s">
        <v>15</v>
      </c>
    </row>
    <row r="1174" spans="1:9" hidden="1" x14ac:dyDescent="0.25">
      <c r="A1174" s="93">
        <v>103</v>
      </c>
      <c r="B1174" s="100">
        <v>1170</v>
      </c>
      <c r="C1174" s="90">
        <v>44773</v>
      </c>
      <c r="D1174" s="48" t="s">
        <v>1112</v>
      </c>
      <c r="E1174" s="48" t="s">
        <v>1105</v>
      </c>
      <c r="F1174" s="48">
        <v>14532</v>
      </c>
      <c r="G1174" s="48" t="s">
        <v>9</v>
      </c>
      <c r="H1174" s="48"/>
      <c r="I1174" s="49" t="s">
        <v>15</v>
      </c>
    </row>
    <row r="1175" spans="1:9" hidden="1" x14ac:dyDescent="0.25">
      <c r="A1175" s="93">
        <v>104</v>
      </c>
      <c r="B1175" s="100">
        <v>1171</v>
      </c>
      <c r="C1175" s="90">
        <v>44773</v>
      </c>
      <c r="D1175" s="48" t="s">
        <v>1113</v>
      </c>
      <c r="E1175" s="48" t="s">
        <v>1105</v>
      </c>
      <c r="F1175" s="48">
        <v>15888</v>
      </c>
      <c r="G1175" s="48" t="s">
        <v>9</v>
      </c>
      <c r="H1175" s="48"/>
      <c r="I1175" s="49" t="s">
        <v>15</v>
      </c>
    </row>
    <row r="1176" spans="1:9" hidden="1" x14ac:dyDescent="0.25">
      <c r="A1176" s="93">
        <v>105</v>
      </c>
      <c r="B1176" s="100">
        <v>1172</v>
      </c>
      <c r="C1176" s="90">
        <v>44773</v>
      </c>
      <c r="D1176" s="48" t="s">
        <v>1114</v>
      </c>
      <c r="E1176" s="48" t="s">
        <v>1105</v>
      </c>
      <c r="F1176" s="48">
        <v>113368</v>
      </c>
      <c r="G1176" s="48" t="s">
        <v>9</v>
      </c>
      <c r="H1176" s="48"/>
      <c r="I1176" s="49" t="s">
        <v>15</v>
      </c>
    </row>
    <row r="1177" spans="1:9" hidden="1" x14ac:dyDescent="0.25">
      <c r="A1177" s="93">
        <v>106</v>
      </c>
      <c r="B1177" s="100">
        <v>1173</v>
      </c>
      <c r="C1177" s="90">
        <v>44829</v>
      </c>
      <c r="D1177" s="48">
        <v>106</v>
      </c>
      <c r="E1177" s="48" t="s">
        <v>713</v>
      </c>
      <c r="F1177" s="48">
        <v>19000</v>
      </c>
      <c r="G1177" s="48" t="s">
        <v>9</v>
      </c>
      <c r="H1177" s="48"/>
      <c r="I1177" s="49" t="s">
        <v>15</v>
      </c>
    </row>
    <row r="1178" spans="1:9" hidden="1" x14ac:dyDescent="0.25">
      <c r="A1178" s="93">
        <v>107</v>
      </c>
      <c r="B1178" s="100">
        <v>1174</v>
      </c>
      <c r="C1178" s="90">
        <v>44846</v>
      </c>
      <c r="D1178" s="48">
        <v>8</v>
      </c>
      <c r="E1178" s="48" t="s">
        <v>713</v>
      </c>
      <c r="F1178" s="48">
        <v>19000</v>
      </c>
      <c r="G1178" s="48" t="s">
        <v>9</v>
      </c>
      <c r="H1178" s="48"/>
      <c r="I1178" s="49" t="s">
        <v>15</v>
      </c>
    </row>
    <row r="1179" spans="1:9" hidden="1" x14ac:dyDescent="0.25">
      <c r="A1179" s="93">
        <v>108</v>
      </c>
      <c r="B1179" s="100">
        <v>1175</v>
      </c>
      <c r="C1179" s="90">
        <v>44849</v>
      </c>
      <c r="D1179" s="48" t="s">
        <v>1115</v>
      </c>
      <c r="E1179" s="48" t="s">
        <v>1105</v>
      </c>
      <c r="F1179" s="48">
        <v>114737</v>
      </c>
      <c r="G1179" s="48" t="s">
        <v>9</v>
      </c>
      <c r="H1179" s="48"/>
      <c r="I1179" s="49" t="s">
        <v>15</v>
      </c>
    </row>
    <row r="1180" spans="1:9" hidden="1" x14ac:dyDescent="0.25">
      <c r="A1180" s="93">
        <v>109</v>
      </c>
      <c r="B1180" s="100">
        <v>1176</v>
      </c>
      <c r="C1180" s="90">
        <v>44849</v>
      </c>
      <c r="D1180" s="48" t="s">
        <v>1116</v>
      </c>
      <c r="E1180" s="48" t="s">
        <v>1105</v>
      </c>
      <c r="F1180" s="48">
        <v>1355.94</v>
      </c>
      <c r="G1180" s="48" t="s">
        <v>9</v>
      </c>
      <c r="H1180" s="48"/>
      <c r="I1180" s="49" t="s">
        <v>15</v>
      </c>
    </row>
    <row r="1181" spans="1:9" hidden="1" x14ac:dyDescent="0.25">
      <c r="A1181" s="93">
        <v>110</v>
      </c>
      <c r="B1181" s="100">
        <v>1177</v>
      </c>
      <c r="C1181" s="90">
        <v>44853</v>
      </c>
      <c r="D1181" s="48">
        <v>17</v>
      </c>
      <c r="E1181" s="48" t="s">
        <v>713</v>
      </c>
      <c r="F1181" s="48">
        <v>19000</v>
      </c>
      <c r="G1181" s="48" t="s">
        <v>9</v>
      </c>
      <c r="H1181" s="48"/>
      <c r="I1181" s="49" t="s">
        <v>15</v>
      </c>
    </row>
    <row r="1182" spans="1:9" hidden="1" x14ac:dyDescent="0.25">
      <c r="A1182" s="93">
        <v>111</v>
      </c>
      <c r="B1182" s="100">
        <v>1178</v>
      </c>
      <c r="C1182" s="90">
        <v>44880</v>
      </c>
      <c r="D1182" s="48" t="s">
        <v>1117</v>
      </c>
      <c r="E1182" s="48" t="s">
        <v>1105</v>
      </c>
      <c r="F1182" s="48">
        <v>16608</v>
      </c>
      <c r="G1182" s="48" t="s">
        <v>9</v>
      </c>
      <c r="H1182" s="48"/>
      <c r="I1182" s="49" t="s">
        <v>15</v>
      </c>
    </row>
    <row r="1183" spans="1:9" hidden="1" x14ac:dyDescent="0.25">
      <c r="A1183" s="93">
        <v>112</v>
      </c>
      <c r="B1183" s="100">
        <v>1179</v>
      </c>
      <c r="C1183" s="90">
        <v>44880</v>
      </c>
      <c r="D1183" s="48" t="s">
        <v>1118</v>
      </c>
      <c r="E1183" s="48" t="s">
        <v>1105</v>
      </c>
      <c r="F1183" s="48">
        <v>133237</v>
      </c>
      <c r="G1183" s="48" t="s">
        <v>9</v>
      </c>
      <c r="H1183" s="48"/>
      <c r="I1183" s="49" t="s">
        <v>15</v>
      </c>
    </row>
    <row r="1184" spans="1:9" hidden="1" x14ac:dyDescent="0.25">
      <c r="A1184" s="93">
        <v>113</v>
      </c>
      <c r="B1184" s="100">
        <v>1180</v>
      </c>
      <c r="C1184" s="90">
        <v>44919</v>
      </c>
      <c r="D1184" s="48">
        <v>7</v>
      </c>
      <c r="E1184" s="48" t="s">
        <v>713</v>
      </c>
      <c r="F1184" s="48">
        <v>19000</v>
      </c>
      <c r="G1184" s="48" t="s">
        <v>9</v>
      </c>
      <c r="H1184" s="48"/>
      <c r="I1184" s="49" t="s">
        <v>15</v>
      </c>
    </row>
    <row r="1185" spans="1:9" hidden="1" x14ac:dyDescent="0.25">
      <c r="A1185" s="93">
        <v>114</v>
      </c>
      <c r="B1185" s="100">
        <v>1181</v>
      </c>
      <c r="C1185" s="90">
        <v>44926</v>
      </c>
      <c r="D1185" s="48" t="s">
        <v>1119</v>
      </c>
      <c r="E1185" s="48" t="s">
        <v>1105</v>
      </c>
      <c r="F1185" s="48">
        <v>6228</v>
      </c>
      <c r="G1185" s="48" t="s">
        <v>9</v>
      </c>
      <c r="H1185" s="48"/>
      <c r="I1185" s="49" t="s">
        <v>15</v>
      </c>
    </row>
    <row r="1186" spans="1:9" hidden="1" x14ac:dyDescent="0.25">
      <c r="A1186" s="93">
        <v>115</v>
      </c>
      <c r="B1186" s="100">
        <v>1182</v>
      </c>
      <c r="C1186" s="90">
        <v>44926</v>
      </c>
      <c r="D1186" s="48" t="s">
        <v>1120</v>
      </c>
      <c r="E1186" s="48" t="s">
        <v>1105</v>
      </c>
      <c r="F1186" s="48">
        <v>118400</v>
      </c>
      <c r="G1186" s="48" t="s">
        <v>9</v>
      </c>
      <c r="H1186" s="48"/>
      <c r="I1186" s="49" t="s">
        <v>15</v>
      </c>
    </row>
    <row r="1187" spans="1:9" hidden="1" x14ac:dyDescent="0.25">
      <c r="A1187" s="93">
        <v>116</v>
      </c>
      <c r="B1187" s="100">
        <v>1183</v>
      </c>
      <c r="C1187" s="90">
        <v>44942</v>
      </c>
      <c r="D1187" s="48" t="s">
        <v>1121</v>
      </c>
      <c r="E1187" s="48" t="s">
        <v>1105</v>
      </c>
      <c r="F1187" s="48">
        <v>131646</v>
      </c>
      <c r="G1187" s="48" t="s">
        <v>9</v>
      </c>
      <c r="H1187" s="48"/>
      <c r="I1187" s="49" t="s">
        <v>15</v>
      </c>
    </row>
    <row r="1188" spans="1:9" hidden="1" x14ac:dyDescent="0.25">
      <c r="A1188" s="93">
        <v>117</v>
      </c>
      <c r="B1188" s="100">
        <v>1184</v>
      </c>
      <c r="C1188" s="90">
        <v>44942</v>
      </c>
      <c r="D1188" s="48" t="s">
        <v>1122</v>
      </c>
      <c r="E1188" s="48" t="s">
        <v>1105</v>
      </c>
      <c r="F1188" s="48">
        <v>16608</v>
      </c>
      <c r="G1188" s="48" t="s">
        <v>9</v>
      </c>
      <c r="H1188" s="48"/>
      <c r="I1188" s="49" t="s">
        <v>15</v>
      </c>
    </row>
    <row r="1189" spans="1:9" hidden="1" x14ac:dyDescent="0.25">
      <c r="A1189" s="93">
        <v>118</v>
      </c>
      <c r="B1189" s="100">
        <v>1185</v>
      </c>
      <c r="C1189" s="90">
        <v>44943</v>
      </c>
      <c r="D1189" s="48">
        <v>9</v>
      </c>
      <c r="E1189" s="48" t="s">
        <v>713</v>
      </c>
      <c r="F1189" s="48">
        <v>19000</v>
      </c>
      <c r="G1189" s="48" t="s">
        <v>9</v>
      </c>
      <c r="H1189" s="48"/>
      <c r="I1189" s="49" t="s">
        <v>15</v>
      </c>
    </row>
    <row r="1190" spans="1:9" hidden="1" x14ac:dyDescent="0.25">
      <c r="A1190" s="93">
        <v>119</v>
      </c>
      <c r="B1190" s="100">
        <v>1186</v>
      </c>
      <c r="C1190" s="90">
        <v>44954</v>
      </c>
      <c r="D1190" s="48" t="s">
        <v>1123</v>
      </c>
      <c r="E1190" s="48" t="s">
        <v>1105</v>
      </c>
      <c r="F1190" s="48">
        <v>112776</v>
      </c>
      <c r="G1190" s="48" t="s">
        <v>9</v>
      </c>
      <c r="H1190" s="48"/>
      <c r="I1190" s="49" t="s">
        <v>15</v>
      </c>
    </row>
    <row r="1191" spans="1:9" hidden="1" x14ac:dyDescent="0.25">
      <c r="A1191" s="93">
        <v>120</v>
      </c>
      <c r="B1191" s="100">
        <v>1187</v>
      </c>
      <c r="C1191" s="90">
        <v>44693</v>
      </c>
      <c r="D1191" s="48">
        <v>1262100290</v>
      </c>
      <c r="E1191" s="48" t="s">
        <v>224</v>
      </c>
      <c r="F1191" s="48">
        <v>170000</v>
      </c>
      <c r="G1191" s="48" t="s">
        <v>9</v>
      </c>
      <c r="H1191" s="48"/>
      <c r="I1191" s="107" t="s">
        <v>1898</v>
      </c>
    </row>
    <row r="1192" spans="1:9" hidden="1" x14ac:dyDescent="0.25">
      <c r="A1192" s="93">
        <v>121</v>
      </c>
      <c r="B1192" s="100">
        <v>1188</v>
      </c>
      <c r="C1192" s="90">
        <v>44819</v>
      </c>
      <c r="D1192" s="48">
        <v>1262101286</v>
      </c>
      <c r="E1192" s="48" t="s">
        <v>224</v>
      </c>
      <c r="F1192" s="48">
        <v>170000</v>
      </c>
      <c r="G1192" s="48" t="s">
        <v>9</v>
      </c>
      <c r="H1192" s="48"/>
      <c r="I1192" s="107" t="s">
        <v>1898</v>
      </c>
    </row>
    <row r="1193" spans="1:9" hidden="1" x14ac:dyDescent="0.25">
      <c r="A1193" s="93">
        <v>122</v>
      </c>
      <c r="B1193" s="100">
        <v>1189</v>
      </c>
      <c r="C1193" s="90">
        <v>44865</v>
      </c>
      <c r="D1193" s="48">
        <v>4</v>
      </c>
      <c r="E1193" s="48" t="s">
        <v>1124</v>
      </c>
      <c r="F1193" s="48">
        <v>309862.83</v>
      </c>
      <c r="G1193" s="48" t="s">
        <v>9</v>
      </c>
      <c r="H1193" s="48"/>
      <c r="I1193" s="49" t="s">
        <v>15</v>
      </c>
    </row>
    <row r="1194" spans="1:9" hidden="1" x14ac:dyDescent="0.25">
      <c r="A1194" s="93">
        <v>123</v>
      </c>
      <c r="B1194" s="100">
        <v>1190</v>
      </c>
      <c r="C1194" s="90">
        <v>44895</v>
      </c>
      <c r="D1194" s="48">
        <v>1262101176</v>
      </c>
      <c r="E1194" s="48" t="s">
        <v>224</v>
      </c>
      <c r="F1194" s="48">
        <v>110710</v>
      </c>
      <c r="G1194" s="48" t="s">
        <v>9</v>
      </c>
      <c r="H1194" s="48"/>
      <c r="I1194" s="107" t="s">
        <v>1898</v>
      </c>
    </row>
    <row r="1195" spans="1:9" hidden="1" x14ac:dyDescent="0.25">
      <c r="A1195" s="93">
        <v>124</v>
      </c>
      <c r="B1195" s="100">
        <v>1191</v>
      </c>
      <c r="C1195" s="90">
        <v>44895</v>
      </c>
      <c r="D1195" s="48" t="s">
        <v>1125</v>
      </c>
      <c r="E1195" s="48" t="s">
        <v>1126</v>
      </c>
      <c r="F1195" s="48">
        <v>341000</v>
      </c>
      <c r="G1195" s="48" t="s">
        <v>9</v>
      </c>
      <c r="H1195" s="48"/>
      <c r="I1195" s="49" t="s">
        <v>1127</v>
      </c>
    </row>
    <row r="1196" spans="1:9" hidden="1" x14ac:dyDescent="0.25">
      <c r="A1196" s="93">
        <v>125</v>
      </c>
      <c r="B1196" s="100">
        <v>1192</v>
      </c>
      <c r="C1196" s="90">
        <v>44895</v>
      </c>
      <c r="D1196" s="48">
        <v>916</v>
      </c>
      <c r="E1196" s="48" t="s">
        <v>1128</v>
      </c>
      <c r="F1196" s="48">
        <v>1275457.6200000001</v>
      </c>
      <c r="G1196" s="48" t="s">
        <v>9</v>
      </c>
      <c r="H1196" s="48"/>
      <c r="I1196" s="49" t="s">
        <v>15</v>
      </c>
    </row>
    <row r="1197" spans="1:9" hidden="1" x14ac:dyDescent="0.25">
      <c r="A1197" s="93">
        <v>126</v>
      </c>
      <c r="B1197" s="100">
        <v>1193</v>
      </c>
      <c r="C1197" s="90">
        <v>44907</v>
      </c>
      <c r="D1197" s="48" t="s">
        <v>1129</v>
      </c>
      <c r="E1197" s="48" t="s">
        <v>1126</v>
      </c>
      <c r="F1197" s="48">
        <v>443124</v>
      </c>
      <c r="G1197" s="48" t="s">
        <v>9</v>
      </c>
      <c r="H1197" s="48"/>
      <c r="I1197" s="49" t="s">
        <v>1127</v>
      </c>
    </row>
    <row r="1198" spans="1:9" hidden="1" x14ac:dyDescent="0.25">
      <c r="A1198" s="93">
        <v>127</v>
      </c>
      <c r="B1198" s="100">
        <v>1194</v>
      </c>
      <c r="C1198" s="90">
        <v>44954</v>
      </c>
      <c r="D1198" s="48" t="s">
        <v>1130</v>
      </c>
      <c r="E1198" s="48" t="s">
        <v>1126</v>
      </c>
      <c r="F1198" s="48">
        <v>349833.32</v>
      </c>
      <c r="G1198" s="48" t="s">
        <v>9</v>
      </c>
      <c r="H1198" s="48"/>
      <c r="I1198" s="49" t="s">
        <v>1127</v>
      </c>
    </row>
    <row r="1199" spans="1:9" hidden="1" x14ac:dyDescent="0.25">
      <c r="A1199" s="93">
        <v>128</v>
      </c>
      <c r="B1199" s="100">
        <v>1195</v>
      </c>
      <c r="C1199" s="90">
        <v>45016</v>
      </c>
      <c r="D1199" s="48">
        <v>36</v>
      </c>
      <c r="E1199" s="48" t="s">
        <v>1126</v>
      </c>
      <c r="F1199" s="48">
        <v>32453</v>
      </c>
      <c r="G1199" s="48" t="s">
        <v>9</v>
      </c>
      <c r="H1199" s="48"/>
      <c r="I1199" s="49" t="s">
        <v>1127</v>
      </c>
    </row>
    <row r="1200" spans="1:9" hidden="1" x14ac:dyDescent="0.25">
      <c r="A1200" s="93">
        <v>129</v>
      </c>
      <c r="B1200" s="100">
        <v>1196</v>
      </c>
      <c r="C1200" s="90">
        <v>45016</v>
      </c>
      <c r="D1200" s="48" t="s">
        <v>1131</v>
      </c>
      <c r="E1200" s="48" t="s">
        <v>1126</v>
      </c>
      <c r="F1200" s="48">
        <v>1282187</v>
      </c>
      <c r="G1200" s="48" t="s">
        <v>9</v>
      </c>
      <c r="H1200" s="48"/>
      <c r="I1200" s="49" t="s">
        <v>1127</v>
      </c>
    </row>
    <row r="1201" spans="1:9" hidden="1" x14ac:dyDescent="0.25">
      <c r="A1201" s="93">
        <v>130</v>
      </c>
      <c r="B1201" s="100">
        <v>1197</v>
      </c>
      <c r="C1201" s="90">
        <v>45016</v>
      </c>
      <c r="D1201" s="48">
        <v>11</v>
      </c>
      <c r="E1201" s="48" t="s">
        <v>1067</v>
      </c>
      <c r="F1201" s="48">
        <v>84694</v>
      </c>
      <c r="G1201" s="48" t="s">
        <v>9</v>
      </c>
      <c r="H1201" s="48"/>
      <c r="I1201" s="49" t="s">
        <v>15</v>
      </c>
    </row>
    <row r="1202" spans="1:9" hidden="1" x14ac:dyDescent="0.25">
      <c r="A1202" s="93">
        <v>131</v>
      </c>
      <c r="B1202" s="100">
        <v>1198</v>
      </c>
      <c r="C1202" s="90">
        <v>45016</v>
      </c>
      <c r="D1202" s="48">
        <v>204</v>
      </c>
      <c r="E1202" s="48" t="s">
        <v>244</v>
      </c>
      <c r="F1202" s="48">
        <v>7079.6</v>
      </c>
      <c r="G1202" s="48" t="s">
        <v>9</v>
      </c>
      <c r="H1202" s="48"/>
      <c r="I1202" s="49" t="s">
        <v>15</v>
      </c>
    </row>
    <row r="1203" spans="1:9" hidden="1" x14ac:dyDescent="0.25">
      <c r="A1203" s="93">
        <v>132</v>
      </c>
      <c r="B1203" s="100">
        <v>1199</v>
      </c>
      <c r="C1203" s="90">
        <v>44789</v>
      </c>
      <c r="D1203" s="48">
        <v>10</v>
      </c>
      <c r="E1203" s="48" t="s">
        <v>72</v>
      </c>
      <c r="F1203" s="48">
        <v>4320594.92</v>
      </c>
      <c r="G1203" s="48" t="s">
        <v>9</v>
      </c>
      <c r="H1203" s="48"/>
      <c r="I1203" s="49" t="s">
        <v>11</v>
      </c>
    </row>
    <row r="1204" spans="1:9" hidden="1" x14ac:dyDescent="0.25">
      <c r="A1204" s="93">
        <v>133</v>
      </c>
      <c r="B1204" s="100">
        <v>1200</v>
      </c>
      <c r="C1204" s="90">
        <v>44895</v>
      </c>
      <c r="D1204" s="48">
        <v>16</v>
      </c>
      <c r="E1204" s="48" t="s">
        <v>72</v>
      </c>
      <c r="F1204" s="48">
        <v>4407765.25</v>
      </c>
      <c r="G1204" s="48" t="s">
        <v>9</v>
      </c>
      <c r="H1204" s="48"/>
      <c r="I1204" s="49" t="s">
        <v>11</v>
      </c>
    </row>
    <row r="1205" spans="1:9" hidden="1" x14ac:dyDescent="0.25">
      <c r="A1205" s="93">
        <v>134</v>
      </c>
      <c r="B1205" s="100">
        <v>1201</v>
      </c>
      <c r="C1205" s="90">
        <v>44895</v>
      </c>
      <c r="D1205" s="48">
        <v>17</v>
      </c>
      <c r="E1205" s="48" t="s">
        <v>72</v>
      </c>
      <c r="F1205" s="48">
        <v>2369839</v>
      </c>
      <c r="G1205" s="48" t="s">
        <v>9</v>
      </c>
      <c r="H1205" s="48"/>
      <c r="I1205" s="49" t="s">
        <v>11</v>
      </c>
    </row>
    <row r="1206" spans="1:9" hidden="1" x14ac:dyDescent="0.25">
      <c r="A1206" s="93">
        <v>135</v>
      </c>
      <c r="B1206" s="100">
        <v>1202</v>
      </c>
      <c r="C1206" s="90">
        <v>44935</v>
      </c>
      <c r="D1206" s="48">
        <v>20</v>
      </c>
      <c r="E1206" s="48" t="s">
        <v>72</v>
      </c>
      <c r="F1206" s="48">
        <v>2339771.19</v>
      </c>
      <c r="G1206" s="48" t="s">
        <v>9</v>
      </c>
      <c r="H1206" s="48"/>
      <c r="I1206" s="49" t="s">
        <v>11</v>
      </c>
    </row>
    <row r="1207" spans="1:9" hidden="1" x14ac:dyDescent="0.25">
      <c r="A1207" s="93">
        <v>136</v>
      </c>
      <c r="B1207" s="100">
        <v>1203</v>
      </c>
      <c r="C1207" s="90">
        <v>44926</v>
      </c>
      <c r="D1207" s="48" t="s">
        <v>1133</v>
      </c>
      <c r="E1207" s="48" t="s">
        <v>377</v>
      </c>
      <c r="F1207" s="48">
        <v>10252.540000000001</v>
      </c>
      <c r="G1207" s="48" t="s">
        <v>9</v>
      </c>
      <c r="H1207" s="48"/>
      <c r="I1207" s="49" t="s">
        <v>64</v>
      </c>
    </row>
    <row r="1208" spans="1:9" hidden="1" x14ac:dyDescent="0.25">
      <c r="A1208" s="93">
        <v>137</v>
      </c>
      <c r="B1208" s="100">
        <v>1204</v>
      </c>
      <c r="C1208" s="90">
        <v>44811</v>
      </c>
      <c r="D1208" s="48">
        <v>8260035790</v>
      </c>
      <c r="E1208" s="48" t="s">
        <v>1134</v>
      </c>
      <c r="F1208" s="48">
        <v>18466.080000000002</v>
      </c>
      <c r="G1208" s="48" t="s">
        <v>9</v>
      </c>
      <c r="H1208" s="48"/>
      <c r="I1208" s="49" t="s">
        <v>15</v>
      </c>
    </row>
    <row r="1209" spans="1:9" hidden="1" x14ac:dyDescent="0.25">
      <c r="A1209" s="93">
        <v>138</v>
      </c>
      <c r="B1209" s="100">
        <v>1205</v>
      </c>
      <c r="C1209" s="90">
        <v>44811</v>
      </c>
      <c r="D1209" s="48">
        <v>8260035789</v>
      </c>
      <c r="E1209" s="48" t="s">
        <v>1134</v>
      </c>
      <c r="F1209" s="48">
        <v>3177.14</v>
      </c>
      <c r="G1209" s="48" t="s">
        <v>9</v>
      </c>
      <c r="H1209" s="48"/>
      <c r="I1209" s="49" t="s">
        <v>15</v>
      </c>
    </row>
    <row r="1210" spans="1:9" hidden="1" x14ac:dyDescent="0.25">
      <c r="A1210" s="93">
        <v>139</v>
      </c>
      <c r="B1210" s="100">
        <v>1206</v>
      </c>
      <c r="C1210" s="90">
        <v>44811</v>
      </c>
      <c r="D1210" s="48">
        <v>8260035788</v>
      </c>
      <c r="E1210" s="48" t="s">
        <v>1134</v>
      </c>
      <c r="F1210" s="48">
        <v>27186.46</v>
      </c>
      <c r="G1210" s="48" t="s">
        <v>9</v>
      </c>
      <c r="H1210" s="48"/>
      <c r="I1210" s="49" t="s">
        <v>15</v>
      </c>
    </row>
    <row r="1211" spans="1:9" hidden="1" x14ac:dyDescent="0.25">
      <c r="A1211" s="93">
        <v>140</v>
      </c>
      <c r="B1211" s="100">
        <v>1207</v>
      </c>
      <c r="C1211" s="90">
        <v>44811</v>
      </c>
      <c r="D1211" s="48">
        <v>8260035787</v>
      </c>
      <c r="E1211" s="48" t="s">
        <v>1134</v>
      </c>
      <c r="F1211" s="48">
        <v>11150.34</v>
      </c>
      <c r="G1211" s="48" t="s">
        <v>9</v>
      </c>
      <c r="H1211" s="48"/>
      <c r="I1211" s="49" t="s">
        <v>15</v>
      </c>
    </row>
    <row r="1212" spans="1:9" hidden="1" x14ac:dyDescent="0.25">
      <c r="A1212" s="93">
        <v>141</v>
      </c>
      <c r="B1212" s="100">
        <v>1208</v>
      </c>
      <c r="C1212" s="90">
        <v>44811</v>
      </c>
      <c r="D1212" s="48">
        <v>8260035786</v>
      </c>
      <c r="E1212" s="48" t="s">
        <v>1134</v>
      </c>
      <c r="F1212" s="48">
        <v>17353.919999999998</v>
      </c>
      <c r="G1212" s="48" t="s">
        <v>9</v>
      </c>
      <c r="H1212" s="48"/>
      <c r="I1212" s="49" t="s">
        <v>15</v>
      </c>
    </row>
    <row r="1213" spans="1:9" hidden="1" x14ac:dyDescent="0.25">
      <c r="A1213" s="93">
        <v>142</v>
      </c>
      <c r="B1213" s="100">
        <v>1209</v>
      </c>
      <c r="C1213" s="90">
        <v>44811</v>
      </c>
      <c r="D1213" s="48">
        <v>8260035785</v>
      </c>
      <c r="E1213" s="48" t="s">
        <v>1134</v>
      </c>
      <c r="F1213" s="48">
        <v>110195.76</v>
      </c>
      <c r="G1213" s="48" t="s">
        <v>9</v>
      </c>
      <c r="H1213" s="48"/>
      <c r="I1213" s="49" t="s">
        <v>15</v>
      </c>
    </row>
    <row r="1214" spans="1:9" hidden="1" x14ac:dyDescent="0.25">
      <c r="A1214" s="93">
        <v>143</v>
      </c>
      <c r="B1214" s="100">
        <v>1210</v>
      </c>
      <c r="C1214" s="90">
        <v>44811</v>
      </c>
      <c r="D1214" s="48">
        <v>8260035784</v>
      </c>
      <c r="E1214" s="48" t="s">
        <v>1134</v>
      </c>
      <c r="F1214" s="48">
        <v>92131.36</v>
      </c>
      <c r="G1214" s="48" t="s">
        <v>9</v>
      </c>
      <c r="H1214" s="48"/>
      <c r="I1214" s="49" t="s">
        <v>15</v>
      </c>
    </row>
    <row r="1215" spans="1:9" hidden="1" x14ac:dyDescent="0.25">
      <c r="A1215" s="93">
        <v>144</v>
      </c>
      <c r="B1215" s="100">
        <v>1211</v>
      </c>
      <c r="C1215" s="90">
        <v>44883</v>
      </c>
      <c r="D1215" s="48">
        <v>8260036275</v>
      </c>
      <c r="E1215" s="48" t="s">
        <v>1134</v>
      </c>
      <c r="F1215" s="48">
        <v>247589.15</v>
      </c>
      <c r="G1215" s="48" t="s">
        <v>9</v>
      </c>
      <c r="H1215" s="48"/>
      <c r="I1215" s="49" t="s">
        <v>15</v>
      </c>
    </row>
    <row r="1216" spans="1:9" hidden="1" x14ac:dyDescent="0.25">
      <c r="A1216" s="93">
        <v>145</v>
      </c>
      <c r="B1216" s="100">
        <v>1212</v>
      </c>
      <c r="C1216" s="90">
        <v>44883</v>
      </c>
      <c r="D1216" s="48">
        <v>8260036759</v>
      </c>
      <c r="E1216" s="48" t="s">
        <v>1134</v>
      </c>
      <c r="F1216" s="48">
        <v>271508.47999999998</v>
      </c>
      <c r="G1216" s="48" t="s">
        <v>9</v>
      </c>
      <c r="H1216" s="48"/>
      <c r="I1216" s="49" t="s">
        <v>15</v>
      </c>
    </row>
    <row r="1217" spans="1:9" hidden="1" x14ac:dyDescent="0.25">
      <c r="A1217" s="93">
        <v>146</v>
      </c>
      <c r="B1217" s="100">
        <v>1213</v>
      </c>
      <c r="C1217" s="90">
        <v>44883</v>
      </c>
      <c r="D1217" s="48">
        <v>8260036766</v>
      </c>
      <c r="E1217" s="48" t="s">
        <v>1134</v>
      </c>
      <c r="F1217" s="48">
        <v>229758.3</v>
      </c>
      <c r="G1217" s="48" t="s">
        <v>9</v>
      </c>
      <c r="H1217" s="48"/>
      <c r="I1217" s="49" t="s">
        <v>15</v>
      </c>
    </row>
    <row r="1218" spans="1:9" hidden="1" x14ac:dyDescent="0.25">
      <c r="A1218" s="93">
        <v>147</v>
      </c>
      <c r="B1218" s="100">
        <v>1214</v>
      </c>
      <c r="C1218" s="90">
        <v>44883</v>
      </c>
      <c r="D1218" s="48">
        <v>8260036767</v>
      </c>
      <c r="E1218" s="48" t="s">
        <v>1134</v>
      </c>
      <c r="F1218" s="48">
        <v>240813.56</v>
      </c>
      <c r="G1218" s="48" t="s">
        <v>9</v>
      </c>
      <c r="H1218" s="48"/>
      <c r="I1218" s="49" t="s">
        <v>15</v>
      </c>
    </row>
    <row r="1219" spans="1:9" hidden="1" x14ac:dyDescent="0.25">
      <c r="A1219" s="93">
        <v>148</v>
      </c>
      <c r="B1219" s="100">
        <v>1215</v>
      </c>
      <c r="C1219" s="90">
        <v>44883</v>
      </c>
      <c r="D1219" s="48">
        <v>8260036768</v>
      </c>
      <c r="E1219" s="48" t="s">
        <v>1134</v>
      </c>
      <c r="F1219" s="48">
        <v>210422.04</v>
      </c>
      <c r="G1219" s="48" t="s">
        <v>9</v>
      </c>
      <c r="H1219" s="48"/>
      <c r="I1219" s="49" t="s">
        <v>15</v>
      </c>
    </row>
    <row r="1220" spans="1:9" hidden="1" x14ac:dyDescent="0.25">
      <c r="A1220" s="93">
        <v>149</v>
      </c>
      <c r="B1220" s="100">
        <v>1216</v>
      </c>
      <c r="C1220" s="90">
        <v>44895</v>
      </c>
      <c r="D1220" s="48">
        <v>8260036930</v>
      </c>
      <c r="E1220" s="48" t="s">
        <v>1134</v>
      </c>
      <c r="F1220" s="48">
        <v>631835.34</v>
      </c>
      <c r="G1220" s="48" t="s">
        <v>9</v>
      </c>
      <c r="H1220" s="48"/>
      <c r="I1220" s="49" t="s">
        <v>15</v>
      </c>
    </row>
    <row r="1221" spans="1:9" hidden="1" x14ac:dyDescent="0.25">
      <c r="A1221" s="93">
        <v>150</v>
      </c>
      <c r="B1221" s="100">
        <v>1217</v>
      </c>
      <c r="C1221" s="90">
        <v>44895</v>
      </c>
      <c r="D1221" s="48">
        <v>8260036931</v>
      </c>
      <c r="E1221" s="48" t="s">
        <v>1134</v>
      </c>
      <c r="F1221" s="48">
        <v>680870.17</v>
      </c>
      <c r="G1221" s="48" t="s">
        <v>9</v>
      </c>
      <c r="H1221" s="48"/>
      <c r="I1221" s="49" t="s">
        <v>15</v>
      </c>
    </row>
    <row r="1222" spans="1:9" hidden="1" x14ac:dyDescent="0.25">
      <c r="A1222" s="93">
        <v>151</v>
      </c>
      <c r="B1222" s="100">
        <v>1218</v>
      </c>
      <c r="C1222" s="90">
        <v>44895</v>
      </c>
      <c r="D1222" s="48">
        <v>8260036932</v>
      </c>
      <c r="E1222" s="48" t="s">
        <v>1134</v>
      </c>
      <c r="F1222" s="48">
        <v>662237.30000000005</v>
      </c>
      <c r="G1222" s="48" t="s">
        <v>9</v>
      </c>
      <c r="H1222" s="48"/>
      <c r="I1222" s="49" t="s">
        <v>15</v>
      </c>
    </row>
    <row r="1223" spans="1:9" hidden="1" x14ac:dyDescent="0.25">
      <c r="A1223" s="93">
        <v>152</v>
      </c>
      <c r="B1223" s="100">
        <v>1219</v>
      </c>
      <c r="C1223" s="90">
        <v>44895</v>
      </c>
      <c r="D1223" s="48">
        <v>8260036933</v>
      </c>
      <c r="E1223" s="48" t="s">
        <v>1134</v>
      </c>
      <c r="F1223" s="48">
        <v>578660.6</v>
      </c>
      <c r="G1223" s="48" t="s">
        <v>9</v>
      </c>
      <c r="H1223" s="48"/>
      <c r="I1223" s="49" t="s">
        <v>15</v>
      </c>
    </row>
    <row r="1224" spans="1:9" hidden="1" x14ac:dyDescent="0.25">
      <c r="A1224" s="93">
        <v>153</v>
      </c>
      <c r="B1224" s="100">
        <v>1220</v>
      </c>
      <c r="C1224" s="90">
        <v>44895</v>
      </c>
      <c r="D1224" s="48">
        <v>8260036934</v>
      </c>
      <c r="E1224" s="48" t="s">
        <v>1134</v>
      </c>
      <c r="F1224" s="48">
        <v>746648.31</v>
      </c>
      <c r="G1224" s="48" t="s">
        <v>9</v>
      </c>
      <c r="H1224" s="48"/>
      <c r="I1224" s="49" t="s">
        <v>15</v>
      </c>
    </row>
    <row r="1225" spans="1:9" hidden="1" x14ac:dyDescent="0.25">
      <c r="A1225" s="93">
        <v>154</v>
      </c>
      <c r="B1225" s="100">
        <v>1221</v>
      </c>
      <c r="C1225" s="90">
        <v>44895</v>
      </c>
      <c r="D1225" s="48">
        <v>8260036943</v>
      </c>
      <c r="E1225" s="48" t="s">
        <v>1134</v>
      </c>
      <c r="F1225" s="48">
        <v>1151807.21</v>
      </c>
      <c r="G1225" s="48" t="s">
        <v>9</v>
      </c>
      <c r="H1225" s="48"/>
      <c r="I1225" s="49" t="s">
        <v>15</v>
      </c>
    </row>
    <row r="1226" spans="1:9" hidden="1" x14ac:dyDescent="0.25">
      <c r="A1226" s="93">
        <v>155</v>
      </c>
      <c r="B1226" s="100">
        <v>1222</v>
      </c>
      <c r="C1226" s="90">
        <v>44895</v>
      </c>
      <c r="D1226" s="48">
        <v>8260036941</v>
      </c>
      <c r="E1226" s="48" t="s">
        <v>1134</v>
      </c>
      <c r="F1226" s="48">
        <v>418838.99</v>
      </c>
      <c r="G1226" s="48" t="s">
        <v>9</v>
      </c>
      <c r="H1226" s="48"/>
      <c r="I1226" s="49" t="s">
        <v>15</v>
      </c>
    </row>
    <row r="1227" spans="1:9" hidden="1" x14ac:dyDescent="0.25">
      <c r="A1227" s="93">
        <v>156</v>
      </c>
      <c r="B1227" s="100">
        <v>1223</v>
      </c>
      <c r="C1227" s="90">
        <v>44895</v>
      </c>
      <c r="D1227" s="48">
        <v>8260036942</v>
      </c>
      <c r="E1227" s="48" t="s">
        <v>1134</v>
      </c>
      <c r="F1227" s="48">
        <v>414967.8</v>
      </c>
      <c r="G1227" s="48" t="s">
        <v>9</v>
      </c>
      <c r="H1227" s="48"/>
      <c r="I1227" s="49" t="s">
        <v>15</v>
      </c>
    </row>
    <row r="1228" spans="1:9" hidden="1" x14ac:dyDescent="0.25">
      <c r="A1228" s="93">
        <v>157</v>
      </c>
      <c r="B1228" s="100">
        <v>1224</v>
      </c>
      <c r="C1228" s="90">
        <v>44895</v>
      </c>
      <c r="D1228" s="48">
        <v>8260036944</v>
      </c>
      <c r="E1228" s="48" t="s">
        <v>1134</v>
      </c>
      <c r="F1228" s="48">
        <v>1141161.44</v>
      </c>
      <c r="G1228" s="48" t="s">
        <v>9</v>
      </c>
      <c r="H1228" s="48"/>
      <c r="I1228" s="49" t="s">
        <v>15</v>
      </c>
    </row>
    <row r="1229" spans="1:9" hidden="1" x14ac:dyDescent="0.25">
      <c r="A1229" s="93">
        <v>158</v>
      </c>
      <c r="B1229" s="100">
        <v>1225</v>
      </c>
      <c r="C1229" s="90">
        <v>44807</v>
      </c>
      <c r="D1229" s="48" t="s">
        <v>1135</v>
      </c>
      <c r="E1229" s="48" t="s">
        <v>870</v>
      </c>
      <c r="F1229" s="48">
        <v>215222</v>
      </c>
      <c r="G1229" s="48" t="s">
        <v>9</v>
      </c>
      <c r="H1229" s="48"/>
      <c r="I1229" s="49" t="s">
        <v>173</v>
      </c>
    </row>
    <row r="1230" spans="1:9" hidden="1" x14ac:dyDescent="0.25">
      <c r="A1230" s="93">
        <v>159</v>
      </c>
      <c r="B1230" s="100">
        <v>1226</v>
      </c>
      <c r="C1230" s="90">
        <v>44770</v>
      </c>
      <c r="D1230" s="48" t="s">
        <v>1136</v>
      </c>
      <c r="E1230" s="48" t="s">
        <v>1137</v>
      </c>
      <c r="F1230" s="48">
        <v>3800596.8</v>
      </c>
      <c r="G1230" s="48" t="s">
        <v>9</v>
      </c>
      <c r="H1230" s="48"/>
      <c r="I1230" s="49" t="s">
        <v>173</v>
      </c>
    </row>
    <row r="1231" spans="1:9" hidden="1" x14ac:dyDescent="0.25">
      <c r="A1231" s="93">
        <v>160</v>
      </c>
      <c r="B1231" s="100">
        <v>1227</v>
      </c>
      <c r="C1231" s="90">
        <v>44770</v>
      </c>
      <c r="D1231" s="48" t="s">
        <v>1138</v>
      </c>
      <c r="E1231" s="48" t="s">
        <v>1137</v>
      </c>
      <c r="F1231" s="48">
        <v>299492.46000000002</v>
      </c>
      <c r="G1231" s="48" t="s">
        <v>9</v>
      </c>
      <c r="H1231" s="48"/>
      <c r="I1231" s="49" t="s">
        <v>173</v>
      </c>
    </row>
    <row r="1232" spans="1:9" hidden="1" x14ac:dyDescent="0.25">
      <c r="A1232" s="93">
        <v>161</v>
      </c>
      <c r="B1232" s="100">
        <v>1228</v>
      </c>
      <c r="C1232" s="90">
        <v>44819</v>
      </c>
      <c r="D1232" s="48" t="s">
        <v>1139</v>
      </c>
      <c r="E1232" s="48" t="s">
        <v>1137</v>
      </c>
      <c r="F1232" s="48">
        <v>1451795</v>
      </c>
      <c r="G1232" s="48" t="s">
        <v>9</v>
      </c>
      <c r="H1232" s="48"/>
      <c r="I1232" s="49" t="s">
        <v>173</v>
      </c>
    </row>
    <row r="1233" spans="1:9" hidden="1" x14ac:dyDescent="0.25">
      <c r="A1233" s="93">
        <v>162</v>
      </c>
      <c r="B1233" s="100">
        <v>1229</v>
      </c>
      <c r="C1233" s="90">
        <v>44820</v>
      </c>
      <c r="D1233" s="48" t="s">
        <v>1140</v>
      </c>
      <c r="E1233" s="48" t="s">
        <v>1137</v>
      </c>
      <c r="F1233" s="48">
        <v>137605</v>
      </c>
      <c r="G1233" s="48" t="s">
        <v>9</v>
      </c>
      <c r="H1233" s="48"/>
      <c r="I1233" s="49" t="s">
        <v>173</v>
      </c>
    </row>
    <row r="1234" spans="1:9" hidden="1" x14ac:dyDescent="0.25">
      <c r="A1234" s="93">
        <v>163</v>
      </c>
      <c r="B1234" s="100">
        <v>1230</v>
      </c>
      <c r="C1234" s="90">
        <v>44840</v>
      </c>
      <c r="D1234" s="48" t="s">
        <v>1141</v>
      </c>
      <c r="E1234" s="48" t="s">
        <v>1137</v>
      </c>
      <c r="F1234" s="48">
        <v>888805.6</v>
      </c>
      <c r="G1234" s="48" t="s">
        <v>9</v>
      </c>
      <c r="H1234" s="48"/>
      <c r="I1234" s="49" t="s">
        <v>173</v>
      </c>
    </row>
    <row r="1235" spans="1:9" hidden="1" x14ac:dyDescent="0.25">
      <c r="A1235" s="93">
        <v>164</v>
      </c>
      <c r="B1235" s="100">
        <v>1231</v>
      </c>
      <c r="C1235" s="90">
        <v>44847</v>
      </c>
      <c r="D1235" s="48" t="s">
        <v>1142</v>
      </c>
      <c r="E1235" s="48" t="s">
        <v>1137</v>
      </c>
      <c r="F1235" s="48">
        <v>613632.5</v>
      </c>
      <c r="G1235" s="48" t="s">
        <v>9</v>
      </c>
      <c r="H1235" s="48"/>
      <c r="I1235" s="49" t="s">
        <v>173</v>
      </c>
    </row>
    <row r="1236" spans="1:9" hidden="1" x14ac:dyDescent="0.25">
      <c r="A1236" s="93">
        <v>165</v>
      </c>
      <c r="B1236" s="100">
        <v>1232</v>
      </c>
      <c r="C1236" s="90">
        <v>44861</v>
      </c>
      <c r="D1236" s="48" t="s">
        <v>1143</v>
      </c>
      <c r="E1236" s="48" t="s">
        <v>1137</v>
      </c>
      <c r="F1236" s="48">
        <v>128700</v>
      </c>
      <c r="G1236" s="48" t="s">
        <v>9</v>
      </c>
      <c r="H1236" s="48"/>
      <c r="I1236" s="49" t="s">
        <v>173</v>
      </c>
    </row>
    <row r="1237" spans="1:9" hidden="1" x14ac:dyDescent="0.25">
      <c r="A1237" s="93">
        <v>166</v>
      </c>
      <c r="B1237" s="100">
        <v>1233</v>
      </c>
      <c r="C1237" s="90">
        <v>44890</v>
      </c>
      <c r="D1237" s="48" t="s">
        <v>1144</v>
      </c>
      <c r="E1237" s="48" t="s">
        <v>1137</v>
      </c>
      <c r="F1237" s="48">
        <v>612036.75</v>
      </c>
      <c r="G1237" s="48" t="s">
        <v>9</v>
      </c>
      <c r="H1237" s="48"/>
      <c r="I1237" s="49" t="s">
        <v>173</v>
      </c>
    </row>
    <row r="1238" spans="1:9" hidden="1" x14ac:dyDescent="0.25">
      <c r="A1238" s="93">
        <v>167</v>
      </c>
      <c r="B1238" s="100">
        <v>1234</v>
      </c>
      <c r="C1238" s="90">
        <v>44965</v>
      </c>
      <c r="D1238" s="48" t="s">
        <v>1145</v>
      </c>
      <c r="E1238" s="48" t="s">
        <v>1137</v>
      </c>
      <c r="F1238" s="48">
        <v>246097</v>
      </c>
      <c r="G1238" s="48" t="s">
        <v>9</v>
      </c>
      <c r="H1238" s="48"/>
      <c r="I1238" s="49" t="s">
        <v>173</v>
      </c>
    </row>
    <row r="1239" spans="1:9" hidden="1" x14ac:dyDescent="0.25">
      <c r="A1239" s="93">
        <v>168</v>
      </c>
      <c r="B1239" s="100">
        <v>1235</v>
      </c>
      <c r="C1239" s="90">
        <v>44965</v>
      </c>
      <c r="D1239" s="48" t="s">
        <v>1146</v>
      </c>
      <c r="E1239" s="48" t="s">
        <v>1137</v>
      </c>
      <c r="F1239" s="48">
        <v>578340</v>
      </c>
      <c r="G1239" s="48" t="s">
        <v>9</v>
      </c>
      <c r="H1239" s="48"/>
      <c r="I1239" s="49" t="s">
        <v>173</v>
      </c>
    </row>
    <row r="1240" spans="1:9" hidden="1" x14ac:dyDescent="0.25">
      <c r="A1240" s="93">
        <v>169</v>
      </c>
      <c r="B1240" s="100">
        <v>1236</v>
      </c>
      <c r="C1240" s="90">
        <v>44965</v>
      </c>
      <c r="D1240" s="48" t="s">
        <v>1147</v>
      </c>
      <c r="E1240" s="48" t="s">
        <v>1137</v>
      </c>
      <c r="F1240" s="48">
        <v>1532500</v>
      </c>
      <c r="G1240" s="48" t="s">
        <v>9</v>
      </c>
      <c r="H1240" s="48"/>
      <c r="I1240" s="49" t="s">
        <v>173</v>
      </c>
    </row>
    <row r="1241" spans="1:9" hidden="1" x14ac:dyDescent="0.25">
      <c r="A1241" s="93">
        <v>170</v>
      </c>
      <c r="B1241" s="100">
        <v>1237</v>
      </c>
      <c r="C1241" s="90">
        <v>44696</v>
      </c>
      <c r="D1241" s="48" t="s">
        <v>1148</v>
      </c>
      <c r="E1241" s="48" t="s">
        <v>1149</v>
      </c>
      <c r="F1241" s="48">
        <v>820500</v>
      </c>
      <c r="G1241" s="48" t="s">
        <v>9</v>
      </c>
      <c r="H1241" s="48"/>
      <c r="I1241" s="49" t="s">
        <v>15</v>
      </c>
    </row>
    <row r="1242" spans="1:9" hidden="1" x14ac:dyDescent="0.25">
      <c r="A1242" s="93">
        <v>171</v>
      </c>
      <c r="B1242" s="100">
        <v>1238</v>
      </c>
      <c r="C1242" s="90">
        <v>44696</v>
      </c>
      <c r="D1242" s="48" t="s">
        <v>1150</v>
      </c>
      <c r="E1242" s="48" t="s">
        <v>1149</v>
      </c>
      <c r="F1242" s="48">
        <v>723400</v>
      </c>
      <c r="G1242" s="48" t="s">
        <v>9</v>
      </c>
      <c r="H1242" s="48"/>
      <c r="I1242" s="49" t="s">
        <v>15</v>
      </c>
    </row>
    <row r="1243" spans="1:9" hidden="1" x14ac:dyDescent="0.25">
      <c r="A1243" s="93">
        <v>172</v>
      </c>
      <c r="B1243" s="100">
        <v>1239</v>
      </c>
      <c r="C1243" s="90">
        <v>44835</v>
      </c>
      <c r="D1243" s="48">
        <v>73</v>
      </c>
      <c r="E1243" s="48" t="s">
        <v>1149</v>
      </c>
      <c r="F1243" s="48">
        <v>319800.82</v>
      </c>
      <c r="G1243" s="48" t="s">
        <v>9</v>
      </c>
      <c r="H1243" s="48"/>
      <c r="I1243" s="49" t="s">
        <v>15</v>
      </c>
    </row>
    <row r="1244" spans="1:9" hidden="1" x14ac:dyDescent="0.25">
      <c r="A1244" s="93">
        <v>173</v>
      </c>
      <c r="B1244" s="100">
        <v>1240</v>
      </c>
      <c r="C1244" s="90">
        <v>44895</v>
      </c>
      <c r="D1244" s="48" t="s">
        <v>1151</v>
      </c>
      <c r="E1244" s="48" t="s">
        <v>1152</v>
      </c>
      <c r="F1244" s="48">
        <v>847700</v>
      </c>
      <c r="G1244" s="48" t="s">
        <v>9</v>
      </c>
      <c r="H1244" s="48"/>
      <c r="I1244" s="49" t="s">
        <v>21</v>
      </c>
    </row>
    <row r="1245" spans="1:9" hidden="1" x14ac:dyDescent="0.25">
      <c r="A1245" s="93">
        <v>174</v>
      </c>
      <c r="B1245" s="100">
        <v>1241</v>
      </c>
      <c r="C1245" s="90">
        <v>44895</v>
      </c>
      <c r="D1245" s="48" t="s">
        <v>1154</v>
      </c>
      <c r="E1245" s="48" t="s">
        <v>1152</v>
      </c>
      <c r="F1245" s="48">
        <v>2069500</v>
      </c>
      <c r="G1245" s="48" t="s">
        <v>9</v>
      </c>
      <c r="H1245" s="48"/>
      <c r="I1245" s="49" t="s">
        <v>21</v>
      </c>
    </row>
    <row r="1246" spans="1:9" x14ac:dyDescent="0.25">
      <c r="A1246" s="93">
        <v>175</v>
      </c>
      <c r="B1246" s="100">
        <v>1242</v>
      </c>
      <c r="C1246" s="90">
        <v>44895</v>
      </c>
      <c r="D1246" s="48">
        <v>240</v>
      </c>
      <c r="E1246" s="48" t="s">
        <v>1155</v>
      </c>
      <c r="F1246" s="48">
        <v>20212.5</v>
      </c>
      <c r="G1246" s="48" t="s">
        <v>23</v>
      </c>
      <c r="H1246" s="48" t="s">
        <v>138</v>
      </c>
      <c r="I1246" s="49" t="s">
        <v>15</v>
      </c>
    </row>
    <row r="1247" spans="1:9" hidden="1" x14ac:dyDescent="0.25">
      <c r="A1247" s="93">
        <v>176</v>
      </c>
      <c r="B1247" s="100">
        <v>1243</v>
      </c>
      <c r="C1247" s="90">
        <v>44895</v>
      </c>
      <c r="D1247" s="48">
        <v>1519</v>
      </c>
      <c r="E1247" s="48" t="s">
        <v>1156</v>
      </c>
      <c r="F1247" s="48">
        <v>57216</v>
      </c>
      <c r="G1247" s="48" t="s">
        <v>9</v>
      </c>
      <c r="H1247" s="48" t="s">
        <v>202</v>
      </c>
      <c r="I1247" s="49" t="s">
        <v>15</v>
      </c>
    </row>
    <row r="1248" spans="1:9" x14ac:dyDescent="0.25">
      <c r="A1248" s="93">
        <v>177</v>
      </c>
      <c r="B1248" s="100">
        <v>1244</v>
      </c>
      <c r="C1248" s="90">
        <v>44895</v>
      </c>
      <c r="D1248" s="48">
        <v>844</v>
      </c>
      <c r="E1248" s="48" t="s">
        <v>1157</v>
      </c>
      <c r="F1248" s="48">
        <v>39672.86</v>
      </c>
      <c r="G1248" s="48" t="s">
        <v>23</v>
      </c>
      <c r="H1248" s="48" t="s">
        <v>138</v>
      </c>
      <c r="I1248" s="49" t="s">
        <v>49</v>
      </c>
    </row>
    <row r="1249" spans="1:9" hidden="1" x14ac:dyDescent="0.25">
      <c r="A1249" s="93">
        <v>178</v>
      </c>
      <c r="B1249" s="100">
        <v>1245</v>
      </c>
      <c r="C1249" s="90">
        <v>44895</v>
      </c>
      <c r="D1249" s="48">
        <v>4132</v>
      </c>
      <c r="E1249" s="48" t="s">
        <v>211</v>
      </c>
      <c r="F1249" s="48">
        <v>922410</v>
      </c>
      <c r="G1249" s="48" t="s">
        <v>9</v>
      </c>
      <c r="H1249" s="48" t="s">
        <v>1159</v>
      </c>
      <c r="I1249" s="49" t="s">
        <v>15</v>
      </c>
    </row>
    <row r="1250" spans="1:9" x14ac:dyDescent="0.25">
      <c r="A1250" s="93">
        <v>179</v>
      </c>
      <c r="B1250" s="100">
        <v>1246</v>
      </c>
      <c r="C1250" s="90">
        <v>44895</v>
      </c>
      <c r="D1250" s="48" t="s">
        <v>1160</v>
      </c>
      <c r="E1250" s="48" t="s">
        <v>1161</v>
      </c>
      <c r="F1250" s="48">
        <v>2452947.87</v>
      </c>
      <c r="G1250" s="48" t="s">
        <v>23</v>
      </c>
      <c r="H1250" s="48" t="s">
        <v>138</v>
      </c>
      <c r="I1250" s="49" t="s">
        <v>49</v>
      </c>
    </row>
    <row r="1251" spans="1:9" hidden="1" x14ac:dyDescent="0.25">
      <c r="A1251" s="93">
        <v>180</v>
      </c>
      <c r="B1251" s="100">
        <v>1247</v>
      </c>
      <c r="C1251" s="90">
        <v>44919</v>
      </c>
      <c r="D1251" s="48" t="s">
        <v>1162</v>
      </c>
      <c r="E1251" s="48" t="s">
        <v>1163</v>
      </c>
      <c r="F1251" s="48">
        <v>45374.95</v>
      </c>
      <c r="G1251" s="48" t="s">
        <v>9</v>
      </c>
      <c r="H1251" s="48" t="s">
        <v>1159</v>
      </c>
      <c r="I1251" s="49" t="s">
        <v>15</v>
      </c>
    </row>
    <row r="1252" spans="1:9" x14ac:dyDescent="0.25">
      <c r="A1252" s="93">
        <v>181</v>
      </c>
      <c r="B1252" s="100">
        <v>1248</v>
      </c>
      <c r="C1252" s="90">
        <v>44919</v>
      </c>
      <c r="D1252" s="48">
        <v>238</v>
      </c>
      <c r="E1252" s="48" t="s">
        <v>1155</v>
      </c>
      <c r="F1252" s="48">
        <v>20212.5</v>
      </c>
      <c r="G1252" s="48" t="s">
        <v>23</v>
      </c>
      <c r="H1252" s="48" t="s">
        <v>138</v>
      </c>
      <c r="I1252" s="49" t="s">
        <v>15</v>
      </c>
    </row>
    <row r="1253" spans="1:9" x14ac:dyDescent="0.25">
      <c r="A1253" s="93">
        <v>182</v>
      </c>
      <c r="B1253" s="100">
        <v>1249</v>
      </c>
      <c r="C1253" s="90">
        <v>44919</v>
      </c>
      <c r="D1253" s="48">
        <v>1572</v>
      </c>
      <c r="E1253" s="48" t="s">
        <v>1156</v>
      </c>
      <c r="F1253" s="48">
        <v>28800</v>
      </c>
      <c r="G1253" s="48" t="s">
        <v>23</v>
      </c>
      <c r="H1253" s="48" t="s">
        <v>202</v>
      </c>
      <c r="I1253" s="49" t="s">
        <v>49</v>
      </c>
    </row>
    <row r="1254" spans="1:9" hidden="1" x14ac:dyDescent="0.25">
      <c r="A1254" s="93">
        <v>183</v>
      </c>
      <c r="B1254" s="100">
        <v>1250</v>
      </c>
      <c r="C1254" s="90">
        <v>44926</v>
      </c>
      <c r="D1254" s="48" t="s">
        <v>1164</v>
      </c>
      <c r="E1254" s="48" t="s">
        <v>1163</v>
      </c>
      <c r="F1254" s="48">
        <v>40886.46</v>
      </c>
      <c r="G1254" s="48" t="s">
        <v>9</v>
      </c>
      <c r="H1254" s="48" t="s">
        <v>1159</v>
      </c>
      <c r="I1254" s="49" t="s">
        <v>15</v>
      </c>
    </row>
    <row r="1255" spans="1:9" hidden="1" x14ac:dyDescent="0.25">
      <c r="A1255" s="93">
        <v>184</v>
      </c>
      <c r="B1255" s="100">
        <v>1251</v>
      </c>
      <c r="C1255" s="90">
        <v>44926</v>
      </c>
      <c r="D1255" s="48">
        <v>1709</v>
      </c>
      <c r="E1255" s="48" t="s">
        <v>1156</v>
      </c>
      <c r="F1255" s="48">
        <v>72000</v>
      </c>
      <c r="G1255" s="48" t="s">
        <v>9</v>
      </c>
      <c r="H1255" s="48" t="s">
        <v>202</v>
      </c>
      <c r="I1255" s="49" t="s">
        <v>15</v>
      </c>
    </row>
    <row r="1256" spans="1:9" hidden="1" x14ac:dyDescent="0.25">
      <c r="A1256" s="93">
        <v>185</v>
      </c>
      <c r="B1256" s="100">
        <v>1252</v>
      </c>
      <c r="C1256" s="90">
        <v>44661</v>
      </c>
      <c r="D1256" s="48" t="s">
        <v>1165</v>
      </c>
      <c r="E1256" s="48" t="s">
        <v>1166</v>
      </c>
      <c r="F1256" s="48">
        <v>11440.68</v>
      </c>
      <c r="G1256" s="48" t="s">
        <v>9</v>
      </c>
      <c r="H1256" s="48"/>
      <c r="I1256" s="49" t="s">
        <v>15</v>
      </c>
    </row>
    <row r="1257" spans="1:9" hidden="1" x14ac:dyDescent="0.25">
      <c r="A1257" s="93">
        <v>186</v>
      </c>
      <c r="B1257" s="100">
        <v>1253</v>
      </c>
      <c r="C1257" s="90">
        <v>44730</v>
      </c>
      <c r="D1257" s="48" t="s">
        <v>1167</v>
      </c>
      <c r="E1257" s="48" t="s">
        <v>1166</v>
      </c>
      <c r="F1257" s="48">
        <v>30800</v>
      </c>
      <c r="G1257" s="48" t="s">
        <v>9</v>
      </c>
      <c r="H1257" s="48"/>
      <c r="I1257" s="49" t="s">
        <v>15</v>
      </c>
    </row>
    <row r="1258" spans="1:9" hidden="1" x14ac:dyDescent="0.25">
      <c r="A1258" s="93">
        <v>187</v>
      </c>
      <c r="B1258" s="100">
        <v>1254</v>
      </c>
      <c r="C1258" s="90">
        <v>44925</v>
      </c>
      <c r="D1258" s="48">
        <v>269</v>
      </c>
      <c r="E1258" s="48" t="s">
        <v>1168</v>
      </c>
      <c r="F1258" s="48">
        <v>71550</v>
      </c>
      <c r="G1258" s="48" t="s">
        <v>9</v>
      </c>
      <c r="H1258" s="48"/>
      <c r="I1258" s="49" t="s">
        <v>15</v>
      </c>
    </row>
    <row r="1259" spans="1:9" hidden="1" x14ac:dyDescent="0.25">
      <c r="A1259" s="93">
        <v>188</v>
      </c>
      <c r="B1259" s="100">
        <v>1255</v>
      </c>
      <c r="C1259" s="90">
        <v>44932</v>
      </c>
      <c r="D1259" s="48">
        <v>3343</v>
      </c>
      <c r="E1259" s="48" t="s">
        <v>1166</v>
      </c>
      <c r="F1259" s="48">
        <v>17568.990000000002</v>
      </c>
      <c r="G1259" s="48" t="s">
        <v>9</v>
      </c>
      <c r="H1259" s="48"/>
      <c r="I1259" s="49" t="s">
        <v>15</v>
      </c>
    </row>
    <row r="1260" spans="1:9" x14ac:dyDescent="0.25">
      <c r="A1260" s="93">
        <v>189</v>
      </c>
      <c r="B1260" s="100">
        <v>1256</v>
      </c>
      <c r="C1260" s="90">
        <v>44942</v>
      </c>
      <c r="D1260" s="48">
        <v>4175</v>
      </c>
      <c r="E1260" s="48" t="s">
        <v>211</v>
      </c>
      <c r="F1260" s="48">
        <v>942590</v>
      </c>
      <c r="G1260" s="48" t="s">
        <v>23</v>
      </c>
      <c r="H1260" s="48"/>
      <c r="I1260" s="49" t="s">
        <v>49</v>
      </c>
    </row>
    <row r="1261" spans="1:9" hidden="1" x14ac:dyDescent="0.25">
      <c r="A1261" s="93">
        <v>190</v>
      </c>
      <c r="B1261" s="100">
        <v>1257</v>
      </c>
      <c r="C1261" s="90">
        <v>44942</v>
      </c>
      <c r="D1261" s="48">
        <v>381</v>
      </c>
      <c r="E1261" s="48" t="s">
        <v>16</v>
      </c>
      <c r="F1261" s="48">
        <v>195569.32</v>
      </c>
      <c r="G1261" s="48" t="s">
        <v>9</v>
      </c>
      <c r="H1261" s="48"/>
      <c r="I1261" s="49" t="s">
        <v>15</v>
      </c>
    </row>
    <row r="1262" spans="1:9" hidden="1" x14ac:dyDescent="0.25">
      <c r="A1262" s="93">
        <v>191</v>
      </c>
      <c r="B1262" s="100">
        <v>1258</v>
      </c>
      <c r="C1262" s="90">
        <v>44965</v>
      </c>
      <c r="D1262" s="48">
        <v>305</v>
      </c>
      <c r="E1262" s="48" t="s">
        <v>1155</v>
      </c>
      <c r="F1262" s="48">
        <v>21333.27</v>
      </c>
      <c r="G1262" s="48" t="s">
        <v>9</v>
      </c>
      <c r="H1262" s="48"/>
      <c r="I1262" s="49" t="s">
        <v>15</v>
      </c>
    </row>
    <row r="1263" spans="1:9" hidden="1" x14ac:dyDescent="0.25">
      <c r="A1263" s="93">
        <v>192</v>
      </c>
      <c r="B1263" s="100">
        <v>1259</v>
      </c>
      <c r="C1263" s="90">
        <v>44974</v>
      </c>
      <c r="D1263" s="48" t="s">
        <v>1169</v>
      </c>
      <c r="E1263" s="48" t="s">
        <v>1166</v>
      </c>
      <c r="F1263" s="48">
        <v>42681</v>
      </c>
      <c r="G1263" s="48" t="s">
        <v>9</v>
      </c>
      <c r="H1263" s="48"/>
      <c r="I1263" s="49" t="s">
        <v>15</v>
      </c>
    </row>
    <row r="1264" spans="1:9" hidden="1" x14ac:dyDescent="0.25">
      <c r="A1264" s="93">
        <v>193</v>
      </c>
      <c r="B1264" s="100">
        <v>1260</v>
      </c>
      <c r="C1264" s="90">
        <v>44974</v>
      </c>
      <c r="D1264" s="48" t="s">
        <v>1170</v>
      </c>
      <c r="E1264" s="48" t="s">
        <v>1171</v>
      </c>
      <c r="F1264" s="48">
        <v>31910</v>
      </c>
      <c r="G1264" s="48" t="s">
        <v>9</v>
      </c>
      <c r="H1264" s="48"/>
      <c r="I1264" s="49" t="s">
        <v>15</v>
      </c>
    </row>
    <row r="1265" spans="1:9" x14ac:dyDescent="0.25">
      <c r="A1265" s="93">
        <v>194</v>
      </c>
      <c r="B1265" s="100">
        <v>1261</v>
      </c>
      <c r="C1265" s="90">
        <v>44987</v>
      </c>
      <c r="D1265" s="48" t="s">
        <v>1172</v>
      </c>
      <c r="E1265" s="48" t="s">
        <v>1173</v>
      </c>
      <c r="F1265" s="48">
        <v>5802548.96</v>
      </c>
      <c r="G1265" s="48" t="s">
        <v>23</v>
      </c>
      <c r="H1265" s="48"/>
      <c r="I1265" s="49" t="s">
        <v>49</v>
      </c>
    </row>
    <row r="1266" spans="1:9" hidden="1" x14ac:dyDescent="0.25">
      <c r="A1266" s="93">
        <v>195</v>
      </c>
      <c r="B1266" s="100">
        <v>1262</v>
      </c>
      <c r="C1266" s="90">
        <v>44987</v>
      </c>
      <c r="D1266" s="48">
        <v>377</v>
      </c>
      <c r="E1266" s="48" t="s">
        <v>1155</v>
      </c>
      <c r="F1266" s="48">
        <v>37681.339999999997</v>
      </c>
      <c r="G1266" s="48" t="s">
        <v>9</v>
      </c>
      <c r="H1266" s="48"/>
      <c r="I1266" s="49" t="s">
        <v>15</v>
      </c>
    </row>
    <row r="1267" spans="1:9" hidden="1" x14ac:dyDescent="0.25">
      <c r="A1267" s="93">
        <v>196</v>
      </c>
      <c r="B1267" s="100">
        <v>1263</v>
      </c>
      <c r="C1267" s="90">
        <v>45016</v>
      </c>
      <c r="D1267" s="48">
        <v>396</v>
      </c>
      <c r="E1267" s="48" t="s">
        <v>1155</v>
      </c>
      <c r="F1267" s="48">
        <v>34091.75</v>
      </c>
      <c r="G1267" s="48" t="s">
        <v>9</v>
      </c>
      <c r="H1267" s="48"/>
      <c r="I1267" s="49" t="s">
        <v>15</v>
      </c>
    </row>
    <row r="1268" spans="1:9" hidden="1" x14ac:dyDescent="0.25">
      <c r="A1268" s="93">
        <v>197</v>
      </c>
      <c r="B1268" s="100">
        <v>1264</v>
      </c>
      <c r="C1268" s="90">
        <v>45016</v>
      </c>
      <c r="D1268" s="48">
        <v>12</v>
      </c>
      <c r="E1268" s="48" t="s">
        <v>1067</v>
      </c>
      <c r="F1268" s="48">
        <v>238398.24</v>
      </c>
      <c r="G1268" s="48" t="s">
        <v>9</v>
      </c>
      <c r="H1268" s="48"/>
      <c r="I1268" s="49" t="s">
        <v>15</v>
      </c>
    </row>
    <row r="1269" spans="1:9" hidden="1" x14ac:dyDescent="0.25">
      <c r="A1269" s="93">
        <v>198</v>
      </c>
      <c r="B1269" s="100">
        <v>1265</v>
      </c>
      <c r="C1269" s="90">
        <v>45016</v>
      </c>
      <c r="D1269" s="48">
        <v>19</v>
      </c>
      <c r="E1269" s="48" t="s">
        <v>1174</v>
      </c>
      <c r="F1269" s="48">
        <v>249375</v>
      </c>
      <c r="G1269" s="48" t="s">
        <v>9</v>
      </c>
      <c r="H1269" s="48"/>
      <c r="I1269" s="49" t="s">
        <v>15</v>
      </c>
    </row>
    <row r="1270" spans="1:9" hidden="1" x14ac:dyDescent="0.25">
      <c r="A1270" s="93">
        <v>199</v>
      </c>
      <c r="B1270" s="100">
        <v>1266</v>
      </c>
      <c r="C1270" s="90">
        <v>45016</v>
      </c>
      <c r="D1270" s="48">
        <v>20</v>
      </c>
      <c r="E1270" s="48" t="s">
        <v>1174</v>
      </c>
      <c r="F1270" s="48">
        <v>249375</v>
      </c>
      <c r="G1270" s="48" t="s">
        <v>9</v>
      </c>
      <c r="H1270" s="48"/>
      <c r="I1270" s="49" t="s">
        <v>15</v>
      </c>
    </row>
    <row r="1271" spans="1:9" hidden="1" x14ac:dyDescent="0.25">
      <c r="A1271" s="93">
        <v>200</v>
      </c>
      <c r="B1271" s="100">
        <v>1267</v>
      </c>
      <c r="C1271" s="90">
        <v>45016</v>
      </c>
      <c r="D1271" s="48">
        <v>11</v>
      </c>
      <c r="E1271" s="48" t="s">
        <v>1067</v>
      </c>
      <c r="F1271" s="48">
        <v>655065.62</v>
      </c>
      <c r="G1271" s="48" t="s">
        <v>9</v>
      </c>
      <c r="H1271" s="48"/>
      <c r="I1271" s="49" t="s">
        <v>15</v>
      </c>
    </row>
    <row r="1272" spans="1:9" hidden="1" x14ac:dyDescent="0.25">
      <c r="A1272" s="93">
        <v>201</v>
      </c>
      <c r="B1272" s="100">
        <v>1268</v>
      </c>
      <c r="C1272" s="90">
        <v>44712</v>
      </c>
      <c r="D1272" s="48">
        <v>1</v>
      </c>
      <c r="E1272" s="48" t="s">
        <v>407</v>
      </c>
      <c r="F1272" s="48">
        <v>52000</v>
      </c>
      <c r="G1272" s="48" t="s">
        <v>9</v>
      </c>
      <c r="H1272" s="48"/>
      <c r="I1272" s="49" t="s">
        <v>15</v>
      </c>
    </row>
    <row r="1273" spans="1:9" hidden="1" x14ac:dyDescent="0.25">
      <c r="A1273" s="93">
        <v>202</v>
      </c>
      <c r="B1273" s="100">
        <v>1269</v>
      </c>
      <c r="C1273" s="90">
        <v>44722</v>
      </c>
      <c r="D1273" s="50" t="s">
        <v>1175</v>
      </c>
      <c r="E1273" s="48" t="s">
        <v>1176</v>
      </c>
      <c r="F1273" s="48">
        <v>8436939.2699999996</v>
      </c>
      <c r="G1273" s="48" t="s">
        <v>9</v>
      </c>
      <c r="H1273" s="48"/>
      <c r="I1273" s="49" t="s">
        <v>15</v>
      </c>
    </row>
    <row r="1274" spans="1:9" hidden="1" x14ac:dyDescent="0.25">
      <c r="A1274" s="93">
        <v>203</v>
      </c>
      <c r="B1274" s="100">
        <v>1270</v>
      </c>
      <c r="C1274" s="90">
        <v>44819</v>
      </c>
      <c r="D1274" s="48" t="s">
        <v>1177</v>
      </c>
      <c r="E1274" s="48" t="s">
        <v>1176</v>
      </c>
      <c r="F1274" s="48">
        <v>1479472</v>
      </c>
      <c r="G1274" s="48" t="s">
        <v>9</v>
      </c>
      <c r="H1274" s="48"/>
      <c r="I1274" s="49" t="s">
        <v>15</v>
      </c>
    </row>
    <row r="1275" spans="1:9" hidden="1" x14ac:dyDescent="0.25">
      <c r="A1275" s="93">
        <v>204</v>
      </c>
      <c r="B1275" s="100">
        <v>1271</v>
      </c>
      <c r="C1275" s="90">
        <v>44820</v>
      </c>
      <c r="D1275" s="48">
        <v>36</v>
      </c>
      <c r="E1275" s="48" t="s">
        <v>1051</v>
      </c>
      <c r="F1275" s="48">
        <v>508480</v>
      </c>
      <c r="G1275" s="48" t="s">
        <v>9</v>
      </c>
      <c r="H1275" s="48"/>
      <c r="I1275" s="49" t="s">
        <v>15</v>
      </c>
    </row>
    <row r="1276" spans="1:9" hidden="1" x14ac:dyDescent="0.25">
      <c r="A1276" s="93">
        <v>205</v>
      </c>
      <c r="B1276" s="100">
        <v>1272</v>
      </c>
      <c r="C1276" s="90">
        <v>44845</v>
      </c>
      <c r="D1276" s="48" t="s">
        <v>1178</v>
      </c>
      <c r="E1276" s="48" t="s">
        <v>1176</v>
      </c>
      <c r="F1276" s="48">
        <v>2220658</v>
      </c>
      <c r="G1276" s="48" t="s">
        <v>9</v>
      </c>
      <c r="H1276" s="48"/>
      <c r="I1276" s="49" t="s">
        <v>15</v>
      </c>
    </row>
    <row r="1277" spans="1:9" hidden="1" x14ac:dyDescent="0.25">
      <c r="A1277" s="93">
        <v>206</v>
      </c>
      <c r="B1277" s="100">
        <v>1273</v>
      </c>
      <c r="C1277" s="90">
        <v>44845</v>
      </c>
      <c r="D1277" s="48" t="s">
        <v>1179</v>
      </c>
      <c r="E1277" s="48" t="s">
        <v>1176</v>
      </c>
      <c r="F1277" s="48">
        <v>1700862</v>
      </c>
      <c r="G1277" s="48" t="s">
        <v>9</v>
      </c>
      <c r="H1277" s="48"/>
      <c r="I1277" s="49" t="s">
        <v>15</v>
      </c>
    </row>
    <row r="1278" spans="1:9" hidden="1" x14ac:dyDescent="0.25">
      <c r="A1278" s="93">
        <v>207</v>
      </c>
      <c r="B1278" s="100">
        <v>1274</v>
      </c>
      <c r="C1278" s="90">
        <v>44861</v>
      </c>
      <c r="D1278" s="48" t="s">
        <v>1180</v>
      </c>
      <c r="E1278" s="48" t="s">
        <v>1176</v>
      </c>
      <c r="F1278" s="48">
        <v>5667240</v>
      </c>
      <c r="G1278" s="48" t="s">
        <v>9</v>
      </c>
      <c r="H1278" s="48"/>
      <c r="I1278" s="49" t="s">
        <v>15</v>
      </c>
    </row>
    <row r="1279" spans="1:9" hidden="1" x14ac:dyDescent="0.25">
      <c r="A1279" s="93">
        <v>208</v>
      </c>
      <c r="B1279" s="100">
        <v>1275</v>
      </c>
      <c r="C1279" s="90">
        <v>44865</v>
      </c>
      <c r="D1279" s="48" t="s">
        <v>1181</v>
      </c>
      <c r="E1279" s="48" t="s">
        <v>1176</v>
      </c>
      <c r="F1279" s="48">
        <v>4557208</v>
      </c>
      <c r="G1279" s="48" t="s">
        <v>9</v>
      </c>
      <c r="H1279" s="48"/>
      <c r="I1279" s="49" t="s">
        <v>15</v>
      </c>
    </row>
    <row r="1280" spans="1:9" hidden="1" x14ac:dyDescent="0.25">
      <c r="A1280" s="93">
        <v>209</v>
      </c>
      <c r="B1280" s="100">
        <v>1276</v>
      </c>
      <c r="C1280" s="90">
        <v>44875</v>
      </c>
      <c r="D1280" s="48">
        <v>46</v>
      </c>
      <c r="E1280" s="48" t="s">
        <v>1051</v>
      </c>
      <c r="F1280" s="48">
        <v>391840</v>
      </c>
      <c r="G1280" s="48" t="s">
        <v>9</v>
      </c>
      <c r="H1280" s="48"/>
      <c r="I1280" s="49" t="s">
        <v>15</v>
      </c>
    </row>
    <row r="1281" spans="1:9" hidden="1" x14ac:dyDescent="0.25">
      <c r="A1281" s="93">
        <v>210</v>
      </c>
      <c r="B1281" s="100">
        <v>1277</v>
      </c>
      <c r="C1281" s="90">
        <v>44875</v>
      </c>
      <c r="D1281" s="48">
        <v>47</v>
      </c>
      <c r="E1281" s="48" t="s">
        <v>1051</v>
      </c>
      <c r="F1281" s="48">
        <v>1360232</v>
      </c>
      <c r="G1281" s="48" t="s">
        <v>9</v>
      </c>
      <c r="H1281" s="48"/>
      <c r="I1281" s="49" t="s">
        <v>15</v>
      </c>
    </row>
    <row r="1282" spans="1:9" hidden="1" x14ac:dyDescent="0.25">
      <c r="A1282" s="93">
        <v>211</v>
      </c>
      <c r="B1282" s="100">
        <v>1278</v>
      </c>
      <c r="C1282" s="90">
        <v>44895</v>
      </c>
      <c r="D1282" s="48">
        <v>3</v>
      </c>
      <c r="E1282" s="48" t="s">
        <v>407</v>
      </c>
      <c r="F1282" s="48">
        <v>24703.39</v>
      </c>
      <c r="G1282" s="48" t="s">
        <v>9</v>
      </c>
      <c r="H1282" s="48"/>
      <c r="I1282" s="49" t="s">
        <v>15</v>
      </c>
    </row>
    <row r="1283" spans="1:9" hidden="1" x14ac:dyDescent="0.25">
      <c r="A1283" s="93">
        <v>212</v>
      </c>
      <c r="B1283" s="100">
        <v>1279</v>
      </c>
      <c r="C1283" s="90">
        <v>44895</v>
      </c>
      <c r="D1283" s="48">
        <v>2</v>
      </c>
      <c r="E1283" s="48" t="s">
        <v>407</v>
      </c>
      <c r="F1283" s="48">
        <v>228144</v>
      </c>
      <c r="G1283" s="48" t="s">
        <v>9</v>
      </c>
      <c r="H1283" s="48"/>
      <c r="I1283" s="49" t="s">
        <v>15</v>
      </c>
    </row>
    <row r="1284" spans="1:9" hidden="1" x14ac:dyDescent="0.25">
      <c r="A1284" s="93">
        <v>213</v>
      </c>
      <c r="B1284" s="100">
        <v>1280</v>
      </c>
      <c r="C1284" s="90">
        <v>44926</v>
      </c>
      <c r="D1284" s="48">
        <v>3077</v>
      </c>
      <c r="E1284" s="48" t="s">
        <v>1166</v>
      </c>
      <c r="F1284" s="48">
        <v>1694.9</v>
      </c>
      <c r="G1284" s="48" t="s">
        <v>9</v>
      </c>
      <c r="H1284" s="48"/>
      <c r="I1284" s="49" t="s">
        <v>15</v>
      </c>
    </row>
    <row r="1285" spans="1:9" hidden="1" x14ac:dyDescent="0.25">
      <c r="A1285" s="93">
        <v>214</v>
      </c>
      <c r="B1285" s="100">
        <v>1281</v>
      </c>
      <c r="C1285" s="90">
        <v>44926</v>
      </c>
      <c r="D1285" s="48">
        <v>3179</v>
      </c>
      <c r="E1285" s="48" t="s">
        <v>1166</v>
      </c>
      <c r="F1285" s="48">
        <v>5898.3</v>
      </c>
      <c r="G1285" s="48" t="s">
        <v>9</v>
      </c>
      <c r="H1285" s="48"/>
      <c r="I1285" s="49" t="s">
        <v>15</v>
      </c>
    </row>
    <row r="1286" spans="1:9" hidden="1" x14ac:dyDescent="0.25">
      <c r="A1286" s="93">
        <v>215</v>
      </c>
      <c r="B1286" s="100">
        <v>1282</v>
      </c>
      <c r="C1286" s="90">
        <v>44932</v>
      </c>
      <c r="D1286" s="48">
        <v>291</v>
      </c>
      <c r="E1286" s="48" t="s">
        <v>1155</v>
      </c>
      <c r="F1286" s="48">
        <v>20347</v>
      </c>
      <c r="G1286" s="48" t="s">
        <v>9</v>
      </c>
      <c r="H1286" s="48"/>
      <c r="I1286" s="49" t="s">
        <v>15</v>
      </c>
    </row>
    <row r="1287" spans="1:9" hidden="1" x14ac:dyDescent="0.25">
      <c r="A1287" s="93">
        <v>216</v>
      </c>
      <c r="B1287" s="100">
        <v>1283</v>
      </c>
      <c r="C1287" s="90">
        <v>44933</v>
      </c>
      <c r="D1287" s="48" t="s">
        <v>1182</v>
      </c>
      <c r="E1287" s="48" t="s">
        <v>1183</v>
      </c>
      <c r="F1287" s="48">
        <v>286625</v>
      </c>
      <c r="G1287" s="48" t="s">
        <v>9</v>
      </c>
      <c r="H1287" s="48"/>
      <c r="I1287" s="49" t="s">
        <v>64</v>
      </c>
    </row>
    <row r="1288" spans="1:9" hidden="1" x14ac:dyDescent="0.25">
      <c r="A1288" s="93">
        <v>217</v>
      </c>
      <c r="B1288" s="100">
        <v>1284</v>
      </c>
      <c r="C1288" s="90">
        <v>44933</v>
      </c>
      <c r="D1288" s="48" t="s">
        <v>1184</v>
      </c>
      <c r="E1288" s="48" t="s">
        <v>1168</v>
      </c>
      <c r="F1288" s="48">
        <v>124480</v>
      </c>
      <c r="G1288" s="48" t="s">
        <v>9</v>
      </c>
      <c r="H1288" s="48"/>
      <c r="I1288" s="49" t="s">
        <v>15</v>
      </c>
    </row>
    <row r="1289" spans="1:9" hidden="1" x14ac:dyDescent="0.25">
      <c r="A1289" s="93">
        <v>218</v>
      </c>
      <c r="B1289" s="100">
        <v>1285</v>
      </c>
      <c r="C1289" s="90">
        <v>44941</v>
      </c>
      <c r="D1289" s="48" t="s">
        <v>1185</v>
      </c>
      <c r="E1289" s="48" t="s">
        <v>1186</v>
      </c>
      <c r="F1289" s="48">
        <v>62711.86</v>
      </c>
      <c r="G1289" s="48" t="s">
        <v>9</v>
      </c>
      <c r="H1289" s="48"/>
      <c r="I1289" s="49" t="s">
        <v>15</v>
      </c>
    </row>
    <row r="1290" spans="1:9" hidden="1" x14ac:dyDescent="0.25">
      <c r="A1290" s="93">
        <v>219</v>
      </c>
      <c r="B1290" s="100">
        <v>1286</v>
      </c>
      <c r="C1290" s="90">
        <v>44941</v>
      </c>
      <c r="D1290" s="48" t="s">
        <v>1187</v>
      </c>
      <c r="E1290" s="48" t="s">
        <v>1186</v>
      </c>
      <c r="F1290" s="48">
        <v>62923.72</v>
      </c>
      <c r="G1290" s="48" t="s">
        <v>9</v>
      </c>
      <c r="H1290" s="48"/>
      <c r="I1290" s="49" t="s">
        <v>15</v>
      </c>
    </row>
    <row r="1291" spans="1:9" hidden="1" x14ac:dyDescent="0.25">
      <c r="A1291" s="93">
        <v>220</v>
      </c>
      <c r="B1291" s="100">
        <v>1287</v>
      </c>
      <c r="C1291" s="90">
        <v>44941</v>
      </c>
      <c r="D1291" s="48" t="s">
        <v>1188</v>
      </c>
      <c r="E1291" s="48" t="s">
        <v>1186</v>
      </c>
      <c r="F1291" s="48">
        <v>62711.86</v>
      </c>
      <c r="G1291" s="48" t="s">
        <v>9</v>
      </c>
      <c r="H1291" s="48"/>
      <c r="I1291" s="49" t="s">
        <v>15</v>
      </c>
    </row>
    <row r="1292" spans="1:9" hidden="1" x14ac:dyDescent="0.25">
      <c r="A1292" s="93">
        <v>221</v>
      </c>
      <c r="B1292" s="100">
        <v>1288</v>
      </c>
      <c r="C1292" s="90">
        <v>44941</v>
      </c>
      <c r="D1292" s="48" t="s">
        <v>1189</v>
      </c>
      <c r="E1292" s="48" t="s">
        <v>1186</v>
      </c>
      <c r="F1292" s="48">
        <v>62923.72</v>
      </c>
      <c r="G1292" s="48" t="s">
        <v>9</v>
      </c>
      <c r="H1292" s="48"/>
      <c r="I1292" s="49" t="s">
        <v>15</v>
      </c>
    </row>
    <row r="1293" spans="1:9" hidden="1" x14ac:dyDescent="0.25">
      <c r="A1293" s="93">
        <v>222</v>
      </c>
      <c r="B1293" s="100">
        <v>1289</v>
      </c>
      <c r="C1293" s="90">
        <v>44948</v>
      </c>
      <c r="D1293" s="48">
        <v>66</v>
      </c>
      <c r="E1293" s="48" t="s">
        <v>1051</v>
      </c>
      <c r="F1293" s="48">
        <v>1782552</v>
      </c>
      <c r="G1293" s="48" t="s">
        <v>9</v>
      </c>
      <c r="H1293" s="48"/>
      <c r="I1293" s="49" t="s">
        <v>15</v>
      </c>
    </row>
    <row r="1294" spans="1:9" hidden="1" x14ac:dyDescent="0.25">
      <c r="A1294" s="93">
        <v>223</v>
      </c>
      <c r="B1294" s="100">
        <v>1290</v>
      </c>
      <c r="C1294" s="90">
        <v>44948</v>
      </c>
      <c r="D1294" s="48">
        <v>64</v>
      </c>
      <c r="E1294" s="48" t="s">
        <v>1051</v>
      </c>
      <c r="F1294" s="48">
        <v>127118.75</v>
      </c>
      <c r="G1294" s="48" t="s">
        <v>9</v>
      </c>
      <c r="H1294" s="48"/>
      <c r="I1294" s="49" t="s">
        <v>15</v>
      </c>
    </row>
    <row r="1295" spans="1:9" hidden="1" x14ac:dyDescent="0.25">
      <c r="A1295" s="93">
        <v>224</v>
      </c>
      <c r="B1295" s="100">
        <v>1291</v>
      </c>
      <c r="C1295" s="90">
        <v>44948</v>
      </c>
      <c r="D1295" s="48">
        <v>23</v>
      </c>
      <c r="E1295" s="48" t="s">
        <v>1051</v>
      </c>
      <c r="F1295" s="48">
        <v>271062</v>
      </c>
      <c r="G1295" s="48" t="s">
        <v>9</v>
      </c>
      <c r="H1295" s="48"/>
      <c r="I1295" s="49" t="s">
        <v>15</v>
      </c>
    </row>
    <row r="1296" spans="1:9" hidden="1" x14ac:dyDescent="0.25">
      <c r="A1296" s="93">
        <v>225</v>
      </c>
      <c r="B1296" s="100">
        <v>1292</v>
      </c>
      <c r="C1296" s="90">
        <v>44948</v>
      </c>
      <c r="D1296" s="48">
        <v>13</v>
      </c>
      <c r="E1296" s="48" t="s">
        <v>1051</v>
      </c>
      <c r="F1296" s="48">
        <v>445577</v>
      </c>
      <c r="G1296" s="48" t="s">
        <v>9</v>
      </c>
      <c r="H1296" s="48"/>
      <c r="I1296" s="49" t="s">
        <v>15</v>
      </c>
    </row>
    <row r="1297" spans="1:9" hidden="1" x14ac:dyDescent="0.25">
      <c r="A1297" s="93">
        <v>226</v>
      </c>
      <c r="B1297" s="100">
        <v>1293</v>
      </c>
      <c r="C1297" s="90">
        <v>44948</v>
      </c>
      <c r="D1297" s="48">
        <v>15</v>
      </c>
      <c r="E1297" s="48" t="s">
        <v>1051</v>
      </c>
      <c r="F1297" s="48">
        <v>114442</v>
      </c>
      <c r="G1297" s="48" t="s">
        <v>9</v>
      </c>
      <c r="H1297" s="48"/>
      <c r="I1297" s="49" t="s">
        <v>15</v>
      </c>
    </row>
    <row r="1298" spans="1:9" hidden="1" x14ac:dyDescent="0.25">
      <c r="A1298" s="93">
        <v>227</v>
      </c>
      <c r="B1298" s="100">
        <v>1294</v>
      </c>
      <c r="C1298" s="90">
        <v>44948</v>
      </c>
      <c r="D1298" s="48">
        <v>16</v>
      </c>
      <c r="E1298" s="48" t="s">
        <v>1051</v>
      </c>
      <c r="F1298" s="48">
        <v>744950</v>
      </c>
      <c r="G1298" s="48" t="s">
        <v>9</v>
      </c>
      <c r="H1298" s="48"/>
      <c r="I1298" s="49" t="s">
        <v>15</v>
      </c>
    </row>
    <row r="1299" spans="1:9" hidden="1" x14ac:dyDescent="0.25">
      <c r="A1299" s="93">
        <v>228</v>
      </c>
      <c r="B1299" s="100">
        <v>1295</v>
      </c>
      <c r="C1299" s="90">
        <v>44951</v>
      </c>
      <c r="D1299" s="48">
        <v>60</v>
      </c>
      <c r="E1299" s="48" t="s">
        <v>1051</v>
      </c>
      <c r="F1299" s="48">
        <v>1694928</v>
      </c>
      <c r="G1299" s="48" t="s">
        <v>9</v>
      </c>
      <c r="H1299" s="48"/>
      <c r="I1299" s="49" t="s">
        <v>15</v>
      </c>
    </row>
    <row r="1300" spans="1:9" hidden="1" x14ac:dyDescent="0.25">
      <c r="A1300" s="93">
        <v>229</v>
      </c>
      <c r="B1300" s="100">
        <v>1296</v>
      </c>
      <c r="C1300" s="90">
        <v>44951</v>
      </c>
      <c r="D1300" s="48">
        <v>59</v>
      </c>
      <c r="E1300" s="48" t="s">
        <v>1051</v>
      </c>
      <c r="F1300" s="48">
        <v>678039</v>
      </c>
      <c r="G1300" s="48" t="s">
        <v>9</v>
      </c>
      <c r="H1300" s="48"/>
      <c r="I1300" s="49" t="s">
        <v>15</v>
      </c>
    </row>
    <row r="1301" spans="1:9" hidden="1" x14ac:dyDescent="0.25">
      <c r="A1301" s="93">
        <v>230</v>
      </c>
      <c r="B1301" s="100">
        <v>1297</v>
      </c>
      <c r="C1301" s="90">
        <v>44951</v>
      </c>
      <c r="D1301" s="48">
        <v>6</v>
      </c>
      <c r="E1301" s="48" t="s">
        <v>407</v>
      </c>
      <c r="F1301" s="48">
        <v>222380.51</v>
      </c>
      <c r="G1301" s="48" t="s">
        <v>9</v>
      </c>
      <c r="H1301" s="48"/>
      <c r="I1301" s="49" t="s">
        <v>15</v>
      </c>
    </row>
    <row r="1302" spans="1:9" hidden="1" x14ac:dyDescent="0.25">
      <c r="A1302" s="93">
        <v>231</v>
      </c>
      <c r="B1302" s="100">
        <v>1298</v>
      </c>
      <c r="C1302" s="90">
        <v>44954</v>
      </c>
      <c r="D1302" s="48">
        <v>5</v>
      </c>
      <c r="E1302" s="48" t="s">
        <v>1190</v>
      </c>
      <c r="F1302" s="48">
        <v>794339</v>
      </c>
      <c r="G1302" s="48" t="s">
        <v>9</v>
      </c>
      <c r="H1302" s="48"/>
      <c r="I1302" s="49" t="s">
        <v>15</v>
      </c>
    </row>
    <row r="1303" spans="1:9" hidden="1" x14ac:dyDescent="0.25">
      <c r="A1303" s="93">
        <v>232</v>
      </c>
      <c r="B1303" s="100">
        <v>1299</v>
      </c>
      <c r="C1303" s="90">
        <v>44959</v>
      </c>
      <c r="D1303" s="48">
        <v>8</v>
      </c>
      <c r="E1303" s="48" t="s">
        <v>407</v>
      </c>
      <c r="F1303" s="48">
        <v>588000</v>
      </c>
      <c r="G1303" s="48" t="s">
        <v>9</v>
      </c>
      <c r="H1303" s="48"/>
      <c r="I1303" s="49" t="s">
        <v>15</v>
      </c>
    </row>
    <row r="1304" spans="1:9" x14ac:dyDescent="0.25">
      <c r="A1304" s="93">
        <v>233</v>
      </c>
      <c r="B1304" s="100">
        <v>1300</v>
      </c>
      <c r="C1304" s="90">
        <v>45016</v>
      </c>
      <c r="D1304" s="48" t="s">
        <v>1191</v>
      </c>
      <c r="E1304" s="48" t="s">
        <v>1161</v>
      </c>
      <c r="F1304" s="48">
        <v>9924258</v>
      </c>
      <c r="G1304" s="48" t="s">
        <v>23</v>
      </c>
      <c r="H1304" s="48"/>
      <c r="I1304" s="49" t="s">
        <v>49</v>
      </c>
    </row>
    <row r="1305" spans="1:9" hidden="1" x14ac:dyDescent="0.25">
      <c r="A1305" s="93">
        <v>234</v>
      </c>
      <c r="B1305" s="100">
        <v>1301</v>
      </c>
      <c r="C1305" s="90">
        <v>45016</v>
      </c>
      <c r="D1305" s="48">
        <v>11</v>
      </c>
      <c r="E1305" s="48" t="s">
        <v>1067</v>
      </c>
      <c r="F1305" s="48">
        <v>6338427.9400000004</v>
      </c>
      <c r="G1305" s="48" t="s">
        <v>9</v>
      </c>
      <c r="H1305" s="48"/>
      <c r="I1305" s="49" t="s">
        <v>15</v>
      </c>
    </row>
    <row r="1306" spans="1:9" hidden="1" x14ac:dyDescent="0.25">
      <c r="A1306" s="93">
        <v>235</v>
      </c>
      <c r="B1306" s="100">
        <v>1302</v>
      </c>
      <c r="C1306" s="90">
        <v>45016</v>
      </c>
      <c r="D1306" s="48"/>
      <c r="E1306" s="48" t="s">
        <v>1192</v>
      </c>
      <c r="F1306" s="48">
        <v>93000</v>
      </c>
      <c r="G1306" s="48" t="s">
        <v>9</v>
      </c>
      <c r="H1306" s="48"/>
      <c r="I1306" s="107" t="s">
        <v>1898</v>
      </c>
    </row>
    <row r="1307" spans="1:9" hidden="1" x14ac:dyDescent="0.25">
      <c r="A1307" s="93">
        <v>236</v>
      </c>
      <c r="B1307" s="100">
        <v>1303</v>
      </c>
      <c r="C1307" s="90">
        <v>45016</v>
      </c>
      <c r="D1307" s="48"/>
      <c r="E1307" s="48" t="s">
        <v>1193</v>
      </c>
      <c r="F1307" s="48">
        <v>26000</v>
      </c>
      <c r="G1307" s="48" t="s">
        <v>9</v>
      </c>
      <c r="H1307" s="48"/>
      <c r="I1307" s="107" t="s">
        <v>1898</v>
      </c>
    </row>
    <row r="1308" spans="1:9" hidden="1" x14ac:dyDescent="0.25">
      <c r="A1308" s="93">
        <v>237</v>
      </c>
      <c r="B1308" s="100">
        <v>1304</v>
      </c>
      <c r="C1308" s="90">
        <v>44674</v>
      </c>
      <c r="D1308" s="48" t="s">
        <v>1194</v>
      </c>
      <c r="E1308" s="48" t="s">
        <v>1195</v>
      </c>
      <c r="F1308" s="48">
        <v>824469.5</v>
      </c>
      <c r="G1308" s="48" t="s">
        <v>9</v>
      </c>
      <c r="H1308" s="48"/>
      <c r="I1308" s="49" t="s">
        <v>15</v>
      </c>
    </row>
    <row r="1309" spans="1:9" hidden="1" x14ac:dyDescent="0.25">
      <c r="A1309" s="93">
        <v>238</v>
      </c>
      <c r="B1309" s="100">
        <v>1305</v>
      </c>
      <c r="C1309" s="90">
        <v>44713</v>
      </c>
      <c r="D1309" s="48">
        <v>1</v>
      </c>
      <c r="E1309" s="48" t="s">
        <v>1196</v>
      </c>
      <c r="F1309" s="48">
        <v>178000</v>
      </c>
      <c r="G1309" s="48" t="s">
        <v>9</v>
      </c>
      <c r="H1309" s="48"/>
      <c r="I1309" s="49" t="s">
        <v>64</v>
      </c>
    </row>
    <row r="1310" spans="1:9" hidden="1" x14ac:dyDescent="0.25">
      <c r="A1310" s="93">
        <v>239</v>
      </c>
      <c r="B1310" s="100">
        <v>1306</v>
      </c>
      <c r="C1310" s="90">
        <v>44754</v>
      </c>
      <c r="D1310" s="48" t="s">
        <v>1197</v>
      </c>
      <c r="E1310" s="48" t="s">
        <v>1198</v>
      </c>
      <c r="F1310" s="48">
        <v>129550.84</v>
      </c>
      <c r="G1310" s="48" t="s">
        <v>9</v>
      </c>
      <c r="H1310" s="48"/>
      <c r="I1310" s="49" t="s">
        <v>15</v>
      </c>
    </row>
    <row r="1311" spans="1:9" hidden="1" x14ac:dyDescent="0.25">
      <c r="A1311" s="93">
        <v>240</v>
      </c>
      <c r="B1311" s="100">
        <v>1307</v>
      </c>
      <c r="C1311" s="90">
        <v>44754</v>
      </c>
      <c r="D1311" s="48" t="s">
        <v>1199</v>
      </c>
      <c r="E1311" s="48" t="s">
        <v>1198</v>
      </c>
      <c r="F1311" s="48">
        <v>19044.88</v>
      </c>
      <c r="G1311" s="48" t="s">
        <v>9</v>
      </c>
      <c r="H1311" s="48"/>
      <c r="I1311" s="49" t="s">
        <v>15</v>
      </c>
    </row>
    <row r="1312" spans="1:9" hidden="1" x14ac:dyDescent="0.25">
      <c r="A1312" s="93">
        <v>241</v>
      </c>
      <c r="B1312" s="100">
        <v>1308</v>
      </c>
      <c r="C1312" s="90">
        <v>44754</v>
      </c>
      <c r="D1312" s="48" t="s">
        <v>1200</v>
      </c>
      <c r="E1312" s="48" t="s">
        <v>1198</v>
      </c>
      <c r="F1312" s="48">
        <v>533561.81999999995</v>
      </c>
      <c r="G1312" s="48" t="s">
        <v>9</v>
      </c>
      <c r="H1312" s="48"/>
      <c r="I1312" s="49" t="s">
        <v>15</v>
      </c>
    </row>
    <row r="1313" spans="1:9" hidden="1" x14ac:dyDescent="0.25">
      <c r="A1313" s="93">
        <v>242</v>
      </c>
      <c r="B1313" s="100">
        <v>1309</v>
      </c>
      <c r="C1313" s="90">
        <v>44770</v>
      </c>
      <c r="D1313" s="48" t="s">
        <v>1201</v>
      </c>
      <c r="E1313" s="48" t="s">
        <v>1195</v>
      </c>
      <c r="F1313" s="48">
        <v>344773.22</v>
      </c>
      <c r="G1313" s="48" t="s">
        <v>9</v>
      </c>
      <c r="H1313" s="48"/>
      <c r="I1313" s="49" t="s">
        <v>15</v>
      </c>
    </row>
    <row r="1314" spans="1:9" hidden="1" x14ac:dyDescent="0.25">
      <c r="A1314" s="93">
        <v>243</v>
      </c>
      <c r="B1314" s="100">
        <v>1310</v>
      </c>
      <c r="C1314" s="90">
        <v>44813</v>
      </c>
      <c r="D1314" s="48" t="s">
        <v>1202</v>
      </c>
      <c r="E1314" s="48" t="s">
        <v>1195</v>
      </c>
      <c r="F1314" s="48">
        <v>397436.94</v>
      </c>
      <c r="G1314" s="48" t="s">
        <v>9</v>
      </c>
      <c r="H1314" s="48"/>
      <c r="I1314" s="49" t="s">
        <v>15</v>
      </c>
    </row>
    <row r="1315" spans="1:9" hidden="1" x14ac:dyDescent="0.25">
      <c r="A1315" s="93">
        <v>244</v>
      </c>
      <c r="B1315" s="100">
        <v>1311</v>
      </c>
      <c r="C1315" s="90">
        <v>44824</v>
      </c>
      <c r="D1315" s="48" t="s">
        <v>1203</v>
      </c>
      <c r="E1315" s="48" t="s">
        <v>1198</v>
      </c>
      <c r="F1315" s="48">
        <v>285762.68</v>
      </c>
      <c r="G1315" s="48" t="s">
        <v>9</v>
      </c>
      <c r="H1315" s="48"/>
      <c r="I1315" s="49" t="s">
        <v>15</v>
      </c>
    </row>
    <row r="1316" spans="1:9" hidden="1" x14ac:dyDescent="0.25">
      <c r="A1316" s="93">
        <v>245</v>
      </c>
      <c r="B1316" s="100">
        <v>1312</v>
      </c>
      <c r="C1316" s="90">
        <v>44895</v>
      </c>
      <c r="D1316" s="48">
        <v>1547</v>
      </c>
      <c r="E1316" s="48" t="s">
        <v>1204</v>
      </c>
      <c r="F1316" s="48">
        <v>18652.52</v>
      </c>
      <c r="G1316" s="48" t="s">
        <v>9</v>
      </c>
      <c r="H1316" s="48"/>
      <c r="I1316" s="49" t="s">
        <v>64</v>
      </c>
    </row>
    <row r="1317" spans="1:9" hidden="1" x14ac:dyDescent="0.25">
      <c r="A1317" s="93">
        <v>246</v>
      </c>
      <c r="B1317" s="100">
        <v>1313</v>
      </c>
      <c r="C1317" s="90">
        <v>44909</v>
      </c>
      <c r="D1317" s="48" t="s">
        <v>1205</v>
      </c>
      <c r="E1317" s="48" t="s">
        <v>1195</v>
      </c>
      <c r="F1317" s="48">
        <v>300808.42</v>
      </c>
      <c r="G1317" s="48" t="s">
        <v>9</v>
      </c>
      <c r="H1317" s="48"/>
      <c r="I1317" s="49" t="s">
        <v>15</v>
      </c>
    </row>
    <row r="1318" spans="1:9" hidden="1" x14ac:dyDescent="0.25">
      <c r="A1318" s="93">
        <v>247</v>
      </c>
      <c r="B1318" s="100">
        <v>1314</v>
      </c>
      <c r="C1318" s="90">
        <v>44919</v>
      </c>
      <c r="D1318" s="48" t="s">
        <v>1206</v>
      </c>
      <c r="E1318" s="48" t="s">
        <v>1198</v>
      </c>
      <c r="F1318" s="48">
        <v>52938.92</v>
      </c>
      <c r="G1318" s="48" t="s">
        <v>9</v>
      </c>
      <c r="H1318" s="48"/>
      <c r="I1318" s="49" t="s">
        <v>15</v>
      </c>
    </row>
    <row r="1319" spans="1:9" hidden="1" x14ac:dyDescent="0.25">
      <c r="A1319" s="93">
        <v>248</v>
      </c>
      <c r="B1319" s="100">
        <v>1315</v>
      </c>
      <c r="C1319" s="90">
        <v>44919</v>
      </c>
      <c r="D1319" s="48">
        <v>569</v>
      </c>
      <c r="E1319" s="48" t="s">
        <v>1207</v>
      </c>
      <c r="F1319" s="48">
        <v>13304</v>
      </c>
      <c r="G1319" s="48" t="s">
        <v>9</v>
      </c>
      <c r="H1319" s="48"/>
      <c r="I1319" s="49" t="s">
        <v>15</v>
      </c>
    </row>
    <row r="1320" spans="1:9" hidden="1" x14ac:dyDescent="0.25">
      <c r="A1320" s="93">
        <v>249</v>
      </c>
      <c r="B1320" s="100">
        <v>1316</v>
      </c>
      <c r="C1320" s="90">
        <v>44954</v>
      </c>
      <c r="D1320" s="48" t="s">
        <v>1208</v>
      </c>
      <c r="E1320" s="48" t="s">
        <v>1198</v>
      </c>
      <c r="F1320" s="48">
        <v>16201</v>
      </c>
      <c r="G1320" s="48" t="s">
        <v>9</v>
      </c>
      <c r="H1320" s="48"/>
      <c r="I1320" s="49" t="s">
        <v>15</v>
      </c>
    </row>
    <row r="1321" spans="1:9" hidden="1" x14ac:dyDescent="0.25">
      <c r="A1321" s="93">
        <v>250</v>
      </c>
      <c r="B1321" s="100">
        <v>1317</v>
      </c>
      <c r="C1321" s="90">
        <v>45016</v>
      </c>
      <c r="D1321" s="48">
        <v>11</v>
      </c>
      <c r="E1321" s="48" t="s">
        <v>1067</v>
      </c>
      <c r="F1321" s="48">
        <v>63282</v>
      </c>
      <c r="G1321" s="48" t="s">
        <v>9</v>
      </c>
      <c r="H1321" s="48"/>
      <c r="I1321" s="49" t="s">
        <v>15</v>
      </c>
    </row>
    <row r="1322" spans="1:9" hidden="1" x14ac:dyDescent="0.25">
      <c r="A1322" s="93">
        <v>251</v>
      </c>
      <c r="B1322" s="100">
        <v>1318</v>
      </c>
      <c r="C1322" s="90">
        <v>44693</v>
      </c>
      <c r="D1322" s="48" t="s">
        <v>1209</v>
      </c>
      <c r="E1322" s="48" t="s">
        <v>1210</v>
      </c>
      <c r="F1322" s="48">
        <v>336654</v>
      </c>
      <c r="G1322" s="48" t="s">
        <v>9</v>
      </c>
      <c r="H1322" s="48"/>
      <c r="I1322" s="49" t="s">
        <v>15</v>
      </c>
    </row>
    <row r="1323" spans="1:9" x14ac:dyDescent="0.25">
      <c r="A1323" s="93">
        <v>252</v>
      </c>
      <c r="B1323" s="100">
        <v>1319</v>
      </c>
      <c r="C1323" s="90">
        <v>44795</v>
      </c>
      <c r="D1323" s="48" t="s">
        <v>1211</v>
      </c>
      <c r="E1323" s="48" t="s">
        <v>1173</v>
      </c>
      <c r="F1323" s="48">
        <v>2600500</v>
      </c>
      <c r="G1323" s="48" t="s">
        <v>23</v>
      </c>
      <c r="H1323" s="48"/>
      <c r="I1323" s="49" t="s">
        <v>49</v>
      </c>
    </row>
    <row r="1324" spans="1:9" hidden="1" x14ac:dyDescent="0.25">
      <c r="A1324" s="93">
        <v>253</v>
      </c>
      <c r="B1324" s="100">
        <v>1320</v>
      </c>
      <c r="C1324" s="90">
        <v>44840</v>
      </c>
      <c r="D1324" s="48">
        <v>209</v>
      </c>
      <c r="E1324" s="48" t="s">
        <v>1212</v>
      </c>
      <c r="F1324" s="48">
        <v>96209.600000000006</v>
      </c>
      <c r="G1324" s="48" t="s">
        <v>9</v>
      </c>
      <c r="H1324" s="48"/>
      <c r="I1324" s="49" t="s">
        <v>64</v>
      </c>
    </row>
    <row r="1325" spans="1:9" hidden="1" x14ac:dyDescent="0.25">
      <c r="A1325" s="93">
        <v>254</v>
      </c>
      <c r="B1325" s="100">
        <v>1321</v>
      </c>
      <c r="C1325" s="90">
        <v>44840</v>
      </c>
      <c r="D1325" s="48" t="s">
        <v>1213</v>
      </c>
      <c r="E1325" s="48" t="s">
        <v>1210</v>
      </c>
      <c r="F1325" s="48">
        <v>414604.3</v>
      </c>
      <c r="G1325" s="48" t="s">
        <v>9</v>
      </c>
      <c r="H1325" s="48"/>
      <c r="I1325" s="49" t="s">
        <v>15</v>
      </c>
    </row>
    <row r="1326" spans="1:9" hidden="1" x14ac:dyDescent="0.25">
      <c r="A1326" s="93">
        <v>255</v>
      </c>
      <c r="B1326" s="100">
        <v>1322</v>
      </c>
      <c r="C1326" s="90">
        <v>44895</v>
      </c>
      <c r="D1326" s="48">
        <v>103</v>
      </c>
      <c r="E1326" s="48" t="s">
        <v>1214</v>
      </c>
      <c r="F1326" s="48">
        <v>8060</v>
      </c>
      <c r="G1326" s="48" t="s">
        <v>9</v>
      </c>
      <c r="H1326" s="48"/>
      <c r="I1326" s="49" t="s">
        <v>15</v>
      </c>
    </row>
    <row r="1327" spans="1:9" hidden="1" x14ac:dyDescent="0.25">
      <c r="A1327" s="93">
        <v>256</v>
      </c>
      <c r="B1327" s="100">
        <v>1323</v>
      </c>
      <c r="C1327" s="90">
        <v>44895</v>
      </c>
      <c r="D1327" s="48" t="s">
        <v>1215</v>
      </c>
      <c r="E1327" s="48" t="s">
        <v>1210</v>
      </c>
      <c r="F1327" s="48">
        <v>1605663.1</v>
      </c>
      <c r="G1327" s="48" t="s">
        <v>9</v>
      </c>
      <c r="H1327" s="48"/>
      <c r="I1327" s="49" t="s">
        <v>15</v>
      </c>
    </row>
    <row r="1328" spans="1:9" hidden="1" x14ac:dyDescent="0.25">
      <c r="A1328" s="93">
        <v>257</v>
      </c>
      <c r="B1328" s="100">
        <v>1324</v>
      </c>
      <c r="C1328" s="90">
        <v>44907</v>
      </c>
      <c r="D1328" s="48" t="s">
        <v>1216</v>
      </c>
      <c r="E1328" s="48" t="s">
        <v>1210</v>
      </c>
      <c r="F1328" s="48">
        <v>2856397.1</v>
      </c>
      <c r="G1328" s="48" t="s">
        <v>9</v>
      </c>
      <c r="H1328" s="48"/>
      <c r="I1328" s="49" t="s">
        <v>15</v>
      </c>
    </row>
    <row r="1329" spans="1:9" hidden="1" x14ac:dyDescent="0.25">
      <c r="A1329" s="93">
        <v>258</v>
      </c>
      <c r="B1329" s="100">
        <v>1325</v>
      </c>
      <c r="C1329" s="90">
        <v>44954</v>
      </c>
      <c r="D1329" s="48">
        <v>320</v>
      </c>
      <c r="E1329" s="48" t="s">
        <v>1155</v>
      </c>
      <c r="F1329" s="48">
        <v>27354.25</v>
      </c>
      <c r="G1329" s="48" t="s">
        <v>9</v>
      </c>
      <c r="H1329" s="48"/>
      <c r="I1329" s="49" t="s">
        <v>15</v>
      </c>
    </row>
    <row r="1330" spans="1:9" hidden="1" x14ac:dyDescent="0.25">
      <c r="A1330" s="93">
        <v>259</v>
      </c>
      <c r="B1330" s="100">
        <v>1326</v>
      </c>
      <c r="C1330" s="90">
        <v>44954</v>
      </c>
      <c r="D1330" s="48">
        <v>319</v>
      </c>
      <c r="E1330" s="48" t="s">
        <v>1155</v>
      </c>
      <c r="F1330" s="48">
        <v>26950</v>
      </c>
      <c r="G1330" s="48" t="s">
        <v>9</v>
      </c>
      <c r="H1330" s="48"/>
      <c r="I1330" s="49" t="s">
        <v>15</v>
      </c>
    </row>
    <row r="1331" spans="1:9" hidden="1" x14ac:dyDescent="0.25">
      <c r="A1331" s="93">
        <v>260</v>
      </c>
      <c r="B1331" s="100">
        <v>1327</v>
      </c>
      <c r="C1331" s="90">
        <v>44959</v>
      </c>
      <c r="D1331" s="48" t="s">
        <v>1217</v>
      </c>
      <c r="E1331" s="48" t="s">
        <v>1210</v>
      </c>
      <c r="F1331" s="48">
        <v>25800</v>
      </c>
      <c r="G1331" s="48" t="s">
        <v>9</v>
      </c>
      <c r="H1331" s="48"/>
      <c r="I1331" s="49" t="s">
        <v>15</v>
      </c>
    </row>
    <row r="1332" spans="1:9" hidden="1" x14ac:dyDescent="0.25">
      <c r="A1332" s="93">
        <v>261</v>
      </c>
      <c r="B1332" s="100">
        <v>1328</v>
      </c>
      <c r="C1332" s="90">
        <v>45016</v>
      </c>
      <c r="D1332" s="48">
        <v>11</v>
      </c>
      <c r="E1332" s="48" t="s">
        <v>1067</v>
      </c>
      <c r="F1332" s="48">
        <v>1895861.94</v>
      </c>
      <c r="G1332" s="48" t="s">
        <v>9</v>
      </c>
      <c r="H1332" s="48"/>
      <c r="I1332" s="49" t="s">
        <v>15</v>
      </c>
    </row>
    <row r="1333" spans="1:9" hidden="1" x14ac:dyDescent="0.25">
      <c r="A1333" s="93">
        <v>262</v>
      </c>
      <c r="B1333" s="100">
        <v>1329</v>
      </c>
      <c r="C1333" s="90">
        <v>44652</v>
      </c>
      <c r="D1333" s="48" t="s">
        <v>1218</v>
      </c>
      <c r="E1333" s="48" t="s">
        <v>1219</v>
      </c>
      <c r="F1333" s="48">
        <v>3180189</v>
      </c>
      <c r="G1333" s="48" t="s">
        <v>9</v>
      </c>
      <c r="H1333" s="48"/>
      <c r="I1333" s="49" t="s">
        <v>64</v>
      </c>
    </row>
    <row r="1334" spans="1:9" hidden="1" x14ac:dyDescent="0.25">
      <c r="A1334" s="93">
        <v>263</v>
      </c>
      <c r="B1334" s="100">
        <v>1330</v>
      </c>
      <c r="C1334" s="90">
        <v>44674</v>
      </c>
      <c r="D1334" s="48" t="s">
        <v>1220</v>
      </c>
      <c r="E1334" s="48" t="s">
        <v>377</v>
      </c>
      <c r="F1334" s="48">
        <v>3711.86</v>
      </c>
      <c r="G1334" s="48" t="s">
        <v>9</v>
      </c>
      <c r="H1334" s="48"/>
      <c r="I1334" s="49" t="s">
        <v>64</v>
      </c>
    </row>
    <row r="1335" spans="1:9" hidden="1" x14ac:dyDescent="0.25">
      <c r="A1335" s="93">
        <v>264</v>
      </c>
      <c r="B1335" s="100">
        <v>1331</v>
      </c>
      <c r="C1335" s="90">
        <v>44679</v>
      </c>
      <c r="D1335" s="48" t="s">
        <v>1221</v>
      </c>
      <c r="E1335" s="48" t="s">
        <v>377</v>
      </c>
      <c r="F1335" s="48">
        <v>2264.9</v>
      </c>
      <c r="G1335" s="48" t="s">
        <v>9</v>
      </c>
      <c r="H1335" s="48"/>
      <c r="I1335" s="49" t="s">
        <v>64</v>
      </c>
    </row>
    <row r="1336" spans="1:9" hidden="1" x14ac:dyDescent="0.25">
      <c r="A1336" s="93">
        <v>265</v>
      </c>
      <c r="B1336" s="100">
        <v>1332</v>
      </c>
      <c r="C1336" s="90">
        <v>44679</v>
      </c>
      <c r="D1336" s="48" t="s">
        <v>1222</v>
      </c>
      <c r="E1336" s="48" t="s">
        <v>377</v>
      </c>
      <c r="F1336" s="48">
        <v>261018.73</v>
      </c>
      <c r="G1336" s="48" t="s">
        <v>9</v>
      </c>
      <c r="H1336" s="48"/>
      <c r="I1336" s="49" t="s">
        <v>64</v>
      </c>
    </row>
    <row r="1337" spans="1:9" hidden="1" x14ac:dyDescent="0.25">
      <c r="A1337" s="93">
        <v>266</v>
      </c>
      <c r="B1337" s="100">
        <v>1333</v>
      </c>
      <c r="C1337" s="90">
        <v>44679</v>
      </c>
      <c r="D1337" s="48" t="s">
        <v>1223</v>
      </c>
      <c r="E1337" s="48" t="s">
        <v>377</v>
      </c>
      <c r="F1337" s="48">
        <v>133495.07999999999</v>
      </c>
      <c r="G1337" s="48" t="s">
        <v>9</v>
      </c>
      <c r="H1337" s="48"/>
      <c r="I1337" s="49" t="s">
        <v>64</v>
      </c>
    </row>
    <row r="1338" spans="1:9" hidden="1" x14ac:dyDescent="0.25">
      <c r="A1338" s="93">
        <v>267</v>
      </c>
      <c r="B1338" s="100">
        <v>1334</v>
      </c>
      <c r="C1338" s="90">
        <v>44717</v>
      </c>
      <c r="D1338" s="48" t="s">
        <v>1224</v>
      </c>
      <c r="E1338" s="48" t="s">
        <v>1219</v>
      </c>
      <c r="F1338" s="48">
        <v>8230792.04</v>
      </c>
      <c r="G1338" s="48" t="s">
        <v>9</v>
      </c>
      <c r="H1338" s="48"/>
      <c r="I1338" s="49" t="s">
        <v>64</v>
      </c>
    </row>
    <row r="1339" spans="1:9" hidden="1" x14ac:dyDescent="0.25">
      <c r="A1339" s="93">
        <v>268</v>
      </c>
      <c r="B1339" s="100">
        <v>1335</v>
      </c>
      <c r="C1339" s="90">
        <v>44730</v>
      </c>
      <c r="D1339" s="48" t="s">
        <v>1225</v>
      </c>
      <c r="E1339" s="48" t="s">
        <v>1219</v>
      </c>
      <c r="F1339" s="48">
        <v>3963697.71</v>
      </c>
      <c r="G1339" s="48" t="s">
        <v>9</v>
      </c>
      <c r="H1339" s="48"/>
      <c r="I1339" s="49" t="s">
        <v>64</v>
      </c>
    </row>
    <row r="1340" spans="1:9" hidden="1" x14ac:dyDescent="0.25">
      <c r="A1340" s="93">
        <v>269</v>
      </c>
      <c r="B1340" s="100">
        <v>1336</v>
      </c>
      <c r="C1340" s="90">
        <v>44742</v>
      </c>
      <c r="D1340" s="48" t="s">
        <v>1226</v>
      </c>
      <c r="E1340" s="48" t="s">
        <v>377</v>
      </c>
      <c r="F1340" s="48">
        <v>24623.74</v>
      </c>
      <c r="G1340" s="48" t="s">
        <v>9</v>
      </c>
      <c r="H1340" s="48"/>
      <c r="I1340" s="49" t="s">
        <v>64</v>
      </c>
    </row>
    <row r="1341" spans="1:9" hidden="1" x14ac:dyDescent="0.25">
      <c r="A1341" s="93">
        <v>270</v>
      </c>
      <c r="B1341" s="100">
        <v>1337</v>
      </c>
      <c r="C1341" s="90">
        <v>44742</v>
      </c>
      <c r="D1341" s="48" t="s">
        <v>1227</v>
      </c>
      <c r="E1341" s="48" t="s">
        <v>377</v>
      </c>
      <c r="F1341" s="48">
        <v>145826</v>
      </c>
      <c r="G1341" s="48" t="s">
        <v>9</v>
      </c>
      <c r="H1341" s="48"/>
      <c r="I1341" s="49" t="s">
        <v>64</v>
      </c>
    </row>
    <row r="1342" spans="1:9" hidden="1" x14ac:dyDescent="0.25">
      <c r="A1342" s="93">
        <v>271</v>
      </c>
      <c r="B1342" s="100">
        <v>1338</v>
      </c>
      <c r="C1342" s="90">
        <v>44743</v>
      </c>
      <c r="D1342" s="48" t="s">
        <v>1228</v>
      </c>
      <c r="E1342" s="48" t="s">
        <v>1229</v>
      </c>
      <c r="F1342" s="48">
        <v>1292455.4099999999</v>
      </c>
      <c r="G1342" s="48" t="s">
        <v>9</v>
      </c>
      <c r="H1342" s="48"/>
      <c r="I1342" s="49" t="s">
        <v>1230</v>
      </c>
    </row>
    <row r="1343" spans="1:9" hidden="1" x14ac:dyDescent="0.25">
      <c r="A1343" s="93">
        <v>272</v>
      </c>
      <c r="B1343" s="100">
        <v>1339</v>
      </c>
      <c r="C1343" s="90">
        <v>44743</v>
      </c>
      <c r="D1343" s="48" t="s">
        <v>1231</v>
      </c>
      <c r="E1343" s="48" t="s">
        <v>1232</v>
      </c>
      <c r="F1343" s="48">
        <v>74700</v>
      </c>
      <c r="G1343" s="48" t="s">
        <v>9</v>
      </c>
      <c r="H1343" s="48"/>
      <c r="I1343" s="49" t="s">
        <v>218</v>
      </c>
    </row>
    <row r="1344" spans="1:9" hidden="1" x14ac:dyDescent="0.25">
      <c r="A1344" s="93">
        <v>273</v>
      </c>
      <c r="B1344" s="100">
        <v>1340</v>
      </c>
      <c r="C1344" s="90">
        <v>44762</v>
      </c>
      <c r="D1344" s="48">
        <v>6007</v>
      </c>
      <c r="E1344" s="48" t="s">
        <v>1234</v>
      </c>
      <c r="F1344" s="48">
        <v>64000</v>
      </c>
      <c r="G1344" s="48" t="s">
        <v>9</v>
      </c>
      <c r="H1344" s="48"/>
      <c r="I1344" s="49" t="s">
        <v>21</v>
      </c>
    </row>
    <row r="1345" spans="1:9" hidden="1" x14ac:dyDescent="0.25">
      <c r="A1345" s="93">
        <v>274</v>
      </c>
      <c r="B1345" s="100">
        <v>1341</v>
      </c>
      <c r="C1345" s="90">
        <v>44762</v>
      </c>
      <c r="D1345" s="48">
        <v>5332</v>
      </c>
      <c r="E1345" s="48" t="s">
        <v>1234</v>
      </c>
      <c r="F1345" s="48">
        <v>181564.4</v>
      </c>
      <c r="G1345" s="48" t="s">
        <v>9</v>
      </c>
      <c r="H1345" s="48"/>
      <c r="I1345" s="49" t="s">
        <v>21</v>
      </c>
    </row>
    <row r="1346" spans="1:9" hidden="1" x14ac:dyDescent="0.25">
      <c r="A1346" s="93">
        <v>275</v>
      </c>
      <c r="B1346" s="100">
        <v>1342</v>
      </c>
      <c r="C1346" s="90">
        <v>44762</v>
      </c>
      <c r="D1346" s="48" t="s">
        <v>1235</v>
      </c>
      <c r="E1346" s="48" t="s">
        <v>377</v>
      </c>
      <c r="F1346" s="48">
        <v>17527.98</v>
      </c>
      <c r="G1346" s="48" t="s">
        <v>9</v>
      </c>
      <c r="H1346" s="48"/>
      <c r="I1346" s="49" t="s">
        <v>64</v>
      </c>
    </row>
    <row r="1347" spans="1:9" hidden="1" x14ac:dyDescent="0.25">
      <c r="A1347" s="93">
        <v>276</v>
      </c>
      <c r="B1347" s="100">
        <v>1343</v>
      </c>
      <c r="C1347" s="90">
        <v>44762</v>
      </c>
      <c r="D1347" s="48" t="s">
        <v>1236</v>
      </c>
      <c r="E1347" s="48" t="s">
        <v>377</v>
      </c>
      <c r="F1347" s="48">
        <v>3262.72</v>
      </c>
      <c r="G1347" s="48" t="s">
        <v>9</v>
      </c>
      <c r="H1347" s="48"/>
      <c r="I1347" s="49" t="s">
        <v>64</v>
      </c>
    </row>
    <row r="1348" spans="1:9" hidden="1" x14ac:dyDescent="0.25">
      <c r="A1348" s="93">
        <v>277</v>
      </c>
      <c r="B1348" s="100">
        <v>1344</v>
      </c>
      <c r="C1348" s="90">
        <v>44770</v>
      </c>
      <c r="D1348" s="48" t="s">
        <v>1237</v>
      </c>
      <c r="E1348" s="48" t="s">
        <v>377</v>
      </c>
      <c r="F1348" s="48">
        <v>3805.08</v>
      </c>
      <c r="G1348" s="48" t="s">
        <v>9</v>
      </c>
      <c r="H1348" s="48"/>
      <c r="I1348" s="49" t="s">
        <v>64</v>
      </c>
    </row>
    <row r="1349" spans="1:9" hidden="1" x14ac:dyDescent="0.25">
      <c r="A1349" s="93">
        <v>278</v>
      </c>
      <c r="B1349" s="100">
        <v>1345</v>
      </c>
      <c r="C1349" s="90">
        <v>44770</v>
      </c>
      <c r="D1349" s="48" t="s">
        <v>1238</v>
      </c>
      <c r="E1349" s="48" t="s">
        <v>1239</v>
      </c>
      <c r="F1349" s="48">
        <v>652915</v>
      </c>
      <c r="G1349" s="48" t="s">
        <v>9</v>
      </c>
      <c r="H1349" s="48"/>
      <c r="I1349" s="49" t="s">
        <v>21</v>
      </c>
    </row>
    <row r="1350" spans="1:9" hidden="1" x14ac:dyDescent="0.25">
      <c r="A1350" s="93">
        <v>279</v>
      </c>
      <c r="B1350" s="100">
        <v>1346</v>
      </c>
      <c r="C1350" s="90">
        <v>44770</v>
      </c>
      <c r="D1350" s="48" t="s">
        <v>1240</v>
      </c>
      <c r="E1350" s="48" t="s">
        <v>1239</v>
      </c>
      <c r="F1350" s="48">
        <v>1017163</v>
      </c>
      <c r="G1350" s="48" t="s">
        <v>9</v>
      </c>
      <c r="H1350" s="48"/>
      <c r="I1350" s="49" t="s">
        <v>21</v>
      </c>
    </row>
    <row r="1351" spans="1:9" hidden="1" x14ac:dyDescent="0.25">
      <c r="A1351" s="93">
        <v>280</v>
      </c>
      <c r="B1351" s="100">
        <v>1347</v>
      </c>
      <c r="C1351" s="90">
        <v>44772</v>
      </c>
      <c r="D1351" s="48">
        <v>281</v>
      </c>
      <c r="E1351" s="48" t="s">
        <v>1241</v>
      </c>
      <c r="F1351" s="48">
        <v>1448599</v>
      </c>
      <c r="G1351" s="48" t="s">
        <v>9</v>
      </c>
      <c r="H1351" s="48"/>
      <c r="I1351" s="49" t="s">
        <v>1242</v>
      </c>
    </row>
    <row r="1352" spans="1:9" hidden="1" x14ac:dyDescent="0.25">
      <c r="A1352" s="93">
        <v>281</v>
      </c>
      <c r="B1352" s="100">
        <v>1348</v>
      </c>
      <c r="C1352" s="90">
        <v>44772</v>
      </c>
      <c r="D1352" s="48">
        <v>280</v>
      </c>
      <c r="E1352" s="48" t="s">
        <v>1241</v>
      </c>
      <c r="F1352" s="48">
        <v>1448599</v>
      </c>
      <c r="G1352" s="48" t="s">
        <v>9</v>
      </c>
      <c r="H1352" s="48"/>
      <c r="I1352" s="49" t="s">
        <v>1242</v>
      </c>
    </row>
    <row r="1353" spans="1:9" hidden="1" x14ac:dyDescent="0.25">
      <c r="A1353" s="93">
        <v>282</v>
      </c>
      <c r="B1353" s="100">
        <v>1349</v>
      </c>
      <c r="C1353" s="90">
        <v>44772</v>
      </c>
      <c r="D1353" s="48">
        <v>867</v>
      </c>
      <c r="E1353" s="48" t="s">
        <v>1128</v>
      </c>
      <c r="F1353" s="48">
        <v>933898.3</v>
      </c>
      <c r="G1353" s="48" t="s">
        <v>9</v>
      </c>
      <c r="H1353" s="48"/>
      <c r="I1353" s="49" t="s">
        <v>15</v>
      </c>
    </row>
    <row r="1354" spans="1:9" hidden="1" x14ac:dyDescent="0.25">
      <c r="A1354" s="93">
        <v>283</v>
      </c>
      <c r="B1354" s="100">
        <v>1350</v>
      </c>
      <c r="C1354" s="90">
        <v>44773</v>
      </c>
      <c r="D1354" s="48">
        <v>179</v>
      </c>
      <c r="E1354" s="48" t="s">
        <v>1241</v>
      </c>
      <c r="F1354" s="48">
        <v>4322034</v>
      </c>
      <c r="G1354" s="48" t="s">
        <v>9</v>
      </c>
      <c r="H1354" s="48"/>
      <c r="I1354" s="49" t="s">
        <v>1242</v>
      </c>
    </row>
    <row r="1355" spans="1:9" hidden="1" x14ac:dyDescent="0.25">
      <c r="A1355" s="93">
        <v>284</v>
      </c>
      <c r="B1355" s="100">
        <v>1351</v>
      </c>
      <c r="C1355" s="90">
        <v>44791</v>
      </c>
      <c r="D1355" s="48" t="s">
        <v>1243</v>
      </c>
      <c r="E1355" s="48" t="s">
        <v>1244</v>
      </c>
      <c r="F1355" s="48">
        <v>12255.02</v>
      </c>
      <c r="G1355" s="48" t="s">
        <v>9</v>
      </c>
      <c r="H1355" s="48"/>
      <c r="I1355" s="49" t="s">
        <v>21</v>
      </c>
    </row>
    <row r="1356" spans="1:9" hidden="1" x14ac:dyDescent="0.25">
      <c r="A1356" s="93">
        <v>285</v>
      </c>
      <c r="B1356" s="100">
        <v>1352</v>
      </c>
      <c r="C1356" s="90">
        <v>44791</v>
      </c>
      <c r="D1356" s="48" t="s">
        <v>1245</v>
      </c>
      <c r="E1356" s="48" t="s">
        <v>1186</v>
      </c>
      <c r="F1356" s="48">
        <v>103097.62</v>
      </c>
      <c r="G1356" s="48" t="s">
        <v>9</v>
      </c>
      <c r="H1356" s="48"/>
      <c r="I1356" s="49" t="s">
        <v>15</v>
      </c>
    </row>
    <row r="1357" spans="1:9" hidden="1" x14ac:dyDescent="0.25">
      <c r="A1357" s="93">
        <v>286</v>
      </c>
      <c r="B1357" s="100">
        <v>1353</v>
      </c>
      <c r="C1357" s="90">
        <v>44791</v>
      </c>
      <c r="D1357" s="48" t="s">
        <v>1246</v>
      </c>
      <c r="E1357" s="48" t="s">
        <v>1186</v>
      </c>
      <c r="F1357" s="48">
        <v>2076.2800000000002</v>
      </c>
      <c r="G1357" s="48" t="s">
        <v>9</v>
      </c>
      <c r="H1357" s="48"/>
      <c r="I1357" s="49" t="s">
        <v>15</v>
      </c>
    </row>
    <row r="1358" spans="1:9" hidden="1" x14ac:dyDescent="0.25">
      <c r="A1358" s="93">
        <v>287</v>
      </c>
      <c r="B1358" s="100">
        <v>1354</v>
      </c>
      <c r="C1358" s="90">
        <v>44795</v>
      </c>
      <c r="D1358" s="48" t="s">
        <v>1247</v>
      </c>
      <c r="E1358" s="48" t="s">
        <v>1186</v>
      </c>
      <c r="F1358" s="48">
        <v>99618.62</v>
      </c>
      <c r="G1358" s="48" t="s">
        <v>9</v>
      </c>
      <c r="H1358" s="48"/>
      <c r="I1358" s="49" t="s">
        <v>15</v>
      </c>
    </row>
    <row r="1359" spans="1:9" hidden="1" x14ac:dyDescent="0.25">
      <c r="A1359" s="93">
        <v>288</v>
      </c>
      <c r="B1359" s="100">
        <v>1355</v>
      </c>
      <c r="C1359" s="90">
        <v>44804</v>
      </c>
      <c r="D1359" s="48" t="s">
        <v>1248</v>
      </c>
      <c r="E1359" s="48" t="s">
        <v>1186</v>
      </c>
      <c r="F1359" s="48">
        <v>104916.9</v>
      </c>
      <c r="G1359" s="48" t="s">
        <v>9</v>
      </c>
      <c r="H1359" s="48"/>
      <c r="I1359" s="49" t="s">
        <v>15</v>
      </c>
    </row>
    <row r="1360" spans="1:9" hidden="1" x14ac:dyDescent="0.25">
      <c r="A1360" s="93">
        <v>289</v>
      </c>
      <c r="B1360" s="100">
        <v>1356</v>
      </c>
      <c r="C1360" s="90">
        <v>44804</v>
      </c>
      <c r="D1360" s="48" t="s">
        <v>1249</v>
      </c>
      <c r="E1360" s="48" t="s">
        <v>1186</v>
      </c>
      <c r="F1360" s="48">
        <v>325881.36</v>
      </c>
      <c r="G1360" s="48" t="s">
        <v>9</v>
      </c>
      <c r="H1360" s="48"/>
      <c r="I1360" s="49" t="s">
        <v>15</v>
      </c>
    </row>
    <row r="1361" spans="1:9" hidden="1" x14ac:dyDescent="0.25">
      <c r="A1361" s="93">
        <v>290</v>
      </c>
      <c r="B1361" s="100">
        <v>1357</v>
      </c>
      <c r="C1361" s="90">
        <v>44808</v>
      </c>
      <c r="D1361" s="48" t="s">
        <v>1250</v>
      </c>
      <c r="E1361" s="48" t="s">
        <v>1186</v>
      </c>
      <c r="F1361" s="48">
        <v>225466.66</v>
      </c>
      <c r="G1361" s="48" t="s">
        <v>9</v>
      </c>
      <c r="H1361" s="48"/>
      <c r="I1361" s="49" t="s">
        <v>15</v>
      </c>
    </row>
    <row r="1362" spans="1:9" hidden="1" x14ac:dyDescent="0.25">
      <c r="A1362" s="93">
        <v>291</v>
      </c>
      <c r="B1362" s="100">
        <v>1358</v>
      </c>
      <c r="C1362" s="90">
        <v>44820</v>
      </c>
      <c r="D1362" s="48" t="s">
        <v>1251</v>
      </c>
      <c r="E1362" s="48" t="s">
        <v>1137</v>
      </c>
      <c r="F1362" s="48">
        <v>2385732.2999999998</v>
      </c>
      <c r="G1362" s="48" t="s">
        <v>9</v>
      </c>
      <c r="H1362" s="48"/>
      <c r="I1362" s="49" t="s">
        <v>173</v>
      </c>
    </row>
    <row r="1363" spans="1:9" hidden="1" x14ac:dyDescent="0.25">
      <c r="A1363" s="93">
        <v>292</v>
      </c>
      <c r="B1363" s="100">
        <v>1359</v>
      </c>
      <c r="C1363" s="90">
        <v>44820</v>
      </c>
      <c r="D1363" s="48" t="s">
        <v>1252</v>
      </c>
      <c r="E1363" s="48" t="s">
        <v>1137</v>
      </c>
      <c r="F1363" s="48">
        <v>2337868.1</v>
      </c>
      <c r="G1363" s="48" t="s">
        <v>9</v>
      </c>
      <c r="H1363" s="48"/>
      <c r="I1363" s="49" t="s">
        <v>173</v>
      </c>
    </row>
    <row r="1364" spans="1:9" hidden="1" x14ac:dyDescent="0.25">
      <c r="A1364" s="93">
        <v>293</v>
      </c>
      <c r="B1364" s="100">
        <v>1360</v>
      </c>
      <c r="C1364" s="90">
        <v>44840</v>
      </c>
      <c r="D1364" s="48" t="s">
        <v>1253</v>
      </c>
      <c r="E1364" s="48" t="s">
        <v>1186</v>
      </c>
      <c r="F1364" s="48">
        <v>93452.96</v>
      </c>
      <c r="G1364" s="48" t="s">
        <v>9</v>
      </c>
      <c r="H1364" s="48"/>
      <c r="I1364" s="49" t="s">
        <v>15</v>
      </c>
    </row>
    <row r="1365" spans="1:9" hidden="1" x14ac:dyDescent="0.25">
      <c r="A1365" s="93">
        <v>294</v>
      </c>
      <c r="B1365" s="100">
        <v>1361</v>
      </c>
      <c r="C1365" s="90">
        <v>44840</v>
      </c>
      <c r="D1365" s="48" t="s">
        <v>1254</v>
      </c>
      <c r="E1365" s="48" t="s">
        <v>1186</v>
      </c>
      <c r="F1365" s="48">
        <v>6161.7</v>
      </c>
      <c r="G1365" s="48" t="s">
        <v>9</v>
      </c>
      <c r="H1365" s="48"/>
      <c r="I1365" s="49" t="s">
        <v>15</v>
      </c>
    </row>
    <row r="1366" spans="1:9" hidden="1" x14ac:dyDescent="0.25">
      <c r="A1366" s="93">
        <v>295</v>
      </c>
      <c r="B1366" s="100">
        <v>1362</v>
      </c>
      <c r="C1366" s="90">
        <v>44845</v>
      </c>
      <c r="D1366" s="48" t="s">
        <v>1255</v>
      </c>
      <c r="E1366" s="48" t="s">
        <v>1256</v>
      </c>
      <c r="F1366" s="48">
        <v>2296213</v>
      </c>
      <c r="G1366" s="48" t="s">
        <v>9</v>
      </c>
      <c r="H1366" s="48"/>
      <c r="I1366" s="49" t="s">
        <v>21</v>
      </c>
    </row>
    <row r="1367" spans="1:9" hidden="1" x14ac:dyDescent="0.25">
      <c r="A1367" s="93">
        <v>296</v>
      </c>
      <c r="B1367" s="100">
        <v>1363</v>
      </c>
      <c r="C1367" s="90">
        <v>44845</v>
      </c>
      <c r="D1367" s="48" t="s">
        <v>1257</v>
      </c>
      <c r="E1367" s="48" t="s">
        <v>1256</v>
      </c>
      <c r="F1367" s="48">
        <v>1700879</v>
      </c>
      <c r="G1367" s="48" t="s">
        <v>9</v>
      </c>
      <c r="H1367" s="48"/>
      <c r="I1367" s="49" t="s">
        <v>21</v>
      </c>
    </row>
    <row r="1368" spans="1:9" hidden="1" x14ac:dyDescent="0.25">
      <c r="A1368" s="93">
        <v>297</v>
      </c>
      <c r="B1368" s="100">
        <v>1364</v>
      </c>
      <c r="C1368" s="90">
        <v>44845</v>
      </c>
      <c r="D1368" s="48" t="s">
        <v>1258</v>
      </c>
      <c r="E1368" s="48" t="s">
        <v>1186</v>
      </c>
      <c r="F1368" s="48">
        <v>98951.76</v>
      </c>
      <c r="G1368" s="48" t="s">
        <v>9</v>
      </c>
      <c r="H1368" s="48"/>
      <c r="I1368" s="49" t="s">
        <v>15</v>
      </c>
    </row>
    <row r="1369" spans="1:9" hidden="1" x14ac:dyDescent="0.25">
      <c r="A1369" s="93">
        <v>298</v>
      </c>
      <c r="B1369" s="100">
        <v>1365</v>
      </c>
      <c r="C1369" s="90">
        <v>44845</v>
      </c>
      <c r="D1369" s="48" t="s">
        <v>1259</v>
      </c>
      <c r="E1369" s="48" t="s">
        <v>1186</v>
      </c>
      <c r="F1369" s="48">
        <v>526493.56000000006</v>
      </c>
      <c r="G1369" s="48" t="s">
        <v>9</v>
      </c>
      <c r="H1369" s="48"/>
      <c r="I1369" s="49" t="s">
        <v>15</v>
      </c>
    </row>
    <row r="1370" spans="1:9" hidden="1" x14ac:dyDescent="0.25">
      <c r="A1370" s="93">
        <v>299</v>
      </c>
      <c r="B1370" s="100">
        <v>1366</v>
      </c>
      <c r="C1370" s="90">
        <v>44845</v>
      </c>
      <c r="D1370" s="48" t="s">
        <v>1260</v>
      </c>
      <c r="E1370" s="48" t="s">
        <v>1186</v>
      </c>
      <c r="F1370" s="48">
        <v>512134.95</v>
      </c>
      <c r="G1370" s="48" t="s">
        <v>9</v>
      </c>
      <c r="H1370" s="48"/>
      <c r="I1370" s="49" t="s">
        <v>15</v>
      </c>
    </row>
    <row r="1371" spans="1:9" hidden="1" x14ac:dyDescent="0.25">
      <c r="A1371" s="93">
        <v>300</v>
      </c>
      <c r="B1371" s="100">
        <v>1367</v>
      </c>
      <c r="C1371" s="90">
        <v>44845</v>
      </c>
      <c r="D1371" s="48">
        <v>4418</v>
      </c>
      <c r="E1371" s="48" t="s">
        <v>514</v>
      </c>
      <c r="F1371" s="48">
        <v>8093.03</v>
      </c>
      <c r="G1371" s="48" t="s">
        <v>9</v>
      </c>
      <c r="H1371" s="48"/>
      <c r="I1371" s="49" t="s">
        <v>64</v>
      </c>
    </row>
    <row r="1372" spans="1:9" hidden="1" x14ac:dyDescent="0.25">
      <c r="A1372" s="93">
        <v>301</v>
      </c>
      <c r="B1372" s="100">
        <v>1368</v>
      </c>
      <c r="C1372" s="90">
        <v>44845</v>
      </c>
      <c r="D1372" s="48">
        <v>4523</v>
      </c>
      <c r="E1372" s="48" t="s">
        <v>514</v>
      </c>
      <c r="F1372" s="48">
        <v>4474.5600000000004</v>
      </c>
      <c r="G1372" s="48" t="s">
        <v>9</v>
      </c>
      <c r="H1372" s="48"/>
      <c r="I1372" s="49" t="s">
        <v>64</v>
      </c>
    </row>
    <row r="1373" spans="1:9" hidden="1" x14ac:dyDescent="0.25">
      <c r="A1373" s="93">
        <v>302</v>
      </c>
      <c r="B1373" s="100">
        <v>1369</v>
      </c>
      <c r="C1373" s="90">
        <v>44845</v>
      </c>
      <c r="D1373" s="48" t="s">
        <v>1261</v>
      </c>
      <c r="E1373" s="48" t="s">
        <v>514</v>
      </c>
      <c r="F1373" s="48">
        <v>13983.1</v>
      </c>
      <c r="G1373" s="48" t="s">
        <v>9</v>
      </c>
      <c r="H1373" s="48"/>
      <c r="I1373" s="49" t="s">
        <v>64</v>
      </c>
    </row>
    <row r="1374" spans="1:9" hidden="1" x14ac:dyDescent="0.25">
      <c r="A1374" s="93">
        <v>303</v>
      </c>
      <c r="B1374" s="100">
        <v>1370</v>
      </c>
      <c r="C1374" s="90">
        <v>44845</v>
      </c>
      <c r="D1374" s="48">
        <v>4685</v>
      </c>
      <c r="E1374" s="48" t="s">
        <v>514</v>
      </c>
      <c r="F1374" s="48">
        <v>2033.88</v>
      </c>
      <c r="G1374" s="48" t="s">
        <v>9</v>
      </c>
      <c r="H1374" s="48"/>
      <c r="I1374" s="49" t="s">
        <v>64</v>
      </c>
    </row>
    <row r="1375" spans="1:9" hidden="1" x14ac:dyDescent="0.25">
      <c r="A1375" s="93">
        <v>304</v>
      </c>
      <c r="B1375" s="100">
        <v>1371</v>
      </c>
      <c r="C1375" s="90">
        <v>44845</v>
      </c>
      <c r="D1375" s="48">
        <v>4889</v>
      </c>
      <c r="E1375" s="48" t="s">
        <v>514</v>
      </c>
      <c r="F1375" s="48">
        <v>7041.69</v>
      </c>
      <c r="G1375" s="48" t="s">
        <v>9</v>
      </c>
      <c r="H1375" s="48"/>
      <c r="I1375" s="49" t="s">
        <v>64</v>
      </c>
    </row>
    <row r="1376" spans="1:9" hidden="1" x14ac:dyDescent="0.25">
      <c r="A1376" s="93">
        <v>305</v>
      </c>
      <c r="B1376" s="100">
        <v>1372</v>
      </c>
      <c r="C1376" s="90">
        <v>44847</v>
      </c>
      <c r="D1376" s="48" t="s">
        <v>1262</v>
      </c>
      <c r="E1376" s="48" t="s">
        <v>377</v>
      </c>
      <c r="F1376" s="48">
        <v>5254.24</v>
      </c>
      <c r="G1376" s="48" t="s">
        <v>9</v>
      </c>
      <c r="H1376" s="48"/>
      <c r="I1376" s="49" t="s">
        <v>64</v>
      </c>
    </row>
    <row r="1377" spans="1:9" hidden="1" x14ac:dyDescent="0.25">
      <c r="A1377" s="93">
        <v>306</v>
      </c>
      <c r="B1377" s="100">
        <v>1373</v>
      </c>
      <c r="C1377" s="90">
        <v>44847</v>
      </c>
      <c r="D1377" s="48" t="s">
        <v>1263</v>
      </c>
      <c r="E1377" s="48" t="s">
        <v>377</v>
      </c>
      <c r="F1377" s="48">
        <v>30255.919999999998</v>
      </c>
      <c r="G1377" s="48" t="s">
        <v>9</v>
      </c>
      <c r="H1377" s="48"/>
      <c r="I1377" s="49" t="s">
        <v>64</v>
      </c>
    </row>
    <row r="1378" spans="1:9" hidden="1" x14ac:dyDescent="0.25">
      <c r="A1378" s="93">
        <v>307</v>
      </c>
      <c r="B1378" s="100">
        <v>1374</v>
      </c>
      <c r="C1378" s="90">
        <v>44847</v>
      </c>
      <c r="D1378" s="48">
        <v>243</v>
      </c>
      <c r="E1378" s="48" t="s">
        <v>774</v>
      </c>
      <c r="F1378" s="48">
        <v>39907.35</v>
      </c>
      <c r="G1378" s="48" t="s">
        <v>9</v>
      </c>
      <c r="H1378" s="48"/>
      <c r="I1378" s="49" t="s">
        <v>15</v>
      </c>
    </row>
    <row r="1379" spans="1:9" hidden="1" x14ac:dyDescent="0.25">
      <c r="A1379" s="93">
        <v>308</v>
      </c>
      <c r="B1379" s="100">
        <v>1375</v>
      </c>
      <c r="C1379" s="90">
        <v>44861</v>
      </c>
      <c r="D1379" s="48">
        <v>2</v>
      </c>
      <c r="E1379" s="48" t="s">
        <v>1264</v>
      </c>
      <c r="F1379" s="48">
        <v>340169</v>
      </c>
      <c r="G1379" s="48" t="s">
        <v>9</v>
      </c>
      <c r="H1379" s="48"/>
      <c r="I1379" s="49" t="s">
        <v>1265</v>
      </c>
    </row>
    <row r="1380" spans="1:9" hidden="1" x14ac:dyDescent="0.25">
      <c r="A1380" s="93">
        <v>309</v>
      </c>
      <c r="B1380" s="100">
        <v>1376</v>
      </c>
      <c r="C1380" s="90">
        <v>44861</v>
      </c>
      <c r="D1380" s="48">
        <v>138</v>
      </c>
      <c r="E1380" s="48" t="s">
        <v>1266</v>
      </c>
      <c r="F1380" s="48">
        <v>83118</v>
      </c>
      <c r="G1380" s="48" t="s">
        <v>9</v>
      </c>
      <c r="H1380" s="48"/>
      <c r="I1380" s="49" t="s">
        <v>507</v>
      </c>
    </row>
    <row r="1381" spans="1:9" hidden="1" x14ac:dyDescent="0.25">
      <c r="A1381" s="93">
        <v>310</v>
      </c>
      <c r="B1381" s="100">
        <v>1377</v>
      </c>
      <c r="C1381" s="90">
        <v>44875</v>
      </c>
      <c r="D1381" s="48">
        <v>511</v>
      </c>
      <c r="E1381" s="48" t="s">
        <v>1241</v>
      </c>
      <c r="F1381" s="48">
        <v>611226</v>
      </c>
      <c r="G1381" s="48" t="s">
        <v>9</v>
      </c>
      <c r="H1381" s="48"/>
      <c r="I1381" s="49" t="s">
        <v>1242</v>
      </c>
    </row>
    <row r="1382" spans="1:9" hidden="1" x14ac:dyDescent="0.25">
      <c r="A1382" s="93">
        <v>311</v>
      </c>
      <c r="B1382" s="100">
        <v>1378</v>
      </c>
      <c r="C1382" s="90">
        <v>44890</v>
      </c>
      <c r="D1382" s="48" t="s">
        <v>1267</v>
      </c>
      <c r="E1382" s="48" t="s">
        <v>1137</v>
      </c>
      <c r="F1382" s="48">
        <v>215906.6</v>
      </c>
      <c r="G1382" s="48" t="s">
        <v>9</v>
      </c>
      <c r="H1382" s="48"/>
      <c r="I1382" s="49" t="s">
        <v>173</v>
      </c>
    </row>
    <row r="1383" spans="1:9" hidden="1" x14ac:dyDescent="0.25">
      <c r="A1383" s="93">
        <v>312</v>
      </c>
      <c r="B1383" s="100">
        <v>1379</v>
      </c>
      <c r="C1383" s="90">
        <v>44891</v>
      </c>
      <c r="D1383" s="48" t="s">
        <v>1268</v>
      </c>
      <c r="E1383" s="48" t="s">
        <v>1186</v>
      </c>
      <c r="F1383" s="48">
        <v>5296.6</v>
      </c>
      <c r="G1383" s="48" t="s">
        <v>9</v>
      </c>
      <c r="H1383" s="48"/>
      <c r="I1383" s="49" t="s">
        <v>15</v>
      </c>
    </row>
    <row r="1384" spans="1:9" hidden="1" x14ac:dyDescent="0.25">
      <c r="A1384" s="93">
        <v>313</v>
      </c>
      <c r="B1384" s="100">
        <v>1380</v>
      </c>
      <c r="C1384" s="90">
        <v>44891</v>
      </c>
      <c r="D1384" s="48" t="s">
        <v>854</v>
      </c>
      <c r="E1384" s="48" t="s">
        <v>1186</v>
      </c>
      <c r="F1384" s="48">
        <v>46610.16</v>
      </c>
      <c r="G1384" s="48" t="s">
        <v>9</v>
      </c>
      <c r="H1384" s="48"/>
      <c r="I1384" s="49" t="s">
        <v>15</v>
      </c>
    </row>
    <row r="1385" spans="1:9" hidden="1" x14ac:dyDescent="0.25">
      <c r="A1385" s="93">
        <v>314</v>
      </c>
      <c r="B1385" s="100">
        <v>1381</v>
      </c>
      <c r="C1385" s="90">
        <v>44891</v>
      </c>
      <c r="D1385" s="48">
        <v>999</v>
      </c>
      <c r="E1385" s="48" t="s">
        <v>1186</v>
      </c>
      <c r="F1385" s="48">
        <v>46610.16</v>
      </c>
      <c r="G1385" s="48" t="s">
        <v>9</v>
      </c>
      <c r="H1385" s="48"/>
      <c r="I1385" s="49" t="s">
        <v>15</v>
      </c>
    </row>
    <row r="1386" spans="1:9" hidden="1" x14ac:dyDescent="0.25">
      <c r="A1386" s="93">
        <v>315</v>
      </c>
      <c r="B1386" s="100">
        <v>1382</v>
      </c>
      <c r="C1386" s="90">
        <v>44891</v>
      </c>
      <c r="D1386" s="48">
        <v>5083</v>
      </c>
      <c r="E1386" s="48" t="s">
        <v>514</v>
      </c>
      <c r="F1386" s="48">
        <v>9150.82</v>
      </c>
      <c r="G1386" s="48" t="s">
        <v>9</v>
      </c>
      <c r="H1386" s="48"/>
      <c r="I1386" s="49" t="s">
        <v>64</v>
      </c>
    </row>
    <row r="1387" spans="1:9" hidden="1" x14ac:dyDescent="0.25">
      <c r="A1387" s="93">
        <v>316</v>
      </c>
      <c r="B1387" s="100">
        <v>1383</v>
      </c>
      <c r="C1387" s="90">
        <v>44891</v>
      </c>
      <c r="D1387" s="48" t="s">
        <v>1269</v>
      </c>
      <c r="E1387" s="48" t="s">
        <v>377</v>
      </c>
      <c r="F1387" s="48">
        <v>79451.7</v>
      </c>
      <c r="G1387" s="48" t="s">
        <v>9</v>
      </c>
      <c r="H1387" s="48"/>
      <c r="I1387" s="49" t="s">
        <v>64</v>
      </c>
    </row>
    <row r="1388" spans="1:9" hidden="1" x14ac:dyDescent="0.25">
      <c r="A1388" s="93">
        <v>317</v>
      </c>
      <c r="B1388" s="100">
        <v>1384</v>
      </c>
      <c r="C1388" s="90">
        <v>44895</v>
      </c>
      <c r="D1388" s="48">
        <v>4551</v>
      </c>
      <c r="E1388" s="48" t="s">
        <v>50</v>
      </c>
      <c r="F1388" s="48">
        <v>19045</v>
      </c>
      <c r="G1388" s="48" t="s">
        <v>9</v>
      </c>
      <c r="H1388" s="48"/>
      <c r="I1388" s="49" t="s">
        <v>21</v>
      </c>
    </row>
    <row r="1389" spans="1:9" hidden="1" x14ac:dyDescent="0.25">
      <c r="A1389" s="93">
        <v>318</v>
      </c>
      <c r="B1389" s="100">
        <v>1385</v>
      </c>
      <c r="C1389" s="90">
        <v>44895</v>
      </c>
      <c r="D1389" s="48" t="s">
        <v>1270</v>
      </c>
      <c r="E1389" s="48" t="s">
        <v>377</v>
      </c>
      <c r="F1389" s="48">
        <v>42330.5</v>
      </c>
      <c r="G1389" s="48" t="s">
        <v>9</v>
      </c>
      <c r="H1389" s="48"/>
      <c r="I1389" s="49" t="s">
        <v>64</v>
      </c>
    </row>
    <row r="1390" spans="1:9" hidden="1" x14ac:dyDescent="0.25">
      <c r="A1390" s="93">
        <v>319</v>
      </c>
      <c r="B1390" s="100">
        <v>1386</v>
      </c>
      <c r="C1390" s="90">
        <v>44895</v>
      </c>
      <c r="D1390" s="48" t="s">
        <v>1271</v>
      </c>
      <c r="E1390" s="48" t="s">
        <v>1186</v>
      </c>
      <c r="F1390" s="48">
        <v>60127.14</v>
      </c>
      <c r="G1390" s="48" t="s">
        <v>9</v>
      </c>
      <c r="H1390" s="48"/>
      <c r="I1390" s="49" t="s">
        <v>15</v>
      </c>
    </row>
    <row r="1391" spans="1:9" hidden="1" x14ac:dyDescent="0.25">
      <c r="A1391" s="93">
        <v>320</v>
      </c>
      <c r="B1391" s="100">
        <v>1387</v>
      </c>
      <c r="C1391" s="90">
        <v>44895</v>
      </c>
      <c r="D1391" s="48" t="s">
        <v>1272</v>
      </c>
      <c r="E1391" s="48" t="s">
        <v>1186</v>
      </c>
      <c r="F1391" s="48">
        <v>60127.14</v>
      </c>
      <c r="G1391" s="48" t="s">
        <v>9</v>
      </c>
      <c r="H1391" s="48"/>
      <c r="I1391" s="49" t="s">
        <v>15</v>
      </c>
    </row>
    <row r="1392" spans="1:9" hidden="1" x14ac:dyDescent="0.25">
      <c r="A1392" s="93">
        <v>321</v>
      </c>
      <c r="B1392" s="100">
        <v>1388</v>
      </c>
      <c r="C1392" s="90">
        <v>44895</v>
      </c>
      <c r="D1392" s="48" t="s">
        <v>1273</v>
      </c>
      <c r="E1392" s="48" t="s">
        <v>1186</v>
      </c>
      <c r="F1392" s="48">
        <v>7603.74</v>
      </c>
      <c r="G1392" s="48" t="s">
        <v>9</v>
      </c>
      <c r="H1392" s="48"/>
      <c r="I1392" s="49" t="s">
        <v>15</v>
      </c>
    </row>
    <row r="1393" spans="1:9" hidden="1" x14ac:dyDescent="0.25">
      <c r="A1393" s="93">
        <v>322</v>
      </c>
      <c r="B1393" s="100">
        <v>1389</v>
      </c>
      <c r="C1393" s="90">
        <v>44895</v>
      </c>
      <c r="D1393" s="48" t="s">
        <v>1274</v>
      </c>
      <c r="E1393" s="48" t="s">
        <v>1186</v>
      </c>
      <c r="F1393" s="48">
        <v>49788.14</v>
      </c>
      <c r="G1393" s="48" t="s">
        <v>9</v>
      </c>
      <c r="H1393" s="48"/>
      <c r="I1393" s="49" t="s">
        <v>15</v>
      </c>
    </row>
    <row r="1394" spans="1:9" hidden="1" x14ac:dyDescent="0.25">
      <c r="A1394" s="93">
        <v>323</v>
      </c>
      <c r="B1394" s="100">
        <v>1390</v>
      </c>
      <c r="C1394" s="90">
        <v>44895</v>
      </c>
      <c r="D1394" s="48" t="s">
        <v>1275</v>
      </c>
      <c r="E1394" s="48" t="s">
        <v>1186</v>
      </c>
      <c r="F1394" s="48">
        <v>49788.14</v>
      </c>
      <c r="G1394" s="48" t="s">
        <v>9</v>
      </c>
      <c r="H1394" s="48"/>
      <c r="I1394" s="49" t="s">
        <v>15</v>
      </c>
    </row>
    <row r="1395" spans="1:9" hidden="1" x14ac:dyDescent="0.25">
      <c r="A1395" s="93">
        <v>324</v>
      </c>
      <c r="B1395" s="100">
        <v>1391</v>
      </c>
      <c r="C1395" s="90">
        <v>44895</v>
      </c>
      <c r="D1395" s="48">
        <v>300</v>
      </c>
      <c r="E1395" s="48" t="s">
        <v>774</v>
      </c>
      <c r="F1395" s="48">
        <v>6570.11</v>
      </c>
      <c r="G1395" s="48" t="s">
        <v>9</v>
      </c>
      <c r="H1395" s="48"/>
      <c r="I1395" s="49" t="s">
        <v>15</v>
      </c>
    </row>
    <row r="1396" spans="1:9" hidden="1" x14ac:dyDescent="0.25">
      <c r="A1396" s="93">
        <v>325</v>
      </c>
      <c r="B1396" s="100">
        <v>1392</v>
      </c>
      <c r="C1396" s="90">
        <v>44895</v>
      </c>
      <c r="D1396" s="48">
        <v>5504</v>
      </c>
      <c r="E1396" s="48" t="s">
        <v>514</v>
      </c>
      <c r="F1396" s="48">
        <v>6271.18</v>
      </c>
      <c r="G1396" s="48" t="s">
        <v>9</v>
      </c>
      <c r="H1396" s="48"/>
      <c r="I1396" s="49" t="s">
        <v>64</v>
      </c>
    </row>
    <row r="1397" spans="1:9" hidden="1" x14ac:dyDescent="0.25">
      <c r="A1397" s="93">
        <v>326</v>
      </c>
      <c r="B1397" s="100">
        <v>1393</v>
      </c>
      <c r="C1397" s="90">
        <v>44895</v>
      </c>
      <c r="D1397" s="48">
        <v>5497</v>
      </c>
      <c r="E1397" s="48" t="s">
        <v>514</v>
      </c>
      <c r="F1397" s="48">
        <v>10635.56</v>
      </c>
      <c r="G1397" s="48" t="s">
        <v>9</v>
      </c>
      <c r="H1397" s="48"/>
      <c r="I1397" s="49" t="s">
        <v>64</v>
      </c>
    </row>
    <row r="1398" spans="1:9" hidden="1" x14ac:dyDescent="0.25">
      <c r="A1398" s="93">
        <v>327</v>
      </c>
      <c r="B1398" s="100">
        <v>1394</v>
      </c>
      <c r="C1398" s="90">
        <v>44895</v>
      </c>
      <c r="D1398" s="48" t="s">
        <v>1276</v>
      </c>
      <c r="E1398" s="48" t="s">
        <v>1166</v>
      </c>
      <c r="F1398" s="48">
        <v>3467</v>
      </c>
      <c r="G1398" s="48" t="s">
        <v>9</v>
      </c>
      <c r="H1398" s="48"/>
      <c r="I1398" s="49" t="s">
        <v>15</v>
      </c>
    </row>
    <row r="1399" spans="1:9" hidden="1" x14ac:dyDescent="0.25">
      <c r="A1399" s="93">
        <v>328</v>
      </c>
      <c r="B1399" s="100">
        <v>1395</v>
      </c>
      <c r="C1399" s="90">
        <v>44895</v>
      </c>
      <c r="D1399" s="48">
        <v>3469</v>
      </c>
      <c r="E1399" s="48" t="s">
        <v>1277</v>
      </c>
      <c r="F1399" s="48">
        <v>15837.26</v>
      </c>
      <c r="G1399" s="48" t="s">
        <v>9</v>
      </c>
      <c r="H1399" s="48"/>
      <c r="I1399" s="107" t="s">
        <v>128</v>
      </c>
    </row>
    <row r="1400" spans="1:9" hidden="1" x14ac:dyDescent="0.25">
      <c r="A1400" s="93">
        <v>329</v>
      </c>
      <c r="B1400" s="100">
        <v>1396</v>
      </c>
      <c r="C1400" s="90">
        <v>44895</v>
      </c>
      <c r="D1400" s="48">
        <v>12</v>
      </c>
      <c r="E1400" s="48" t="s">
        <v>1279</v>
      </c>
      <c r="F1400" s="48">
        <v>340900</v>
      </c>
      <c r="G1400" s="48" t="s">
        <v>9</v>
      </c>
      <c r="H1400" s="48"/>
      <c r="I1400" s="49" t="s">
        <v>64</v>
      </c>
    </row>
    <row r="1401" spans="1:9" hidden="1" x14ac:dyDescent="0.25">
      <c r="A1401" s="93">
        <v>330</v>
      </c>
      <c r="B1401" s="100">
        <v>1397</v>
      </c>
      <c r="C1401" s="90">
        <v>44895</v>
      </c>
      <c r="D1401" s="48" t="s">
        <v>1280</v>
      </c>
      <c r="E1401" s="48" t="s">
        <v>1232</v>
      </c>
      <c r="F1401" s="48">
        <v>52200</v>
      </c>
      <c r="G1401" s="48" t="s">
        <v>9</v>
      </c>
      <c r="H1401" s="48"/>
      <c r="I1401" s="49" t="s">
        <v>218</v>
      </c>
    </row>
    <row r="1402" spans="1:9" hidden="1" x14ac:dyDescent="0.25">
      <c r="A1402" s="93">
        <v>331</v>
      </c>
      <c r="B1402" s="100">
        <v>1398</v>
      </c>
      <c r="C1402" s="90">
        <v>44895</v>
      </c>
      <c r="D1402" s="48" t="s">
        <v>1281</v>
      </c>
      <c r="E1402" s="48" t="s">
        <v>1219</v>
      </c>
      <c r="F1402" s="48">
        <v>1271186.44</v>
      </c>
      <c r="G1402" s="48" t="s">
        <v>9</v>
      </c>
      <c r="H1402" s="48"/>
      <c r="I1402" s="49" t="s">
        <v>64</v>
      </c>
    </row>
    <row r="1403" spans="1:9" hidden="1" x14ac:dyDescent="0.25">
      <c r="A1403" s="93">
        <v>332</v>
      </c>
      <c r="B1403" s="100">
        <v>1399</v>
      </c>
      <c r="C1403" s="90">
        <v>44895</v>
      </c>
      <c r="D1403" s="48" t="s">
        <v>1282</v>
      </c>
      <c r="E1403" s="48" t="s">
        <v>1219</v>
      </c>
      <c r="F1403" s="48">
        <v>2841823</v>
      </c>
      <c r="G1403" s="48" t="s">
        <v>9</v>
      </c>
      <c r="H1403" s="48"/>
      <c r="I1403" s="49" t="s">
        <v>64</v>
      </c>
    </row>
    <row r="1404" spans="1:9" hidden="1" x14ac:dyDescent="0.25">
      <c r="A1404" s="93">
        <v>333</v>
      </c>
      <c r="B1404" s="100">
        <v>1400</v>
      </c>
      <c r="C1404" s="90">
        <v>44895</v>
      </c>
      <c r="D1404" s="48" t="s">
        <v>1283</v>
      </c>
      <c r="E1404" s="48" t="s">
        <v>1219</v>
      </c>
      <c r="F1404" s="48">
        <v>3970121.93</v>
      </c>
      <c r="G1404" s="48" t="s">
        <v>9</v>
      </c>
      <c r="H1404" s="48"/>
      <c r="I1404" s="49" t="s">
        <v>64</v>
      </c>
    </row>
    <row r="1405" spans="1:9" hidden="1" x14ac:dyDescent="0.25">
      <c r="A1405" s="93">
        <v>334</v>
      </c>
      <c r="B1405" s="100">
        <v>1401</v>
      </c>
      <c r="C1405" s="90">
        <v>44895</v>
      </c>
      <c r="D1405" s="48">
        <v>60</v>
      </c>
      <c r="E1405" s="48" t="s">
        <v>1284</v>
      </c>
      <c r="F1405" s="48">
        <v>1695000</v>
      </c>
      <c r="G1405" s="48" t="s">
        <v>9</v>
      </c>
      <c r="H1405" s="48"/>
      <c r="I1405" s="49" t="s">
        <v>64</v>
      </c>
    </row>
    <row r="1406" spans="1:9" hidden="1" x14ac:dyDescent="0.25">
      <c r="A1406" s="93">
        <v>335</v>
      </c>
      <c r="B1406" s="100">
        <v>1402</v>
      </c>
      <c r="C1406" s="90">
        <v>44895</v>
      </c>
      <c r="D1406" s="48">
        <v>13</v>
      </c>
      <c r="E1406" s="48" t="s">
        <v>1279</v>
      </c>
      <c r="F1406" s="48">
        <v>306600</v>
      </c>
      <c r="G1406" s="48" t="s">
        <v>9</v>
      </c>
      <c r="H1406" s="48"/>
      <c r="I1406" s="49" t="s">
        <v>64</v>
      </c>
    </row>
    <row r="1407" spans="1:9" hidden="1" x14ac:dyDescent="0.25">
      <c r="A1407" s="93">
        <v>336</v>
      </c>
      <c r="B1407" s="100">
        <v>1403</v>
      </c>
      <c r="C1407" s="90">
        <v>44907</v>
      </c>
      <c r="D1407" s="48" t="s">
        <v>1285</v>
      </c>
      <c r="E1407" s="48" t="s">
        <v>1137</v>
      </c>
      <c r="F1407" s="48">
        <v>2754450</v>
      </c>
      <c r="G1407" s="48" t="s">
        <v>9</v>
      </c>
      <c r="H1407" s="48"/>
      <c r="I1407" s="49" t="s">
        <v>173</v>
      </c>
    </row>
    <row r="1408" spans="1:9" hidden="1" x14ac:dyDescent="0.25">
      <c r="A1408" s="93">
        <v>337</v>
      </c>
      <c r="B1408" s="100">
        <v>1404</v>
      </c>
      <c r="C1408" s="90">
        <v>44907</v>
      </c>
      <c r="D1408" s="48" t="s">
        <v>1286</v>
      </c>
      <c r="E1408" s="48" t="s">
        <v>1137</v>
      </c>
      <c r="F1408" s="48">
        <v>1094689</v>
      </c>
      <c r="G1408" s="48" t="s">
        <v>9</v>
      </c>
      <c r="H1408" s="48"/>
      <c r="I1408" s="49" t="s">
        <v>173</v>
      </c>
    </row>
    <row r="1409" spans="1:9" hidden="1" x14ac:dyDescent="0.25">
      <c r="A1409" s="93">
        <v>338</v>
      </c>
      <c r="B1409" s="100">
        <v>1405</v>
      </c>
      <c r="C1409" s="90">
        <v>44907</v>
      </c>
      <c r="D1409" s="48" t="s">
        <v>1287</v>
      </c>
      <c r="E1409" s="48" t="s">
        <v>1186</v>
      </c>
      <c r="F1409" s="48">
        <v>277423.71999999997</v>
      </c>
      <c r="G1409" s="48" t="s">
        <v>9</v>
      </c>
      <c r="H1409" s="48"/>
      <c r="I1409" s="49" t="s">
        <v>15</v>
      </c>
    </row>
    <row r="1410" spans="1:9" hidden="1" x14ac:dyDescent="0.25">
      <c r="A1410" s="93">
        <v>339</v>
      </c>
      <c r="B1410" s="100">
        <v>1406</v>
      </c>
      <c r="C1410" s="90">
        <v>44907</v>
      </c>
      <c r="D1410" s="48" t="s">
        <v>1288</v>
      </c>
      <c r="E1410" s="48" t="s">
        <v>1186</v>
      </c>
      <c r="F1410" s="48">
        <v>33659.9</v>
      </c>
      <c r="G1410" s="48" t="s">
        <v>9</v>
      </c>
      <c r="H1410" s="48"/>
      <c r="I1410" s="49" t="s">
        <v>15</v>
      </c>
    </row>
    <row r="1411" spans="1:9" hidden="1" x14ac:dyDescent="0.25">
      <c r="A1411" s="93">
        <v>340</v>
      </c>
      <c r="B1411" s="100">
        <v>1407</v>
      </c>
      <c r="C1411" s="90">
        <v>44907</v>
      </c>
      <c r="D1411" s="48" t="s">
        <v>1289</v>
      </c>
      <c r="E1411" s="48" t="s">
        <v>1186</v>
      </c>
      <c r="F1411" s="48">
        <v>32067.119999999999</v>
      </c>
      <c r="G1411" s="48" t="s">
        <v>9</v>
      </c>
      <c r="H1411" s="48"/>
      <c r="I1411" s="49" t="s">
        <v>15</v>
      </c>
    </row>
    <row r="1412" spans="1:9" hidden="1" x14ac:dyDescent="0.25">
      <c r="A1412" s="93">
        <v>341</v>
      </c>
      <c r="B1412" s="100">
        <v>1408</v>
      </c>
      <c r="C1412" s="90">
        <v>44907</v>
      </c>
      <c r="D1412" s="48" t="s">
        <v>1290</v>
      </c>
      <c r="E1412" s="48" t="s">
        <v>1186</v>
      </c>
      <c r="F1412" s="48">
        <v>13640.5</v>
      </c>
      <c r="G1412" s="48" t="s">
        <v>9</v>
      </c>
      <c r="H1412" s="48"/>
      <c r="I1412" s="49" t="s">
        <v>15</v>
      </c>
    </row>
    <row r="1413" spans="1:9" hidden="1" x14ac:dyDescent="0.25">
      <c r="A1413" s="93">
        <v>342</v>
      </c>
      <c r="B1413" s="100">
        <v>1409</v>
      </c>
      <c r="C1413" s="90">
        <v>44907</v>
      </c>
      <c r="D1413" s="48">
        <v>916</v>
      </c>
      <c r="E1413" s="48" t="s">
        <v>30</v>
      </c>
      <c r="F1413" s="48">
        <v>193005.44</v>
      </c>
      <c r="G1413" s="48" t="s">
        <v>9</v>
      </c>
      <c r="H1413" s="48"/>
      <c r="I1413" s="49" t="s">
        <v>21</v>
      </c>
    </row>
    <row r="1414" spans="1:9" hidden="1" x14ac:dyDescent="0.25">
      <c r="A1414" s="93">
        <v>343</v>
      </c>
      <c r="B1414" s="100">
        <v>1410</v>
      </c>
      <c r="C1414" s="90">
        <v>44907</v>
      </c>
      <c r="D1414" s="48">
        <v>5357</v>
      </c>
      <c r="E1414" s="48" t="s">
        <v>50</v>
      </c>
      <c r="F1414" s="48">
        <v>6100</v>
      </c>
      <c r="G1414" s="48" t="s">
        <v>9</v>
      </c>
      <c r="H1414" s="48"/>
      <c r="I1414" s="49" t="s">
        <v>21</v>
      </c>
    </row>
    <row r="1415" spans="1:9" hidden="1" x14ac:dyDescent="0.25">
      <c r="A1415" s="93">
        <v>344</v>
      </c>
      <c r="B1415" s="100">
        <v>1411</v>
      </c>
      <c r="C1415" s="90">
        <v>44907</v>
      </c>
      <c r="D1415" s="48">
        <v>165</v>
      </c>
      <c r="E1415" s="48" t="s">
        <v>1266</v>
      </c>
      <c r="F1415" s="48">
        <v>42000</v>
      </c>
      <c r="G1415" s="48" t="s">
        <v>9</v>
      </c>
      <c r="H1415" s="48"/>
      <c r="I1415" s="49" t="s">
        <v>507</v>
      </c>
    </row>
    <row r="1416" spans="1:9" hidden="1" x14ac:dyDescent="0.25">
      <c r="A1416" s="93">
        <v>345</v>
      </c>
      <c r="B1416" s="100">
        <v>1412</v>
      </c>
      <c r="C1416" s="90">
        <v>44907</v>
      </c>
      <c r="D1416" s="48" t="s">
        <v>1291</v>
      </c>
      <c r="E1416" s="48" t="s">
        <v>30</v>
      </c>
      <c r="F1416" s="48">
        <v>7838</v>
      </c>
      <c r="G1416" s="48" t="s">
        <v>9</v>
      </c>
      <c r="H1416" s="48"/>
      <c r="I1416" s="49" t="s">
        <v>21</v>
      </c>
    </row>
    <row r="1417" spans="1:9" hidden="1" x14ac:dyDescent="0.25">
      <c r="A1417" s="93">
        <v>346</v>
      </c>
      <c r="B1417" s="100">
        <v>1413</v>
      </c>
      <c r="C1417" s="90">
        <v>44919</v>
      </c>
      <c r="D1417" s="48" t="s">
        <v>1292</v>
      </c>
      <c r="E1417" s="48" t="s">
        <v>1186</v>
      </c>
      <c r="F1417" s="48">
        <v>152831.85999999999</v>
      </c>
      <c r="G1417" s="48" t="s">
        <v>9</v>
      </c>
      <c r="H1417" s="48"/>
      <c r="I1417" s="49" t="s">
        <v>15</v>
      </c>
    </row>
    <row r="1418" spans="1:9" hidden="1" x14ac:dyDescent="0.25">
      <c r="A1418" s="93">
        <v>347</v>
      </c>
      <c r="B1418" s="100">
        <v>1414</v>
      </c>
      <c r="C1418" s="90">
        <v>44919</v>
      </c>
      <c r="D1418" s="48">
        <v>15</v>
      </c>
      <c r="E1418" s="48" t="s">
        <v>1279</v>
      </c>
      <c r="F1418" s="48">
        <v>234246</v>
      </c>
      <c r="G1418" s="48" t="s">
        <v>9</v>
      </c>
      <c r="H1418" s="48"/>
      <c r="I1418" s="49" t="s">
        <v>64</v>
      </c>
    </row>
    <row r="1419" spans="1:9" hidden="1" x14ac:dyDescent="0.25">
      <c r="A1419" s="93">
        <v>348</v>
      </c>
      <c r="B1419" s="100">
        <v>1415</v>
      </c>
      <c r="C1419" s="90">
        <v>44919</v>
      </c>
      <c r="D1419" s="48">
        <v>580</v>
      </c>
      <c r="E1419" s="48" t="s">
        <v>1241</v>
      </c>
      <c r="F1419" s="48">
        <v>1803883</v>
      </c>
      <c r="G1419" s="48" t="s">
        <v>9</v>
      </c>
      <c r="H1419" s="48"/>
      <c r="I1419" s="49" t="s">
        <v>1242</v>
      </c>
    </row>
    <row r="1420" spans="1:9" hidden="1" x14ac:dyDescent="0.25">
      <c r="A1420" s="93">
        <v>349</v>
      </c>
      <c r="B1420" s="100">
        <v>1416</v>
      </c>
      <c r="C1420" s="90">
        <v>44919</v>
      </c>
      <c r="D1420" s="48" t="s">
        <v>1293</v>
      </c>
      <c r="E1420" s="48" t="s">
        <v>377</v>
      </c>
      <c r="F1420" s="48">
        <v>13111.18</v>
      </c>
      <c r="G1420" s="48" t="s">
        <v>9</v>
      </c>
      <c r="H1420" s="48"/>
      <c r="I1420" s="49" t="s">
        <v>64</v>
      </c>
    </row>
    <row r="1421" spans="1:9" hidden="1" x14ac:dyDescent="0.25">
      <c r="A1421" s="93">
        <v>350</v>
      </c>
      <c r="B1421" s="100">
        <v>1417</v>
      </c>
      <c r="C1421" s="90">
        <v>44919</v>
      </c>
      <c r="D1421" s="48" t="s">
        <v>1294</v>
      </c>
      <c r="E1421" s="48" t="s">
        <v>377</v>
      </c>
      <c r="F1421" s="48">
        <v>16101.7</v>
      </c>
      <c r="G1421" s="48" t="s">
        <v>9</v>
      </c>
      <c r="H1421" s="48"/>
      <c r="I1421" s="49" t="s">
        <v>64</v>
      </c>
    </row>
    <row r="1422" spans="1:9" hidden="1" x14ac:dyDescent="0.25">
      <c r="A1422" s="93">
        <v>351</v>
      </c>
      <c r="B1422" s="100">
        <v>1418</v>
      </c>
      <c r="C1422" s="90">
        <v>44919</v>
      </c>
      <c r="D1422" s="48" t="s">
        <v>1295</v>
      </c>
      <c r="E1422" s="48" t="s">
        <v>377</v>
      </c>
      <c r="F1422" s="48">
        <v>28983.06</v>
      </c>
      <c r="G1422" s="48" t="s">
        <v>9</v>
      </c>
      <c r="H1422" s="48"/>
      <c r="I1422" s="49" t="s">
        <v>64</v>
      </c>
    </row>
    <row r="1423" spans="1:9" hidden="1" x14ac:dyDescent="0.25">
      <c r="A1423" s="93">
        <v>352</v>
      </c>
      <c r="B1423" s="100">
        <v>1419</v>
      </c>
      <c r="C1423" s="90">
        <v>44919</v>
      </c>
      <c r="D1423" s="48" t="s">
        <v>1296</v>
      </c>
      <c r="E1423" s="48" t="s">
        <v>377</v>
      </c>
      <c r="F1423" s="48">
        <v>3220.34</v>
      </c>
      <c r="G1423" s="48" t="s">
        <v>9</v>
      </c>
      <c r="H1423" s="48"/>
      <c r="I1423" s="49" t="s">
        <v>64</v>
      </c>
    </row>
    <row r="1424" spans="1:9" hidden="1" x14ac:dyDescent="0.25">
      <c r="A1424" s="93">
        <v>353</v>
      </c>
      <c r="B1424" s="100">
        <v>1420</v>
      </c>
      <c r="C1424" s="90">
        <v>44919</v>
      </c>
      <c r="D1424" s="48" t="s">
        <v>1297</v>
      </c>
      <c r="E1424" s="48" t="s">
        <v>1166</v>
      </c>
      <c r="F1424" s="48">
        <v>4152.54</v>
      </c>
      <c r="G1424" s="48" t="s">
        <v>9</v>
      </c>
      <c r="H1424" s="48"/>
      <c r="I1424" s="49" t="s">
        <v>15</v>
      </c>
    </row>
    <row r="1425" spans="1:9" hidden="1" x14ac:dyDescent="0.25">
      <c r="A1425" s="93">
        <v>354</v>
      </c>
      <c r="B1425" s="100">
        <v>1421</v>
      </c>
      <c r="C1425" s="90">
        <v>44919</v>
      </c>
      <c r="D1425" s="48" t="s">
        <v>1298</v>
      </c>
      <c r="E1425" s="48" t="s">
        <v>1166</v>
      </c>
      <c r="F1425" s="48">
        <v>4915.12</v>
      </c>
      <c r="G1425" s="48" t="s">
        <v>9</v>
      </c>
      <c r="H1425" s="48"/>
      <c r="I1425" s="49" t="s">
        <v>15</v>
      </c>
    </row>
    <row r="1426" spans="1:9" hidden="1" x14ac:dyDescent="0.25">
      <c r="A1426" s="93">
        <v>355</v>
      </c>
      <c r="B1426" s="100">
        <v>1422</v>
      </c>
      <c r="C1426" s="90">
        <v>44919</v>
      </c>
      <c r="D1426" s="48" t="s">
        <v>1299</v>
      </c>
      <c r="E1426" s="48" t="s">
        <v>1166</v>
      </c>
      <c r="F1426" s="48">
        <v>5898.36</v>
      </c>
      <c r="G1426" s="48" t="s">
        <v>9</v>
      </c>
      <c r="H1426" s="48"/>
      <c r="I1426" s="49" t="s">
        <v>15</v>
      </c>
    </row>
    <row r="1427" spans="1:9" hidden="1" x14ac:dyDescent="0.25">
      <c r="A1427" s="93">
        <v>356</v>
      </c>
      <c r="B1427" s="100">
        <v>1423</v>
      </c>
      <c r="C1427" s="90">
        <v>44919</v>
      </c>
      <c r="D1427" s="48" t="s">
        <v>1300</v>
      </c>
      <c r="E1427" s="48" t="s">
        <v>1166</v>
      </c>
      <c r="F1427" s="48">
        <v>2033</v>
      </c>
      <c r="G1427" s="48" t="s">
        <v>9</v>
      </c>
      <c r="H1427" s="48"/>
      <c r="I1427" s="49" t="s">
        <v>15</v>
      </c>
    </row>
    <row r="1428" spans="1:9" hidden="1" x14ac:dyDescent="0.25">
      <c r="A1428" s="93">
        <v>357</v>
      </c>
      <c r="B1428" s="100">
        <v>1424</v>
      </c>
      <c r="C1428" s="90">
        <v>44919</v>
      </c>
      <c r="D1428" s="48" t="s">
        <v>1301</v>
      </c>
      <c r="E1428" s="48" t="s">
        <v>1166</v>
      </c>
      <c r="F1428" s="48">
        <v>9533.9</v>
      </c>
      <c r="G1428" s="48" t="s">
        <v>9</v>
      </c>
      <c r="H1428" s="48"/>
      <c r="I1428" s="49" t="s">
        <v>15</v>
      </c>
    </row>
    <row r="1429" spans="1:9" hidden="1" x14ac:dyDescent="0.25">
      <c r="A1429" s="93">
        <v>358</v>
      </c>
      <c r="B1429" s="100">
        <v>1425</v>
      </c>
      <c r="C1429" s="90">
        <v>44919</v>
      </c>
      <c r="D1429" s="48" t="s">
        <v>1302</v>
      </c>
      <c r="E1429" s="48" t="s">
        <v>377</v>
      </c>
      <c r="F1429" s="48">
        <v>5080.5</v>
      </c>
      <c r="G1429" s="48" t="s">
        <v>9</v>
      </c>
      <c r="H1429" s="48"/>
      <c r="I1429" s="49" t="s">
        <v>64</v>
      </c>
    </row>
    <row r="1430" spans="1:9" hidden="1" x14ac:dyDescent="0.25">
      <c r="A1430" s="93">
        <v>359</v>
      </c>
      <c r="B1430" s="100">
        <v>1426</v>
      </c>
      <c r="C1430" s="90">
        <v>44919</v>
      </c>
      <c r="D1430" s="48" t="s">
        <v>1303</v>
      </c>
      <c r="E1430" s="48" t="s">
        <v>377</v>
      </c>
      <c r="F1430" s="48">
        <v>13432.2</v>
      </c>
      <c r="G1430" s="48" t="s">
        <v>9</v>
      </c>
      <c r="H1430" s="48"/>
      <c r="I1430" s="49" t="s">
        <v>64</v>
      </c>
    </row>
    <row r="1431" spans="1:9" hidden="1" x14ac:dyDescent="0.25">
      <c r="A1431" s="93">
        <v>360</v>
      </c>
      <c r="B1431" s="100">
        <v>1427</v>
      </c>
      <c r="C1431" s="90">
        <v>44926</v>
      </c>
      <c r="D1431" s="48" t="s">
        <v>1304</v>
      </c>
      <c r="E1431" s="48" t="s">
        <v>1186</v>
      </c>
      <c r="F1431" s="48">
        <v>32881.360000000001</v>
      </c>
      <c r="G1431" s="48" t="s">
        <v>9</v>
      </c>
      <c r="H1431" s="48"/>
      <c r="I1431" s="49" t="s">
        <v>15</v>
      </c>
    </row>
    <row r="1432" spans="1:9" hidden="1" x14ac:dyDescent="0.25">
      <c r="A1432" s="93">
        <v>361</v>
      </c>
      <c r="B1432" s="100">
        <v>1428</v>
      </c>
      <c r="C1432" s="90">
        <v>44926</v>
      </c>
      <c r="D1432" s="48" t="s">
        <v>1305</v>
      </c>
      <c r="E1432" s="48" t="s">
        <v>1186</v>
      </c>
      <c r="F1432" s="48">
        <v>28940.68</v>
      </c>
      <c r="G1432" s="48" t="s">
        <v>9</v>
      </c>
      <c r="H1432" s="48"/>
      <c r="I1432" s="49" t="s">
        <v>15</v>
      </c>
    </row>
    <row r="1433" spans="1:9" hidden="1" x14ac:dyDescent="0.25">
      <c r="A1433" s="93">
        <v>362</v>
      </c>
      <c r="B1433" s="100">
        <v>1429</v>
      </c>
      <c r="C1433" s="90">
        <v>44926</v>
      </c>
      <c r="D1433" s="48" t="s">
        <v>1306</v>
      </c>
      <c r="E1433" s="48" t="s">
        <v>1186</v>
      </c>
      <c r="F1433" s="48">
        <v>387849.56</v>
      </c>
      <c r="G1433" s="48" t="s">
        <v>9</v>
      </c>
      <c r="H1433" s="48"/>
      <c r="I1433" s="49" t="s">
        <v>15</v>
      </c>
    </row>
    <row r="1434" spans="1:9" hidden="1" x14ac:dyDescent="0.25">
      <c r="A1434" s="93">
        <v>363</v>
      </c>
      <c r="B1434" s="100">
        <v>1430</v>
      </c>
      <c r="C1434" s="90">
        <v>44926</v>
      </c>
      <c r="D1434" s="48">
        <v>22230132</v>
      </c>
      <c r="E1434" s="48" t="s">
        <v>1307</v>
      </c>
      <c r="F1434" s="48">
        <v>22000</v>
      </c>
      <c r="G1434" s="48" t="s">
        <v>9</v>
      </c>
      <c r="H1434" s="48"/>
      <c r="I1434" s="49" t="s">
        <v>21</v>
      </c>
    </row>
    <row r="1435" spans="1:9" hidden="1" x14ac:dyDescent="0.25">
      <c r="A1435" s="93">
        <v>364</v>
      </c>
      <c r="B1435" s="100">
        <v>1431</v>
      </c>
      <c r="C1435" s="90">
        <v>44926</v>
      </c>
      <c r="D1435" s="48" t="s">
        <v>1308</v>
      </c>
      <c r="E1435" s="48" t="s">
        <v>30</v>
      </c>
      <c r="F1435" s="48">
        <v>15547.8</v>
      </c>
      <c r="G1435" s="48" t="s">
        <v>9</v>
      </c>
      <c r="H1435" s="48"/>
      <c r="I1435" s="49" t="s">
        <v>21</v>
      </c>
    </row>
    <row r="1436" spans="1:9" hidden="1" x14ac:dyDescent="0.25">
      <c r="A1436" s="93">
        <v>365</v>
      </c>
      <c r="B1436" s="100">
        <v>1432</v>
      </c>
      <c r="C1436" s="90">
        <v>44932</v>
      </c>
      <c r="D1436" s="48" t="s">
        <v>1309</v>
      </c>
      <c r="E1436" s="48" t="s">
        <v>1186</v>
      </c>
      <c r="F1436" s="48">
        <v>141779.68</v>
      </c>
      <c r="G1436" s="48" t="s">
        <v>9</v>
      </c>
      <c r="H1436" s="48"/>
      <c r="I1436" s="49" t="s">
        <v>15</v>
      </c>
    </row>
    <row r="1437" spans="1:9" hidden="1" x14ac:dyDescent="0.25">
      <c r="A1437" s="93">
        <v>366</v>
      </c>
      <c r="B1437" s="100">
        <v>1433</v>
      </c>
      <c r="C1437" s="90">
        <v>44932</v>
      </c>
      <c r="D1437" s="48" t="s">
        <v>1310</v>
      </c>
      <c r="E1437" s="48" t="s">
        <v>1186</v>
      </c>
      <c r="F1437" s="48">
        <v>73728.820000000007</v>
      </c>
      <c r="G1437" s="48" t="s">
        <v>9</v>
      </c>
      <c r="H1437" s="48"/>
      <c r="I1437" s="49" t="s">
        <v>15</v>
      </c>
    </row>
    <row r="1438" spans="1:9" hidden="1" x14ac:dyDescent="0.25">
      <c r="A1438" s="93">
        <v>367</v>
      </c>
      <c r="B1438" s="100">
        <v>1434</v>
      </c>
      <c r="C1438" s="90">
        <v>44932</v>
      </c>
      <c r="D1438" s="48" t="s">
        <v>1311</v>
      </c>
      <c r="E1438" s="48" t="s">
        <v>1186</v>
      </c>
      <c r="F1438" s="48">
        <v>135630.51999999999</v>
      </c>
      <c r="G1438" s="48" t="s">
        <v>9</v>
      </c>
      <c r="H1438" s="48"/>
      <c r="I1438" s="49" t="s">
        <v>15</v>
      </c>
    </row>
    <row r="1439" spans="1:9" hidden="1" x14ac:dyDescent="0.25">
      <c r="A1439" s="93">
        <v>368</v>
      </c>
      <c r="B1439" s="100">
        <v>1435</v>
      </c>
      <c r="C1439" s="90">
        <v>44932</v>
      </c>
      <c r="D1439" s="48">
        <v>676</v>
      </c>
      <c r="E1439" s="48" t="s">
        <v>1241</v>
      </c>
      <c r="F1439" s="48">
        <v>508133</v>
      </c>
      <c r="G1439" s="48" t="s">
        <v>9</v>
      </c>
      <c r="H1439" s="48"/>
      <c r="I1439" s="49" t="s">
        <v>1242</v>
      </c>
    </row>
    <row r="1440" spans="1:9" hidden="1" x14ac:dyDescent="0.25">
      <c r="A1440" s="93">
        <v>369</v>
      </c>
      <c r="B1440" s="100">
        <v>1436</v>
      </c>
      <c r="C1440" s="90">
        <v>44932</v>
      </c>
      <c r="D1440" s="48" t="s">
        <v>1312</v>
      </c>
      <c r="E1440" s="48" t="s">
        <v>1137</v>
      </c>
      <c r="F1440" s="48">
        <v>544635</v>
      </c>
      <c r="G1440" s="48" t="s">
        <v>9</v>
      </c>
      <c r="H1440" s="48"/>
      <c r="I1440" s="49" t="s">
        <v>173</v>
      </c>
    </row>
    <row r="1441" spans="1:9" hidden="1" x14ac:dyDescent="0.25">
      <c r="A1441" s="93">
        <v>370</v>
      </c>
      <c r="B1441" s="100">
        <v>1437</v>
      </c>
      <c r="C1441" s="90">
        <v>44932</v>
      </c>
      <c r="D1441" s="48">
        <v>18</v>
      </c>
      <c r="E1441" s="48" t="s">
        <v>1279</v>
      </c>
      <c r="F1441" s="48">
        <v>30000</v>
      </c>
      <c r="G1441" s="48" t="s">
        <v>9</v>
      </c>
      <c r="H1441" s="48"/>
      <c r="I1441" s="49" t="s">
        <v>64</v>
      </c>
    </row>
    <row r="1442" spans="1:9" hidden="1" x14ac:dyDescent="0.25">
      <c r="A1442" s="93">
        <v>371</v>
      </c>
      <c r="B1442" s="100">
        <v>1438</v>
      </c>
      <c r="C1442" s="90">
        <v>44932</v>
      </c>
      <c r="D1442" s="48">
        <v>13294</v>
      </c>
      <c r="E1442" s="48" t="s">
        <v>1234</v>
      </c>
      <c r="F1442" s="48">
        <v>23548</v>
      </c>
      <c r="G1442" s="48" t="s">
        <v>9</v>
      </c>
      <c r="H1442" s="48"/>
      <c r="I1442" s="49" t="s">
        <v>21</v>
      </c>
    </row>
    <row r="1443" spans="1:9" hidden="1" x14ac:dyDescent="0.25">
      <c r="A1443" s="93">
        <v>372</v>
      </c>
      <c r="B1443" s="100">
        <v>1439</v>
      </c>
      <c r="C1443" s="90">
        <v>44933</v>
      </c>
      <c r="D1443" s="48" t="s">
        <v>1313</v>
      </c>
      <c r="E1443" s="48" t="s">
        <v>1186</v>
      </c>
      <c r="F1443" s="48">
        <v>261795</v>
      </c>
      <c r="G1443" s="48" t="s">
        <v>9</v>
      </c>
      <c r="H1443" s="48"/>
      <c r="I1443" s="49" t="s">
        <v>15</v>
      </c>
    </row>
    <row r="1444" spans="1:9" hidden="1" x14ac:dyDescent="0.25">
      <c r="A1444" s="93">
        <v>373</v>
      </c>
      <c r="B1444" s="100">
        <v>1440</v>
      </c>
      <c r="C1444" s="90">
        <v>44933</v>
      </c>
      <c r="D1444" s="48" t="s">
        <v>1314</v>
      </c>
      <c r="E1444" s="48" t="s">
        <v>1186</v>
      </c>
      <c r="F1444" s="48">
        <v>242211.44</v>
      </c>
      <c r="G1444" s="48" t="s">
        <v>9</v>
      </c>
      <c r="H1444" s="48"/>
      <c r="I1444" s="49" t="s">
        <v>15</v>
      </c>
    </row>
    <row r="1445" spans="1:9" hidden="1" x14ac:dyDescent="0.25">
      <c r="A1445" s="93">
        <v>374</v>
      </c>
      <c r="B1445" s="100">
        <v>1441</v>
      </c>
      <c r="C1445" s="90">
        <v>44933</v>
      </c>
      <c r="D1445" s="48">
        <v>22231978</v>
      </c>
      <c r="E1445" s="48" t="s">
        <v>1315</v>
      </c>
      <c r="F1445" s="48">
        <v>4593501.62</v>
      </c>
      <c r="G1445" s="48" t="s">
        <v>9</v>
      </c>
      <c r="H1445" s="48"/>
      <c r="I1445" s="49" t="s">
        <v>308</v>
      </c>
    </row>
    <row r="1446" spans="1:9" hidden="1" x14ac:dyDescent="0.25">
      <c r="A1446" s="93">
        <v>375</v>
      </c>
      <c r="B1446" s="100">
        <v>1442</v>
      </c>
      <c r="C1446" s="90">
        <v>44933</v>
      </c>
      <c r="D1446" s="48">
        <v>22231979</v>
      </c>
      <c r="E1446" s="48" t="s">
        <v>1315</v>
      </c>
      <c r="F1446" s="48">
        <v>431815</v>
      </c>
      <c r="G1446" s="48" t="s">
        <v>9</v>
      </c>
      <c r="H1446" s="48"/>
      <c r="I1446" s="49" t="s">
        <v>308</v>
      </c>
    </row>
    <row r="1447" spans="1:9" hidden="1" x14ac:dyDescent="0.25">
      <c r="A1447" s="93">
        <v>376</v>
      </c>
      <c r="B1447" s="100">
        <v>1443</v>
      </c>
      <c r="C1447" s="90">
        <v>44933</v>
      </c>
      <c r="D1447" s="48">
        <v>222314996</v>
      </c>
      <c r="E1447" s="48" t="s">
        <v>1315</v>
      </c>
      <c r="F1447" s="48">
        <v>1008658</v>
      </c>
      <c r="G1447" s="48" t="s">
        <v>9</v>
      </c>
      <c r="H1447" s="48"/>
      <c r="I1447" s="49" t="s">
        <v>308</v>
      </c>
    </row>
    <row r="1448" spans="1:9" hidden="1" x14ac:dyDescent="0.25">
      <c r="A1448" s="93">
        <v>377</v>
      </c>
      <c r="B1448" s="100">
        <v>1444</v>
      </c>
      <c r="C1448" s="90">
        <v>44941</v>
      </c>
      <c r="D1448" s="48" t="s">
        <v>1316</v>
      </c>
      <c r="E1448" s="48" t="s">
        <v>1186</v>
      </c>
      <c r="F1448" s="48">
        <v>74517.2</v>
      </c>
      <c r="G1448" s="48" t="s">
        <v>9</v>
      </c>
      <c r="H1448" s="48"/>
      <c r="I1448" s="49" t="s">
        <v>15</v>
      </c>
    </row>
    <row r="1449" spans="1:9" hidden="1" x14ac:dyDescent="0.25">
      <c r="A1449" s="93">
        <v>378</v>
      </c>
      <c r="B1449" s="100">
        <v>1445</v>
      </c>
      <c r="C1449" s="90">
        <v>44942</v>
      </c>
      <c r="D1449" s="48">
        <v>1347</v>
      </c>
      <c r="E1449" s="48" t="s">
        <v>1317</v>
      </c>
      <c r="F1449" s="48">
        <v>1734515.1</v>
      </c>
      <c r="G1449" s="48" t="s">
        <v>9</v>
      </c>
      <c r="H1449" s="48"/>
      <c r="I1449" s="49" t="s">
        <v>64</v>
      </c>
    </row>
    <row r="1450" spans="1:9" hidden="1" x14ac:dyDescent="0.25">
      <c r="A1450" s="93">
        <v>379</v>
      </c>
      <c r="B1450" s="100">
        <v>1446</v>
      </c>
      <c r="C1450" s="90">
        <v>44942</v>
      </c>
      <c r="D1450" s="48">
        <v>1303</v>
      </c>
      <c r="E1450" s="48" t="s">
        <v>1317</v>
      </c>
      <c r="F1450" s="48">
        <v>74703.5</v>
      </c>
      <c r="G1450" s="48" t="s">
        <v>9</v>
      </c>
      <c r="H1450" s="48"/>
      <c r="I1450" s="49" t="s">
        <v>64</v>
      </c>
    </row>
    <row r="1451" spans="1:9" hidden="1" x14ac:dyDescent="0.25">
      <c r="A1451" s="93">
        <v>380</v>
      </c>
      <c r="B1451" s="100">
        <v>1447</v>
      </c>
      <c r="C1451" s="90">
        <v>44942</v>
      </c>
      <c r="D1451" s="48" t="s">
        <v>1318</v>
      </c>
      <c r="E1451" s="48" t="s">
        <v>1186</v>
      </c>
      <c r="F1451" s="48">
        <v>188575</v>
      </c>
      <c r="G1451" s="48" t="s">
        <v>9</v>
      </c>
      <c r="H1451" s="48"/>
      <c r="I1451" s="49" t="s">
        <v>15</v>
      </c>
    </row>
    <row r="1452" spans="1:9" hidden="1" x14ac:dyDescent="0.25">
      <c r="A1452" s="93">
        <v>381</v>
      </c>
      <c r="B1452" s="100">
        <v>1448</v>
      </c>
      <c r="C1452" s="90">
        <v>44954</v>
      </c>
      <c r="D1452" s="48" t="s">
        <v>1319</v>
      </c>
      <c r="E1452" s="48" t="s">
        <v>1320</v>
      </c>
      <c r="F1452" s="48">
        <v>375448</v>
      </c>
      <c r="G1452" s="48" t="s">
        <v>9</v>
      </c>
      <c r="H1452" s="48"/>
      <c r="I1452" s="49" t="s">
        <v>64</v>
      </c>
    </row>
    <row r="1453" spans="1:9" hidden="1" x14ac:dyDescent="0.25">
      <c r="A1453" s="93">
        <v>382</v>
      </c>
      <c r="B1453" s="100">
        <v>1449</v>
      </c>
      <c r="C1453" s="90">
        <v>44954</v>
      </c>
      <c r="D1453" s="48" t="s">
        <v>1321</v>
      </c>
      <c r="E1453" s="48" t="s">
        <v>377</v>
      </c>
      <c r="F1453" s="48">
        <v>86877.46</v>
      </c>
      <c r="G1453" s="48" t="s">
        <v>9</v>
      </c>
      <c r="H1453" s="48"/>
      <c r="I1453" s="49" t="s">
        <v>64</v>
      </c>
    </row>
    <row r="1454" spans="1:9" hidden="1" x14ac:dyDescent="0.25">
      <c r="A1454" s="93">
        <v>383</v>
      </c>
      <c r="B1454" s="100">
        <v>1450</v>
      </c>
      <c r="C1454" s="90">
        <v>44954</v>
      </c>
      <c r="D1454" s="48" t="s">
        <v>1322</v>
      </c>
      <c r="E1454" s="48" t="s">
        <v>377</v>
      </c>
      <c r="F1454" s="48">
        <v>17372.88</v>
      </c>
      <c r="G1454" s="48" t="s">
        <v>9</v>
      </c>
      <c r="H1454" s="48"/>
      <c r="I1454" s="49" t="s">
        <v>64</v>
      </c>
    </row>
    <row r="1455" spans="1:9" hidden="1" x14ac:dyDescent="0.25">
      <c r="A1455" s="93">
        <v>384</v>
      </c>
      <c r="B1455" s="100">
        <v>1451</v>
      </c>
      <c r="C1455" s="90">
        <v>44954</v>
      </c>
      <c r="D1455" s="48">
        <v>13997</v>
      </c>
      <c r="E1455" s="48" t="s">
        <v>1234</v>
      </c>
      <c r="F1455" s="48">
        <v>370989.45</v>
      </c>
      <c r="G1455" s="48" t="s">
        <v>9</v>
      </c>
      <c r="H1455" s="48"/>
      <c r="I1455" s="49" t="s">
        <v>21</v>
      </c>
    </row>
    <row r="1456" spans="1:9" hidden="1" x14ac:dyDescent="0.25">
      <c r="A1456" s="93">
        <v>385</v>
      </c>
      <c r="B1456" s="100">
        <v>1452</v>
      </c>
      <c r="C1456" s="90">
        <v>44965</v>
      </c>
      <c r="D1456" s="48">
        <v>35</v>
      </c>
      <c r="E1456" s="48" t="s">
        <v>1137</v>
      </c>
      <c r="F1456" s="48">
        <v>112481</v>
      </c>
      <c r="G1456" s="48" t="s">
        <v>9</v>
      </c>
      <c r="H1456" s="48"/>
      <c r="I1456" s="49" t="s">
        <v>173</v>
      </c>
    </row>
    <row r="1457" spans="1:9" hidden="1" x14ac:dyDescent="0.25">
      <c r="A1457" s="93">
        <v>386</v>
      </c>
      <c r="B1457" s="100">
        <v>1453</v>
      </c>
      <c r="C1457" s="90">
        <v>44965</v>
      </c>
      <c r="D1457" s="48">
        <v>42</v>
      </c>
      <c r="E1457" s="48" t="s">
        <v>1137</v>
      </c>
      <c r="F1457" s="48">
        <v>264550</v>
      </c>
      <c r="G1457" s="48" t="s">
        <v>9</v>
      </c>
      <c r="H1457" s="48"/>
      <c r="I1457" s="49" t="s">
        <v>173</v>
      </c>
    </row>
    <row r="1458" spans="1:9" hidden="1" x14ac:dyDescent="0.25">
      <c r="A1458" s="93">
        <v>387</v>
      </c>
      <c r="B1458" s="100">
        <v>1454</v>
      </c>
      <c r="C1458" s="90">
        <v>44972</v>
      </c>
      <c r="D1458" s="48" t="s">
        <v>1323</v>
      </c>
      <c r="E1458" s="48" t="s">
        <v>1186</v>
      </c>
      <c r="F1458" s="48">
        <v>151311.35999999999</v>
      </c>
      <c r="G1458" s="48" t="s">
        <v>9</v>
      </c>
      <c r="H1458" s="48"/>
      <c r="I1458" s="49" t="s">
        <v>15</v>
      </c>
    </row>
    <row r="1459" spans="1:9" hidden="1" x14ac:dyDescent="0.25">
      <c r="A1459" s="93">
        <v>388</v>
      </c>
      <c r="B1459" s="100">
        <v>1455</v>
      </c>
      <c r="C1459" s="90">
        <v>44974</v>
      </c>
      <c r="D1459" s="48">
        <v>14149</v>
      </c>
      <c r="E1459" s="48" t="s">
        <v>1234</v>
      </c>
      <c r="F1459" s="48">
        <v>22938.53</v>
      </c>
      <c r="G1459" s="48" t="s">
        <v>9</v>
      </c>
      <c r="H1459" s="48"/>
      <c r="I1459" s="49" t="s">
        <v>21</v>
      </c>
    </row>
    <row r="1460" spans="1:9" hidden="1" x14ac:dyDescent="0.25">
      <c r="A1460" s="93">
        <v>389</v>
      </c>
      <c r="B1460" s="100">
        <v>1456</v>
      </c>
      <c r="C1460" s="90">
        <v>44974</v>
      </c>
      <c r="D1460" s="48" t="s">
        <v>1324</v>
      </c>
      <c r="E1460" s="48" t="s">
        <v>377</v>
      </c>
      <c r="F1460" s="48">
        <v>10088</v>
      </c>
      <c r="G1460" s="48" t="s">
        <v>9</v>
      </c>
      <c r="H1460" s="48"/>
      <c r="I1460" s="49" t="s">
        <v>64</v>
      </c>
    </row>
    <row r="1461" spans="1:9" hidden="1" x14ac:dyDescent="0.25">
      <c r="A1461" s="93">
        <v>390</v>
      </c>
      <c r="B1461" s="100">
        <v>1457</v>
      </c>
      <c r="C1461" s="90">
        <v>44974</v>
      </c>
      <c r="D1461" s="48">
        <v>760</v>
      </c>
      <c r="E1461" s="48" t="s">
        <v>1241</v>
      </c>
      <c r="F1461" s="48">
        <v>1120033</v>
      </c>
      <c r="G1461" s="48" t="s">
        <v>9</v>
      </c>
      <c r="H1461" s="48"/>
      <c r="I1461" s="49" t="s">
        <v>1242</v>
      </c>
    </row>
    <row r="1462" spans="1:9" hidden="1" x14ac:dyDescent="0.25">
      <c r="A1462" s="93">
        <v>391</v>
      </c>
      <c r="B1462" s="100">
        <v>1458</v>
      </c>
      <c r="C1462" s="90">
        <v>44974</v>
      </c>
      <c r="D1462" s="48">
        <v>761</v>
      </c>
      <c r="E1462" s="48" t="s">
        <v>377</v>
      </c>
      <c r="F1462" s="48">
        <v>27830</v>
      </c>
      <c r="G1462" s="48" t="s">
        <v>9</v>
      </c>
      <c r="H1462" s="48"/>
      <c r="I1462" s="49" t="s">
        <v>64</v>
      </c>
    </row>
    <row r="1463" spans="1:9" hidden="1" x14ac:dyDescent="0.25">
      <c r="A1463" s="93">
        <v>392</v>
      </c>
      <c r="B1463" s="100">
        <v>1459</v>
      </c>
      <c r="C1463" s="90">
        <v>44974</v>
      </c>
      <c r="D1463" s="48" t="s">
        <v>1325</v>
      </c>
      <c r="E1463" s="48" t="s">
        <v>377</v>
      </c>
      <c r="F1463" s="48">
        <v>30508</v>
      </c>
      <c r="G1463" s="48" t="s">
        <v>9</v>
      </c>
      <c r="H1463" s="48"/>
      <c r="I1463" s="49" t="s">
        <v>64</v>
      </c>
    </row>
    <row r="1464" spans="1:9" hidden="1" x14ac:dyDescent="0.25">
      <c r="A1464" s="93">
        <v>393</v>
      </c>
      <c r="B1464" s="100">
        <v>1460</v>
      </c>
      <c r="C1464" s="90">
        <v>44974</v>
      </c>
      <c r="D1464" s="48" t="s">
        <v>1326</v>
      </c>
      <c r="E1464" s="48" t="s">
        <v>377</v>
      </c>
      <c r="F1464" s="48">
        <v>5338</v>
      </c>
      <c r="G1464" s="48" t="s">
        <v>9</v>
      </c>
      <c r="H1464" s="48"/>
      <c r="I1464" s="49" t="s">
        <v>64</v>
      </c>
    </row>
    <row r="1465" spans="1:9" hidden="1" x14ac:dyDescent="0.25">
      <c r="A1465" s="93">
        <v>394</v>
      </c>
      <c r="B1465" s="100">
        <v>1461</v>
      </c>
      <c r="C1465" s="90">
        <v>44974</v>
      </c>
      <c r="D1465" s="48">
        <v>193</v>
      </c>
      <c r="E1465" s="48" t="s">
        <v>1327</v>
      </c>
      <c r="F1465" s="48">
        <v>7200</v>
      </c>
      <c r="G1465" s="48" t="s">
        <v>9</v>
      </c>
      <c r="H1465" s="48"/>
      <c r="I1465" s="49" t="s">
        <v>64</v>
      </c>
    </row>
    <row r="1466" spans="1:9" hidden="1" x14ac:dyDescent="0.25">
      <c r="A1466" s="93">
        <v>395</v>
      </c>
      <c r="B1466" s="100">
        <v>1462</v>
      </c>
      <c r="C1466" s="90">
        <v>44986</v>
      </c>
      <c r="D1466" s="48" t="s">
        <v>1328</v>
      </c>
      <c r="E1466" s="48" t="s">
        <v>1137</v>
      </c>
      <c r="F1466" s="48">
        <v>88816</v>
      </c>
      <c r="G1466" s="48" t="s">
        <v>9</v>
      </c>
      <c r="H1466" s="48"/>
      <c r="I1466" s="49" t="s">
        <v>173</v>
      </c>
    </row>
    <row r="1467" spans="1:9" hidden="1" x14ac:dyDescent="0.25">
      <c r="A1467" s="93">
        <v>396</v>
      </c>
      <c r="B1467" s="100">
        <v>1463</v>
      </c>
      <c r="C1467" s="90">
        <v>44986</v>
      </c>
      <c r="D1467" s="48" t="s">
        <v>1329</v>
      </c>
      <c r="E1467" s="48" t="s">
        <v>1137</v>
      </c>
      <c r="F1467" s="48">
        <v>323161</v>
      </c>
      <c r="G1467" s="48" t="s">
        <v>9</v>
      </c>
      <c r="H1467" s="48"/>
      <c r="I1467" s="49" t="s">
        <v>173</v>
      </c>
    </row>
    <row r="1468" spans="1:9" hidden="1" x14ac:dyDescent="0.25">
      <c r="A1468" s="93">
        <v>397</v>
      </c>
      <c r="B1468" s="100">
        <v>1464</v>
      </c>
      <c r="C1468" s="90">
        <v>44986</v>
      </c>
      <c r="D1468" s="48" t="s">
        <v>1330</v>
      </c>
      <c r="E1468" s="48" t="s">
        <v>1137</v>
      </c>
      <c r="F1468" s="48">
        <v>202661</v>
      </c>
      <c r="G1468" s="48" t="s">
        <v>9</v>
      </c>
      <c r="H1468" s="48"/>
      <c r="I1468" s="49" t="s">
        <v>173</v>
      </c>
    </row>
    <row r="1469" spans="1:9" hidden="1" x14ac:dyDescent="0.25">
      <c r="A1469" s="93">
        <v>398</v>
      </c>
      <c r="B1469" s="100">
        <v>1465</v>
      </c>
      <c r="C1469" s="90">
        <v>44986</v>
      </c>
      <c r="D1469" s="48" t="s">
        <v>1331</v>
      </c>
      <c r="E1469" s="48" t="s">
        <v>1332</v>
      </c>
      <c r="F1469" s="48">
        <v>270616</v>
      </c>
      <c r="G1469" s="48" t="s">
        <v>9</v>
      </c>
      <c r="H1469" s="48"/>
      <c r="I1469" s="49" t="s">
        <v>64</v>
      </c>
    </row>
    <row r="1470" spans="1:9" hidden="1" x14ac:dyDescent="0.25">
      <c r="A1470" s="93">
        <v>399</v>
      </c>
      <c r="B1470" s="100">
        <v>1466</v>
      </c>
      <c r="C1470" s="90">
        <v>44987</v>
      </c>
      <c r="D1470" s="48">
        <v>855</v>
      </c>
      <c r="E1470" s="48" t="s">
        <v>1241</v>
      </c>
      <c r="F1470" s="48">
        <v>566551</v>
      </c>
      <c r="G1470" s="48" t="s">
        <v>9</v>
      </c>
      <c r="H1470" s="48"/>
      <c r="I1470" s="49" t="s">
        <v>1242</v>
      </c>
    </row>
    <row r="1471" spans="1:9" hidden="1" x14ac:dyDescent="0.25">
      <c r="A1471" s="93">
        <v>400</v>
      </c>
      <c r="B1471" s="100">
        <v>1467</v>
      </c>
      <c r="C1471" s="90">
        <v>44987</v>
      </c>
      <c r="D1471" s="48" t="s">
        <v>1333</v>
      </c>
      <c r="E1471" s="48" t="s">
        <v>1152</v>
      </c>
      <c r="F1471" s="48">
        <v>55500</v>
      </c>
      <c r="G1471" s="48" t="s">
        <v>9</v>
      </c>
      <c r="H1471" s="48"/>
      <c r="I1471" s="49" t="s">
        <v>21</v>
      </c>
    </row>
    <row r="1472" spans="1:9" hidden="1" x14ac:dyDescent="0.25">
      <c r="A1472" s="93">
        <v>401</v>
      </c>
      <c r="B1472" s="100">
        <v>1468</v>
      </c>
      <c r="C1472" s="90">
        <v>44987</v>
      </c>
      <c r="D1472" s="48">
        <v>1415</v>
      </c>
      <c r="E1472" s="48" t="s">
        <v>1317</v>
      </c>
      <c r="F1472" s="48">
        <v>2630814</v>
      </c>
      <c r="G1472" s="48" t="s">
        <v>9</v>
      </c>
      <c r="H1472" s="48"/>
      <c r="I1472" s="49" t="s">
        <v>64</v>
      </c>
    </row>
    <row r="1473" spans="1:9" hidden="1" x14ac:dyDescent="0.25">
      <c r="A1473" s="93">
        <v>402</v>
      </c>
      <c r="B1473" s="100">
        <v>1469</v>
      </c>
      <c r="C1473" s="90">
        <v>44987</v>
      </c>
      <c r="D1473" s="48">
        <v>1472</v>
      </c>
      <c r="E1473" s="48" t="s">
        <v>1317</v>
      </c>
      <c r="F1473" s="48">
        <v>3627641.6</v>
      </c>
      <c r="G1473" s="48" t="s">
        <v>9</v>
      </c>
      <c r="H1473" s="48"/>
      <c r="I1473" s="49" t="s">
        <v>64</v>
      </c>
    </row>
    <row r="1474" spans="1:9" hidden="1" x14ac:dyDescent="0.25">
      <c r="A1474" s="93">
        <v>403</v>
      </c>
      <c r="B1474" s="100">
        <v>1470</v>
      </c>
      <c r="C1474" s="90">
        <v>44987</v>
      </c>
      <c r="D1474" s="48" t="s">
        <v>1334</v>
      </c>
      <c r="E1474" s="48" t="s">
        <v>1332</v>
      </c>
      <c r="F1474" s="48">
        <v>454731</v>
      </c>
      <c r="G1474" s="48" t="s">
        <v>9</v>
      </c>
      <c r="H1474" s="48"/>
      <c r="I1474" s="49" t="s">
        <v>64</v>
      </c>
    </row>
    <row r="1475" spans="1:9" hidden="1" x14ac:dyDescent="0.25">
      <c r="A1475" s="93">
        <v>404</v>
      </c>
      <c r="B1475" s="100">
        <v>1471</v>
      </c>
      <c r="C1475" s="90">
        <v>45016</v>
      </c>
      <c r="D1475" s="48">
        <v>43</v>
      </c>
      <c r="E1475" s="48" t="s">
        <v>1335</v>
      </c>
      <c r="F1475" s="48">
        <v>198980</v>
      </c>
      <c r="G1475" s="48" t="s">
        <v>9</v>
      </c>
      <c r="H1475" s="48"/>
      <c r="I1475" s="49" t="s">
        <v>64</v>
      </c>
    </row>
    <row r="1476" spans="1:9" hidden="1" x14ac:dyDescent="0.25">
      <c r="A1476" s="93">
        <v>405</v>
      </c>
      <c r="B1476" s="100">
        <v>1472</v>
      </c>
      <c r="C1476" s="90">
        <v>45016</v>
      </c>
      <c r="D1476" s="48" t="s">
        <v>1336</v>
      </c>
      <c r="E1476" s="48" t="s">
        <v>1137</v>
      </c>
      <c r="F1476" s="48">
        <v>2915263</v>
      </c>
      <c r="G1476" s="48" t="s">
        <v>9</v>
      </c>
      <c r="H1476" s="48"/>
      <c r="I1476" s="49" t="s">
        <v>173</v>
      </c>
    </row>
    <row r="1477" spans="1:9" hidden="1" x14ac:dyDescent="0.25">
      <c r="A1477" s="93">
        <v>406</v>
      </c>
      <c r="B1477" s="100">
        <v>1473</v>
      </c>
      <c r="C1477" s="90">
        <v>45016</v>
      </c>
      <c r="D1477" s="48">
        <v>16494</v>
      </c>
      <c r="E1477" s="48" t="s">
        <v>377</v>
      </c>
      <c r="F1477" s="48">
        <v>24935.84</v>
      </c>
      <c r="G1477" s="48" t="s">
        <v>9</v>
      </c>
      <c r="H1477" s="48"/>
      <c r="I1477" s="49" t="s">
        <v>64</v>
      </c>
    </row>
    <row r="1478" spans="1:9" hidden="1" x14ac:dyDescent="0.25">
      <c r="A1478" s="93">
        <v>407</v>
      </c>
      <c r="B1478" s="100">
        <v>1474</v>
      </c>
      <c r="C1478" s="90">
        <v>45016</v>
      </c>
      <c r="D1478" s="48">
        <v>16095</v>
      </c>
      <c r="E1478" s="48" t="s">
        <v>377</v>
      </c>
      <c r="F1478" s="48">
        <v>100228.04</v>
      </c>
      <c r="G1478" s="48" t="s">
        <v>9</v>
      </c>
      <c r="H1478" s="48"/>
      <c r="I1478" s="49" t="s">
        <v>64</v>
      </c>
    </row>
    <row r="1479" spans="1:9" hidden="1" x14ac:dyDescent="0.25">
      <c r="A1479" s="93">
        <v>408</v>
      </c>
      <c r="B1479" s="100">
        <v>1475</v>
      </c>
      <c r="C1479" s="90">
        <v>45016</v>
      </c>
      <c r="D1479" s="48">
        <v>124</v>
      </c>
      <c r="E1479" s="48" t="s">
        <v>1337</v>
      </c>
      <c r="F1479" s="48">
        <v>2679269</v>
      </c>
      <c r="G1479" s="48" t="s">
        <v>9</v>
      </c>
      <c r="H1479" s="48"/>
      <c r="I1479" s="49" t="s">
        <v>11</v>
      </c>
    </row>
    <row r="1480" spans="1:9" hidden="1" x14ac:dyDescent="0.25">
      <c r="A1480" s="93">
        <v>409</v>
      </c>
      <c r="B1480" s="100">
        <v>1476</v>
      </c>
      <c r="C1480" s="90">
        <v>45016</v>
      </c>
      <c r="D1480" s="48" t="s">
        <v>1338</v>
      </c>
      <c r="E1480" s="48" t="s">
        <v>1266</v>
      </c>
      <c r="F1480" s="48">
        <v>638261.65</v>
      </c>
      <c r="G1480" s="48" t="s">
        <v>9</v>
      </c>
      <c r="H1480" s="48"/>
      <c r="I1480" s="49" t="s">
        <v>507</v>
      </c>
    </row>
    <row r="1481" spans="1:9" hidden="1" x14ac:dyDescent="0.25">
      <c r="A1481" s="93">
        <v>410</v>
      </c>
      <c r="B1481" s="100">
        <v>1477</v>
      </c>
      <c r="C1481" s="90">
        <v>45016</v>
      </c>
      <c r="D1481" s="48">
        <v>12</v>
      </c>
      <c r="E1481" s="48" t="s">
        <v>1067</v>
      </c>
      <c r="F1481" s="48">
        <v>247584.2</v>
      </c>
      <c r="G1481" s="48" t="s">
        <v>9</v>
      </c>
      <c r="H1481" s="48"/>
      <c r="I1481" s="49" t="s">
        <v>15</v>
      </c>
    </row>
    <row r="1482" spans="1:9" hidden="1" x14ac:dyDescent="0.25">
      <c r="A1482" s="93">
        <v>411</v>
      </c>
      <c r="B1482" s="100">
        <v>1478</v>
      </c>
      <c r="C1482" s="90">
        <v>45016</v>
      </c>
      <c r="D1482" s="48">
        <v>7</v>
      </c>
      <c r="E1482" s="48" t="s">
        <v>1264</v>
      </c>
      <c r="F1482" s="48">
        <v>1469062.5</v>
      </c>
      <c r="G1482" s="48" t="s">
        <v>9</v>
      </c>
      <c r="H1482" s="48"/>
      <c r="I1482" s="49" t="s">
        <v>1265</v>
      </c>
    </row>
    <row r="1483" spans="1:9" hidden="1" x14ac:dyDescent="0.25">
      <c r="A1483" s="93">
        <v>412</v>
      </c>
      <c r="B1483" s="100">
        <v>1479</v>
      </c>
      <c r="C1483" s="90">
        <v>45016</v>
      </c>
      <c r="D1483" s="48">
        <v>7722</v>
      </c>
      <c r="E1483" s="48" t="s">
        <v>1339</v>
      </c>
      <c r="F1483" s="48">
        <v>81487.5</v>
      </c>
      <c r="G1483" s="48" t="s">
        <v>9</v>
      </c>
      <c r="H1483" s="48"/>
      <c r="I1483" s="49" t="s">
        <v>64</v>
      </c>
    </row>
    <row r="1484" spans="1:9" hidden="1" x14ac:dyDescent="0.25">
      <c r="A1484" s="93">
        <v>413</v>
      </c>
      <c r="B1484" s="100">
        <v>1480</v>
      </c>
      <c r="C1484" s="90">
        <v>45016</v>
      </c>
      <c r="D1484" s="48">
        <v>11</v>
      </c>
      <c r="E1484" s="48" t="s">
        <v>1067</v>
      </c>
      <c r="F1484" s="48">
        <v>2242064.94</v>
      </c>
      <c r="G1484" s="48" t="s">
        <v>9</v>
      </c>
      <c r="H1484" s="48"/>
      <c r="I1484" s="49" t="s">
        <v>15</v>
      </c>
    </row>
    <row r="1485" spans="1:9" hidden="1" x14ac:dyDescent="0.25">
      <c r="A1485" s="93">
        <v>414</v>
      </c>
      <c r="B1485" s="100">
        <v>1481</v>
      </c>
      <c r="C1485" s="90">
        <v>45016</v>
      </c>
      <c r="D1485" s="48">
        <v>4018</v>
      </c>
      <c r="E1485" s="48" t="s">
        <v>1166</v>
      </c>
      <c r="F1485" s="48">
        <v>1130</v>
      </c>
      <c r="G1485" s="48" t="s">
        <v>9</v>
      </c>
      <c r="H1485" s="48"/>
      <c r="I1485" s="49" t="s">
        <v>15</v>
      </c>
    </row>
    <row r="1486" spans="1:9" hidden="1" x14ac:dyDescent="0.25">
      <c r="A1486" s="93">
        <v>415</v>
      </c>
      <c r="B1486" s="100">
        <v>1482</v>
      </c>
      <c r="C1486" s="90">
        <v>45016</v>
      </c>
      <c r="D1486" s="48"/>
      <c r="E1486" s="48" t="s">
        <v>1340</v>
      </c>
      <c r="F1486" s="48">
        <v>85000</v>
      </c>
      <c r="G1486" s="48" t="s">
        <v>9</v>
      </c>
      <c r="H1486" s="48"/>
      <c r="I1486" s="107" t="s">
        <v>1898</v>
      </c>
    </row>
    <row r="1487" spans="1:9" hidden="1" x14ac:dyDescent="0.25">
      <c r="A1487" s="93">
        <v>416</v>
      </c>
      <c r="B1487" s="100">
        <v>1483</v>
      </c>
      <c r="C1487" s="90">
        <v>45016</v>
      </c>
      <c r="D1487" s="48"/>
      <c r="E1487" s="48" t="s">
        <v>576</v>
      </c>
      <c r="F1487" s="48">
        <v>60939</v>
      </c>
      <c r="G1487" s="48" t="s">
        <v>9</v>
      </c>
      <c r="H1487" s="48"/>
      <c r="I1487" s="107" t="s">
        <v>1898</v>
      </c>
    </row>
    <row r="1488" spans="1:9" hidden="1" x14ac:dyDescent="0.25">
      <c r="A1488" s="93">
        <v>417</v>
      </c>
      <c r="B1488" s="100">
        <v>1484</v>
      </c>
      <c r="C1488" s="90">
        <v>44754</v>
      </c>
      <c r="D1488" s="48" t="s">
        <v>1341</v>
      </c>
      <c r="E1488" s="48" t="s">
        <v>19</v>
      </c>
      <c r="F1488" s="48">
        <v>145818.1</v>
      </c>
      <c r="G1488" s="48" t="s">
        <v>9</v>
      </c>
      <c r="H1488" s="48"/>
      <c r="I1488" s="49" t="s">
        <v>15</v>
      </c>
    </row>
    <row r="1489" spans="1:9" hidden="1" x14ac:dyDescent="0.25">
      <c r="A1489" s="93">
        <v>418</v>
      </c>
      <c r="B1489" s="100">
        <v>1485</v>
      </c>
      <c r="C1489" s="90">
        <v>44813</v>
      </c>
      <c r="D1489" s="48" t="s">
        <v>1342</v>
      </c>
      <c r="E1489" s="48" t="s">
        <v>19</v>
      </c>
      <c r="F1489" s="48">
        <v>26131.72</v>
      </c>
      <c r="G1489" s="48" t="s">
        <v>9</v>
      </c>
      <c r="H1489" s="48"/>
      <c r="I1489" s="49" t="s">
        <v>15</v>
      </c>
    </row>
    <row r="1490" spans="1:9" hidden="1" x14ac:dyDescent="0.25">
      <c r="A1490" s="93">
        <v>419</v>
      </c>
      <c r="B1490" s="100">
        <v>1486</v>
      </c>
      <c r="C1490" s="90">
        <v>44819</v>
      </c>
      <c r="D1490" s="48">
        <v>96</v>
      </c>
      <c r="E1490" s="48" t="s">
        <v>1343</v>
      </c>
      <c r="F1490" s="48">
        <v>12472.94</v>
      </c>
      <c r="G1490" s="48" t="s">
        <v>9</v>
      </c>
      <c r="H1490" s="48"/>
      <c r="I1490" s="49" t="s">
        <v>15</v>
      </c>
    </row>
    <row r="1491" spans="1:9" hidden="1" x14ac:dyDescent="0.25">
      <c r="A1491" s="93">
        <v>420</v>
      </c>
      <c r="B1491" s="100">
        <v>1487</v>
      </c>
      <c r="C1491" s="90">
        <v>44840</v>
      </c>
      <c r="D1491" s="48">
        <v>8439</v>
      </c>
      <c r="E1491" s="48" t="s">
        <v>1234</v>
      </c>
      <c r="F1491" s="48">
        <v>3403.92</v>
      </c>
      <c r="G1491" s="48" t="s">
        <v>9</v>
      </c>
      <c r="H1491" s="48"/>
      <c r="I1491" s="49" t="s">
        <v>21</v>
      </c>
    </row>
    <row r="1492" spans="1:9" hidden="1" x14ac:dyDescent="0.25">
      <c r="A1492" s="93">
        <v>421</v>
      </c>
      <c r="B1492" s="100">
        <v>1488</v>
      </c>
      <c r="C1492" s="90">
        <v>44840</v>
      </c>
      <c r="D1492" s="48">
        <v>9518</v>
      </c>
      <c r="E1492" s="48" t="s">
        <v>1234</v>
      </c>
      <c r="F1492" s="48">
        <v>19556.16</v>
      </c>
      <c r="G1492" s="48" t="s">
        <v>9</v>
      </c>
      <c r="H1492" s="48"/>
      <c r="I1492" s="49" t="s">
        <v>21</v>
      </c>
    </row>
    <row r="1493" spans="1:9" hidden="1" x14ac:dyDescent="0.25">
      <c r="A1493" s="93">
        <v>422</v>
      </c>
      <c r="B1493" s="100">
        <v>1489</v>
      </c>
      <c r="C1493" s="90">
        <v>44840</v>
      </c>
      <c r="D1493" s="48">
        <v>8338</v>
      </c>
      <c r="E1493" s="48" t="s">
        <v>1234</v>
      </c>
      <c r="F1493" s="48">
        <v>10905</v>
      </c>
      <c r="G1493" s="48" t="s">
        <v>9</v>
      </c>
      <c r="H1493" s="48"/>
      <c r="I1493" s="49" t="s">
        <v>21</v>
      </c>
    </row>
    <row r="1494" spans="1:9" hidden="1" x14ac:dyDescent="0.25">
      <c r="A1494" s="93">
        <v>423</v>
      </c>
      <c r="B1494" s="100">
        <v>1490</v>
      </c>
      <c r="C1494" s="90">
        <v>44840</v>
      </c>
      <c r="D1494" s="48">
        <v>8114</v>
      </c>
      <c r="E1494" s="48" t="s">
        <v>1234</v>
      </c>
      <c r="F1494" s="48">
        <v>880809.88</v>
      </c>
      <c r="G1494" s="48" t="s">
        <v>9</v>
      </c>
      <c r="H1494" s="48"/>
      <c r="I1494" s="49" t="s">
        <v>21</v>
      </c>
    </row>
    <row r="1495" spans="1:9" hidden="1" x14ac:dyDescent="0.25">
      <c r="A1495" s="93">
        <v>424</v>
      </c>
      <c r="B1495" s="100">
        <v>1491</v>
      </c>
      <c r="C1495" s="90">
        <v>44842</v>
      </c>
      <c r="D1495" s="48" t="s">
        <v>1344</v>
      </c>
      <c r="E1495" s="48" t="s">
        <v>19</v>
      </c>
      <c r="F1495" s="48">
        <v>64710.27</v>
      </c>
      <c r="G1495" s="48" t="s">
        <v>9</v>
      </c>
      <c r="H1495" s="48"/>
      <c r="I1495" s="49" t="s">
        <v>15</v>
      </c>
    </row>
    <row r="1496" spans="1:9" hidden="1" x14ac:dyDescent="0.25">
      <c r="A1496" s="93">
        <v>425</v>
      </c>
      <c r="B1496" s="100">
        <v>1492</v>
      </c>
      <c r="C1496" s="90">
        <v>44845</v>
      </c>
      <c r="D1496" s="48">
        <v>9143</v>
      </c>
      <c r="E1496" s="48" t="s">
        <v>1234</v>
      </c>
      <c r="F1496" s="48">
        <v>3550.56</v>
      </c>
      <c r="G1496" s="48" t="s">
        <v>9</v>
      </c>
      <c r="H1496" s="48"/>
      <c r="I1496" s="49" t="s">
        <v>21</v>
      </c>
    </row>
    <row r="1497" spans="1:9" hidden="1" x14ac:dyDescent="0.25">
      <c r="A1497" s="93">
        <v>426</v>
      </c>
      <c r="B1497" s="100">
        <v>1493</v>
      </c>
      <c r="C1497" s="90">
        <v>44891</v>
      </c>
      <c r="D1497" s="48">
        <v>11628</v>
      </c>
      <c r="E1497" s="48" t="s">
        <v>1234</v>
      </c>
      <c r="F1497" s="48">
        <v>9360</v>
      </c>
      <c r="G1497" s="48" t="s">
        <v>9</v>
      </c>
      <c r="H1497" s="48"/>
      <c r="I1497" s="49" t="s">
        <v>21</v>
      </c>
    </row>
    <row r="1498" spans="1:9" hidden="1" x14ac:dyDescent="0.25">
      <c r="A1498" s="93">
        <v>427</v>
      </c>
      <c r="B1498" s="100">
        <v>1494</v>
      </c>
      <c r="C1498" s="90">
        <v>44919</v>
      </c>
      <c r="D1498" s="48" t="s">
        <v>1345</v>
      </c>
      <c r="E1498" s="48" t="s">
        <v>19</v>
      </c>
      <c r="F1498" s="48">
        <v>6271.19</v>
      </c>
      <c r="G1498" s="48" t="s">
        <v>9</v>
      </c>
      <c r="H1498" s="48"/>
      <c r="I1498" s="49" t="s">
        <v>15</v>
      </c>
    </row>
    <row r="1499" spans="1:9" hidden="1" x14ac:dyDescent="0.25">
      <c r="A1499" s="93">
        <v>428</v>
      </c>
      <c r="B1499" s="100">
        <v>1495</v>
      </c>
      <c r="C1499" s="90">
        <v>44919</v>
      </c>
      <c r="D1499" s="48" t="s">
        <v>1346</v>
      </c>
      <c r="E1499" s="48" t="s">
        <v>19</v>
      </c>
      <c r="F1499" s="48">
        <v>85101.8</v>
      </c>
      <c r="G1499" s="48" t="s">
        <v>9</v>
      </c>
      <c r="H1499" s="48"/>
      <c r="I1499" s="49" t="s">
        <v>15</v>
      </c>
    </row>
    <row r="1500" spans="1:9" hidden="1" x14ac:dyDescent="0.25">
      <c r="A1500" s="93">
        <v>429</v>
      </c>
      <c r="B1500" s="100">
        <v>1496</v>
      </c>
      <c r="C1500" s="90">
        <v>44919</v>
      </c>
      <c r="D1500" s="48" t="s">
        <v>1345</v>
      </c>
      <c r="E1500" s="48" t="s">
        <v>19</v>
      </c>
      <c r="F1500" s="48">
        <v>31757.62</v>
      </c>
      <c r="G1500" s="48" t="s">
        <v>9</v>
      </c>
      <c r="H1500" s="48"/>
      <c r="I1500" s="49" t="s">
        <v>15</v>
      </c>
    </row>
    <row r="1501" spans="1:9" hidden="1" x14ac:dyDescent="0.25">
      <c r="A1501" s="93">
        <v>430</v>
      </c>
      <c r="B1501" s="100">
        <v>1497</v>
      </c>
      <c r="C1501" s="90">
        <v>44727</v>
      </c>
      <c r="D1501" s="48">
        <v>21</v>
      </c>
      <c r="E1501" s="48" t="s">
        <v>1347</v>
      </c>
      <c r="F1501" s="48">
        <v>419225</v>
      </c>
      <c r="G1501" s="48" t="s">
        <v>9</v>
      </c>
      <c r="H1501" s="48"/>
      <c r="I1501" s="49" t="s">
        <v>21</v>
      </c>
    </row>
    <row r="1502" spans="1:9" hidden="1" x14ac:dyDescent="0.25">
      <c r="A1502" s="93">
        <v>431</v>
      </c>
      <c r="B1502" s="100">
        <v>1498</v>
      </c>
      <c r="C1502" s="90">
        <v>44772</v>
      </c>
      <c r="D1502" s="48">
        <v>52</v>
      </c>
      <c r="E1502" s="48" t="s">
        <v>1347</v>
      </c>
      <c r="F1502" s="48">
        <v>161459.22</v>
      </c>
      <c r="G1502" s="48" t="s">
        <v>9</v>
      </c>
      <c r="H1502" s="48"/>
      <c r="I1502" s="49" t="s">
        <v>21</v>
      </c>
    </row>
    <row r="1503" spans="1:9" hidden="1" x14ac:dyDescent="0.25">
      <c r="A1503" s="93">
        <v>432</v>
      </c>
      <c r="B1503" s="100">
        <v>1499</v>
      </c>
      <c r="C1503" s="90">
        <v>44791</v>
      </c>
      <c r="D1503" s="48">
        <v>5</v>
      </c>
      <c r="E1503" s="48" t="s">
        <v>1347</v>
      </c>
      <c r="F1503" s="48">
        <v>335311</v>
      </c>
      <c r="G1503" s="48" t="s">
        <v>9</v>
      </c>
      <c r="H1503" s="48"/>
      <c r="I1503" s="49" t="s">
        <v>21</v>
      </c>
    </row>
    <row r="1504" spans="1:9" hidden="1" x14ac:dyDescent="0.25">
      <c r="A1504" s="93">
        <v>433</v>
      </c>
      <c r="B1504" s="100">
        <v>1500</v>
      </c>
      <c r="C1504" s="90">
        <v>44816</v>
      </c>
      <c r="D1504" s="48">
        <v>4</v>
      </c>
      <c r="E1504" s="48" t="s">
        <v>1347</v>
      </c>
      <c r="F1504" s="48">
        <v>72560</v>
      </c>
      <c r="G1504" s="48" t="s">
        <v>9</v>
      </c>
      <c r="H1504" s="48"/>
      <c r="I1504" s="49" t="s">
        <v>21</v>
      </c>
    </row>
    <row r="1505" spans="1:9" hidden="1" x14ac:dyDescent="0.25">
      <c r="A1505" s="93">
        <v>434</v>
      </c>
      <c r="B1505" s="100">
        <v>1501</v>
      </c>
      <c r="C1505" s="90">
        <v>44816</v>
      </c>
      <c r="D1505" s="48">
        <v>3</v>
      </c>
      <c r="E1505" s="48" t="s">
        <v>1347</v>
      </c>
      <c r="F1505" s="48">
        <v>37725</v>
      </c>
      <c r="G1505" s="48" t="s">
        <v>9</v>
      </c>
      <c r="H1505" s="48"/>
      <c r="I1505" s="49" t="s">
        <v>21</v>
      </c>
    </row>
    <row r="1506" spans="1:9" hidden="1" x14ac:dyDescent="0.25">
      <c r="A1506" s="93">
        <v>435</v>
      </c>
      <c r="B1506" s="100">
        <v>1502</v>
      </c>
      <c r="C1506" s="90">
        <v>44820</v>
      </c>
      <c r="D1506" s="48">
        <v>6</v>
      </c>
      <c r="E1506" s="48" t="s">
        <v>1347</v>
      </c>
      <c r="F1506" s="48">
        <v>537449</v>
      </c>
      <c r="G1506" s="48" t="s">
        <v>9</v>
      </c>
      <c r="H1506" s="48"/>
      <c r="I1506" s="49" t="s">
        <v>21</v>
      </c>
    </row>
    <row r="1507" spans="1:9" hidden="1" x14ac:dyDescent="0.25">
      <c r="A1507" s="93">
        <v>436</v>
      </c>
      <c r="B1507" s="100">
        <v>1503</v>
      </c>
      <c r="C1507" s="90">
        <v>44875</v>
      </c>
      <c r="D1507" s="48">
        <v>7</v>
      </c>
      <c r="E1507" s="48" t="s">
        <v>1347</v>
      </c>
      <c r="F1507" s="48">
        <v>66650</v>
      </c>
      <c r="G1507" s="48" t="s">
        <v>9</v>
      </c>
      <c r="H1507" s="48"/>
      <c r="I1507" s="49" t="s">
        <v>21</v>
      </c>
    </row>
    <row r="1508" spans="1:9" hidden="1" x14ac:dyDescent="0.25">
      <c r="A1508" s="93">
        <v>437</v>
      </c>
      <c r="B1508" s="100">
        <v>1504</v>
      </c>
      <c r="C1508" s="90">
        <v>44890</v>
      </c>
      <c r="D1508" s="48">
        <v>9</v>
      </c>
      <c r="E1508" s="48" t="s">
        <v>1347</v>
      </c>
      <c r="F1508" s="48">
        <v>86700</v>
      </c>
      <c r="G1508" s="48" t="s">
        <v>9</v>
      </c>
      <c r="H1508" s="48"/>
      <c r="I1508" s="49" t="s">
        <v>21</v>
      </c>
    </row>
    <row r="1509" spans="1:9" hidden="1" x14ac:dyDescent="0.25">
      <c r="A1509" s="93">
        <v>438</v>
      </c>
      <c r="B1509" s="100">
        <v>1505</v>
      </c>
      <c r="C1509" s="90">
        <v>44890</v>
      </c>
      <c r="D1509" s="48">
        <v>10</v>
      </c>
      <c r="E1509" s="48" t="s">
        <v>1347</v>
      </c>
      <c r="F1509" s="48">
        <v>253150</v>
      </c>
      <c r="G1509" s="48" t="s">
        <v>9</v>
      </c>
      <c r="H1509" s="48"/>
      <c r="I1509" s="49" t="s">
        <v>21</v>
      </c>
    </row>
    <row r="1510" spans="1:9" hidden="1" x14ac:dyDescent="0.25">
      <c r="A1510" s="93">
        <v>439</v>
      </c>
      <c r="B1510" s="100">
        <v>1506</v>
      </c>
      <c r="C1510" s="90">
        <v>44895</v>
      </c>
      <c r="D1510" s="48">
        <v>8</v>
      </c>
      <c r="E1510" s="48" t="s">
        <v>1347</v>
      </c>
      <c r="F1510" s="48">
        <v>22750</v>
      </c>
      <c r="G1510" s="48" t="s">
        <v>9</v>
      </c>
      <c r="H1510" s="48"/>
      <c r="I1510" s="49" t="s">
        <v>21</v>
      </c>
    </row>
    <row r="1511" spans="1:9" hidden="1" x14ac:dyDescent="0.25">
      <c r="A1511" s="93">
        <v>440</v>
      </c>
      <c r="B1511" s="100">
        <v>1507</v>
      </c>
      <c r="C1511" s="90">
        <v>44902</v>
      </c>
      <c r="D1511" s="48">
        <v>12</v>
      </c>
      <c r="E1511" s="48" t="s">
        <v>1347</v>
      </c>
      <c r="F1511" s="48">
        <v>300000</v>
      </c>
      <c r="G1511" s="48" t="s">
        <v>9</v>
      </c>
      <c r="H1511" s="48"/>
      <c r="I1511" s="49" t="s">
        <v>21</v>
      </c>
    </row>
    <row r="1512" spans="1:9" hidden="1" x14ac:dyDescent="0.25">
      <c r="A1512" s="93">
        <v>441</v>
      </c>
      <c r="B1512" s="100">
        <v>1508</v>
      </c>
      <c r="C1512" s="90">
        <v>44919</v>
      </c>
      <c r="D1512" s="48">
        <v>14</v>
      </c>
      <c r="E1512" s="48" t="s">
        <v>1347</v>
      </c>
      <c r="F1512" s="48">
        <v>100000</v>
      </c>
      <c r="G1512" s="48" t="s">
        <v>9</v>
      </c>
      <c r="H1512" s="48"/>
      <c r="I1512" s="49" t="s">
        <v>21</v>
      </c>
    </row>
    <row r="1513" spans="1:9" hidden="1" x14ac:dyDescent="0.25">
      <c r="A1513" s="93">
        <v>442</v>
      </c>
      <c r="B1513" s="100">
        <v>1509</v>
      </c>
      <c r="C1513" s="90">
        <v>44919</v>
      </c>
      <c r="D1513" s="48">
        <v>13</v>
      </c>
      <c r="E1513" s="48" t="s">
        <v>1347</v>
      </c>
      <c r="F1513" s="48">
        <v>156000</v>
      </c>
      <c r="G1513" s="48" t="s">
        <v>9</v>
      </c>
      <c r="H1513" s="48"/>
      <c r="I1513" s="49" t="s">
        <v>21</v>
      </c>
    </row>
    <row r="1514" spans="1:9" hidden="1" x14ac:dyDescent="0.25">
      <c r="A1514" s="93">
        <v>443</v>
      </c>
      <c r="B1514" s="100">
        <v>1510</v>
      </c>
      <c r="C1514" s="90">
        <v>44935</v>
      </c>
      <c r="D1514" s="48">
        <v>15</v>
      </c>
      <c r="E1514" s="48" t="s">
        <v>1347</v>
      </c>
      <c r="F1514" s="48">
        <v>26250</v>
      </c>
      <c r="G1514" s="48" t="s">
        <v>9</v>
      </c>
      <c r="H1514" s="48"/>
      <c r="I1514" s="49" t="s">
        <v>21</v>
      </c>
    </row>
    <row r="1515" spans="1:9" hidden="1" x14ac:dyDescent="0.25">
      <c r="A1515" s="93">
        <v>444</v>
      </c>
      <c r="B1515" s="100">
        <v>1511</v>
      </c>
      <c r="C1515" s="90">
        <v>44938</v>
      </c>
      <c r="D1515" s="48">
        <v>16</v>
      </c>
      <c r="E1515" s="48" t="s">
        <v>1347</v>
      </c>
      <c r="F1515" s="48">
        <v>400000</v>
      </c>
      <c r="G1515" s="48" t="s">
        <v>9</v>
      </c>
      <c r="H1515" s="48"/>
      <c r="I1515" s="49" t="s">
        <v>21</v>
      </c>
    </row>
    <row r="1516" spans="1:9" hidden="1" x14ac:dyDescent="0.25">
      <c r="A1516" s="93">
        <v>445</v>
      </c>
      <c r="B1516" s="100">
        <v>1512</v>
      </c>
      <c r="C1516" s="90">
        <v>44959</v>
      </c>
      <c r="D1516" s="48">
        <v>20</v>
      </c>
      <c r="E1516" s="48" t="s">
        <v>1347</v>
      </c>
      <c r="F1516" s="48">
        <v>310000</v>
      </c>
      <c r="G1516" s="48" t="s">
        <v>9</v>
      </c>
      <c r="H1516" s="48"/>
      <c r="I1516" s="49" t="s">
        <v>21</v>
      </c>
    </row>
    <row r="1517" spans="1:9" hidden="1" x14ac:dyDescent="0.25">
      <c r="A1517" s="93">
        <v>446</v>
      </c>
      <c r="B1517" s="100">
        <v>1513</v>
      </c>
      <c r="C1517" s="90">
        <v>44986</v>
      </c>
      <c r="D1517" s="48">
        <v>21</v>
      </c>
      <c r="E1517" s="48" t="s">
        <v>1347</v>
      </c>
      <c r="F1517" s="48">
        <v>13888</v>
      </c>
      <c r="G1517" s="48" t="s">
        <v>9</v>
      </c>
      <c r="H1517" s="48"/>
      <c r="I1517" s="49" t="s">
        <v>21</v>
      </c>
    </row>
    <row r="1518" spans="1:9" hidden="1" x14ac:dyDescent="0.25">
      <c r="A1518" s="93">
        <v>447</v>
      </c>
      <c r="B1518" s="100">
        <v>1514</v>
      </c>
      <c r="C1518" s="90">
        <v>45016</v>
      </c>
      <c r="D1518" s="48">
        <v>11</v>
      </c>
      <c r="E1518" s="48" t="s">
        <v>1067</v>
      </c>
      <c r="F1518" s="48">
        <v>164426.14000000001</v>
      </c>
      <c r="G1518" s="48" t="s">
        <v>9</v>
      </c>
      <c r="H1518" s="48"/>
      <c r="I1518" s="49" t="s">
        <v>15</v>
      </c>
    </row>
    <row r="1519" spans="1:9" hidden="1" x14ac:dyDescent="0.25">
      <c r="A1519" s="93">
        <v>448</v>
      </c>
      <c r="B1519" s="100">
        <v>1515</v>
      </c>
      <c r="C1519" s="90">
        <v>44654</v>
      </c>
      <c r="D1519" s="48"/>
      <c r="E1519" s="48" t="s">
        <v>713</v>
      </c>
      <c r="F1519" s="48">
        <v>3800</v>
      </c>
      <c r="G1519" s="48" t="s">
        <v>9</v>
      </c>
      <c r="H1519" s="48"/>
      <c r="I1519" s="49" t="s">
        <v>15</v>
      </c>
    </row>
    <row r="1520" spans="1:9" hidden="1" x14ac:dyDescent="0.25">
      <c r="A1520" s="93">
        <v>449</v>
      </c>
      <c r="B1520" s="100">
        <v>1516</v>
      </c>
      <c r="C1520" s="90">
        <v>44654</v>
      </c>
      <c r="D1520" s="48"/>
      <c r="E1520" s="48" t="s">
        <v>713</v>
      </c>
      <c r="F1520" s="48">
        <v>8800</v>
      </c>
      <c r="G1520" s="48" t="s">
        <v>9</v>
      </c>
      <c r="H1520" s="48"/>
      <c r="I1520" s="49" t="s">
        <v>15</v>
      </c>
    </row>
    <row r="1521" spans="1:9" hidden="1" x14ac:dyDescent="0.25">
      <c r="A1521" s="93">
        <v>450</v>
      </c>
      <c r="B1521" s="100">
        <v>1517</v>
      </c>
      <c r="C1521" s="90">
        <v>44681</v>
      </c>
      <c r="D1521" s="48">
        <v>43</v>
      </c>
      <c r="E1521" s="48" t="s">
        <v>713</v>
      </c>
      <c r="F1521" s="48">
        <v>5880</v>
      </c>
      <c r="G1521" s="48" t="s">
        <v>9</v>
      </c>
      <c r="H1521" s="48"/>
      <c r="I1521" s="49" t="s">
        <v>15</v>
      </c>
    </row>
    <row r="1522" spans="1:9" hidden="1" x14ac:dyDescent="0.25">
      <c r="A1522" s="93">
        <v>451</v>
      </c>
      <c r="B1522" s="100">
        <v>1518</v>
      </c>
      <c r="C1522" s="90">
        <v>44681</v>
      </c>
      <c r="D1522" s="48">
        <v>42</v>
      </c>
      <c r="E1522" s="48" t="s">
        <v>713</v>
      </c>
      <c r="F1522" s="48">
        <v>2100</v>
      </c>
      <c r="G1522" s="48" t="s">
        <v>9</v>
      </c>
      <c r="H1522" s="48"/>
      <c r="I1522" s="49" t="s">
        <v>15</v>
      </c>
    </row>
    <row r="1523" spans="1:9" hidden="1" x14ac:dyDescent="0.25">
      <c r="A1523" s="93">
        <v>452</v>
      </c>
      <c r="B1523" s="100">
        <v>1519</v>
      </c>
      <c r="C1523" s="90">
        <v>44681</v>
      </c>
      <c r="D1523" s="48">
        <v>39</v>
      </c>
      <c r="E1523" s="48" t="s">
        <v>713</v>
      </c>
      <c r="F1523" s="48">
        <v>3000</v>
      </c>
      <c r="G1523" s="48" t="s">
        <v>9</v>
      </c>
      <c r="H1523" s="48"/>
      <c r="I1523" s="49" t="s">
        <v>15</v>
      </c>
    </row>
    <row r="1524" spans="1:9" hidden="1" x14ac:dyDescent="0.25">
      <c r="A1524" s="93">
        <v>453</v>
      </c>
      <c r="B1524" s="100">
        <v>1520</v>
      </c>
      <c r="C1524" s="90">
        <v>44681</v>
      </c>
      <c r="D1524" s="48">
        <v>38</v>
      </c>
      <c r="E1524" s="48" t="s">
        <v>713</v>
      </c>
      <c r="F1524" s="48">
        <v>8500</v>
      </c>
      <c r="G1524" s="48" t="s">
        <v>9</v>
      </c>
      <c r="H1524" s="48"/>
      <c r="I1524" s="49" t="s">
        <v>15</v>
      </c>
    </row>
    <row r="1525" spans="1:9" hidden="1" x14ac:dyDescent="0.25">
      <c r="A1525" s="93">
        <v>454</v>
      </c>
      <c r="B1525" s="100">
        <v>1521</v>
      </c>
      <c r="C1525" s="90">
        <v>44681</v>
      </c>
      <c r="D1525" s="48">
        <v>40</v>
      </c>
      <c r="E1525" s="48" t="s">
        <v>713</v>
      </c>
      <c r="F1525" s="48">
        <v>2100</v>
      </c>
      <c r="G1525" s="48" t="s">
        <v>9</v>
      </c>
      <c r="H1525" s="48"/>
      <c r="I1525" s="49" t="s">
        <v>15</v>
      </c>
    </row>
    <row r="1526" spans="1:9" hidden="1" x14ac:dyDescent="0.25">
      <c r="A1526" s="93">
        <v>455</v>
      </c>
      <c r="B1526" s="100">
        <v>1522</v>
      </c>
      <c r="C1526" s="90">
        <v>44681</v>
      </c>
      <c r="D1526" s="48">
        <v>41</v>
      </c>
      <c r="E1526" s="48" t="s">
        <v>713</v>
      </c>
      <c r="F1526" s="48">
        <v>2100</v>
      </c>
      <c r="G1526" s="48" t="s">
        <v>9</v>
      </c>
      <c r="H1526" s="48"/>
      <c r="I1526" s="49" t="s">
        <v>15</v>
      </c>
    </row>
    <row r="1527" spans="1:9" hidden="1" x14ac:dyDescent="0.25">
      <c r="A1527" s="93">
        <v>456</v>
      </c>
      <c r="B1527" s="100">
        <v>1523</v>
      </c>
      <c r="C1527" s="90">
        <v>44718</v>
      </c>
      <c r="D1527" s="48">
        <v>48</v>
      </c>
      <c r="E1527" s="48" t="s">
        <v>713</v>
      </c>
      <c r="F1527" s="48">
        <v>9200</v>
      </c>
      <c r="G1527" s="48" t="s">
        <v>9</v>
      </c>
      <c r="H1527" s="48"/>
      <c r="I1527" s="49" t="s">
        <v>15</v>
      </c>
    </row>
    <row r="1528" spans="1:9" hidden="1" x14ac:dyDescent="0.25">
      <c r="A1528" s="93">
        <v>457</v>
      </c>
      <c r="B1528" s="100">
        <v>1524</v>
      </c>
      <c r="C1528" s="90">
        <v>44725</v>
      </c>
      <c r="D1528" s="48">
        <v>46</v>
      </c>
      <c r="E1528" s="48" t="s">
        <v>713</v>
      </c>
      <c r="F1528" s="48">
        <v>6160</v>
      </c>
      <c r="G1528" s="48" t="s">
        <v>9</v>
      </c>
      <c r="H1528" s="48"/>
      <c r="I1528" s="49" t="s">
        <v>15</v>
      </c>
    </row>
    <row r="1529" spans="1:9" hidden="1" x14ac:dyDescent="0.25">
      <c r="A1529" s="93">
        <v>458</v>
      </c>
      <c r="B1529" s="100">
        <v>1525</v>
      </c>
      <c r="C1529" s="90">
        <v>44770</v>
      </c>
      <c r="D1529" s="48">
        <v>192</v>
      </c>
      <c r="E1529" s="48" t="s">
        <v>713</v>
      </c>
      <c r="F1529" s="48">
        <v>16800</v>
      </c>
      <c r="G1529" s="48" t="s">
        <v>9</v>
      </c>
      <c r="H1529" s="48"/>
      <c r="I1529" s="49" t="s">
        <v>15</v>
      </c>
    </row>
    <row r="1530" spans="1:9" hidden="1" x14ac:dyDescent="0.25">
      <c r="A1530" s="93">
        <v>459</v>
      </c>
      <c r="B1530" s="100">
        <v>1526</v>
      </c>
      <c r="C1530" s="90">
        <v>44770</v>
      </c>
      <c r="D1530" s="48">
        <v>191</v>
      </c>
      <c r="E1530" s="48" t="s">
        <v>713</v>
      </c>
      <c r="F1530" s="48">
        <v>10200</v>
      </c>
      <c r="G1530" s="48" t="s">
        <v>9</v>
      </c>
      <c r="H1530" s="48"/>
      <c r="I1530" s="49" t="s">
        <v>15</v>
      </c>
    </row>
    <row r="1531" spans="1:9" hidden="1" x14ac:dyDescent="0.25">
      <c r="A1531" s="93">
        <v>460</v>
      </c>
      <c r="B1531" s="100">
        <v>1527</v>
      </c>
      <c r="C1531" s="90">
        <v>44770</v>
      </c>
      <c r="D1531" s="48">
        <v>105</v>
      </c>
      <c r="E1531" s="48" t="s">
        <v>713</v>
      </c>
      <c r="F1531" s="48">
        <v>9800</v>
      </c>
      <c r="G1531" s="48" t="s">
        <v>9</v>
      </c>
      <c r="H1531" s="48"/>
      <c r="I1531" s="49" t="s">
        <v>15</v>
      </c>
    </row>
    <row r="1532" spans="1:9" hidden="1" x14ac:dyDescent="0.25">
      <c r="A1532" s="93">
        <v>461</v>
      </c>
      <c r="B1532" s="100">
        <v>1528</v>
      </c>
      <c r="C1532" s="90">
        <v>44783</v>
      </c>
      <c r="D1532" s="48">
        <v>162</v>
      </c>
      <c r="E1532" s="48" t="s">
        <v>713</v>
      </c>
      <c r="F1532" s="48">
        <v>9500</v>
      </c>
      <c r="G1532" s="48" t="s">
        <v>9</v>
      </c>
      <c r="H1532" s="48"/>
      <c r="I1532" s="49" t="s">
        <v>15</v>
      </c>
    </row>
    <row r="1533" spans="1:9" hidden="1" x14ac:dyDescent="0.25">
      <c r="A1533" s="93">
        <v>462</v>
      </c>
      <c r="B1533" s="100">
        <v>1529</v>
      </c>
      <c r="C1533" s="90">
        <v>44791</v>
      </c>
      <c r="D1533" s="48">
        <v>51</v>
      </c>
      <c r="E1533" s="48" t="s">
        <v>713</v>
      </c>
      <c r="F1533" s="48">
        <v>8800</v>
      </c>
      <c r="G1533" s="48" t="s">
        <v>9</v>
      </c>
      <c r="H1533" s="48"/>
      <c r="I1533" s="49" t="s">
        <v>15</v>
      </c>
    </row>
    <row r="1534" spans="1:9" hidden="1" x14ac:dyDescent="0.25">
      <c r="A1534" s="93">
        <v>463</v>
      </c>
      <c r="B1534" s="100">
        <v>1530</v>
      </c>
      <c r="C1534" s="90">
        <v>44791</v>
      </c>
      <c r="D1534" s="48">
        <v>53</v>
      </c>
      <c r="E1534" s="48" t="s">
        <v>713</v>
      </c>
      <c r="F1534" s="48">
        <v>3500</v>
      </c>
      <c r="G1534" s="48" t="s">
        <v>9</v>
      </c>
      <c r="H1534" s="48"/>
      <c r="I1534" s="49" t="s">
        <v>15</v>
      </c>
    </row>
    <row r="1535" spans="1:9" hidden="1" x14ac:dyDescent="0.25">
      <c r="A1535" s="93">
        <v>464</v>
      </c>
      <c r="B1535" s="100">
        <v>1531</v>
      </c>
      <c r="C1535" s="90">
        <v>44808</v>
      </c>
      <c r="D1535" s="48" t="s">
        <v>1348</v>
      </c>
      <c r="E1535" s="48" t="s">
        <v>713</v>
      </c>
      <c r="F1535" s="48">
        <v>12400</v>
      </c>
      <c r="G1535" s="48" t="s">
        <v>9</v>
      </c>
      <c r="H1535" s="48"/>
      <c r="I1535" s="49" t="s">
        <v>15</v>
      </c>
    </row>
    <row r="1536" spans="1:9" hidden="1" x14ac:dyDescent="0.25">
      <c r="A1536" s="93">
        <v>465</v>
      </c>
      <c r="B1536" s="100">
        <v>1532</v>
      </c>
      <c r="C1536" s="90">
        <v>44811</v>
      </c>
      <c r="D1536" s="48">
        <v>67</v>
      </c>
      <c r="E1536" s="48" t="s">
        <v>713</v>
      </c>
      <c r="F1536" s="48">
        <v>15800</v>
      </c>
      <c r="G1536" s="48" t="s">
        <v>9</v>
      </c>
      <c r="H1536" s="48"/>
      <c r="I1536" s="49" t="s">
        <v>15</v>
      </c>
    </row>
    <row r="1537" spans="1:9" hidden="1" x14ac:dyDescent="0.25">
      <c r="A1537" s="93">
        <v>466</v>
      </c>
      <c r="B1537" s="100">
        <v>1533</v>
      </c>
      <c r="C1537" s="90">
        <v>44829</v>
      </c>
      <c r="D1537" s="51">
        <v>106107</v>
      </c>
      <c r="E1537" s="48" t="s">
        <v>713</v>
      </c>
      <c r="F1537" s="48">
        <v>8500</v>
      </c>
      <c r="G1537" s="48" t="s">
        <v>9</v>
      </c>
      <c r="H1537" s="48"/>
      <c r="I1537" s="49" t="s">
        <v>15</v>
      </c>
    </row>
    <row r="1538" spans="1:9" hidden="1" x14ac:dyDescent="0.25">
      <c r="A1538" s="93">
        <v>467</v>
      </c>
      <c r="B1538" s="100">
        <v>1534</v>
      </c>
      <c r="C1538" s="90">
        <v>44840</v>
      </c>
      <c r="D1538" s="48"/>
      <c r="E1538" s="48" t="s">
        <v>713</v>
      </c>
      <c r="F1538" s="48">
        <v>19100</v>
      </c>
      <c r="G1538" s="48" t="s">
        <v>9</v>
      </c>
      <c r="H1538" s="48"/>
      <c r="I1538" s="49" t="s">
        <v>15</v>
      </c>
    </row>
    <row r="1539" spans="1:9" hidden="1" x14ac:dyDescent="0.25">
      <c r="A1539" s="93">
        <v>468</v>
      </c>
      <c r="B1539" s="100">
        <v>1535</v>
      </c>
      <c r="C1539" s="90">
        <v>44853</v>
      </c>
      <c r="D1539" s="48">
        <v>18</v>
      </c>
      <c r="E1539" s="48" t="s">
        <v>713</v>
      </c>
      <c r="F1539" s="48">
        <v>17000</v>
      </c>
      <c r="G1539" s="48" t="s">
        <v>9</v>
      </c>
      <c r="H1539" s="48"/>
      <c r="I1539" s="49" t="s">
        <v>15</v>
      </c>
    </row>
    <row r="1540" spans="1:9" hidden="1" x14ac:dyDescent="0.25">
      <c r="A1540" s="93">
        <v>469</v>
      </c>
      <c r="B1540" s="100">
        <v>1536</v>
      </c>
      <c r="C1540" s="90">
        <v>44867</v>
      </c>
      <c r="D1540" s="48" t="s">
        <v>1349</v>
      </c>
      <c r="E1540" s="48" t="s">
        <v>713</v>
      </c>
      <c r="F1540" s="48">
        <v>24830</v>
      </c>
      <c r="G1540" s="48" t="s">
        <v>9</v>
      </c>
      <c r="H1540" s="48"/>
      <c r="I1540" s="49" t="s">
        <v>15</v>
      </c>
    </row>
    <row r="1541" spans="1:9" hidden="1" x14ac:dyDescent="0.25">
      <c r="A1541" s="93">
        <v>470</v>
      </c>
      <c r="B1541" s="100">
        <v>1537</v>
      </c>
      <c r="C1541" s="90">
        <v>44867</v>
      </c>
      <c r="D1541" s="48" t="s">
        <v>1350</v>
      </c>
      <c r="E1541" s="48" t="s">
        <v>713</v>
      </c>
      <c r="F1541" s="48">
        <v>28100</v>
      </c>
      <c r="G1541" s="48" t="s">
        <v>9</v>
      </c>
      <c r="H1541" s="48"/>
      <c r="I1541" s="49" t="s">
        <v>15</v>
      </c>
    </row>
    <row r="1542" spans="1:9" hidden="1" x14ac:dyDescent="0.25">
      <c r="A1542" s="93">
        <v>471</v>
      </c>
      <c r="B1542" s="100">
        <v>1538</v>
      </c>
      <c r="C1542" s="90">
        <v>44874</v>
      </c>
      <c r="D1542" s="48"/>
      <c r="E1542" s="48" t="s">
        <v>713</v>
      </c>
      <c r="F1542" s="48">
        <v>8500</v>
      </c>
      <c r="G1542" s="48" t="s">
        <v>9</v>
      </c>
      <c r="H1542" s="48"/>
      <c r="I1542" s="49" t="s">
        <v>15</v>
      </c>
    </row>
    <row r="1543" spans="1:9" hidden="1" x14ac:dyDescent="0.25">
      <c r="A1543" s="93">
        <v>472</v>
      </c>
      <c r="B1543" s="100">
        <v>1539</v>
      </c>
      <c r="C1543" s="90">
        <v>44895</v>
      </c>
      <c r="D1543" s="48">
        <v>91</v>
      </c>
      <c r="E1543" s="48" t="s">
        <v>713</v>
      </c>
      <c r="F1543" s="48">
        <v>8500</v>
      </c>
      <c r="G1543" s="48" t="s">
        <v>9</v>
      </c>
      <c r="H1543" s="48"/>
      <c r="I1543" s="49" t="s">
        <v>15</v>
      </c>
    </row>
    <row r="1544" spans="1:9" hidden="1" x14ac:dyDescent="0.25">
      <c r="A1544" s="93">
        <v>473</v>
      </c>
      <c r="B1544" s="100">
        <v>1540</v>
      </c>
      <c r="C1544" s="90">
        <v>44919</v>
      </c>
      <c r="D1544" s="48">
        <v>99</v>
      </c>
      <c r="E1544" s="48" t="s">
        <v>713</v>
      </c>
      <c r="F1544" s="48">
        <v>3600</v>
      </c>
      <c r="G1544" s="48" t="s">
        <v>9</v>
      </c>
      <c r="H1544" s="48"/>
      <c r="I1544" s="49" t="s">
        <v>15</v>
      </c>
    </row>
    <row r="1545" spans="1:9" hidden="1" x14ac:dyDescent="0.25">
      <c r="A1545" s="93">
        <v>474</v>
      </c>
      <c r="B1545" s="100">
        <v>1541</v>
      </c>
      <c r="C1545" s="90">
        <v>44919</v>
      </c>
      <c r="D1545" s="48" t="s">
        <v>1351</v>
      </c>
      <c r="E1545" s="48" t="s">
        <v>713</v>
      </c>
      <c r="F1545" s="48">
        <v>39140</v>
      </c>
      <c r="G1545" s="48" t="s">
        <v>9</v>
      </c>
      <c r="H1545" s="48"/>
      <c r="I1545" s="49" t="s">
        <v>15</v>
      </c>
    </row>
    <row r="1546" spans="1:9" hidden="1" x14ac:dyDescent="0.25">
      <c r="A1546" s="93">
        <v>475</v>
      </c>
      <c r="B1546" s="100">
        <v>1542</v>
      </c>
      <c r="C1546" s="90">
        <v>44919</v>
      </c>
      <c r="D1546" s="48">
        <v>28</v>
      </c>
      <c r="E1546" s="48" t="s">
        <v>713</v>
      </c>
      <c r="F1546" s="48">
        <v>9000</v>
      </c>
      <c r="G1546" s="48" t="s">
        <v>9</v>
      </c>
      <c r="H1546" s="48"/>
      <c r="I1546" s="49" t="s">
        <v>15</v>
      </c>
    </row>
    <row r="1547" spans="1:9" hidden="1" x14ac:dyDescent="0.25">
      <c r="A1547" s="93">
        <v>476</v>
      </c>
      <c r="B1547" s="100">
        <v>1543</v>
      </c>
      <c r="C1547" s="90">
        <v>44932</v>
      </c>
      <c r="D1547" s="48">
        <v>30</v>
      </c>
      <c r="E1547" s="48" t="s">
        <v>713</v>
      </c>
      <c r="F1547" s="48">
        <v>6300</v>
      </c>
      <c r="G1547" s="48" t="s">
        <v>9</v>
      </c>
      <c r="H1547" s="48"/>
      <c r="I1547" s="49" t="s">
        <v>15</v>
      </c>
    </row>
    <row r="1548" spans="1:9" hidden="1" x14ac:dyDescent="0.25">
      <c r="A1548" s="93">
        <v>477</v>
      </c>
      <c r="B1548" s="100">
        <v>1544</v>
      </c>
      <c r="C1548" s="90">
        <v>44943</v>
      </c>
      <c r="D1548" s="48" t="s">
        <v>1352</v>
      </c>
      <c r="E1548" s="48" t="s">
        <v>713</v>
      </c>
      <c r="F1548" s="48">
        <v>18690</v>
      </c>
      <c r="G1548" s="48" t="s">
        <v>9</v>
      </c>
      <c r="H1548" s="48"/>
      <c r="I1548" s="49" t="s">
        <v>15</v>
      </c>
    </row>
    <row r="1549" spans="1:9" hidden="1" x14ac:dyDescent="0.25">
      <c r="A1549" s="93">
        <v>478</v>
      </c>
      <c r="B1549" s="100">
        <v>1545</v>
      </c>
      <c r="C1549" s="90">
        <v>44954</v>
      </c>
      <c r="D1549" s="48" t="s">
        <v>1353</v>
      </c>
      <c r="E1549" s="48" t="s">
        <v>713</v>
      </c>
      <c r="F1549" s="48">
        <v>16250</v>
      </c>
      <c r="G1549" s="48" t="s">
        <v>9</v>
      </c>
      <c r="H1549" s="48"/>
      <c r="I1549" s="49" t="s">
        <v>15</v>
      </c>
    </row>
    <row r="1550" spans="1:9" hidden="1" x14ac:dyDescent="0.25">
      <c r="A1550" s="93">
        <v>479</v>
      </c>
      <c r="B1550" s="100">
        <v>1546</v>
      </c>
      <c r="C1550" s="90">
        <v>44652</v>
      </c>
      <c r="D1550" s="48">
        <v>430530642</v>
      </c>
      <c r="E1550" s="48" t="s">
        <v>1354</v>
      </c>
      <c r="F1550" s="48">
        <v>1836</v>
      </c>
      <c r="G1550" s="48" t="s">
        <v>9</v>
      </c>
      <c r="H1550" s="48"/>
      <c r="I1550" s="49" t="s">
        <v>15</v>
      </c>
    </row>
    <row r="1551" spans="1:9" hidden="1" x14ac:dyDescent="0.25">
      <c r="A1551" s="93">
        <v>480</v>
      </c>
      <c r="B1551" s="100">
        <v>1547</v>
      </c>
      <c r="C1551" s="90">
        <v>44655</v>
      </c>
      <c r="D1551" s="48" t="s">
        <v>1356</v>
      </c>
      <c r="E1551" s="48" t="s">
        <v>1357</v>
      </c>
      <c r="F1551" s="48">
        <v>24232</v>
      </c>
      <c r="G1551" s="48" t="s">
        <v>9</v>
      </c>
      <c r="H1551" s="48"/>
      <c r="I1551" s="49" t="s">
        <v>64</v>
      </c>
    </row>
    <row r="1552" spans="1:9" hidden="1" x14ac:dyDescent="0.25">
      <c r="A1552" s="93">
        <v>481</v>
      </c>
      <c r="B1552" s="100">
        <v>1548</v>
      </c>
      <c r="C1552" s="90">
        <v>44674</v>
      </c>
      <c r="D1552" s="48">
        <v>430530560</v>
      </c>
      <c r="E1552" s="48" t="s">
        <v>1354</v>
      </c>
      <c r="F1552" s="48">
        <v>10564</v>
      </c>
      <c r="G1552" s="48" t="s">
        <v>9</v>
      </c>
      <c r="H1552" s="48"/>
      <c r="I1552" s="49" t="s">
        <v>15</v>
      </c>
    </row>
    <row r="1553" spans="1:9" hidden="1" x14ac:dyDescent="0.25">
      <c r="A1553" s="93">
        <v>482</v>
      </c>
      <c r="B1553" s="100">
        <v>1549</v>
      </c>
      <c r="C1553" s="90">
        <v>44674</v>
      </c>
      <c r="D1553" s="48" t="s">
        <v>1358</v>
      </c>
      <c r="E1553" s="48" t="s">
        <v>19</v>
      </c>
      <c r="F1553" s="48">
        <v>47105.07</v>
      </c>
      <c r="G1553" s="48" t="s">
        <v>9</v>
      </c>
      <c r="H1553" s="48"/>
      <c r="I1553" s="49" t="s">
        <v>15</v>
      </c>
    </row>
    <row r="1554" spans="1:9" hidden="1" x14ac:dyDescent="0.25">
      <c r="A1554" s="93">
        <v>483</v>
      </c>
      <c r="B1554" s="100">
        <v>1550</v>
      </c>
      <c r="C1554" s="90">
        <v>44674</v>
      </c>
      <c r="D1554" s="48" t="s">
        <v>1359</v>
      </c>
      <c r="E1554" s="48" t="s">
        <v>1186</v>
      </c>
      <c r="F1554" s="48">
        <v>32767.84</v>
      </c>
      <c r="G1554" s="48" t="s">
        <v>9</v>
      </c>
      <c r="H1554" s="48"/>
      <c r="I1554" s="49" t="s">
        <v>15</v>
      </c>
    </row>
    <row r="1555" spans="1:9" hidden="1" x14ac:dyDescent="0.25">
      <c r="A1555" s="93">
        <v>484</v>
      </c>
      <c r="B1555" s="100">
        <v>1551</v>
      </c>
      <c r="C1555" s="90">
        <v>44674</v>
      </c>
      <c r="D1555" s="48" t="s">
        <v>1360</v>
      </c>
      <c r="E1555" s="48" t="s">
        <v>1186</v>
      </c>
      <c r="F1555" s="48">
        <v>70655.92</v>
      </c>
      <c r="G1555" s="48" t="s">
        <v>9</v>
      </c>
      <c r="H1555" s="48"/>
      <c r="I1555" s="49" t="s">
        <v>15</v>
      </c>
    </row>
    <row r="1556" spans="1:9" hidden="1" x14ac:dyDescent="0.25">
      <c r="A1556" s="93">
        <v>485</v>
      </c>
      <c r="B1556" s="100">
        <v>1552</v>
      </c>
      <c r="C1556" s="90">
        <v>44674</v>
      </c>
      <c r="D1556" s="48" t="s">
        <v>1361</v>
      </c>
      <c r="E1556" s="48" t="s">
        <v>1186</v>
      </c>
      <c r="F1556" s="48">
        <v>70655.92</v>
      </c>
      <c r="G1556" s="48" t="s">
        <v>9</v>
      </c>
      <c r="H1556" s="48"/>
      <c r="I1556" s="49" t="s">
        <v>15</v>
      </c>
    </row>
    <row r="1557" spans="1:9" hidden="1" x14ac:dyDescent="0.25">
      <c r="A1557" s="93">
        <v>486</v>
      </c>
      <c r="B1557" s="100">
        <v>1553</v>
      </c>
      <c r="C1557" s="90">
        <v>44679</v>
      </c>
      <c r="D1557" s="48">
        <v>430529077</v>
      </c>
      <c r="E1557" s="48" t="s">
        <v>1354</v>
      </c>
      <c r="F1557" s="48">
        <v>15642</v>
      </c>
      <c r="G1557" s="48" t="s">
        <v>9</v>
      </c>
      <c r="H1557" s="48"/>
      <c r="I1557" s="49" t="s">
        <v>15</v>
      </c>
    </row>
    <row r="1558" spans="1:9" hidden="1" x14ac:dyDescent="0.25">
      <c r="A1558" s="93">
        <v>487</v>
      </c>
      <c r="B1558" s="100">
        <v>1554</v>
      </c>
      <c r="C1558" s="90">
        <v>44679</v>
      </c>
      <c r="D1558" s="48">
        <v>2</v>
      </c>
      <c r="E1558" s="48" t="s">
        <v>16</v>
      </c>
      <c r="F1558" s="48">
        <v>45831.18</v>
      </c>
      <c r="G1558" s="48" t="s">
        <v>9</v>
      </c>
      <c r="H1558" s="48"/>
      <c r="I1558" s="49" t="s">
        <v>15</v>
      </c>
    </row>
    <row r="1559" spans="1:9" hidden="1" x14ac:dyDescent="0.25">
      <c r="A1559" s="93">
        <v>488</v>
      </c>
      <c r="B1559" s="100">
        <v>1555</v>
      </c>
      <c r="C1559" s="90">
        <v>44679</v>
      </c>
      <c r="D1559" s="48" t="s">
        <v>1362</v>
      </c>
      <c r="E1559" s="48" t="s">
        <v>30</v>
      </c>
      <c r="F1559" s="48">
        <v>134692.07999999999</v>
      </c>
      <c r="G1559" s="48" t="s">
        <v>9</v>
      </c>
      <c r="H1559" s="48"/>
      <c r="I1559" s="49" t="s">
        <v>21</v>
      </c>
    </row>
    <row r="1560" spans="1:9" hidden="1" x14ac:dyDescent="0.25">
      <c r="A1560" s="93">
        <v>489</v>
      </c>
      <c r="B1560" s="100">
        <v>1556</v>
      </c>
      <c r="C1560" s="90">
        <v>44681</v>
      </c>
      <c r="D1560" s="48" t="s">
        <v>1363</v>
      </c>
      <c r="E1560" s="48" t="s">
        <v>1186</v>
      </c>
      <c r="F1560" s="48">
        <v>70655.92</v>
      </c>
      <c r="G1560" s="48" t="s">
        <v>9</v>
      </c>
      <c r="H1560" s="48"/>
      <c r="I1560" s="49" t="s">
        <v>15</v>
      </c>
    </row>
    <row r="1561" spans="1:9" hidden="1" x14ac:dyDescent="0.25">
      <c r="A1561" s="93">
        <v>490</v>
      </c>
      <c r="B1561" s="100">
        <v>1557</v>
      </c>
      <c r="C1561" s="90">
        <v>44681</v>
      </c>
      <c r="D1561" s="48">
        <v>2218200728</v>
      </c>
      <c r="E1561" s="48" t="s">
        <v>1364</v>
      </c>
      <c r="F1561" s="48">
        <v>868455.35</v>
      </c>
      <c r="G1561" s="48" t="s">
        <v>9</v>
      </c>
      <c r="H1561" s="48"/>
      <c r="I1561" s="49" t="s">
        <v>15</v>
      </c>
    </row>
    <row r="1562" spans="1:9" hidden="1" x14ac:dyDescent="0.25">
      <c r="A1562" s="93">
        <v>491</v>
      </c>
      <c r="B1562" s="100">
        <v>1558</v>
      </c>
      <c r="C1562" s="90">
        <v>44682</v>
      </c>
      <c r="D1562" s="48">
        <v>430529231</v>
      </c>
      <c r="E1562" s="48" t="s">
        <v>1354</v>
      </c>
      <c r="F1562" s="48">
        <v>265857</v>
      </c>
      <c r="G1562" s="48" t="s">
        <v>9</v>
      </c>
      <c r="H1562" s="48"/>
      <c r="I1562" s="49" t="s">
        <v>15</v>
      </c>
    </row>
    <row r="1563" spans="1:9" hidden="1" x14ac:dyDescent="0.25">
      <c r="A1563" s="93">
        <v>492</v>
      </c>
      <c r="B1563" s="100">
        <v>1559</v>
      </c>
      <c r="C1563" s="90">
        <v>44682</v>
      </c>
      <c r="D1563" s="48">
        <v>368</v>
      </c>
      <c r="E1563" s="48" t="s">
        <v>1354</v>
      </c>
      <c r="F1563" s="48">
        <v>175872</v>
      </c>
      <c r="G1563" s="48" t="s">
        <v>9</v>
      </c>
      <c r="H1563" s="48"/>
      <c r="I1563" s="49" t="s">
        <v>15</v>
      </c>
    </row>
    <row r="1564" spans="1:9" hidden="1" x14ac:dyDescent="0.25">
      <c r="A1564" s="93">
        <v>493</v>
      </c>
      <c r="B1564" s="100">
        <v>1560</v>
      </c>
      <c r="C1564" s="90">
        <v>44683</v>
      </c>
      <c r="D1564" s="48">
        <v>2218200875</v>
      </c>
      <c r="E1564" s="48" t="s">
        <v>1364</v>
      </c>
      <c r="F1564" s="48">
        <v>618607.43999999994</v>
      </c>
      <c r="G1564" s="48" t="s">
        <v>9</v>
      </c>
      <c r="H1564" s="48"/>
      <c r="I1564" s="49" t="s">
        <v>15</v>
      </c>
    </row>
    <row r="1565" spans="1:9" hidden="1" x14ac:dyDescent="0.25">
      <c r="A1565" s="93">
        <v>494</v>
      </c>
      <c r="B1565" s="100">
        <v>1561</v>
      </c>
      <c r="C1565" s="90">
        <v>44696</v>
      </c>
      <c r="D1565" s="48" t="s">
        <v>1365</v>
      </c>
      <c r="E1565" s="48" t="s">
        <v>1186</v>
      </c>
      <c r="F1565" s="48">
        <v>60118.66</v>
      </c>
      <c r="G1565" s="48" t="s">
        <v>9</v>
      </c>
      <c r="H1565" s="48"/>
      <c r="I1565" s="49" t="s">
        <v>15</v>
      </c>
    </row>
    <row r="1566" spans="1:9" hidden="1" x14ac:dyDescent="0.25">
      <c r="A1566" s="93">
        <v>495</v>
      </c>
      <c r="B1566" s="100">
        <v>1562</v>
      </c>
      <c r="C1566" s="90">
        <v>44696</v>
      </c>
      <c r="D1566" s="48" t="s">
        <v>1366</v>
      </c>
      <c r="E1566" s="48" t="s">
        <v>1186</v>
      </c>
      <c r="F1566" s="48">
        <v>27201.7</v>
      </c>
      <c r="G1566" s="48" t="s">
        <v>9</v>
      </c>
      <c r="H1566" s="48"/>
      <c r="I1566" s="49" t="s">
        <v>15</v>
      </c>
    </row>
    <row r="1567" spans="1:9" hidden="1" x14ac:dyDescent="0.25">
      <c r="A1567" s="93">
        <v>496</v>
      </c>
      <c r="B1567" s="100">
        <v>1563</v>
      </c>
      <c r="C1567" s="90">
        <v>44696</v>
      </c>
      <c r="D1567" s="48">
        <v>28</v>
      </c>
      <c r="E1567" s="48" t="s">
        <v>16</v>
      </c>
      <c r="F1567" s="48">
        <v>168592.94</v>
      </c>
      <c r="G1567" s="48" t="s">
        <v>9</v>
      </c>
      <c r="H1567" s="48"/>
      <c r="I1567" s="49" t="s">
        <v>15</v>
      </c>
    </row>
    <row r="1568" spans="1:9" hidden="1" x14ac:dyDescent="0.25">
      <c r="A1568" s="93">
        <v>497</v>
      </c>
      <c r="B1568" s="100">
        <v>1564</v>
      </c>
      <c r="C1568" s="90">
        <v>44706</v>
      </c>
      <c r="D1568" s="48" t="s">
        <v>1367</v>
      </c>
      <c r="E1568" s="48" t="s">
        <v>30</v>
      </c>
      <c r="F1568" s="48">
        <v>389476</v>
      </c>
      <c r="G1568" s="48" t="s">
        <v>9</v>
      </c>
      <c r="H1568" s="48"/>
      <c r="I1568" s="49" t="s">
        <v>21</v>
      </c>
    </row>
    <row r="1569" spans="1:9" hidden="1" x14ac:dyDescent="0.25">
      <c r="A1569" s="93">
        <v>498</v>
      </c>
      <c r="B1569" s="100">
        <v>1565</v>
      </c>
      <c r="C1569" s="90">
        <v>44707</v>
      </c>
      <c r="D1569" s="48">
        <v>12</v>
      </c>
      <c r="E1569" s="48" t="s">
        <v>1368</v>
      </c>
      <c r="F1569" s="48">
        <v>17815</v>
      </c>
      <c r="G1569" s="48" t="s">
        <v>9</v>
      </c>
      <c r="H1569" s="48"/>
      <c r="I1569" s="49" t="s">
        <v>21</v>
      </c>
    </row>
    <row r="1570" spans="1:9" hidden="1" x14ac:dyDescent="0.25">
      <c r="A1570" s="93">
        <v>499</v>
      </c>
      <c r="B1570" s="100">
        <v>1566</v>
      </c>
      <c r="C1570" s="90">
        <v>44707</v>
      </c>
      <c r="D1570" s="48">
        <v>11</v>
      </c>
      <c r="E1570" s="48" t="s">
        <v>1368</v>
      </c>
      <c r="F1570" s="48">
        <v>448356.21</v>
      </c>
      <c r="G1570" s="48" t="s">
        <v>9</v>
      </c>
      <c r="H1570" s="48"/>
      <c r="I1570" s="49" t="s">
        <v>21</v>
      </c>
    </row>
    <row r="1571" spans="1:9" hidden="1" x14ac:dyDescent="0.25">
      <c r="A1571" s="93">
        <v>500</v>
      </c>
      <c r="B1571" s="100">
        <v>1567</v>
      </c>
      <c r="C1571" s="90">
        <v>44712</v>
      </c>
      <c r="D1571" s="48" t="s">
        <v>1369</v>
      </c>
      <c r="E1571" s="48" t="s">
        <v>1370</v>
      </c>
      <c r="F1571" s="48">
        <v>479160</v>
      </c>
      <c r="G1571" s="48" t="s">
        <v>9</v>
      </c>
      <c r="H1571" s="48"/>
      <c r="I1571" s="107" t="s">
        <v>1898</v>
      </c>
    </row>
    <row r="1572" spans="1:9" hidden="1" x14ac:dyDescent="0.25">
      <c r="A1572" s="93">
        <v>501</v>
      </c>
      <c r="B1572" s="100">
        <v>1568</v>
      </c>
      <c r="C1572" s="90">
        <v>44725</v>
      </c>
      <c r="D1572" s="48">
        <v>15</v>
      </c>
      <c r="E1572" s="48" t="s">
        <v>1368</v>
      </c>
      <c r="F1572" s="48">
        <v>168926.6</v>
      </c>
      <c r="G1572" s="48" t="s">
        <v>9</v>
      </c>
      <c r="H1572" s="48"/>
      <c r="I1572" s="49" t="s">
        <v>21</v>
      </c>
    </row>
    <row r="1573" spans="1:9" hidden="1" x14ac:dyDescent="0.25">
      <c r="A1573" s="93">
        <v>502</v>
      </c>
      <c r="B1573" s="100">
        <v>1569</v>
      </c>
      <c r="C1573" s="90">
        <v>44726</v>
      </c>
      <c r="D1573" s="48" t="s">
        <v>1371</v>
      </c>
      <c r="E1573" s="48" t="s">
        <v>1372</v>
      </c>
      <c r="F1573" s="48">
        <v>650000</v>
      </c>
      <c r="G1573" s="48" t="s">
        <v>9</v>
      </c>
      <c r="H1573" s="48"/>
      <c r="I1573" s="49" t="s">
        <v>15</v>
      </c>
    </row>
    <row r="1574" spans="1:9" hidden="1" x14ac:dyDescent="0.25">
      <c r="A1574" s="93">
        <v>503</v>
      </c>
      <c r="B1574" s="100">
        <v>1570</v>
      </c>
      <c r="C1574" s="90">
        <v>44727</v>
      </c>
      <c r="D1574" s="48" t="s">
        <v>1373</v>
      </c>
      <c r="E1574" s="48" t="s">
        <v>19</v>
      </c>
      <c r="F1574" s="48">
        <v>110747.74</v>
      </c>
      <c r="G1574" s="48" t="s">
        <v>9</v>
      </c>
      <c r="H1574" s="48"/>
      <c r="I1574" s="49" t="s">
        <v>15</v>
      </c>
    </row>
    <row r="1575" spans="1:9" hidden="1" x14ac:dyDescent="0.25">
      <c r="A1575" s="93">
        <v>504</v>
      </c>
      <c r="B1575" s="100">
        <v>1571</v>
      </c>
      <c r="C1575" s="90">
        <v>44728</v>
      </c>
      <c r="D1575" s="48">
        <v>43</v>
      </c>
      <c r="E1575" s="48" t="s">
        <v>1266</v>
      </c>
      <c r="F1575" s="48">
        <v>254936</v>
      </c>
      <c r="G1575" s="48" t="s">
        <v>9</v>
      </c>
      <c r="H1575" s="48"/>
      <c r="I1575" s="49" t="s">
        <v>507</v>
      </c>
    </row>
    <row r="1576" spans="1:9" hidden="1" x14ac:dyDescent="0.25">
      <c r="A1576" s="93">
        <v>505</v>
      </c>
      <c r="B1576" s="100">
        <v>1572</v>
      </c>
      <c r="C1576" s="90">
        <v>44730</v>
      </c>
      <c r="D1576" s="48" t="s">
        <v>1374</v>
      </c>
      <c r="E1576" s="48" t="s">
        <v>1186</v>
      </c>
      <c r="F1576" s="48">
        <v>27648.3</v>
      </c>
      <c r="G1576" s="48" t="s">
        <v>9</v>
      </c>
      <c r="H1576" s="48"/>
      <c r="I1576" s="49" t="s">
        <v>15</v>
      </c>
    </row>
    <row r="1577" spans="1:9" hidden="1" x14ac:dyDescent="0.25">
      <c r="A1577" s="93">
        <v>506</v>
      </c>
      <c r="B1577" s="100">
        <v>1573</v>
      </c>
      <c r="C1577" s="90">
        <v>44742</v>
      </c>
      <c r="D1577" s="48" t="s">
        <v>1375</v>
      </c>
      <c r="E1577" s="48" t="s">
        <v>19</v>
      </c>
      <c r="F1577" s="48">
        <v>3334.9</v>
      </c>
      <c r="G1577" s="48" t="s">
        <v>9</v>
      </c>
      <c r="H1577" s="48"/>
      <c r="I1577" s="49" t="s">
        <v>15</v>
      </c>
    </row>
    <row r="1578" spans="1:9" hidden="1" x14ac:dyDescent="0.25">
      <c r="A1578" s="93">
        <v>507</v>
      </c>
      <c r="B1578" s="100">
        <v>1574</v>
      </c>
      <c r="C1578" s="90">
        <v>44742</v>
      </c>
      <c r="D1578" s="48">
        <v>2606</v>
      </c>
      <c r="E1578" s="48" t="s">
        <v>514</v>
      </c>
      <c r="F1578" s="48">
        <v>40068.92</v>
      </c>
      <c r="G1578" s="48" t="s">
        <v>9</v>
      </c>
      <c r="H1578" s="48"/>
      <c r="I1578" s="49" t="s">
        <v>64</v>
      </c>
    </row>
    <row r="1579" spans="1:9" hidden="1" x14ac:dyDescent="0.25">
      <c r="A1579" s="93">
        <v>508</v>
      </c>
      <c r="B1579" s="100">
        <v>1575</v>
      </c>
      <c r="C1579" s="90">
        <v>44742</v>
      </c>
      <c r="D1579" s="48">
        <v>2517</v>
      </c>
      <c r="E1579" s="48" t="s">
        <v>514</v>
      </c>
      <c r="F1579" s="48">
        <v>111478.08</v>
      </c>
      <c r="G1579" s="48" t="s">
        <v>9</v>
      </c>
      <c r="H1579" s="48"/>
      <c r="I1579" s="49" t="s">
        <v>64</v>
      </c>
    </row>
    <row r="1580" spans="1:9" hidden="1" x14ac:dyDescent="0.25">
      <c r="A1580" s="93">
        <v>509</v>
      </c>
      <c r="B1580" s="100">
        <v>1576</v>
      </c>
      <c r="C1580" s="90">
        <v>44742</v>
      </c>
      <c r="D1580" s="48">
        <v>2627</v>
      </c>
      <c r="E1580" s="48" t="s">
        <v>514</v>
      </c>
      <c r="F1580" s="48">
        <v>9730.64</v>
      </c>
      <c r="G1580" s="48" t="s">
        <v>9</v>
      </c>
      <c r="H1580" s="48"/>
      <c r="I1580" s="49" t="s">
        <v>64</v>
      </c>
    </row>
    <row r="1581" spans="1:9" hidden="1" x14ac:dyDescent="0.25">
      <c r="A1581" s="93">
        <v>510</v>
      </c>
      <c r="B1581" s="100">
        <v>1577</v>
      </c>
      <c r="C1581" s="90">
        <v>44743</v>
      </c>
      <c r="D1581" s="48">
        <v>1261102213</v>
      </c>
      <c r="E1581" s="48" t="s">
        <v>224</v>
      </c>
      <c r="F1581" s="48">
        <v>4721</v>
      </c>
      <c r="G1581" s="48" t="s">
        <v>9</v>
      </c>
      <c r="H1581" s="48"/>
      <c r="I1581" s="107" t="s">
        <v>1898</v>
      </c>
    </row>
    <row r="1582" spans="1:9" hidden="1" x14ac:dyDescent="0.25">
      <c r="A1582" s="93">
        <v>511</v>
      </c>
      <c r="B1582" s="100">
        <v>1578</v>
      </c>
      <c r="C1582" s="90">
        <v>44762</v>
      </c>
      <c r="D1582" s="48" t="s">
        <v>1376</v>
      </c>
      <c r="E1582" s="48" t="s">
        <v>1186</v>
      </c>
      <c r="F1582" s="48">
        <v>111343.56</v>
      </c>
      <c r="G1582" s="48" t="s">
        <v>9</v>
      </c>
      <c r="H1582" s="48"/>
      <c r="I1582" s="49" t="s">
        <v>15</v>
      </c>
    </row>
    <row r="1583" spans="1:9" hidden="1" x14ac:dyDescent="0.25">
      <c r="A1583" s="93">
        <v>512</v>
      </c>
      <c r="B1583" s="100">
        <v>1579</v>
      </c>
      <c r="C1583" s="90">
        <v>44762</v>
      </c>
      <c r="D1583" s="48" t="s">
        <v>1377</v>
      </c>
      <c r="E1583" s="48" t="s">
        <v>1186</v>
      </c>
      <c r="F1583" s="48">
        <v>77126.960000000006</v>
      </c>
      <c r="G1583" s="48" t="s">
        <v>9</v>
      </c>
      <c r="H1583" s="48"/>
      <c r="I1583" s="49" t="s">
        <v>15</v>
      </c>
    </row>
    <row r="1584" spans="1:9" hidden="1" x14ac:dyDescent="0.25">
      <c r="A1584" s="93">
        <v>513</v>
      </c>
      <c r="B1584" s="100">
        <v>1580</v>
      </c>
      <c r="C1584" s="90">
        <v>44762</v>
      </c>
      <c r="D1584" s="48" t="s">
        <v>1378</v>
      </c>
      <c r="E1584" s="48" t="s">
        <v>1186</v>
      </c>
      <c r="F1584" s="48">
        <v>18683.060000000001</v>
      </c>
      <c r="G1584" s="48" t="s">
        <v>9</v>
      </c>
      <c r="H1584" s="48"/>
      <c r="I1584" s="49" t="s">
        <v>15</v>
      </c>
    </row>
    <row r="1585" spans="1:9" hidden="1" x14ac:dyDescent="0.25">
      <c r="A1585" s="93">
        <v>514</v>
      </c>
      <c r="B1585" s="100">
        <v>1581</v>
      </c>
      <c r="C1585" s="90">
        <v>44762</v>
      </c>
      <c r="D1585" s="48" t="s">
        <v>1379</v>
      </c>
      <c r="E1585" s="48" t="s">
        <v>1186</v>
      </c>
      <c r="F1585" s="48">
        <v>18767.8</v>
      </c>
      <c r="G1585" s="48" t="s">
        <v>9</v>
      </c>
      <c r="H1585" s="48"/>
      <c r="I1585" s="49" t="s">
        <v>15</v>
      </c>
    </row>
    <row r="1586" spans="1:9" hidden="1" x14ac:dyDescent="0.25">
      <c r="A1586" s="93">
        <v>515</v>
      </c>
      <c r="B1586" s="100">
        <v>1582</v>
      </c>
      <c r="C1586" s="90">
        <v>44772</v>
      </c>
      <c r="D1586" s="48">
        <v>2114211233</v>
      </c>
      <c r="E1586" s="48" t="s">
        <v>1364</v>
      </c>
      <c r="F1586" s="48">
        <v>868455.35</v>
      </c>
      <c r="G1586" s="48" t="s">
        <v>9</v>
      </c>
      <c r="H1586" s="48"/>
      <c r="I1586" s="49" t="s">
        <v>15</v>
      </c>
    </row>
    <row r="1587" spans="1:9" hidden="1" x14ac:dyDescent="0.25">
      <c r="A1587" s="93">
        <v>516</v>
      </c>
      <c r="B1587" s="100">
        <v>1583</v>
      </c>
      <c r="C1587" s="90">
        <v>44772</v>
      </c>
      <c r="D1587" s="48">
        <v>21</v>
      </c>
      <c r="E1587" s="48" t="s">
        <v>1380</v>
      </c>
      <c r="F1587" s="48">
        <v>177618</v>
      </c>
      <c r="G1587" s="48" t="s">
        <v>9</v>
      </c>
      <c r="H1587" s="48"/>
      <c r="I1587" s="49" t="s">
        <v>15</v>
      </c>
    </row>
    <row r="1588" spans="1:9" hidden="1" x14ac:dyDescent="0.25">
      <c r="A1588" s="93">
        <v>517</v>
      </c>
      <c r="B1588" s="100">
        <v>1584</v>
      </c>
      <c r="C1588" s="90">
        <v>44789</v>
      </c>
      <c r="D1588" s="48" t="s">
        <v>1381</v>
      </c>
      <c r="E1588" s="48" t="s">
        <v>110</v>
      </c>
      <c r="F1588" s="48">
        <v>34725</v>
      </c>
      <c r="G1588" s="48" t="s">
        <v>9</v>
      </c>
      <c r="H1588" s="48"/>
      <c r="I1588" s="49" t="s">
        <v>15</v>
      </c>
    </row>
    <row r="1589" spans="1:9" hidden="1" x14ac:dyDescent="0.25">
      <c r="A1589" s="93">
        <v>518</v>
      </c>
      <c r="B1589" s="100">
        <v>1585</v>
      </c>
      <c r="C1589" s="90">
        <v>44791</v>
      </c>
      <c r="D1589" s="48" t="s">
        <v>1382</v>
      </c>
      <c r="E1589" s="48" t="s">
        <v>1163</v>
      </c>
      <c r="F1589" s="48">
        <v>435668</v>
      </c>
      <c r="G1589" s="48" t="s">
        <v>9</v>
      </c>
      <c r="H1589" s="48"/>
      <c r="I1589" s="49" t="s">
        <v>15</v>
      </c>
    </row>
    <row r="1590" spans="1:9" hidden="1" x14ac:dyDescent="0.25">
      <c r="A1590" s="93">
        <v>519</v>
      </c>
      <c r="B1590" s="100">
        <v>1586</v>
      </c>
      <c r="C1590" s="90">
        <v>44804</v>
      </c>
      <c r="D1590" s="48">
        <v>322</v>
      </c>
      <c r="E1590" s="48" t="s">
        <v>1207</v>
      </c>
      <c r="F1590" s="48">
        <v>196708</v>
      </c>
      <c r="G1590" s="48" t="s">
        <v>9</v>
      </c>
      <c r="H1590" s="48"/>
      <c r="I1590" s="49" t="s">
        <v>15</v>
      </c>
    </row>
    <row r="1591" spans="1:9" hidden="1" x14ac:dyDescent="0.25">
      <c r="A1591" s="93">
        <v>520</v>
      </c>
      <c r="B1591" s="100">
        <v>1587</v>
      </c>
      <c r="C1591" s="90">
        <v>44804</v>
      </c>
      <c r="D1591" s="48">
        <v>320</v>
      </c>
      <c r="E1591" s="48" t="s">
        <v>1207</v>
      </c>
      <c r="F1591" s="48">
        <v>336104.36</v>
      </c>
      <c r="G1591" s="48" t="s">
        <v>9</v>
      </c>
      <c r="H1591" s="48"/>
      <c r="I1591" s="49" t="s">
        <v>15</v>
      </c>
    </row>
    <row r="1592" spans="1:9" hidden="1" x14ac:dyDescent="0.25">
      <c r="A1592" s="93">
        <v>521</v>
      </c>
      <c r="B1592" s="100">
        <v>1588</v>
      </c>
      <c r="C1592" s="90">
        <v>44814</v>
      </c>
      <c r="D1592" s="48" t="s">
        <v>1383</v>
      </c>
      <c r="E1592" s="48" t="s">
        <v>1357</v>
      </c>
      <c r="F1592" s="48">
        <v>160003.46</v>
      </c>
      <c r="G1592" s="48" t="s">
        <v>9</v>
      </c>
      <c r="H1592" s="48"/>
      <c r="I1592" s="49" t="s">
        <v>64</v>
      </c>
    </row>
    <row r="1593" spans="1:9" hidden="1" x14ac:dyDescent="0.25">
      <c r="A1593" s="93">
        <v>522</v>
      </c>
      <c r="B1593" s="100">
        <v>1589</v>
      </c>
      <c r="C1593" s="90">
        <v>44814</v>
      </c>
      <c r="D1593" s="48" t="s">
        <v>1384</v>
      </c>
      <c r="E1593" s="52" t="s">
        <v>1385</v>
      </c>
      <c r="F1593" s="48">
        <v>27000</v>
      </c>
      <c r="G1593" s="48" t="s">
        <v>9</v>
      </c>
      <c r="H1593" s="48"/>
      <c r="I1593" s="49" t="s">
        <v>15</v>
      </c>
    </row>
    <row r="1594" spans="1:9" hidden="1" x14ac:dyDescent="0.25">
      <c r="A1594" s="93">
        <v>523</v>
      </c>
      <c r="B1594" s="100">
        <v>1590</v>
      </c>
      <c r="C1594" s="90">
        <v>44814</v>
      </c>
      <c r="D1594" s="48">
        <v>340</v>
      </c>
      <c r="E1594" s="48" t="s">
        <v>1207</v>
      </c>
      <c r="F1594" s="48">
        <v>292770.5</v>
      </c>
      <c r="G1594" s="48" t="s">
        <v>9</v>
      </c>
      <c r="H1594" s="48"/>
      <c r="I1594" s="49" t="s">
        <v>15</v>
      </c>
    </row>
    <row r="1595" spans="1:9" hidden="1" x14ac:dyDescent="0.25">
      <c r="A1595" s="93">
        <v>524</v>
      </c>
      <c r="B1595" s="100">
        <v>1591</v>
      </c>
      <c r="C1595" s="90">
        <v>44814</v>
      </c>
      <c r="D1595" s="48">
        <v>354</v>
      </c>
      <c r="E1595" s="48" t="s">
        <v>1241</v>
      </c>
      <c r="F1595" s="48">
        <v>1805745.72</v>
      </c>
      <c r="G1595" s="48" t="s">
        <v>9</v>
      </c>
      <c r="H1595" s="48"/>
      <c r="I1595" s="49" t="s">
        <v>1242</v>
      </c>
    </row>
    <row r="1596" spans="1:9" hidden="1" x14ac:dyDescent="0.25">
      <c r="A1596" s="93">
        <v>525</v>
      </c>
      <c r="B1596" s="100">
        <v>1592</v>
      </c>
      <c r="C1596" s="90">
        <v>44814</v>
      </c>
      <c r="D1596" s="48">
        <v>422</v>
      </c>
      <c r="E1596" s="48" t="s">
        <v>1241</v>
      </c>
      <c r="F1596" s="48">
        <v>1632466</v>
      </c>
      <c r="G1596" s="48" t="s">
        <v>9</v>
      </c>
      <c r="H1596" s="48"/>
      <c r="I1596" s="49" t="s">
        <v>1242</v>
      </c>
    </row>
    <row r="1597" spans="1:9" hidden="1" x14ac:dyDescent="0.25">
      <c r="A1597" s="93">
        <v>526</v>
      </c>
      <c r="B1597" s="100">
        <v>1593</v>
      </c>
      <c r="C1597" s="90">
        <v>44840</v>
      </c>
      <c r="D1597" s="48" t="s">
        <v>1386</v>
      </c>
      <c r="E1597" s="48" t="s">
        <v>1387</v>
      </c>
      <c r="F1597" s="48">
        <v>132300</v>
      </c>
      <c r="G1597" s="48" t="s">
        <v>9</v>
      </c>
      <c r="H1597" s="48"/>
      <c r="I1597" s="49" t="s">
        <v>1242</v>
      </c>
    </row>
    <row r="1598" spans="1:9" hidden="1" x14ac:dyDescent="0.25">
      <c r="A1598" s="93">
        <v>527</v>
      </c>
      <c r="B1598" s="100">
        <v>1594</v>
      </c>
      <c r="C1598" s="90">
        <v>44840</v>
      </c>
      <c r="D1598" s="48">
        <v>442</v>
      </c>
      <c r="E1598" s="48" t="s">
        <v>1241</v>
      </c>
      <c r="F1598" s="48">
        <v>1649121</v>
      </c>
      <c r="G1598" s="48" t="s">
        <v>9</v>
      </c>
      <c r="H1598" s="48"/>
      <c r="I1598" s="49" t="s">
        <v>1242</v>
      </c>
    </row>
    <row r="1599" spans="1:9" hidden="1" x14ac:dyDescent="0.25">
      <c r="A1599" s="93">
        <v>528</v>
      </c>
      <c r="B1599" s="100">
        <v>1595</v>
      </c>
      <c r="C1599" s="90">
        <v>44895</v>
      </c>
      <c r="D1599" s="48">
        <v>770</v>
      </c>
      <c r="E1599" s="48" t="s">
        <v>463</v>
      </c>
      <c r="F1599" s="48">
        <v>77000</v>
      </c>
      <c r="G1599" s="48" t="s">
        <v>9</v>
      </c>
      <c r="H1599" s="48"/>
      <c r="I1599" s="49" t="s">
        <v>1230</v>
      </c>
    </row>
    <row r="1600" spans="1:9" hidden="1" x14ac:dyDescent="0.25">
      <c r="A1600" s="93">
        <v>529</v>
      </c>
      <c r="B1600" s="100">
        <v>1596</v>
      </c>
      <c r="C1600" s="90">
        <v>44895</v>
      </c>
      <c r="D1600" s="48">
        <v>485</v>
      </c>
      <c r="E1600" s="48" t="s">
        <v>1207</v>
      </c>
      <c r="F1600" s="48">
        <v>68499.199999999997</v>
      </c>
      <c r="G1600" s="48" t="s">
        <v>9</v>
      </c>
      <c r="H1600" s="48"/>
      <c r="I1600" s="49" t="s">
        <v>15</v>
      </c>
    </row>
    <row r="1601" spans="1:9" hidden="1" x14ac:dyDescent="0.25">
      <c r="A1601" s="93">
        <v>530</v>
      </c>
      <c r="B1601" s="100">
        <v>1597</v>
      </c>
      <c r="C1601" s="90">
        <v>44895</v>
      </c>
      <c r="D1601" s="48">
        <v>430607744</v>
      </c>
      <c r="E1601" s="48" t="s">
        <v>1354</v>
      </c>
      <c r="F1601" s="48">
        <v>2736182</v>
      </c>
      <c r="G1601" s="48" t="s">
        <v>9</v>
      </c>
      <c r="H1601" s="48"/>
      <c r="I1601" s="49" t="s">
        <v>15</v>
      </c>
    </row>
    <row r="1602" spans="1:9" hidden="1" x14ac:dyDescent="0.25">
      <c r="A1602" s="93">
        <v>531</v>
      </c>
      <c r="B1602" s="100">
        <v>1598</v>
      </c>
      <c r="C1602" s="90">
        <v>44895</v>
      </c>
      <c r="D1602" s="48">
        <v>4</v>
      </c>
      <c r="E1602" s="48" t="s">
        <v>1354</v>
      </c>
      <c r="F1602" s="48">
        <v>650000</v>
      </c>
      <c r="G1602" s="48" t="s">
        <v>9</v>
      </c>
      <c r="H1602" s="48"/>
      <c r="I1602" s="49" t="s">
        <v>15</v>
      </c>
    </row>
    <row r="1603" spans="1:9" hidden="1" x14ac:dyDescent="0.25">
      <c r="A1603" s="93">
        <v>532</v>
      </c>
      <c r="B1603" s="100">
        <v>1599</v>
      </c>
      <c r="C1603" s="90">
        <v>44926</v>
      </c>
      <c r="D1603" s="48" t="s">
        <v>1388</v>
      </c>
      <c r="E1603" s="48" t="s">
        <v>30</v>
      </c>
      <c r="F1603" s="48">
        <v>8580.51</v>
      </c>
      <c r="G1603" s="48" t="s">
        <v>9</v>
      </c>
      <c r="H1603" s="48"/>
      <c r="I1603" s="49" t="s">
        <v>21</v>
      </c>
    </row>
    <row r="1604" spans="1:9" hidden="1" x14ac:dyDescent="0.25">
      <c r="A1604" s="93">
        <v>533</v>
      </c>
      <c r="B1604" s="100">
        <v>1600</v>
      </c>
      <c r="C1604" s="90">
        <v>44942</v>
      </c>
      <c r="D1604" s="48">
        <v>2079</v>
      </c>
      <c r="E1604" s="48" t="s">
        <v>1163</v>
      </c>
      <c r="F1604" s="48">
        <v>67574</v>
      </c>
      <c r="G1604" s="48" t="s">
        <v>9</v>
      </c>
      <c r="H1604" s="48"/>
      <c r="I1604" s="49" t="s">
        <v>15</v>
      </c>
    </row>
    <row r="1605" spans="1:9" hidden="1" x14ac:dyDescent="0.25">
      <c r="A1605" s="93">
        <v>534</v>
      </c>
      <c r="B1605" s="100">
        <v>1601</v>
      </c>
      <c r="C1605" s="90">
        <v>44954</v>
      </c>
      <c r="D1605" s="48" t="s">
        <v>1389</v>
      </c>
      <c r="E1605" s="48" t="s">
        <v>30</v>
      </c>
      <c r="F1605" s="48">
        <v>8580.5</v>
      </c>
      <c r="G1605" s="48" t="s">
        <v>9</v>
      </c>
      <c r="H1605" s="48"/>
      <c r="I1605" s="49" t="s">
        <v>21</v>
      </c>
    </row>
    <row r="1606" spans="1:9" hidden="1" x14ac:dyDescent="0.25">
      <c r="A1606" s="93">
        <v>535</v>
      </c>
      <c r="B1606" s="100">
        <v>1602</v>
      </c>
      <c r="C1606" s="90">
        <v>44974</v>
      </c>
      <c r="D1606" s="48" t="s">
        <v>1390</v>
      </c>
      <c r="E1606" s="48" t="s">
        <v>1163</v>
      </c>
      <c r="F1606" s="48">
        <v>57825</v>
      </c>
      <c r="G1606" s="48" t="s">
        <v>9</v>
      </c>
      <c r="H1606" s="48"/>
      <c r="I1606" s="49" t="s">
        <v>15</v>
      </c>
    </row>
    <row r="1607" spans="1:9" hidden="1" x14ac:dyDescent="0.25">
      <c r="A1607" s="93">
        <v>536</v>
      </c>
      <c r="B1607" s="100">
        <v>1603</v>
      </c>
      <c r="C1607" s="90">
        <v>45008</v>
      </c>
      <c r="D1607" s="48" t="s">
        <v>1391</v>
      </c>
      <c r="E1607" s="48" t="s">
        <v>1163</v>
      </c>
      <c r="F1607" s="48">
        <v>8993.24</v>
      </c>
      <c r="G1607" s="48" t="s">
        <v>9</v>
      </c>
      <c r="H1607" s="48"/>
      <c r="I1607" s="49" t="s">
        <v>15</v>
      </c>
    </row>
    <row r="1608" spans="1:9" hidden="1" x14ac:dyDescent="0.25">
      <c r="A1608" s="93">
        <v>537</v>
      </c>
      <c r="B1608" s="100">
        <v>1604</v>
      </c>
      <c r="C1608" s="90">
        <v>45016</v>
      </c>
      <c r="D1608" s="48">
        <v>1275</v>
      </c>
      <c r="E1608" s="48" t="s">
        <v>30</v>
      </c>
      <c r="F1608" s="48">
        <v>29491.52</v>
      </c>
      <c r="G1608" s="48" t="s">
        <v>9</v>
      </c>
      <c r="H1608" s="48"/>
      <c r="I1608" s="49" t="s">
        <v>21</v>
      </c>
    </row>
    <row r="1609" spans="1:9" hidden="1" x14ac:dyDescent="0.25">
      <c r="A1609" s="93">
        <v>538</v>
      </c>
      <c r="B1609" s="100">
        <v>1605</v>
      </c>
      <c r="C1609" s="90">
        <v>45016</v>
      </c>
      <c r="D1609" s="48">
        <v>1274</v>
      </c>
      <c r="E1609" s="48" t="s">
        <v>30</v>
      </c>
      <c r="F1609" s="48">
        <v>234660.25</v>
      </c>
      <c r="G1609" s="48" t="s">
        <v>9</v>
      </c>
      <c r="H1609" s="48"/>
      <c r="I1609" s="49" t="s">
        <v>21</v>
      </c>
    </row>
    <row r="1610" spans="1:9" hidden="1" x14ac:dyDescent="0.25">
      <c r="A1610" s="93">
        <v>539</v>
      </c>
      <c r="B1610" s="100">
        <v>1606</v>
      </c>
      <c r="C1610" s="90">
        <v>45016</v>
      </c>
      <c r="D1610" s="48">
        <v>930</v>
      </c>
      <c r="E1610" s="48" t="s">
        <v>30</v>
      </c>
      <c r="F1610" s="48">
        <v>515645.29</v>
      </c>
      <c r="G1610" s="48" t="s">
        <v>9</v>
      </c>
      <c r="H1610" s="48"/>
      <c r="I1610" s="49" t="s">
        <v>21</v>
      </c>
    </row>
    <row r="1611" spans="1:9" hidden="1" x14ac:dyDescent="0.25">
      <c r="A1611" s="93">
        <v>540</v>
      </c>
      <c r="B1611" s="100">
        <v>1607</v>
      </c>
      <c r="C1611" s="90">
        <v>45016</v>
      </c>
      <c r="D1611" s="48">
        <v>928</v>
      </c>
      <c r="E1611" s="48" t="s">
        <v>30</v>
      </c>
      <c r="F1611" s="48">
        <v>364930.52</v>
      </c>
      <c r="G1611" s="48" t="s">
        <v>9</v>
      </c>
      <c r="H1611" s="48"/>
      <c r="I1611" s="49" t="s">
        <v>21</v>
      </c>
    </row>
    <row r="1612" spans="1:9" hidden="1" x14ac:dyDescent="0.25">
      <c r="A1612" s="93">
        <v>541</v>
      </c>
      <c r="B1612" s="100">
        <v>1608</v>
      </c>
      <c r="C1612" s="90">
        <v>45016</v>
      </c>
      <c r="D1612" s="48">
        <v>918</v>
      </c>
      <c r="E1612" s="48" t="s">
        <v>30</v>
      </c>
      <c r="F1612" s="48">
        <v>6655.36</v>
      </c>
      <c r="G1612" s="48" t="s">
        <v>9</v>
      </c>
      <c r="H1612" s="48"/>
      <c r="I1612" s="49" t="s">
        <v>21</v>
      </c>
    </row>
    <row r="1613" spans="1:9" hidden="1" x14ac:dyDescent="0.25">
      <c r="A1613" s="93">
        <v>542</v>
      </c>
      <c r="B1613" s="100">
        <v>1609</v>
      </c>
      <c r="C1613" s="90">
        <v>45016</v>
      </c>
      <c r="D1613" s="48">
        <v>917</v>
      </c>
      <c r="E1613" s="48" t="s">
        <v>30</v>
      </c>
      <c r="F1613" s="48">
        <v>39932.160000000003</v>
      </c>
      <c r="G1613" s="48" t="s">
        <v>9</v>
      </c>
      <c r="H1613" s="48"/>
      <c r="I1613" s="49" t="s">
        <v>21</v>
      </c>
    </row>
    <row r="1614" spans="1:9" hidden="1" x14ac:dyDescent="0.25">
      <c r="A1614" s="93">
        <v>543</v>
      </c>
      <c r="B1614" s="100">
        <v>1610</v>
      </c>
      <c r="C1614" s="90">
        <v>45016</v>
      </c>
      <c r="D1614" s="48">
        <v>595</v>
      </c>
      <c r="E1614" s="48" t="s">
        <v>30</v>
      </c>
      <c r="F1614" s="48">
        <v>24025.41</v>
      </c>
      <c r="G1614" s="48" t="s">
        <v>9</v>
      </c>
      <c r="H1614" s="48"/>
      <c r="I1614" s="49" t="s">
        <v>21</v>
      </c>
    </row>
    <row r="1615" spans="1:9" hidden="1" x14ac:dyDescent="0.25">
      <c r="A1615" s="93">
        <v>544</v>
      </c>
      <c r="B1615" s="100">
        <v>1611</v>
      </c>
      <c r="C1615" s="90">
        <v>45016</v>
      </c>
      <c r="D1615" s="48">
        <v>207</v>
      </c>
      <c r="E1615" s="48" t="s">
        <v>30</v>
      </c>
      <c r="F1615" s="48">
        <v>8392.3799999999992</v>
      </c>
      <c r="G1615" s="48" t="s">
        <v>9</v>
      </c>
      <c r="H1615" s="48"/>
      <c r="I1615" s="49" t="s">
        <v>21</v>
      </c>
    </row>
    <row r="1616" spans="1:9" hidden="1" x14ac:dyDescent="0.25">
      <c r="A1616" s="93">
        <v>545</v>
      </c>
      <c r="B1616" s="100">
        <v>1612</v>
      </c>
      <c r="C1616" s="90">
        <v>44895</v>
      </c>
      <c r="D1616" s="48" t="s">
        <v>1392</v>
      </c>
      <c r="E1616" s="48" t="s">
        <v>1229</v>
      </c>
      <c r="F1616" s="48">
        <v>2598000</v>
      </c>
      <c r="G1616" s="48" t="s">
        <v>9</v>
      </c>
      <c r="H1616" s="48"/>
      <c r="I1616" s="49" t="s">
        <v>1230</v>
      </c>
    </row>
    <row r="1617" spans="1:9" hidden="1" x14ac:dyDescent="0.25">
      <c r="A1617" s="93">
        <v>546</v>
      </c>
      <c r="B1617" s="100">
        <v>1613</v>
      </c>
      <c r="C1617" s="90">
        <v>44654</v>
      </c>
      <c r="D1617" s="48">
        <v>48</v>
      </c>
      <c r="E1617" s="52" t="s">
        <v>713</v>
      </c>
      <c r="F1617" s="48">
        <v>8800</v>
      </c>
      <c r="G1617" s="48" t="s">
        <v>9</v>
      </c>
      <c r="H1617" s="48"/>
      <c r="I1617" s="49" t="s">
        <v>15</v>
      </c>
    </row>
    <row r="1618" spans="1:9" hidden="1" x14ac:dyDescent="0.25">
      <c r="A1618" s="93">
        <v>547</v>
      </c>
      <c r="B1618" s="100">
        <v>1614</v>
      </c>
      <c r="C1618" s="90">
        <v>44681</v>
      </c>
      <c r="D1618" s="48">
        <v>44</v>
      </c>
      <c r="E1618" s="52" t="s">
        <v>713</v>
      </c>
      <c r="F1618" s="48">
        <v>6580</v>
      </c>
      <c r="G1618" s="48" t="s">
        <v>9</v>
      </c>
      <c r="H1618" s="48"/>
      <c r="I1618" s="49" t="s">
        <v>15</v>
      </c>
    </row>
    <row r="1619" spans="1:9" hidden="1" x14ac:dyDescent="0.25">
      <c r="A1619" s="93">
        <v>548</v>
      </c>
      <c r="B1619" s="100">
        <v>1615</v>
      </c>
      <c r="C1619" s="90">
        <v>44681</v>
      </c>
      <c r="D1619" s="48">
        <v>37</v>
      </c>
      <c r="E1619" s="52" t="s">
        <v>713</v>
      </c>
      <c r="F1619" s="48">
        <v>9400</v>
      </c>
      <c r="G1619" s="48" t="s">
        <v>9</v>
      </c>
      <c r="H1619" s="48"/>
      <c r="I1619" s="49" t="s">
        <v>15</v>
      </c>
    </row>
    <row r="1620" spans="1:9" hidden="1" x14ac:dyDescent="0.25">
      <c r="A1620" s="93">
        <v>549</v>
      </c>
      <c r="B1620" s="100">
        <v>1616</v>
      </c>
      <c r="C1620" s="90">
        <v>44718</v>
      </c>
      <c r="D1620" s="48">
        <v>49</v>
      </c>
      <c r="E1620" s="52" t="s">
        <v>713</v>
      </c>
      <c r="F1620" s="48">
        <v>9500</v>
      </c>
      <c r="G1620" s="48" t="s">
        <v>9</v>
      </c>
      <c r="H1620" s="48"/>
      <c r="I1620" s="49" t="s">
        <v>15</v>
      </c>
    </row>
    <row r="1621" spans="1:9" hidden="1" x14ac:dyDescent="0.25">
      <c r="A1621" s="93">
        <v>550</v>
      </c>
      <c r="B1621" s="100">
        <v>1617</v>
      </c>
      <c r="C1621" s="90">
        <v>44725</v>
      </c>
      <c r="D1621" s="48">
        <v>51</v>
      </c>
      <c r="E1621" s="52" t="s">
        <v>713</v>
      </c>
      <c r="F1621" s="48">
        <v>10200</v>
      </c>
      <c r="G1621" s="48" t="s">
        <v>9</v>
      </c>
      <c r="H1621" s="48"/>
      <c r="I1621" s="49" t="s">
        <v>15</v>
      </c>
    </row>
    <row r="1622" spans="1:9" hidden="1" x14ac:dyDescent="0.25">
      <c r="A1622" s="93">
        <v>551</v>
      </c>
      <c r="B1622" s="100">
        <v>1618</v>
      </c>
      <c r="C1622" s="90">
        <v>44725</v>
      </c>
      <c r="D1622" s="48">
        <v>47</v>
      </c>
      <c r="E1622" s="52" t="s">
        <v>713</v>
      </c>
      <c r="F1622" s="48">
        <v>9500</v>
      </c>
      <c r="G1622" s="48" t="s">
        <v>9</v>
      </c>
      <c r="H1622" s="48"/>
      <c r="I1622" s="49" t="s">
        <v>15</v>
      </c>
    </row>
    <row r="1623" spans="1:9" hidden="1" x14ac:dyDescent="0.25">
      <c r="A1623" s="93">
        <v>552</v>
      </c>
      <c r="B1623" s="100">
        <v>1619</v>
      </c>
      <c r="C1623" s="90">
        <v>44742</v>
      </c>
      <c r="D1623" s="48">
        <v>91</v>
      </c>
      <c r="E1623" s="52" t="s">
        <v>713</v>
      </c>
      <c r="F1623" s="48">
        <v>10500</v>
      </c>
      <c r="G1623" s="48" t="s">
        <v>9</v>
      </c>
      <c r="H1623" s="48"/>
      <c r="I1623" s="49" t="s">
        <v>15</v>
      </c>
    </row>
    <row r="1624" spans="1:9" hidden="1" x14ac:dyDescent="0.25">
      <c r="A1624" s="93">
        <v>553</v>
      </c>
      <c r="B1624" s="100">
        <v>1620</v>
      </c>
      <c r="C1624" s="90">
        <v>44770</v>
      </c>
      <c r="D1624" s="51">
        <v>105104</v>
      </c>
      <c r="E1624" s="52" t="s">
        <v>713</v>
      </c>
      <c r="F1624" s="48">
        <v>10200</v>
      </c>
      <c r="G1624" s="48" t="s">
        <v>9</v>
      </c>
      <c r="H1624" s="48"/>
      <c r="I1624" s="49" t="s">
        <v>15</v>
      </c>
    </row>
    <row r="1625" spans="1:9" hidden="1" x14ac:dyDescent="0.25">
      <c r="A1625" s="93">
        <v>554</v>
      </c>
      <c r="B1625" s="100">
        <v>1621</v>
      </c>
      <c r="C1625" s="90">
        <v>44791</v>
      </c>
      <c r="D1625" s="48">
        <v>52</v>
      </c>
      <c r="E1625" s="52" t="s">
        <v>713</v>
      </c>
      <c r="F1625" s="48">
        <v>9200</v>
      </c>
      <c r="G1625" s="48" t="s">
        <v>9</v>
      </c>
      <c r="H1625" s="48"/>
      <c r="I1625" s="49" t="s">
        <v>15</v>
      </c>
    </row>
    <row r="1626" spans="1:9" hidden="1" x14ac:dyDescent="0.25">
      <c r="A1626" s="93">
        <v>555</v>
      </c>
      <c r="B1626" s="100">
        <v>1622</v>
      </c>
      <c r="C1626" s="90">
        <v>44791</v>
      </c>
      <c r="D1626" s="48">
        <v>54</v>
      </c>
      <c r="E1626" s="52" t="s">
        <v>713</v>
      </c>
      <c r="F1626" s="48">
        <v>8000</v>
      </c>
      <c r="G1626" s="48" t="s">
        <v>9</v>
      </c>
      <c r="H1626" s="48"/>
      <c r="I1626" s="49" t="s">
        <v>15</v>
      </c>
    </row>
    <row r="1627" spans="1:9" hidden="1" x14ac:dyDescent="0.25">
      <c r="A1627" s="93">
        <v>556</v>
      </c>
      <c r="B1627" s="100">
        <v>1623</v>
      </c>
      <c r="C1627" s="90">
        <v>44819</v>
      </c>
      <c r="D1627" s="48">
        <v>98</v>
      </c>
      <c r="E1627" s="52" t="s">
        <v>713</v>
      </c>
      <c r="F1627" s="48">
        <v>9000</v>
      </c>
      <c r="G1627" s="48" t="s">
        <v>9</v>
      </c>
      <c r="H1627" s="48"/>
      <c r="I1627" s="49" t="s">
        <v>15</v>
      </c>
    </row>
    <row r="1628" spans="1:9" hidden="1" x14ac:dyDescent="0.25">
      <c r="A1628" s="93">
        <v>557</v>
      </c>
      <c r="B1628" s="100">
        <v>1624</v>
      </c>
      <c r="C1628" s="90">
        <v>44867</v>
      </c>
      <c r="D1628" s="48" t="s">
        <v>1393</v>
      </c>
      <c r="E1628" s="52" t="s">
        <v>713</v>
      </c>
      <c r="F1628" s="48">
        <v>9000</v>
      </c>
      <c r="G1628" s="48" t="s">
        <v>9</v>
      </c>
      <c r="H1628" s="48"/>
      <c r="I1628" s="49" t="s">
        <v>15</v>
      </c>
    </row>
    <row r="1629" spans="1:9" hidden="1" x14ac:dyDescent="0.25">
      <c r="A1629" s="93">
        <v>558</v>
      </c>
      <c r="B1629" s="100">
        <v>1625</v>
      </c>
      <c r="C1629" s="90">
        <v>44867</v>
      </c>
      <c r="D1629" s="48" t="s">
        <v>1350</v>
      </c>
      <c r="E1629" s="52" t="s">
        <v>713</v>
      </c>
      <c r="F1629" s="48">
        <v>14180</v>
      </c>
      <c r="G1629" s="48" t="s">
        <v>9</v>
      </c>
      <c r="H1629" s="48"/>
      <c r="I1629" s="49" t="s">
        <v>15</v>
      </c>
    </row>
    <row r="1630" spans="1:9" hidden="1" x14ac:dyDescent="0.25">
      <c r="A1630" s="93">
        <v>559</v>
      </c>
      <c r="B1630" s="100">
        <v>1626</v>
      </c>
      <c r="C1630" s="90">
        <v>44895</v>
      </c>
      <c r="D1630" s="48">
        <v>11</v>
      </c>
      <c r="E1630" s="52" t="s">
        <v>713</v>
      </c>
      <c r="F1630" s="48">
        <v>18400</v>
      </c>
      <c r="G1630" s="48" t="s">
        <v>9</v>
      </c>
      <c r="H1630" s="48"/>
      <c r="I1630" s="49" t="s">
        <v>15</v>
      </c>
    </row>
    <row r="1631" spans="1:9" hidden="1" x14ac:dyDescent="0.25">
      <c r="A1631" s="93">
        <v>560</v>
      </c>
      <c r="B1631" s="100">
        <v>1627</v>
      </c>
      <c r="C1631" s="90">
        <v>44932</v>
      </c>
      <c r="D1631" s="48">
        <v>31</v>
      </c>
      <c r="E1631" s="52" t="s">
        <v>713</v>
      </c>
      <c r="F1631" s="48">
        <v>6300</v>
      </c>
      <c r="G1631" s="48" t="s">
        <v>9</v>
      </c>
      <c r="H1631" s="48"/>
      <c r="I1631" s="49" t="s">
        <v>15</v>
      </c>
    </row>
    <row r="1632" spans="1:9" hidden="1" x14ac:dyDescent="0.25">
      <c r="A1632" s="93">
        <v>561</v>
      </c>
      <c r="B1632" s="100">
        <v>1628</v>
      </c>
      <c r="C1632" s="90">
        <v>44938</v>
      </c>
      <c r="D1632" s="48">
        <v>23</v>
      </c>
      <c r="E1632" s="52" t="s">
        <v>713</v>
      </c>
      <c r="F1632" s="48">
        <v>5110</v>
      </c>
      <c r="G1632" s="48" t="s">
        <v>9</v>
      </c>
      <c r="H1632" s="48"/>
      <c r="I1632" s="49" t="s">
        <v>15</v>
      </c>
    </row>
    <row r="1633" spans="1:9" hidden="1" x14ac:dyDescent="0.25">
      <c r="A1633" s="93">
        <v>562</v>
      </c>
      <c r="B1633" s="100">
        <v>1629</v>
      </c>
      <c r="C1633" s="90">
        <v>44943</v>
      </c>
      <c r="D1633" s="48" t="s">
        <v>1394</v>
      </c>
      <c r="E1633" s="52" t="s">
        <v>713</v>
      </c>
      <c r="F1633" s="48">
        <v>6300</v>
      </c>
      <c r="G1633" s="48" t="s">
        <v>9</v>
      </c>
      <c r="H1633" s="48"/>
      <c r="I1633" s="49" t="s">
        <v>15</v>
      </c>
    </row>
    <row r="1634" spans="1:9" hidden="1" x14ac:dyDescent="0.25">
      <c r="A1634" s="93">
        <v>563</v>
      </c>
      <c r="B1634" s="100">
        <v>1630</v>
      </c>
      <c r="C1634" s="90">
        <v>44754</v>
      </c>
      <c r="D1634" s="48" t="s">
        <v>1395</v>
      </c>
      <c r="E1634" s="48" t="s">
        <v>1396</v>
      </c>
      <c r="F1634" s="48">
        <v>10683000</v>
      </c>
      <c r="G1634" s="48" t="s">
        <v>9</v>
      </c>
      <c r="H1634" s="48"/>
      <c r="I1634" s="49" t="s">
        <v>64</v>
      </c>
    </row>
    <row r="1635" spans="1:9" hidden="1" x14ac:dyDescent="0.25">
      <c r="A1635" s="93">
        <v>564</v>
      </c>
      <c r="B1635" s="100">
        <v>1631</v>
      </c>
      <c r="C1635" s="90">
        <v>44895</v>
      </c>
      <c r="D1635" s="48">
        <v>13003</v>
      </c>
      <c r="E1635" s="52" t="s">
        <v>1397</v>
      </c>
      <c r="F1635" s="48">
        <v>15262</v>
      </c>
      <c r="G1635" s="48" t="s">
        <v>9</v>
      </c>
      <c r="H1635" s="48"/>
      <c r="I1635" s="49" t="s">
        <v>15</v>
      </c>
    </row>
    <row r="1636" spans="1:9" hidden="1" x14ac:dyDescent="0.25">
      <c r="A1636" s="93">
        <v>565</v>
      </c>
      <c r="B1636" s="100">
        <v>1632</v>
      </c>
      <c r="C1636" s="90">
        <v>44895</v>
      </c>
      <c r="D1636" s="48" t="s">
        <v>1398</v>
      </c>
      <c r="E1636" s="52" t="s">
        <v>1399</v>
      </c>
      <c r="F1636" s="48">
        <v>184542</v>
      </c>
      <c r="G1636" s="48" t="s">
        <v>9</v>
      </c>
      <c r="H1636" s="48"/>
      <c r="I1636" s="49" t="s">
        <v>15</v>
      </c>
    </row>
    <row r="1637" spans="1:9" hidden="1" x14ac:dyDescent="0.25">
      <c r="A1637" s="93">
        <v>566</v>
      </c>
      <c r="B1637" s="100">
        <v>1633</v>
      </c>
      <c r="C1637" s="90">
        <v>44762</v>
      </c>
      <c r="D1637" s="48">
        <v>5332</v>
      </c>
      <c r="E1637" s="48" t="s">
        <v>1234</v>
      </c>
      <c r="F1637" s="48">
        <v>8000</v>
      </c>
      <c r="G1637" s="48" t="s">
        <v>9</v>
      </c>
      <c r="H1637" s="48"/>
      <c r="I1637" s="49" t="s">
        <v>21</v>
      </c>
    </row>
    <row r="1638" spans="1:9" x14ac:dyDescent="0.25">
      <c r="A1638" s="93">
        <v>567</v>
      </c>
      <c r="B1638" s="100">
        <v>1634</v>
      </c>
      <c r="C1638" s="90">
        <v>44861</v>
      </c>
      <c r="D1638" s="48">
        <v>187</v>
      </c>
      <c r="E1638" s="52" t="s">
        <v>1400</v>
      </c>
      <c r="F1638" s="48">
        <v>29000</v>
      </c>
      <c r="G1638" s="48" t="s">
        <v>23</v>
      </c>
      <c r="H1638" s="48" t="s">
        <v>772</v>
      </c>
      <c r="I1638" s="49" t="s">
        <v>1425</v>
      </c>
    </row>
    <row r="1639" spans="1:9" hidden="1" x14ac:dyDescent="0.25">
      <c r="A1639" s="93">
        <v>568</v>
      </c>
      <c r="B1639" s="100">
        <v>1635</v>
      </c>
      <c r="C1639" s="90">
        <v>45016</v>
      </c>
      <c r="D1639" s="48"/>
      <c r="E1639" s="52" t="s">
        <v>1402</v>
      </c>
      <c r="F1639" s="48">
        <v>70000</v>
      </c>
      <c r="G1639" s="48" t="s">
        <v>9</v>
      </c>
      <c r="H1639" s="48"/>
      <c r="I1639" s="49" t="s">
        <v>1425</v>
      </c>
    </row>
    <row r="1640" spans="1:9" hidden="1" x14ac:dyDescent="0.25">
      <c r="A1640" s="93">
        <v>569</v>
      </c>
      <c r="B1640" s="100">
        <v>1636</v>
      </c>
      <c r="C1640" s="90">
        <v>45016</v>
      </c>
      <c r="D1640" s="48"/>
      <c r="E1640" s="52" t="s">
        <v>1403</v>
      </c>
      <c r="F1640" s="48">
        <v>48135</v>
      </c>
      <c r="G1640" s="48" t="s">
        <v>9</v>
      </c>
      <c r="H1640" s="48"/>
      <c r="I1640" s="49" t="s">
        <v>15</v>
      </c>
    </row>
    <row r="1641" spans="1:9" hidden="1" x14ac:dyDescent="0.25">
      <c r="A1641" s="93">
        <v>570</v>
      </c>
      <c r="B1641" s="100">
        <v>1637</v>
      </c>
      <c r="C1641" s="90">
        <v>44791</v>
      </c>
      <c r="D1641" s="48">
        <v>36</v>
      </c>
      <c r="E1641" s="52" t="s">
        <v>417</v>
      </c>
      <c r="F1641" s="48">
        <v>291550</v>
      </c>
      <c r="G1641" s="48" t="s">
        <v>9</v>
      </c>
      <c r="H1641" s="48"/>
      <c r="I1641" s="107" t="s">
        <v>128</v>
      </c>
    </row>
    <row r="1642" spans="1:9" hidden="1" x14ac:dyDescent="0.25">
      <c r="A1642" s="93">
        <v>571</v>
      </c>
      <c r="B1642" s="100">
        <v>1638</v>
      </c>
      <c r="C1642" s="90">
        <v>44791</v>
      </c>
      <c r="D1642" s="48">
        <v>37</v>
      </c>
      <c r="E1642" s="52" t="s">
        <v>417</v>
      </c>
      <c r="F1642" s="48">
        <v>98640</v>
      </c>
      <c r="G1642" s="48" t="s">
        <v>9</v>
      </c>
      <c r="H1642" s="48"/>
      <c r="I1642" s="107" t="s">
        <v>128</v>
      </c>
    </row>
    <row r="1643" spans="1:9" hidden="1" x14ac:dyDescent="0.25">
      <c r="A1643" s="93">
        <v>572</v>
      </c>
      <c r="B1643" s="100">
        <v>1639</v>
      </c>
      <c r="C1643" s="90">
        <v>44791</v>
      </c>
      <c r="D1643" s="48">
        <v>38</v>
      </c>
      <c r="E1643" s="52" t="s">
        <v>417</v>
      </c>
      <c r="F1643" s="48">
        <v>151400</v>
      </c>
      <c r="G1643" s="48" t="s">
        <v>9</v>
      </c>
      <c r="H1643" s="48"/>
      <c r="I1643" s="107" t="s">
        <v>128</v>
      </c>
    </row>
    <row r="1644" spans="1:9" hidden="1" x14ac:dyDescent="0.25">
      <c r="A1644" s="93">
        <v>573</v>
      </c>
      <c r="B1644" s="100">
        <v>1640</v>
      </c>
      <c r="C1644" s="90">
        <v>44696</v>
      </c>
      <c r="D1644" s="48" t="s">
        <v>1404</v>
      </c>
      <c r="E1644" s="52" t="s">
        <v>1405</v>
      </c>
      <c r="F1644" s="48">
        <v>764654</v>
      </c>
      <c r="G1644" s="48" t="s">
        <v>9</v>
      </c>
      <c r="H1644" s="48"/>
      <c r="I1644" s="49" t="s">
        <v>21</v>
      </c>
    </row>
    <row r="1645" spans="1:9" hidden="1" x14ac:dyDescent="0.25">
      <c r="A1645" s="93">
        <v>574</v>
      </c>
      <c r="B1645" s="100">
        <v>1641</v>
      </c>
      <c r="C1645" s="90">
        <v>44707</v>
      </c>
      <c r="D1645" s="48">
        <v>22230020</v>
      </c>
      <c r="E1645" s="53" t="s">
        <v>1307</v>
      </c>
      <c r="F1645" s="48">
        <v>1243500</v>
      </c>
      <c r="G1645" s="48" t="s">
        <v>9</v>
      </c>
      <c r="H1645" s="48"/>
      <c r="I1645" s="49" t="s">
        <v>21</v>
      </c>
    </row>
    <row r="1646" spans="1:9" hidden="1" x14ac:dyDescent="0.25">
      <c r="A1646" s="93">
        <v>575</v>
      </c>
      <c r="B1646" s="100">
        <v>1642</v>
      </c>
      <c r="C1646" s="90">
        <v>44835</v>
      </c>
      <c r="D1646" s="48">
        <v>107</v>
      </c>
      <c r="E1646" s="52" t="s">
        <v>1405</v>
      </c>
      <c r="F1646" s="48">
        <v>143422.48000000001</v>
      </c>
      <c r="G1646" s="48" t="s">
        <v>9</v>
      </c>
      <c r="H1646" s="48"/>
      <c r="I1646" s="49" t="s">
        <v>21</v>
      </c>
    </row>
    <row r="1647" spans="1:9" hidden="1" x14ac:dyDescent="0.25">
      <c r="A1647" s="93">
        <v>576</v>
      </c>
      <c r="B1647" s="100">
        <v>1643</v>
      </c>
      <c r="C1647" s="90">
        <v>44762</v>
      </c>
      <c r="D1647" s="48">
        <v>450</v>
      </c>
      <c r="E1647" s="52" t="s">
        <v>1406</v>
      </c>
      <c r="F1647" s="48">
        <v>366102.84</v>
      </c>
      <c r="G1647" s="48" t="s">
        <v>9</v>
      </c>
      <c r="H1647" s="48"/>
      <c r="I1647" s="49" t="s">
        <v>15</v>
      </c>
    </row>
    <row r="1648" spans="1:9" hidden="1" x14ac:dyDescent="0.25">
      <c r="A1648" s="93">
        <v>577</v>
      </c>
      <c r="B1648" s="100">
        <v>1644</v>
      </c>
      <c r="C1648" s="90">
        <v>44762</v>
      </c>
      <c r="D1648" s="48">
        <v>433</v>
      </c>
      <c r="E1648" s="52" t="s">
        <v>1406</v>
      </c>
      <c r="F1648" s="48">
        <v>530848.41</v>
      </c>
      <c r="G1648" s="48" t="s">
        <v>9</v>
      </c>
      <c r="H1648" s="48"/>
      <c r="I1648" s="49" t="s">
        <v>15</v>
      </c>
    </row>
    <row r="1649" spans="1:9" hidden="1" x14ac:dyDescent="0.25">
      <c r="A1649" s="93">
        <v>578</v>
      </c>
      <c r="B1649" s="100">
        <v>1645</v>
      </c>
      <c r="C1649" s="90">
        <v>44814</v>
      </c>
      <c r="D1649" s="48">
        <v>566</v>
      </c>
      <c r="E1649" s="52" t="s">
        <v>1406</v>
      </c>
      <c r="F1649" s="48">
        <v>9830</v>
      </c>
      <c r="G1649" s="48" t="s">
        <v>9</v>
      </c>
      <c r="H1649" s="48"/>
      <c r="I1649" s="49" t="s">
        <v>15</v>
      </c>
    </row>
    <row r="1650" spans="1:9" hidden="1" x14ac:dyDescent="0.25">
      <c r="A1650" s="93">
        <v>579</v>
      </c>
      <c r="B1650" s="100">
        <v>1646</v>
      </c>
      <c r="C1650" s="90">
        <v>44819</v>
      </c>
      <c r="D1650" s="48">
        <v>611</v>
      </c>
      <c r="E1650" s="52" t="s">
        <v>1406</v>
      </c>
      <c r="F1650" s="48">
        <v>14745.76</v>
      </c>
      <c r="G1650" s="48" t="s">
        <v>9</v>
      </c>
      <c r="H1650" s="48"/>
      <c r="I1650" s="49" t="s">
        <v>15</v>
      </c>
    </row>
    <row r="1651" spans="1:9" hidden="1" x14ac:dyDescent="0.25">
      <c r="A1651" s="93">
        <v>580</v>
      </c>
      <c r="B1651" s="100">
        <v>1647</v>
      </c>
      <c r="C1651" s="90">
        <v>44895</v>
      </c>
      <c r="D1651" s="48">
        <v>730</v>
      </c>
      <c r="E1651" s="52" t="s">
        <v>1406</v>
      </c>
      <c r="F1651" s="48">
        <v>40466</v>
      </c>
      <c r="G1651" s="48" t="s">
        <v>9</v>
      </c>
      <c r="H1651" s="48"/>
      <c r="I1651" s="49" t="s">
        <v>15</v>
      </c>
    </row>
    <row r="1652" spans="1:9" hidden="1" x14ac:dyDescent="0.25">
      <c r="A1652" s="93">
        <v>581</v>
      </c>
      <c r="B1652" s="100">
        <v>1648</v>
      </c>
      <c r="C1652" s="90">
        <v>44895</v>
      </c>
      <c r="D1652" s="48">
        <v>758</v>
      </c>
      <c r="E1652" s="52" t="s">
        <v>1406</v>
      </c>
      <c r="F1652" s="48">
        <v>24576</v>
      </c>
      <c r="G1652" s="48" t="s">
        <v>9</v>
      </c>
      <c r="H1652" s="48"/>
      <c r="I1652" s="49" t="s">
        <v>15</v>
      </c>
    </row>
    <row r="1653" spans="1:9" hidden="1" x14ac:dyDescent="0.25">
      <c r="A1653" s="93">
        <v>582</v>
      </c>
      <c r="B1653" s="100">
        <v>1649</v>
      </c>
      <c r="C1653" s="90">
        <v>44895</v>
      </c>
      <c r="D1653" s="48">
        <v>723</v>
      </c>
      <c r="E1653" s="52" t="s">
        <v>1406</v>
      </c>
      <c r="F1653" s="48">
        <v>14745.75</v>
      </c>
      <c r="G1653" s="48" t="s">
        <v>9</v>
      </c>
      <c r="H1653" s="48"/>
      <c r="I1653" s="49" t="s">
        <v>15</v>
      </c>
    </row>
    <row r="1654" spans="1:9" hidden="1" x14ac:dyDescent="0.25">
      <c r="A1654" s="93">
        <v>583</v>
      </c>
      <c r="B1654" s="100">
        <v>1650</v>
      </c>
      <c r="C1654" s="90">
        <v>44919</v>
      </c>
      <c r="D1654" s="48" t="s">
        <v>1407</v>
      </c>
      <c r="E1654" s="52" t="s">
        <v>1408</v>
      </c>
      <c r="F1654" s="48">
        <v>4550800</v>
      </c>
      <c r="G1654" s="48" t="s">
        <v>9</v>
      </c>
      <c r="H1654" s="48"/>
      <c r="I1654" s="49" t="s">
        <v>15</v>
      </c>
    </row>
    <row r="1655" spans="1:9" hidden="1" x14ac:dyDescent="0.25">
      <c r="A1655" s="93">
        <v>584</v>
      </c>
      <c r="B1655" s="100">
        <v>1651</v>
      </c>
      <c r="C1655" s="90">
        <v>45016</v>
      </c>
      <c r="D1655" s="48">
        <v>909</v>
      </c>
      <c r="E1655" s="52" t="s">
        <v>1406</v>
      </c>
      <c r="F1655" s="48">
        <v>2542.4</v>
      </c>
      <c r="G1655" s="48" t="s">
        <v>9</v>
      </c>
      <c r="H1655" s="48"/>
      <c r="I1655" s="49" t="s">
        <v>15</v>
      </c>
    </row>
    <row r="1656" spans="1:9" x14ac:dyDescent="0.25">
      <c r="A1656" s="93"/>
      <c r="B1656" s="100">
        <v>1652</v>
      </c>
      <c r="C1656" s="90">
        <v>45016</v>
      </c>
      <c r="D1656" s="48"/>
      <c r="E1656" s="52" t="s">
        <v>1863</v>
      </c>
      <c r="F1656" s="48">
        <v>74222</v>
      </c>
      <c r="G1656" s="48" t="s">
        <v>23</v>
      </c>
      <c r="H1656" s="48" t="s">
        <v>1865</v>
      </c>
      <c r="I1656" s="49"/>
    </row>
    <row r="1657" spans="1:9" hidden="1" x14ac:dyDescent="0.25">
      <c r="A1657" s="93"/>
      <c r="B1657" s="100">
        <v>1653</v>
      </c>
      <c r="C1657" s="90">
        <v>45016</v>
      </c>
      <c r="D1657" s="48"/>
      <c r="E1657" s="52" t="s">
        <v>1864</v>
      </c>
      <c r="F1657" s="48">
        <v>9541724</v>
      </c>
      <c r="G1657" s="48" t="s">
        <v>9</v>
      </c>
      <c r="H1657" s="48" t="s">
        <v>1865</v>
      </c>
      <c r="I1657" s="126" t="s">
        <v>128</v>
      </c>
    </row>
    <row r="1658" spans="1:9" x14ac:dyDescent="0.25">
      <c r="A1658" s="93"/>
      <c r="B1658" s="100">
        <v>1654</v>
      </c>
      <c r="C1658" s="90">
        <v>45016</v>
      </c>
      <c r="D1658" s="48"/>
      <c r="E1658" s="52" t="s">
        <v>25</v>
      </c>
      <c r="F1658" s="48">
        <v>43500</v>
      </c>
      <c r="G1658" s="48" t="s">
        <v>23</v>
      </c>
      <c r="H1658" s="48" t="s">
        <v>1865</v>
      </c>
      <c r="I1658" s="49"/>
    </row>
    <row r="1659" spans="1:9" x14ac:dyDescent="0.25">
      <c r="A1659" s="93"/>
      <c r="B1659" s="100">
        <v>1655</v>
      </c>
      <c r="C1659" s="90">
        <v>45016</v>
      </c>
      <c r="D1659" s="48"/>
      <c r="E1659" s="52" t="s">
        <v>1866</v>
      </c>
      <c r="F1659" s="48">
        <v>336000</v>
      </c>
      <c r="G1659" s="48" t="s">
        <v>23</v>
      </c>
      <c r="H1659" s="48" t="s">
        <v>1865</v>
      </c>
      <c r="I1659" s="49"/>
    </row>
    <row r="1660" spans="1:9" x14ac:dyDescent="0.25">
      <c r="A1660" s="93"/>
      <c r="B1660" s="100">
        <v>1656</v>
      </c>
      <c r="C1660" s="90">
        <v>45016</v>
      </c>
      <c r="D1660" s="48"/>
      <c r="E1660" s="52" t="s">
        <v>1866</v>
      </c>
      <c r="F1660" s="48">
        <v>2625</v>
      </c>
      <c r="G1660" s="48" t="s">
        <v>23</v>
      </c>
      <c r="H1660" s="48" t="s">
        <v>1865</v>
      </c>
      <c r="I1660" s="49"/>
    </row>
    <row r="1661" spans="1:9" x14ac:dyDescent="0.25">
      <c r="A1661" s="93"/>
      <c r="B1661" s="100">
        <v>1657</v>
      </c>
      <c r="C1661" s="90">
        <v>45016</v>
      </c>
      <c r="D1661" s="48"/>
      <c r="E1661" s="52" t="s">
        <v>1866</v>
      </c>
      <c r="F1661" s="48">
        <v>233956</v>
      </c>
      <c r="G1661" s="48" t="s">
        <v>23</v>
      </c>
      <c r="H1661" s="48" t="s">
        <v>1865</v>
      </c>
      <c r="I1661" s="49"/>
    </row>
    <row r="1662" spans="1:9" x14ac:dyDescent="0.25">
      <c r="A1662" s="93"/>
      <c r="B1662" s="100">
        <v>1658</v>
      </c>
      <c r="C1662" s="90">
        <v>45016</v>
      </c>
      <c r="D1662" s="48"/>
      <c r="E1662" s="52" t="s">
        <v>1867</v>
      </c>
      <c r="F1662" s="48">
        <v>16746034.199999999</v>
      </c>
      <c r="G1662" s="48" t="s">
        <v>23</v>
      </c>
      <c r="H1662" s="48" t="s">
        <v>1865</v>
      </c>
      <c r="I1662" s="49"/>
    </row>
    <row r="1663" spans="1:9" x14ac:dyDescent="0.25">
      <c r="A1663" s="93"/>
      <c r="B1663" s="100">
        <v>1659</v>
      </c>
      <c r="C1663" s="90">
        <v>45016</v>
      </c>
      <c r="D1663" s="48"/>
      <c r="E1663" s="52" t="s">
        <v>1868</v>
      </c>
      <c r="F1663" s="48">
        <v>23323657.579999998</v>
      </c>
      <c r="G1663" s="48" t="s">
        <v>23</v>
      </c>
      <c r="H1663" s="48" t="s">
        <v>1865</v>
      </c>
      <c r="I1663" s="49"/>
    </row>
    <row r="1664" spans="1:9" hidden="1" x14ac:dyDescent="0.25">
      <c r="A1664" s="93"/>
      <c r="B1664" s="100">
        <v>1660</v>
      </c>
      <c r="C1664" s="90">
        <v>45016</v>
      </c>
      <c r="D1664" s="48"/>
      <c r="E1664" s="52" t="s">
        <v>1869</v>
      </c>
      <c r="F1664" s="48">
        <v>4449705</v>
      </c>
      <c r="G1664" s="48" t="s">
        <v>9</v>
      </c>
      <c r="H1664" s="48" t="s">
        <v>1865</v>
      </c>
      <c r="I1664" s="126" t="s">
        <v>128</v>
      </c>
    </row>
    <row r="1665" spans="1:9" x14ac:dyDescent="0.25">
      <c r="A1665" s="93"/>
      <c r="B1665" s="100">
        <v>1661</v>
      </c>
      <c r="C1665" s="90">
        <v>45016</v>
      </c>
      <c r="D1665" s="48"/>
      <c r="E1665" s="52" t="s">
        <v>1870</v>
      </c>
      <c r="F1665" s="48">
        <v>3101044</v>
      </c>
      <c r="G1665" s="48" t="s">
        <v>23</v>
      </c>
      <c r="H1665" s="48" t="s">
        <v>1865</v>
      </c>
      <c r="I1665" s="49"/>
    </row>
    <row r="1666" spans="1:9" x14ac:dyDescent="0.25">
      <c r="A1666" s="93"/>
      <c r="B1666" s="100">
        <v>1662</v>
      </c>
      <c r="C1666" s="90">
        <v>45016</v>
      </c>
      <c r="D1666" s="48"/>
      <c r="E1666" s="52" t="s">
        <v>1870</v>
      </c>
      <c r="F1666" s="48">
        <v>663700</v>
      </c>
      <c r="G1666" s="48" t="s">
        <v>23</v>
      </c>
      <c r="H1666" s="48" t="s">
        <v>1865</v>
      </c>
      <c r="I1666" s="49"/>
    </row>
    <row r="1667" spans="1:9" hidden="1" x14ac:dyDescent="0.25">
      <c r="A1667" s="93"/>
      <c r="B1667" s="100">
        <v>1663</v>
      </c>
      <c r="C1667" s="90">
        <v>45016</v>
      </c>
      <c r="D1667" s="48"/>
      <c r="E1667" s="52" t="s">
        <v>1871</v>
      </c>
      <c r="F1667" s="48">
        <v>2620271</v>
      </c>
      <c r="G1667" s="48" t="s">
        <v>9</v>
      </c>
      <c r="H1667" s="48" t="s">
        <v>1865</v>
      </c>
      <c r="I1667" s="126" t="s">
        <v>128</v>
      </c>
    </row>
    <row r="1668" spans="1:9" x14ac:dyDescent="0.25">
      <c r="A1668" s="94" t="s">
        <v>87</v>
      </c>
      <c r="B1668" s="101">
        <v>1664</v>
      </c>
      <c r="C1668" s="91">
        <v>45031</v>
      </c>
      <c r="D1668" s="59" t="s">
        <v>1426</v>
      </c>
      <c r="E1668" s="60" t="s">
        <v>462</v>
      </c>
      <c r="F1668" s="61">
        <v>138000</v>
      </c>
      <c r="G1668" s="61" t="s">
        <v>23</v>
      </c>
      <c r="H1668" s="61" t="s">
        <v>25</v>
      </c>
      <c r="I1668" s="68" t="s">
        <v>456</v>
      </c>
    </row>
    <row r="1669" spans="1:9" x14ac:dyDescent="0.25">
      <c r="A1669" s="94">
        <v>2</v>
      </c>
      <c r="B1669" s="101">
        <v>1665</v>
      </c>
      <c r="C1669" s="91">
        <v>45033</v>
      </c>
      <c r="D1669" s="59" t="s">
        <v>1427</v>
      </c>
      <c r="E1669" s="60" t="s">
        <v>1428</v>
      </c>
      <c r="F1669" s="61">
        <v>325000</v>
      </c>
      <c r="G1669" s="61" t="s">
        <v>23</v>
      </c>
      <c r="H1669" s="61" t="s">
        <v>1429</v>
      </c>
      <c r="I1669" s="68" t="s">
        <v>456</v>
      </c>
    </row>
    <row r="1670" spans="1:9" x14ac:dyDescent="0.25">
      <c r="A1670" s="94">
        <v>3</v>
      </c>
      <c r="B1670" s="101">
        <v>1666</v>
      </c>
      <c r="C1670" s="91">
        <v>45077</v>
      </c>
      <c r="D1670" s="59">
        <v>35</v>
      </c>
      <c r="E1670" s="60" t="s">
        <v>420</v>
      </c>
      <c r="F1670" s="61">
        <v>4000</v>
      </c>
      <c r="G1670" s="61" t="s">
        <v>23</v>
      </c>
      <c r="H1670" s="61" t="s">
        <v>25</v>
      </c>
      <c r="I1670" s="68" t="s">
        <v>456</v>
      </c>
    </row>
    <row r="1671" spans="1:9" x14ac:dyDescent="0.25">
      <c r="A1671" s="94">
        <v>4</v>
      </c>
      <c r="B1671" s="101">
        <v>1667</v>
      </c>
      <c r="C1671" s="91">
        <v>45077</v>
      </c>
      <c r="D1671" s="59" t="s">
        <v>1430</v>
      </c>
      <c r="E1671" s="60" t="s">
        <v>1066</v>
      </c>
      <c r="F1671" s="61">
        <v>12500</v>
      </c>
      <c r="G1671" s="61" t="s">
        <v>23</v>
      </c>
      <c r="H1671" s="61" t="s">
        <v>25</v>
      </c>
      <c r="I1671" s="68" t="s">
        <v>456</v>
      </c>
    </row>
    <row r="1672" spans="1:9" x14ac:dyDescent="0.25">
      <c r="A1672" s="94">
        <v>5</v>
      </c>
      <c r="B1672" s="101">
        <v>1668</v>
      </c>
      <c r="C1672" s="91">
        <v>45089</v>
      </c>
      <c r="D1672" s="59" t="s">
        <v>1431</v>
      </c>
      <c r="E1672" s="60" t="s">
        <v>1066</v>
      </c>
      <c r="F1672" s="61">
        <v>25000</v>
      </c>
      <c r="G1672" s="61" t="s">
        <v>23</v>
      </c>
      <c r="H1672" s="61" t="s">
        <v>25</v>
      </c>
      <c r="I1672" s="68" t="s">
        <v>456</v>
      </c>
    </row>
    <row r="1673" spans="1:9" x14ac:dyDescent="0.25">
      <c r="A1673" s="94">
        <v>6</v>
      </c>
      <c r="B1673" s="101">
        <v>1669</v>
      </c>
      <c r="C1673" s="91">
        <v>45118</v>
      </c>
      <c r="D1673" s="59" t="s">
        <v>1432</v>
      </c>
      <c r="E1673" s="60" t="s">
        <v>1066</v>
      </c>
      <c r="F1673" s="61">
        <v>12000</v>
      </c>
      <c r="G1673" s="61" t="s">
        <v>23</v>
      </c>
      <c r="H1673" s="61" t="s">
        <v>25</v>
      </c>
      <c r="I1673" s="68" t="s">
        <v>456</v>
      </c>
    </row>
    <row r="1674" spans="1:9" x14ac:dyDescent="0.25">
      <c r="A1674" s="94">
        <v>7</v>
      </c>
      <c r="B1674" s="101">
        <v>1670</v>
      </c>
      <c r="C1674" s="91">
        <v>45119</v>
      </c>
      <c r="D1674" s="59">
        <v>125</v>
      </c>
      <c r="E1674" s="60" t="s">
        <v>462</v>
      </c>
      <c r="F1674" s="61">
        <v>18000</v>
      </c>
      <c r="G1674" s="61" t="s">
        <v>23</v>
      </c>
      <c r="H1674" s="61" t="s">
        <v>25</v>
      </c>
      <c r="I1674" s="68" t="s">
        <v>456</v>
      </c>
    </row>
    <row r="1675" spans="1:9" hidden="1" x14ac:dyDescent="0.25">
      <c r="A1675" s="94">
        <v>8</v>
      </c>
      <c r="B1675" s="101">
        <v>1671</v>
      </c>
      <c r="C1675" s="91">
        <v>45138</v>
      </c>
      <c r="D1675" s="62">
        <v>6000</v>
      </c>
      <c r="E1675" s="60" t="s">
        <v>1433</v>
      </c>
      <c r="F1675" s="61">
        <v>502350.14</v>
      </c>
      <c r="G1675" s="61" t="s">
        <v>9</v>
      </c>
      <c r="H1675" s="61" t="s">
        <v>1434</v>
      </c>
      <c r="I1675" s="106" t="s">
        <v>289</v>
      </c>
    </row>
    <row r="1676" spans="1:9" x14ac:dyDescent="0.25">
      <c r="A1676" s="94">
        <v>9</v>
      </c>
      <c r="B1676" s="101">
        <v>1672</v>
      </c>
      <c r="C1676" s="91">
        <v>45141</v>
      </c>
      <c r="D1676" s="59">
        <v>127</v>
      </c>
      <c r="E1676" s="60" t="s">
        <v>420</v>
      </c>
      <c r="F1676" s="61">
        <v>2000</v>
      </c>
      <c r="G1676" s="61" t="s">
        <v>23</v>
      </c>
      <c r="H1676" s="61" t="s">
        <v>25</v>
      </c>
      <c r="I1676" s="68" t="s">
        <v>456</v>
      </c>
    </row>
    <row r="1677" spans="1:9" x14ac:dyDescent="0.25">
      <c r="A1677" s="94">
        <v>10</v>
      </c>
      <c r="B1677" s="101">
        <v>1673</v>
      </c>
      <c r="C1677" s="91">
        <v>45156</v>
      </c>
      <c r="D1677" s="59">
        <v>133</v>
      </c>
      <c r="E1677" s="60" t="s">
        <v>420</v>
      </c>
      <c r="F1677" s="61">
        <v>2000</v>
      </c>
      <c r="G1677" s="61" t="s">
        <v>23</v>
      </c>
      <c r="H1677" s="61" t="s">
        <v>25</v>
      </c>
      <c r="I1677" s="68" t="s">
        <v>456</v>
      </c>
    </row>
    <row r="1678" spans="1:9" x14ac:dyDescent="0.25">
      <c r="A1678" s="94">
        <v>11</v>
      </c>
      <c r="B1678" s="101">
        <v>1674</v>
      </c>
      <c r="C1678" s="91">
        <v>45176</v>
      </c>
      <c r="D1678" s="59" t="s">
        <v>1435</v>
      </c>
      <c r="E1678" s="60" t="s">
        <v>83</v>
      </c>
      <c r="F1678" s="61">
        <v>60000</v>
      </c>
      <c r="G1678" s="61" t="s">
        <v>23</v>
      </c>
      <c r="H1678" s="61" t="s">
        <v>25</v>
      </c>
      <c r="I1678" s="68" t="s">
        <v>456</v>
      </c>
    </row>
    <row r="1679" spans="1:9" x14ac:dyDescent="0.25">
      <c r="A1679" s="94">
        <v>12</v>
      </c>
      <c r="B1679" s="101">
        <v>1675</v>
      </c>
      <c r="C1679" s="91">
        <v>45183</v>
      </c>
      <c r="D1679" s="59">
        <v>23240709008</v>
      </c>
      <c r="E1679" s="60" t="s">
        <v>1436</v>
      </c>
      <c r="F1679" s="61">
        <v>55000</v>
      </c>
      <c r="G1679" s="61" t="s">
        <v>23</v>
      </c>
      <c r="H1679" s="61" t="s">
        <v>25</v>
      </c>
      <c r="I1679" s="68" t="s">
        <v>456</v>
      </c>
    </row>
    <row r="1680" spans="1:9" x14ac:dyDescent="0.25">
      <c r="A1680" s="94">
        <v>13</v>
      </c>
      <c r="B1680" s="101">
        <v>1676</v>
      </c>
      <c r="C1680" s="91">
        <v>45186</v>
      </c>
      <c r="D1680" s="59">
        <v>140</v>
      </c>
      <c r="E1680" s="60" t="s">
        <v>420</v>
      </c>
      <c r="F1680" s="61">
        <v>2500</v>
      </c>
      <c r="G1680" s="61" t="s">
        <v>23</v>
      </c>
      <c r="H1680" s="61" t="s">
        <v>25</v>
      </c>
      <c r="I1680" s="68" t="s">
        <v>456</v>
      </c>
    </row>
    <row r="1681" spans="1:9" x14ac:dyDescent="0.25">
      <c r="A1681" s="94">
        <v>14</v>
      </c>
      <c r="B1681" s="101">
        <v>1677</v>
      </c>
      <c r="C1681" s="91">
        <v>45186</v>
      </c>
      <c r="D1681" s="59">
        <v>1</v>
      </c>
      <c r="E1681" s="60" t="s">
        <v>1437</v>
      </c>
      <c r="F1681" s="61">
        <v>65000</v>
      </c>
      <c r="G1681" s="61" t="s">
        <v>23</v>
      </c>
      <c r="H1681" s="61" t="s">
        <v>25</v>
      </c>
      <c r="I1681" s="68" t="s">
        <v>456</v>
      </c>
    </row>
    <row r="1682" spans="1:9" x14ac:dyDescent="0.25">
      <c r="A1682" s="94">
        <v>15</v>
      </c>
      <c r="B1682" s="101">
        <v>1678</v>
      </c>
      <c r="C1682" s="91">
        <v>45214</v>
      </c>
      <c r="D1682" s="59">
        <v>228</v>
      </c>
      <c r="E1682" s="60" t="s">
        <v>462</v>
      </c>
      <c r="F1682" s="61">
        <v>18000</v>
      </c>
      <c r="G1682" s="61" t="s">
        <v>23</v>
      </c>
      <c r="H1682" s="61" t="s">
        <v>25</v>
      </c>
      <c r="I1682" s="68" t="s">
        <v>456</v>
      </c>
    </row>
    <row r="1683" spans="1:9" x14ac:dyDescent="0.25">
      <c r="A1683" s="94">
        <v>16</v>
      </c>
      <c r="B1683" s="101">
        <v>1679</v>
      </c>
      <c r="C1683" s="91">
        <v>45214</v>
      </c>
      <c r="D1683" s="59">
        <v>244</v>
      </c>
      <c r="E1683" s="60" t="s">
        <v>462</v>
      </c>
      <c r="F1683" s="61">
        <v>40000</v>
      </c>
      <c r="G1683" s="61" t="s">
        <v>23</v>
      </c>
      <c r="H1683" s="61" t="s">
        <v>25</v>
      </c>
      <c r="I1683" s="68" t="s">
        <v>456</v>
      </c>
    </row>
    <row r="1684" spans="1:9" x14ac:dyDescent="0.25">
      <c r="A1684" s="94">
        <v>17</v>
      </c>
      <c r="B1684" s="101">
        <v>1680</v>
      </c>
      <c r="C1684" s="91">
        <v>45223</v>
      </c>
      <c r="D1684" s="59">
        <v>193</v>
      </c>
      <c r="E1684" s="60" t="s">
        <v>420</v>
      </c>
      <c r="F1684" s="61">
        <v>8000</v>
      </c>
      <c r="G1684" s="61" t="s">
        <v>23</v>
      </c>
      <c r="H1684" s="61" t="s">
        <v>25</v>
      </c>
      <c r="I1684" s="68" t="s">
        <v>456</v>
      </c>
    </row>
    <row r="1685" spans="1:9" hidden="1" x14ac:dyDescent="0.25">
      <c r="A1685" s="94">
        <v>18</v>
      </c>
      <c r="B1685" s="101">
        <v>1681</v>
      </c>
      <c r="C1685" s="91">
        <v>45250</v>
      </c>
      <c r="D1685" s="59">
        <v>53</v>
      </c>
      <c r="E1685" s="60" t="s">
        <v>1438</v>
      </c>
      <c r="F1685" s="61">
        <v>40000</v>
      </c>
      <c r="G1685" s="61" t="s">
        <v>9</v>
      </c>
      <c r="H1685" s="61" t="s">
        <v>1417</v>
      </c>
      <c r="I1685" s="68" t="s">
        <v>456</v>
      </c>
    </row>
    <row r="1686" spans="1:9" x14ac:dyDescent="0.25">
      <c r="A1686" s="94">
        <v>19</v>
      </c>
      <c r="B1686" s="101">
        <v>1682</v>
      </c>
      <c r="C1686" s="91">
        <v>45250</v>
      </c>
      <c r="D1686" s="59">
        <v>2</v>
      </c>
      <c r="E1686" s="60" t="s">
        <v>1439</v>
      </c>
      <c r="F1686" s="61">
        <v>72700</v>
      </c>
      <c r="G1686" s="61" t="s">
        <v>23</v>
      </c>
      <c r="H1686" s="61" t="s">
        <v>25</v>
      </c>
      <c r="I1686" s="68" t="s">
        <v>456</v>
      </c>
    </row>
    <row r="1687" spans="1:9" x14ac:dyDescent="0.25">
      <c r="A1687" s="94">
        <v>20</v>
      </c>
      <c r="B1687" s="101">
        <v>1683</v>
      </c>
      <c r="C1687" s="91">
        <v>45291</v>
      </c>
      <c r="D1687" s="59" t="s">
        <v>1440</v>
      </c>
      <c r="E1687" s="60" t="s">
        <v>1441</v>
      </c>
      <c r="F1687" s="61">
        <v>29500</v>
      </c>
      <c r="G1687" s="61" t="s">
        <v>23</v>
      </c>
      <c r="H1687" s="61" t="s">
        <v>25</v>
      </c>
      <c r="I1687" s="68" t="s">
        <v>456</v>
      </c>
    </row>
    <row r="1688" spans="1:9" hidden="1" x14ac:dyDescent="0.25">
      <c r="A1688" s="94">
        <v>21</v>
      </c>
      <c r="B1688" s="101">
        <v>1684</v>
      </c>
      <c r="C1688" s="91">
        <v>45033</v>
      </c>
      <c r="D1688" s="59">
        <v>273</v>
      </c>
      <c r="E1688" s="60" t="s">
        <v>350</v>
      </c>
      <c r="F1688" s="61">
        <v>45195</v>
      </c>
      <c r="G1688" s="61" t="s">
        <v>9</v>
      </c>
      <c r="H1688" s="61" t="s">
        <v>1076</v>
      </c>
      <c r="I1688" s="106" t="s">
        <v>15</v>
      </c>
    </row>
    <row r="1689" spans="1:9" hidden="1" x14ac:dyDescent="0.25">
      <c r="A1689" s="94">
        <v>22</v>
      </c>
      <c r="B1689" s="101">
        <v>1685</v>
      </c>
      <c r="C1689" s="91">
        <v>45064</v>
      </c>
      <c r="D1689" s="62" t="s">
        <v>1442</v>
      </c>
      <c r="E1689" s="60" t="s">
        <v>1410</v>
      </c>
      <c r="F1689" s="61">
        <v>162364</v>
      </c>
      <c r="G1689" s="61" t="s">
        <v>9</v>
      </c>
      <c r="H1689" s="61" t="s">
        <v>1411</v>
      </c>
      <c r="I1689" s="106" t="s">
        <v>15</v>
      </c>
    </row>
    <row r="1690" spans="1:9" hidden="1" x14ac:dyDescent="0.25">
      <c r="A1690" s="94">
        <v>23</v>
      </c>
      <c r="B1690" s="101">
        <v>1686</v>
      </c>
      <c r="C1690" s="91">
        <v>45077</v>
      </c>
      <c r="D1690" s="62" t="s">
        <v>1443</v>
      </c>
      <c r="E1690" s="60" t="s">
        <v>1410</v>
      </c>
      <c r="F1690" s="61">
        <v>159213</v>
      </c>
      <c r="G1690" s="61" t="s">
        <v>9</v>
      </c>
      <c r="H1690" s="61" t="s">
        <v>1411</v>
      </c>
      <c r="I1690" s="106" t="s">
        <v>15</v>
      </c>
    </row>
    <row r="1691" spans="1:9" hidden="1" x14ac:dyDescent="0.25">
      <c r="A1691" s="94">
        <v>24</v>
      </c>
      <c r="B1691" s="101">
        <v>1687</v>
      </c>
      <c r="C1691" s="91">
        <v>45077</v>
      </c>
      <c r="D1691" s="59">
        <v>82</v>
      </c>
      <c r="E1691" s="60" t="s">
        <v>350</v>
      </c>
      <c r="F1691" s="61">
        <v>18122</v>
      </c>
      <c r="G1691" s="61" t="s">
        <v>9</v>
      </c>
      <c r="H1691" s="61" t="s">
        <v>1076</v>
      </c>
      <c r="I1691" s="106" t="s">
        <v>128</v>
      </c>
    </row>
    <row r="1692" spans="1:9" hidden="1" x14ac:dyDescent="0.25">
      <c r="A1692" s="94">
        <v>25</v>
      </c>
      <c r="B1692" s="101">
        <v>1688</v>
      </c>
      <c r="C1692" s="91">
        <v>45094</v>
      </c>
      <c r="D1692" s="59">
        <v>931</v>
      </c>
      <c r="E1692" s="60" t="s">
        <v>350</v>
      </c>
      <c r="F1692" s="61">
        <v>25370</v>
      </c>
      <c r="G1692" s="61" t="s">
        <v>9</v>
      </c>
      <c r="H1692" s="61" t="s">
        <v>1076</v>
      </c>
      <c r="I1692" s="106" t="s">
        <v>128</v>
      </c>
    </row>
    <row r="1693" spans="1:9" hidden="1" x14ac:dyDescent="0.25">
      <c r="A1693" s="94">
        <v>26</v>
      </c>
      <c r="B1693" s="101">
        <v>1689</v>
      </c>
      <c r="C1693" s="91">
        <v>45094</v>
      </c>
      <c r="D1693" s="59">
        <v>904</v>
      </c>
      <c r="E1693" s="60" t="s">
        <v>350</v>
      </c>
      <c r="F1693" s="61">
        <v>18122</v>
      </c>
      <c r="G1693" s="61" t="s">
        <v>9</v>
      </c>
      <c r="H1693" s="61" t="s">
        <v>1076</v>
      </c>
      <c r="I1693" s="106" t="s">
        <v>128</v>
      </c>
    </row>
    <row r="1694" spans="1:9" hidden="1" x14ac:dyDescent="0.25">
      <c r="A1694" s="94">
        <v>27</v>
      </c>
      <c r="B1694" s="101">
        <v>1690</v>
      </c>
      <c r="C1694" s="91">
        <v>45094</v>
      </c>
      <c r="D1694" s="62" t="s">
        <v>1445</v>
      </c>
      <c r="E1694" s="60" t="s">
        <v>1410</v>
      </c>
      <c r="F1694" s="61">
        <v>162074</v>
      </c>
      <c r="G1694" s="61" t="s">
        <v>9</v>
      </c>
      <c r="H1694" s="61" t="s">
        <v>1411</v>
      </c>
      <c r="I1694" s="106" t="s">
        <v>15</v>
      </c>
    </row>
    <row r="1695" spans="1:9" hidden="1" x14ac:dyDescent="0.25">
      <c r="A1695" s="94">
        <v>28</v>
      </c>
      <c r="B1695" s="101">
        <v>1691</v>
      </c>
      <c r="C1695" s="91">
        <v>45118</v>
      </c>
      <c r="D1695" s="59">
        <v>1066</v>
      </c>
      <c r="E1695" s="60" t="s">
        <v>350</v>
      </c>
      <c r="F1695" s="61">
        <v>47906</v>
      </c>
      <c r="G1695" s="61" t="s">
        <v>9</v>
      </c>
      <c r="H1695" s="61" t="s">
        <v>1076</v>
      </c>
      <c r="I1695" s="106" t="s">
        <v>15</v>
      </c>
    </row>
    <row r="1696" spans="1:9" hidden="1" x14ac:dyDescent="0.25">
      <c r="A1696" s="94">
        <v>29</v>
      </c>
      <c r="B1696" s="101">
        <v>1692</v>
      </c>
      <c r="C1696" s="91">
        <v>45118</v>
      </c>
      <c r="D1696" s="62" t="s">
        <v>1446</v>
      </c>
      <c r="E1696" s="60" t="s">
        <v>1410</v>
      </c>
      <c r="F1696" s="61">
        <v>16787</v>
      </c>
      <c r="G1696" s="61" t="s">
        <v>9</v>
      </c>
      <c r="H1696" s="61" t="s">
        <v>1411</v>
      </c>
      <c r="I1696" s="106" t="s">
        <v>15</v>
      </c>
    </row>
    <row r="1697" spans="1:9" hidden="1" x14ac:dyDescent="0.25">
      <c r="A1697" s="94">
        <v>30</v>
      </c>
      <c r="B1697" s="101">
        <v>1693</v>
      </c>
      <c r="C1697" s="91">
        <v>45119</v>
      </c>
      <c r="D1697" s="59">
        <v>1126</v>
      </c>
      <c r="E1697" s="60" t="s">
        <v>350</v>
      </c>
      <c r="F1697" s="61">
        <v>45195</v>
      </c>
      <c r="G1697" s="61" t="s">
        <v>9</v>
      </c>
      <c r="H1697" s="61" t="s">
        <v>1076</v>
      </c>
      <c r="I1697" s="106" t="s">
        <v>15</v>
      </c>
    </row>
    <row r="1698" spans="1:9" hidden="1" x14ac:dyDescent="0.25">
      <c r="A1698" s="94">
        <v>31</v>
      </c>
      <c r="B1698" s="101">
        <v>1694</v>
      </c>
      <c r="C1698" s="91">
        <v>45124</v>
      </c>
      <c r="D1698" s="59">
        <v>1197</v>
      </c>
      <c r="E1698" s="60" t="s">
        <v>350</v>
      </c>
      <c r="F1698" s="61">
        <v>117507</v>
      </c>
      <c r="G1698" s="61" t="s">
        <v>9</v>
      </c>
      <c r="H1698" s="61" t="s">
        <v>1076</v>
      </c>
      <c r="I1698" s="106" t="s">
        <v>15</v>
      </c>
    </row>
    <row r="1699" spans="1:9" hidden="1" x14ac:dyDescent="0.25">
      <c r="A1699" s="94">
        <v>32</v>
      </c>
      <c r="B1699" s="101">
        <v>1695</v>
      </c>
      <c r="C1699" s="91">
        <v>45137</v>
      </c>
      <c r="D1699" s="62" t="s">
        <v>1447</v>
      </c>
      <c r="E1699" s="60" t="s">
        <v>350</v>
      </c>
      <c r="F1699" s="61">
        <v>127938</v>
      </c>
      <c r="G1699" s="61" t="s">
        <v>9</v>
      </c>
      <c r="H1699" s="61" t="s">
        <v>1076</v>
      </c>
      <c r="I1699" s="106" t="s">
        <v>15</v>
      </c>
    </row>
    <row r="1700" spans="1:9" hidden="1" x14ac:dyDescent="0.25">
      <c r="A1700" s="94">
        <v>33</v>
      </c>
      <c r="B1700" s="101">
        <v>1696</v>
      </c>
      <c r="C1700" s="91">
        <v>45141</v>
      </c>
      <c r="D1700" s="59">
        <v>228</v>
      </c>
      <c r="E1700" s="60" t="s">
        <v>1448</v>
      </c>
      <c r="F1700" s="61">
        <v>74258</v>
      </c>
      <c r="G1700" s="61" t="s">
        <v>9</v>
      </c>
      <c r="H1700" s="61" t="s">
        <v>1076</v>
      </c>
      <c r="I1700" s="106" t="s">
        <v>15</v>
      </c>
    </row>
    <row r="1701" spans="1:9" hidden="1" x14ac:dyDescent="0.25">
      <c r="A1701" s="94">
        <v>34</v>
      </c>
      <c r="B1701" s="101">
        <v>1697</v>
      </c>
      <c r="C1701" s="91">
        <v>45141</v>
      </c>
      <c r="D1701" s="59">
        <v>229</v>
      </c>
      <c r="E1701" s="60" t="s">
        <v>1448</v>
      </c>
      <c r="F1701" s="61">
        <v>44104</v>
      </c>
      <c r="G1701" s="61" t="s">
        <v>9</v>
      </c>
      <c r="H1701" s="61" t="s">
        <v>1076</v>
      </c>
      <c r="I1701" s="106" t="s">
        <v>15</v>
      </c>
    </row>
    <row r="1702" spans="1:9" hidden="1" x14ac:dyDescent="0.25">
      <c r="A1702" s="94">
        <v>35</v>
      </c>
      <c r="B1702" s="101">
        <v>1698</v>
      </c>
      <c r="C1702" s="91">
        <v>45141</v>
      </c>
      <c r="D1702" s="62">
        <v>1383</v>
      </c>
      <c r="E1702" s="60" t="s">
        <v>350</v>
      </c>
      <c r="F1702" s="61">
        <v>43387</v>
      </c>
      <c r="G1702" s="61" t="s">
        <v>9</v>
      </c>
      <c r="H1702" s="61" t="s">
        <v>1076</v>
      </c>
      <c r="I1702" s="106" t="s">
        <v>15</v>
      </c>
    </row>
    <row r="1703" spans="1:9" hidden="1" x14ac:dyDescent="0.25">
      <c r="A1703" s="94">
        <v>36</v>
      </c>
      <c r="B1703" s="101">
        <v>1699</v>
      </c>
      <c r="C1703" s="91">
        <v>45144</v>
      </c>
      <c r="D1703" s="62">
        <v>1429</v>
      </c>
      <c r="E1703" s="60" t="s">
        <v>350</v>
      </c>
      <c r="F1703" s="61">
        <v>45195</v>
      </c>
      <c r="G1703" s="61" t="s">
        <v>9</v>
      </c>
      <c r="H1703" s="61" t="s">
        <v>1076</v>
      </c>
      <c r="I1703" s="106" t="s">
        <v>15</v>
      </c>
    </row>
    <row r="1704" spans="1:9" hidden="1" x14ac:dyDescent="0.25">
      <c r="A1704" s="94">
        <v>37</v>
      </c>
      <c r="B1704" s="101">
        <v>1700</v>
      </c>
      <c r="C1704" s="91">
        <v>45151</v>
      </c>
      <c r="D1704" s="59">
        <v>1515</v>
      </c>
      <c r="E1704" s="60" t="s">
        <v>350</v>
      </c>
      <c r="F1704" s="61">
        <v>112083</v>
      </c>
      <c r="G1704" s="61" t="s">
        <v>9</v>
      </c>
      <c r="H1704" s="61" t="s">
        <v>1076</v>
      </c>
      <c r="I1704" s="106" t="s">
        <v>15</v>
      </c>
    </row>
    <row r="1705" spans="1:9" hidden="1" x14ac:dyDescent="0.25">
      <c r="A1705" s="94">
        <v>38</v>
      </c>
      <c r="B1705" s="101">
        <v>1701</v>
      </c>
      <c r="C1705" s="91">
        <v>45151</v>
      </c>
      <c r="D1705" s="62" t="s">
        <v>1449</v>
      </c>
      <c r="E1705" s="60" t="s">
        <v>1410</v>
      </c>
      <c r="F1705" s="61">
        <v>191826</v>
      </c>
      <c r="G1705" s="61" t="s">
        <v>9</v>
      </c>
      <c r="H1705" s="61" t="s">
        <v>1411</v>
      </c>
      <c r="I1705" s="106" t="s">
        <v>15</v>
      </c>
    </row>
    <row r="1706" spans="1:9" hidden="1" x14ac:dyDescent="0.25">
      <c r="A1706" s="94">
        <v>39</v>
      </c>
      <c r="B1706" s="101">
        <v>1702</v>
      </c>
      <c r="C1706" s="91">
        <v>45156</v>
      </c>
      <c r="D1706" s="62">
        <v>292</v>
      </c>
      <c r="E1706" s="60" t="s">
        <v>1448</v>
      </c>
      <c r="F1706" s="61">
        <v>20395</v>
      </c>
      <c r="G1706" s="61" t="s">
        <v>9</v>
      </c>
      <c r="H1706" s="61" t="s">
        <v>1076</v>
      </c>
      <c r="I1706" s="106" t="s">
        <v>15</v>
      </c>
    </row>
    <row r="1707" spans="1:9" hidden="1" x14ac:dyDescent="0.25">
      <c r="A1707" s="94">
        <v>40</v>
      </c>
      <c r="B1707" s="101">
        <v>1703</v>
      </c>
      <c r="C1707" s="91">
        <v>45159</v>
      </c>
      <c r="D1707" s="62">
        <v>1725</v>
      </c>
      <c r="E1707" s="60" t="s">
        <v>350</v>
      </c>
      <c r="F1707" s="61">
        <v>324157</v>
      </c>
      <c r="G1707" s="61" t="s">
        <v>9</v>
      </c>
      <c r="H1707" s="61" t="s">
        <v>1076</v>
      </c>
      <c r="I1707" s="106" t="s">
        <v>15</v>
      </c>
    </row>
    <row r="1708" spans="1:9" hidden="1" x14ac:dyDescent="0.25">
      <c r="A1708" s="94">
        <v>41</v>
      </c>
      <c r="B1708" s="101">
        <v>1704</v>
      </c>
      <c r="C1708" s="91">
        <v>45164</v>
      </c>
      <c r="D1708" s="59">
        <v>1459</v>
      </c>
      <c r="E1708" s="60" t="s">
        <v>350</v>
      </c>
      <c r="F1708" s="61">
        <v>263625</v>
      </c>
      <c r="G1708" s="61" t="s">
        <v>9</v>
      </c>
      <c r="H1708" s="61" t="s">
        <v>1076</v>
      </c>
      <c r="I1708" s="106" t="s">
        <v>15</v>
      </c>
    </row>
    <row r="1709" spans="1:9" hidden="1" x14ac:dyDescent="0.25">
      <c r="A1709" s="94">
        <v>42</v>
      </c>
      <c r="B1709" s="101">
        <v>1705</v>
      </c>
      <c r="C1709" s="91">
        <v>45173</v>
      </c>
      <c r="D1709" s="59">
        <v>1783</v>
      </c>
      <c r="E1709" s="60" t="s">
        <v>350</v>
      </c>
      <c r="F1709" s="61">
        <v>514351.99</v>
      </c>
      <c r="G1709" s="61" t="s">
        <v>9</v>
      </c>
      <c r="H1709" s="61" t="s">
        <v>1076</v>
      </c>
      <c r="I1709" s="106" t="s">
        <v>15</v>
      </c>
    </row>
    <row r="1710" spans="1:9" hidden="1" x14ac:dyDescent="0.25">
      <c r="A1710" s="94">
        <v>43</v>
      </c>
      <c r="B1710" s="101">
        <v>1706</v>
      </c>
      <c r="C1710" s="91">
        <v>45179</v>
      </c>
      <c r="D1710" s="59">
        <v>1820</v>
      </c>
      <c r="E1710" s="60" t="s">
        <v>350</v>
      </c>
      <c r="F1710" s="61">
        <v>297536</v>
      </c>
      <c r="G1710" s="61" t="s">
        <v>9</v>
      </c>
      <c r="H1710" s="61" t="s">
        <v>1076</v>
      </c>
      <c r="I1710" s="106" t="s">
        <v>15</v>
      </c>
    </row>
    <row r="1711" spans="1:9" hidden="1" x14ac:dyDescent="0.25">
      <c r="A1711" s="94">
        <v>44</v>
      </c>
      <c r="B1711" s="101">
        <v>1707</v>
      </c>
      <c r="C1711" s="91">
        <v>45183</v>
      </c>
      <c r="D1711" s="62" t="s">
        <v>1409</v>
      </c>
      <c r="E1711" s="60" t="s">
        <v>1410</v>
      </c>
      <c r="F1711" s="61">
        <v>239247</v>
      </c>
      <c r="G1711" s="61" t="s">
        <v>9</v>
      </c>
      <c r="H1711" s="61" t="s">
        <v>1411</v>
      </c>
      <c r="I1711" s="106" t="s">
        <v>15</v>
      </c>
    </row>
    <row r="1712" spans="1:9" hidden="1" x14ac:dyDescent="0.25">
      <c r="A1712" s="94">
        <v>45</v>
      </c>
      <c r="B1712" s="101">
        <v>1708</v>
      </c>
      <c r="C1712" s="91">
        <v>45183</v>
      </c>
      <c r="D1712" s="62">
        <v>1834</v>
      </c>
      <c r="E1712" s="60" t="s">
        <v>350</v>
      </c>
      <c r="F1712" s="61">
        <v>51227</v>
      </c>
      <c r="G1712" s="61" t="s">
        <v>9</v>
      </c>
      <c r="H1712" s="61" t="s">
        <v>1076</v>
      </c>
      <c r="I1712" s="106" t="s">
        <v>15</v>
      </c>
    </row>
    <row r="1713" spans="1:9" hidden="1" x14ac:dyDescent="0.25">
      <c r="A1713" s="94">
        <v>46</v>
      </c>
      <c r="B1713" s="101">
        <v>1709</v>
      </c>
      <c r="C1713" s="91">
        <v>45186</v>
      </c>
      <c r="D1713" s="59">
        <v>9583</v>
      </c>
      <c r="E1713" s="60" t="s">
        <v>1410</v>
      </c>
      <c r="F1713" s="61">
        <v>239247</v>
      </c>
      <c r="G1713" s="61" t="s">
        <v>9</v>
      </c>
      <c r="H1713" s="61" t="s">
        <v>1411</v>
      </c>
      <c r="I1713" s="106" t="s">
        <v>15</v>
      </c>
    </row>
    <row r="1714" spans="1:9" hidden="1" x14ac:dyDescent="0.25">
      <c r="A1714" s="94">
        <v>47</v>
      </c>
      <c r="B1714" s="101">
        <v>1710</v>
      </c>
      <c r="C1714" s="91">
        <v>45186</v>
      </c>
      <c r="D1714" s="59">
        <v>1823</v>
      </c>
      <c r="E1714" s="60" t="s">
        <v>350</v>
      </c>
      <c r="F1714" s="61">
        <v>134563</v>
      </c>
      <c r="G1714" s="61" t="s">
        <v>9</v>
      </c>
      <c r="H1714" s="61" t="s">
        <v>1076</v>
      </c>
      <c r="I1714" s="106" t="s">
        <v>15</v>
      </c>
    </row>
    <row r="1715" spans="1:9" hidden="1" x14ac:dyDescent="0.25">
      <c r="A1715" s="94">
        <v>48</v>
      </c>
      <c r="B1715" s="101">
        <v>1711</v>
      </c>
      <c r="C1715" s="91">
        <v>45199</v>
      </c>
      <c r="D1715" s="59" t="s">
        <v>1412</v>
      </c>
      <c r="E1715" s="60" t="s">
        <v>1410</v>
      </c>
      <c r="F1715" s="61">
        <v>915978</v>
      </c>
      <c r="G1715" s="61" t="s">
        <v>9</v>
      </c>
      <c r="H1715" s="61" t="s">
        <v>1411</v>
      </c>
      <c r="I1715" s="106" t="s">
        <v>15</v>
      </c>
    </row>
    <row r="1716" spans="1:9" hidden="1" x14ac:dyDescent="0.25">
      <c r="A1716" s="94">
        <v>49</v>
      </c>
      <c r="B1716" s="101">
        <v>1712</v>
      </c>
      <c r="C1716" s="91">
        <v>45218</v>
      </c>
      <c r="D1716" s="59">
        <v>70000049901</v>
      </c>
      <c r="E1716" s="60" t="s">
        <v>1414</v>
      </c>
      <c r="F1716" s="61">
        <v>67996</v>
      </c>
      <c r="G1716" s="61" t="s">
        <v>9</v>
      </c>
      <c r="H1716" s="61" t="s">
        <v>1416</v>
      </c>
      <c r="I1716" s="106" t="s">
        <v>15</v>
      </c>
    </row>
    <row r="1717" spans="1:9" hidden="1" x14ac:dyDescent="0.25">
      <c r="A1717" s="94">
        <v>50</v>
      </c>
      <c r="B1717" s="101">
        <v>1713</v>
      </c>
      <c r="C1717" s="91">
        <v>45218</v>
      </c>
      <c r="D1717" s="59">
        <v>1980</v>
      </c>
      <c r="E1717" s="60" t="s">
        <v>350</v>
      </c>
      <c r="F1717" s="61">
        <v>5700</v>
      </c>
      <c r="G1717" s="61" t="s">
        <v>9</v>
      </c>
      <c r="H1717" s="61" t="s">
        <v>1076</v>
      </c>
      <c r="I1717" s="106" t="s">
        <v>15</v>
      </c>
    </row>
    <row r="1718" spans="1:9" hidden="1" x14ac:dyDescent="0.25">
      <c r="A1718" s="94">
        <v>51</v>
      </c>
      <c r="B1718" s="101">
        <v>1714</v>
      </c>
      <c r="C1718" s="91">
        <v>45219</v>
      </c>
      <c r="D1718" s="59">
        <v>2017</v>
      </c>
      <c r="E1718" s="60" t="s">
        <v>350</v>
      </c>
      <c r="F1718" s="61">
        <v>29943</v>
      </c>
      <c r="G1718" s="61" t="s">
        <v>9</v>
      </c>
      <c r="H1718" s="61" t="s">
        <v>1076</v>
      </c>
      <c r="I1718" s="106" t="s">
        <v>15</v>
      </c>
    </row>
    <row r="1719" spans="1:9" hidden="1" x14ac:dyDescent="0.25">
      <c r="A1719" s="94">
        <v>52</v>
      </c>
      <c r="B1719" s="101">
        <v>1715</v>
      </c>
      <c r="C1719" s="91">
        <v>45219</v>
      </c>
      <c r="D1719" s="59">
        <v>9617</v>
      </c>
      <c r="E1719" s="60" t="s">
        <v>1410</v>
      </c>
      <c r="F1719" s="61">
        <v>111834</v>
      </c>
      <c r="G1719" s="61" t="s">
        <v>9</v>
      </c>
      <c r="H1719" s="61" t="s">
        <v>1411</v>
      </c>
      <c r="I1719" s="106" t="s">
        <v>15</v>
      </c>
    </row>
    <row r="1720" spans="1:9" hidden="1" x14ac:dyDescent="0.25">
      <c r="A1720" s="94">
        <v>53</v>
      </c>
      <c r="B1720" s="101">
        <v>1716</v>
      </c>
      <c r="C1720" s="91">
        <v>45223</v>
      </c>
      <c r="D1720" s="59" t="s">
        <v>1412</v>
      </c>
      <c r="E1720" s="60" t="s">
        <v>1410</v>
      </c>
      <c r="F1720" s="61">
        <v>1386028</v>
      </c>
      <c r="G1720" s="61" t="s">
        <v>9</v>
      </c>
      <c r="H1720" s="61" t="s">
        <v>1411</v>
      </c>
      <c r="I1720" s="106" t="s">
        <v>15</v>
      </c>
    </row>
    <row r="1721" spans="1:9" hidden="1" x14ac:dyDescent="0.25">
      <c r="A1721" s="94">
        <v>54</v>
      </c>
      <c r="B1721" s="101">
        <v>1717</v>
      </c>
      <c r="C1721" s="91">
        <v>45238</v>
      </c>
      <c r="D1721" s="59">
        <v>2152</v>
      </c>
      <c r="E1721" s="60" t="s">
        <v>350</v>
      </c>
      <c r="F1721" s="61">
        <v>33370</v>
      </c>
      <c r="G1721" s="61" t="s">
        <v>9</v>
      </c>
      <c r="H1721" s="61" t="s">
        <v>1076</v>
      </c>
      <c r="I1721" s="106" t="s">
        <v>15</v>
      </c>
    </row>
    <row r="1722" spans="1:9" hidden="1" x14ac:dyDescent="0.25">
      <c r="A1722" s="94">
        <v>55</v>
      </c>
      <c r="B1722" s="101">
        <v>1718</v>
      </c>
      <c r="C1722" s="91">
        <v>45239</v>
      </c>
      <c r="D1722" s="59"/>
      <c r="E1722" s="60" t="s">
        <v>1410</v>
      </c>
      <c r="F1722" s="61">
        <v>133636</v>
      </c>
      <c r="G1722" s="61" t="s">
        <v>9</v>
      </c>
      <c r="H1722" s="61" t="s">
        <v>1411</v>
      </c>
      <c r="I1722" s="106" t="s">
        <v>15</v>
      </c>
    </row>
    <row r="1723" spans="1:9" hidden="1" x14ac:dyDescent="0.25">
      <c r="A1723" s="94">
        <v>56</v>
      </c>
      <c r="B1723" s="101">
        <v>1719</v>
      </c>
      <c r="C1723" s="91">
        <v>45246</v>
      </c>
      <c r="D1723" s="62" t="s">
        <v>1413</v>
      </c>
      <c r="E1723" s="60" t="s">
        <v>1414</v>
      </c>
      <c r="F1723" s="61">
        <v>67424.5</v>
      </c>
      <c r="G1723" s="61" t="s">
        <v>9</v>
      </c>
      <c r="H1723" s="61" t="s">
        <v>1416</v>
      </c>
      <c r="I1723" s="106" t="s">
        <v>15</v>
      </c>
    </row>
    <row r="1724" spans="1:9" hidden="1" x14ac:dyDescent="0.25">
      <c r="A1724" s="94">
        <v>57</v>
      </c>
      <c r="B1724" s="101">
        <v>1720</v>
      </c>
      <c r="C1724" s="91">
        <v>45246</v>
      </c>
      <c r="D1724" s="62" t="s">
        <v>1415</v>
      </c>
      <c r="E1724" s="60" t="s">
        <v>1414</v>
      </c>
      <c r="F1724" s="61">
        <v>31010.92</v>
      </c>
      <c r="G1724" s="61" t="s">
        <v>9</v>
      </c>
      <c r="H1724" s="61" t="s">
        <v>1416</v>
      </c>
      <c r="I1724" s="106" t="s">
        <v>15</v>
      </c>
    </row>
    <row r="1725" spans="1:9" hidden="1" x14ac:dyDescent="0.25">
      <c r="A1725" s="94">
        <v>58</v>
      </c>
      <c r="B1725" s="101">
        <v>1721</v>
      </c>
      <c r="C1725" s="91">
        <v>45291</v>
      </c>
      <c r="D1725" s="59">
        <v>2334</v>
      </c>
      <c r="E1725" s="60" t="s">
        <v>350</v>
      </c>
      <c r="F1725" s="61">
        <v>23629</v>
      </c>
      <c r="G1725" s="61" t="s">
        <v>9</v>
      </c>
      <c r="H1725" s="61" t="s">
        <v>1076</v>
      </c>
      <c r="I1725" s="106" t="s">
        <v>15</v>
      </c>
    </row>
    <row r="1726" spans="1:9" hidden="1" x14ac:dyDescent="0.25">
      <c r="A1726" s="94">
        <v>59</v>
      </c>
      <c r="B1726" s="101">
        <v>1722</v>
      </c>
      <c r="C1726" s="91">
        <v>45291</v>
      </c>
      <c r="D1726" s="59">
        <v>2285</v>
      </c>
      <c r="E1726" s="60" t="s">
        <v>350</v>
      </c>
      <c r="F1726" s="61">
        <v>24988</v>
      </c>
      <c r="G1726" s="61" t="s">
        <v>9</v>
      </c>
      <c r="H1726" s="61" t="s">
        <v>1076</v>
      </c>
      <c r="I1726" s="106" t="s">
        <v>15</v>
      </c>
    </row>
    <row r="1727" spans="1:9" x14ac:dyDescent="0.25">
      <c r="A1727" s="94">
        <v>60</v>
      </c>
      <c r="B1727" s="101">
        <v>1723</v>
      </c>
      <c r="C1727" s="91">
        <v>45238</v>
      </c>
      <c r="D1727" s="62" t="s">
        <v>1450</v>
      </c>
      <c r="E1727" s="60" t="s">
        <v>1451</v>
      </c>
      <c r="F1727" s="61">
        <v>804996</v>
      </c>
      <c r="G1727" s="61" t="s">
        <v>23</v>
      </c>
      <c r="H1727" s="61" t="s">
        <v>983</v>
      </c>
      <c r="I1727" s="68" t="s">
        <v>680</v>
      </c>
    </row>
    <row r="1728" spans="1:9" x14ac:dyDescent="0.25">
      <c r="A1728" s="94">
        <v>61</v>
      </c>
      <c r="B1728" s="101">
        <v>1724</v>
      </c>
      <c r="C1728" s="91">
        <v>45270</v>
      </c>
      <c r="D1728" s="59">
        <v>11</v>
      </c>
      <c r="E1728" s="60" t="s">
        <v>1452</v>
      </c>
      <c r="F1728" s="61">
        <v>155947</v>
      </c>
      <c r="G1728" s="61" t="s">
        <v>23</v>
      </c>
      <c r="H1728" s="61" t="s">
        <v>983</v>
      </c>
      <c r="I1728" s="68" t="s">
        <v>1453</v>
      </c>
    </row>
    <row r="1729" spans="1:9" x14ac:dyDescent="0.25">
      <c r="A1729" s="94">
        <v>62</v>
      </c>
      <c r="B1729" s="101">
        <v>1725</v>
      </c>
      <c r="C1729" s="91">
        <v>45287</v>
      </c>
      <c r="D1729" s="62" t="s">
        <v>1454</v>
      </c>
      <c r="E1729" s="60" t="s">
        <v>1451</v>
      </c>
      <c r="F1729" s="61">
        <v>847</v>
      </c>
      <c r="G1729" s="61" t="s">
        <v>23</v>
      </c>
      <c r="H1729" s="61" t="s">
        <v>983</v>
      </c>
      <c r="I1729" s="68" t="s">
        <v>680</v>
      </c>
    </row>
    <row r="1730" spans="1:9" x14ac:dyDescent="0.25">
      <c r="A1730" s="94">
        <v>63</v>
      </c>
      <c r="B1730" s="101">
        <v>1726</v>
      </c>
      <c r="C1730" s="91">
        <v>45287</v>
      </c>
      <c r="D1730" s="62" t="s">
        <v>1455</v>
      </c>
      <c r="E1730" s="60" t="s">
        <v>1451</v>
      </c>
      <c r="F1730" s="61">
        <v>847</v>
      </c>
      <c r="G1730" s="61" t="s">
        <v>23</v>
      </c>
      <c r="H1730" s="61" t="s">
        <v>983</v>
      </c>
      <c r="I1730" s="68" t="s">
        <v>680</v>
      </c>
    </row>
    <row r="1731" spans="1:9" x14ac:dyDescent="0.25">
      <c r="A1731" s="94">
        <v>64</v>
      </c>
      <c r="B1731" s="101">
        <v>1727</v>
      </c>
      <c r="C1731" s="91">
        <v>45186</v>
      </c>
      <c r="D1731" s="59" t="s">
        <v>1456</v>
      </c>
      <c r="E1731" s="60" t="s">
        <v>1457</v>
      </c>
      <c r="F1731" s="61">
        <v>25000</v>
      </c>
      <c r="G1731" s="61" t="s">
        <v>23</v>
      </c>
      <c r="H1731" s="61" t="s">
        <v>1458</v>
      </c>
      <c r="I1731" s="68" t="s">
        <v>680</v>
      </c>
    </row>
    <row r="1732" spans="1:9" x14ac:dyDescent="0.25">
      <c r="A1732" s="94">
        <v>65</v>
      </c>
      <c r="B1732" s="101">
        <v>1728</v>
      </c>
      <c r="C1732" s="91">
        <v>45287</v>
      </c>
      <c r="D1732" s="59" t="s">
        <v>1459</v>
      </c>
      <c r="E1732" s="60" t="s">
        <v>1457</v>
      </c>
      <c r="F1732" s="61">
        <v>29000</v>
      </c>
      <c r="G1732" s="61" t="s">
        <v>23</v>
      </c>
      <c r="H1732" s="61" t="s">
        <v>1458</v>
      </c>
      <c r="I1732" s="68" t="s">
        <v>680</v>
      </c>
    </row>
    <row r="1733" spans="1:9" x14ac:dyDescent="0.25">
      <c r="A1733" s="94">
        <v>66</v>
      </c>
      <c r="B1733" s="101">
        <v>1729</v>
      </c>
      <c r="C1733" s="91">
        <v>45287</v>
      </c>
      <c r="D1733" s="59" t="s">
        <v>1460</v>
      </c>
      <c r="E1733" s="60" t="s">
        <v>1457</v>
      </c>
      <c r="F1733" s="61">
        <v>21000</v>
      </c>
      <c r="G1733" s="61" t="s">
        <v>23</v>
      </c>
      <c r="H1733" s="61" t="s">
        <v>1458</v>
      </c>
      <c r="I1733" s="68" t="s">
        <v>680</v>
      </c>
    </row>
    <row r="1734" spans="1:9" hidden="1" x14ac:dyDescent="0.25">
      <c r="A1734" s="94">
        <v>67</v>
      </c>
      <c r="B1734" s="101">
        <v>1730</v>
      </c>
      <c r="C1734" s="91">
        <v>45287</v>
      </c>
      <c r="D1734" s="59" t="s">
        <v>1461</v>
      </c>
      <c r="E1734" s="60" t="s">
        <v>1462</v>
      </c>
      <c r="F1734" s="61">
        <v>433164</v>
      </c>
      <c r="G1734" s="61" t="s">
        <v>9</v>
      </c>
      <c r="H1734" s="61"/>
      <c r="I1734" s="106" t="s">
        <v>128</v>
      </c>
    </row>
    <row r="1735" spans="1:9" hidden="1" x14ac:dyDescent="0.25">
      <c r="A1735" s="94">
        <v>68</v>
      </c>
      <c r="B1735" s="101">
        <v>1731</v>
      </c>
      <c r="C1735" s="91">
        <v>45287</v>
      </c>
      <c r="D1735" s="59">
        <v>1804097319</v>
      </c>
      <c r="E1735" s="60" t="s">
        <v>1463</v>
      </c>
      <c r="F1735" s="61">
        <v>80000</v>
      </c>
      <c r="G1735" s="61" t="s">
        <v>9</v>
      </c>
      <c r="H1735" s="61"/>
      <c r="I1735" s="106" t="s">
        <v>128</v>
      </c>
    </row>
    <row r="1736" spans="1:9" hidden="1" x14ac:dyDescent="0.25">
      <c r="A1736" s="94">
        <v>69</v>
      </c>
      <c r="B1736" s="101">
        <v>1732</v>
      </c>
      <c r="C1736" s="91">
        <v>45287</v>
      </c>
      <c r="D1736" s="59" t="s">
        <v>1464</v>
      </c>
      <c r="E1736" s="60" t="s">
        <v>1465</v>
      </c>
      <c r="F1736" s="61">
        <v>165000</v>
      </c>
      <c r="G1736" s="61" t="s">
        <v>9</v>
      </c>
      <c r="H1736" s="61"/>
      <c r="I1736" s="106" t="s">
        <v>128</v>
      </c>
    </row>
    <row r="1737" spans="1:9" hidden="1" x14ac:dyDescent="0.25">
      <c r="A1737" s="94">
        <v>70</v>
      </c>
      <c r="B1737" s="101">
        <v>1733</v>
      </c>
      <c r="C1737" s="91">
        <v>45287</v>
      </c>
      <c r="D1737" s="59">
        <v>638</v>
      </c>
      <c r="E1737" s="60" t="s">
        <v>1466</v>
      </c>
      <c r="F1737" s="61">
        <v>165000</v>
      </c>
      <c r="G1737" s="61" t="s">
        <v>9</v>
      </c>
      <c r="H1737" s="61"/>
      <c r="I1737" s="106" t="s">
        <v>128</v>
      </c>
    </row>
    <row r="1738" spans="1:9" x14ac:dyDescent="0.25">
      <c r="A1738" s="94">
        <v>71</v>
      </c>
      <c r="B1738" s="101">
        <v>1734</v>
      </c>
      <c r="C1738" s="91">
        <v>45287</v>
      </c>
      <c r="D1738" s="59">
        <v>33</v>
      </c>
      <c r="E1738" s="60" t="s">
        <v>1467</v>
      </c>
      <c r="F1738" s="61">
        <v>20000</v>
      </c>
      <c r="G1738" s="61" t="s">
        <v>23</v>
      </c>
      <c r="H1738" s="61"/>
      <c r="I1738" s="68" t="s">
        <v>1468</v>
      </c>
    </row>
    <row r="1739" spans="1:9" hidden="1" x14ac:dyDescent="0.25">
      <c r="A1739" s="94">
        <v>72</v>
      </c>
      <c r="B1739" s="101">
        <v>1735</v>
      </c>
      <c r="C1739" s="91">
        <v>45287</v>
      </c>
      <c r="D1739" s="59">
        <v>264</v>
      </c>
      <c r="E1739" s="60" t="s">
        <v>1469</v>
      </c>
      <c r="F1739" s="61">
        <v>23000</v>
      </c>
      <c r="G1739" s="61" t="s">
        <v>9</v>
      </c>
      <c r="H1739" s="61"/>
      <c r="I1739" s="106" t="s">
        <v>128</v>
      </c>
    </row>
    <row r="1740" spans="1:9" hidden="1" x14ac:dyDescent="0.25">
      <c r="A1740" s="94">
        <v>73</v>
      </c>
      <c r="B1740" s="101">
        <v>1736</v>
      </c>
      <c r="C1740" s="91">
        <v>45291</v>
      </c>
      <c r="D1740" s="59">
        <v>580</v>
      </c>
      <c r="E1740" s="60" t="s">
        <v>1466</v>
      </c>
      <c r="F1740" s="61">
        <v>165000</v>
      </c>
      <c r="G1740" s="61" t="s">
        <v>9</v>
      </c>
      <c r="H1740" s="61"/>
      <c r="I1740" s="106" t="s">
        <v>128</v>
      </c>
    </row>
    <row r="1741" spans="1:9" hidden="1" x14ac:dyDescent="0.25">
      <c r="A1741" s="94">
        <v>74</v>
      </c>
      <c r="B1741" s="101">
        <v>1737</v>
      </c>
      <c r="C1741" s="91">
        <v>45270</v>
      </c>
      <c r="D1741" s="59">
        <v>212</v>
      </c>
      <c r="E1741" s="60" t="s">
        <v>16</v>
      </c>
      <c r="F1741" s="61">
        <v>469268.8</v>
      </c>
      <c r="G1741" s="61" t="s">
        <v>9</v>
      </c>
      <c r="H1741" s="61"/>
      <c r="I1741" s="106" t="s">
        <v>15</v>
      </c>
    </row>
    <row r="1742" spans="1:9" hidden="1" x14ac:dyDescent="0.25">
      <c r="A1742" s="94">
        <v>75</v>
      </c>
      <c r="B1742" s="101">
        <v>1738</v>
      </c>
      <c r="C1742" s="91">
        <v>45270</v>
      </c>
      <c r="D1742" s="59">
        <v>94</v>
      </c>
      <c r="E1742" s="60" t="s">
        <v>16</v>
      </c>
      <c r="F1742" s="61">
        <v>153898.25</v>
      </c>
      <c r="G1742" s="61" t="s">
        <v>9</v>
      </c>
      <c r="H1742" s="61"/>
      <c r="I1742" s="106" t="s">
        <v>15</v>
      </c>
    </row>
    <row r="1743" spans="1:9" hidden="1" x14ac:dyDescent="0.25">
      <c r="A1743" s="94">
        <v>76</v>
      </c>
      <c r="B1743" s="101">
        <v>1739</v>
      </c>
      <c r="C1743" s="91">
        <v>45270</v>
      </c>
      <c r="D1743" s="59">
        <v>454</v>
      </c>
      <c r="E1743" s="60" t="s">
        <v>16</v>
      </c>
      <c r="F1743" s="61">
        <v>32953.040000000001</v>
      </c>
      <c r="G1743" s="61" t="s">
        <v>9</v>
      </c>
      <c r="H1743" s="61"/>
      <c r="I1743" s="106" t="s">
        <v>15</v>
      </c>
    </row>
    <row r="1744" spans="1:9" hidden="1" x14ac:dyDescent="0.25">
      <c r="A1744" s="94">
        <v>77</v>
      </c>
      <c r="B1744" s="101">
        <v>1740</v>
      </c>
      <c r="C1744" s="91">
        <v>45291</v>
      </c>
      <c r="D1744" s="59">
        <v>513</v>
      </c>
      <c r="E1744" s="60" t="s">
        <v>1470</v>
      </c>
      <c r="F1744" s="61">
        <v>32488.77</v>
      </c>
      <c r="G1744" s="61" t="s">
        <v>9</v>
      </c>
      <c r="H1744" s="61"/>
      <c r="I1744" s="106" t="s">
        <v>15</v>
      </c>
    </row>
    <row r="1745" spans="1:9" hidden="1" x14ac:dyDescent="0.25">
      <c r="A1745" s="94">
        <v>78</v>
      </c>
      <c r="B1745" s="101">
        <v>1741</v>
      </c>
      <c r="C1745" s="91">
        <v>45078</v>
      </c>
      <c r="D1745" s="59" t="s">
        <v>1471</v>
      </c>
      <c r="E1745" s="60" t="s">
        <v>1438</v>
      </c>
      <c r="F1745" s="61">
        <v>40000</v>
      </c>
      <c r="G1745" s="61" t="s">
        <v>9</v>
      </c>
      <c r="H1745" s="61" t="s">
        <v>1417</v>
      </c>
      <c r="I1745" s="68" t="s">
        <v>456</v>
      </c>
    </row>
    <row r="1746" spans="1:9" hidden="1" x14ac:dyDescent="0.25">
      <c r="A1746" s="94">
        <v>79</v>
      </c>
      <c r="B1746" s="101">
        <v>1742</v>
      </c>
      <c r="C1746" s="91">
        <v>45078</v>
      </c>
      <c r="D1746" s="59" t="s">
        <v>1472</v>
      </c>
      <c r="E1746" s="60" t="s">
        <v>1438</v>
      </c>
      <c r="F1746" s="61">
        <v>40000</v>
      </c>
      <c r="G1746" s="61" t="s">
        <v>9</v>
      </c>
      <c r="H1746" s="61" t="s">
        <v>1417</v>
      </c>
      <c r="I1746" s="68" t="s">
        <v>456</v>
      </c>
    </row>
    <row r="1747" spans="1:9" hidden="1" x14ac:dyDescent="0.25">
      <c r="A1747" s="94">
        <v>80</v>
      </c>
      <c r="B1747" s="101">
        <v>1743</v>
      </c>
      <c r="C1747" s="91">
        <v>45089</v>
      </c>
      <c r="D1747" s="59" t="s">
        <v>1473</v>
      </c>
      <c r="E1747" s="60" t="s">
        <v>1438</v>
      </c>
      <c r="F1747" s="61">
        <v>40000</v>
      </c>
      <c r="G1747" s="61" t="s">
        <v>9</v>
      </c>
      <c r="H1747" s="61" t="s">
        <v>1417</v>
      </c>
      <c r="I1747" s="68" t="s">
        <v>456</v>
      </c>
    </row>
    <row r="1748" spans="1:9" hidden="1" x14ac:dyDescent="0.25">
      <c r="A1748" s="94">
        <v>81</v>
      </c>
      <c r="B1748" s="101">
        <v>1744</v>
      </c>
      <c r="C1748" s="91">
        <v>45138</v>
      </c>
      <c r="D1748" s="59" t="s">
        <v>1474</v>
      </c>
      <c r="E1748" s="60" t="s">
        <v>1438</v>
      </c>
      <c r="F1748" s="61">
        <v>40000</v>
      </c>
      <c r="G1748" s="61" t="s">
        <v>9</v>
      </c>
      <c r="H1748" s="61" t="s">
        <v>1417</v>
      </c>
      <c r="I1748" s="68" t="s">
        <v>456</v>
      </c>
    </row>
    <row r="1749" spans="1:9" hidden="1" x14ac:dyDescent="0.25">
      <c r="A1749" s="94">
        <v>82</v>
      </c>
      <c r="B1749" s="101">
        <v>1745</v>
      </c>
      <c r="C1749" s="91">
        <v>45143</v>
      </c>
      <c r="D1749" s="59"/>
      <c r="E1749" s="60" t="s">
        <v>1092</v>
      </c>
      <c r="F1749" s="61">
        <v>3251040.04</v>
      </c>
      <c r="G1749" s="61" t="s">
        <v>1068</v>
      </c>
      <c r="H1749" s="61" t="s">
        <v>1417</v>
      </c>
      <c r="I1749" s="106" t="s">
        <v>1898</v>
      </c>
    </row>
    <row r="1750" spans="1:9" hidden="1" x14ac:dyDescent="0.25">
      <c r="A1750" s="94">
        <v>83</v>
      </c>
      <c r="B1750" s="101">
        <v>1746</v>
      </c>
      <c r="C1750" s="91">
        <v>45192</v>
      </c>
      <c r="D1750" s="59">
        <v>46</v>
      </c>
      <c r="E1750" s="60" t="s">
        <v>1438</v>
      </c>
      <c r="F1750" s="61">
        <v>40000</v>
      </c>
      <c r="G1750" s="61" t="s">
        <v>9</v>
      </c>
      <c r="H1750" s="61" t="s">
        <v>1417</v>
      </c>
      <c r="I1750" s="68" t="s">
        <v>456</v>
      </c>
    </row>
    <row r="1751" spans="1:9" hidden="1" x14ac:dyDescent="0.25">
      <c r="A1751" s="94">
        <v>84</v>
      </c>
      <c r="B1751" s="101">
        <v>1747</v>
      </c>
      <c r="C1751" s="91">
        <v>45192</v>
      </c>
      <c r="D1751" s="59">
        <v>39</v>
      </c>
      <c r="E1751" s="60" t="s">
        <v>1438</v>
      </c>
      <c r="F1751" s="61">
        <v>40000</v>
      </c>
      <c r="G1751" s="61" t="s">
        <v>9</v>
      </c>
      <c r="H1751" s="61" t="s">
        <v>1417</v>
      </c>
      <c r="I1751" s="68" t="s">
        <v>456</v>
      </c>
    </row>
    <row r="1752" spans="1:9" hidden="1" x14ac:dyDescent="0.25">
      <c r="A1752" s="94">
        <v>85</v>
      </c>
      <c r="B1752" s="101">
        <v>1748</v>
      </c>
      <c r="C1752" s="91">
        <v>45276</v>
      </c>
      <c r="D1752" s="59"/>
      <c r="E1752" s="60" t="s">
        <v>1092</v>
      </c>
      <c r="F1752" s="61">
        <v>1680654</v>
      </c>
      <c r="G1752" s="61" t="s">
        <v>9</v>
      </c>
      <c r="H1752" s="61" t="s">
        <v>1417</v>
      </c>
      <c r="I1752" s="106" t="s">
        <v>1898</v>
      </c>
    </row>
    <row r="1753" spans="1:9" hidden="1" x14ac:dyDescent="0.25">
      <c r="A1753" s="94">
        <v>86</v>
      </c>
      <c r="B1753" s="101">
        <v>1749</v>
      </c>
      <c r="C1753" s="91">
        <v>45033</v>
      </c>
      <c r="D1753" s="59">
        <v>18</v>
      </c>
      <c r="E1753" s="60" t="s">
        <v>713</v>
      </c>
      <c r="F1753" s="61">
        <v>19500</v>
      </c>
      <c r="G1753" s="61" t="s">
        <v>9</v>
      </c>
      <c r="H1753" s="61"/>
      <c r="I1753" s="106" t="s">
        <v>15</v>
      </c>
    </row>
    <row r="1754" spans="1:9" hidden="1" x14ac:dyDescent="0.25">
      <c r="A1754" s="94">
        <v>87</v>
      </c>
      <c r="B1754" s="101">
        <v>1750</v>
      </c>
      <c r="C1754" s="91">
        <v>45077</v>
      </c>
      <c r="D1754" s="59">
        <v>16</v>
      </c>
      <c r="E1754" s="60" t="s">
        <v>713</v>
      </c>
      <c r="F1754" s="61">
        <v>19000</v>
      </c>
      <c r="G1754" s="61" t="s">
        <v>9</v>
      </c>
      <c r="H1754" s="61"/>
      <c r="I1754" s="106" t="s">
        <v>15</v>
      </c>
    </row>
    <row r="1755" spans="1:9" hidden="1" x14ac:dyDescent="0.25">
      <c r="A1755" s="94">
        <v>88</v>
      </c>
      <c r="B1755" s="101">
        <v>1751</v>
      </c>
      <c r="C1755" s="91">
        <v>45144</v>
      </c>
      <c r="D1755" s="59">
        <v>58</v>
      </c>
      <c r="E1755" s="60" t="s">
        <v>713</v>
      </c>
      <c r="F1755" s="61">
        <v>19000</v>
      </c>
      <c r="G1755" s="61" t="s">
        <v>9</v>
      </c>
      <c r="H1755" s="61"/>
      <c r="I1755" s="106" t="s">
        <v>15</v>
      </c>
    </row>
    <row r="1756" spans="1:9" hidden="1" x14ac:dyDescent="0.25">
      <c r="A1756" s="94">
        <v>89</v>
      </c>
      <c r="B1756" s="101">
        <v>1752</v>
      </c>
      <c r="C1756" s="91">
        <v>45151</v>
      </c>
      <c r="D1756" s="59">
        <v>138</v>
      </c>
      <c r="E1756" s="60" t="s">
        <v>713</v>
      </c>
      <c r="F1756" s="61">
        <v>4200</v>
      </c>
      <c r="G1756" s="61" t="s">
        <v>9</v>
      </c>
      <c r="H1756" s="61"/>
      <c r="I1756" s="106" t="s">
        <v>15</v>
      </c>
    </row>
    <row r="1757" spans="1:9" hidden="1" x14ac:dyDescent="0.25">
      <c r="A1757" s="94">
        <v>90</v>
      </c>
      <c r="B1757" s="101">
        <v>1753</v>
      </c>
      <c r="C1757" s="91">
        <v>45033</v>
      </c>
      <c r="D1757" s="59">
        <v>248</v>
      </c>
      <c r="E1757" s="60" t="s">
        <v>1475</v>
      </c>
      <c r="F1757" s="61">
        <v>3901</v>
      </c>
      <c r="G1757" s="61" t="s">
        <v>9</v>
      </c>
      <c r="H1757" s="61"/>
      <c r="I1757" s="106" t="s">
        <v>21</v>
      </c>
    </row>
    <row r="1758" spans="1:9" hidden="1" x14ac:dyDescent="0.25">
      <c r="A1758" s="94">
        <v>91</v>
      </c>
      <c r="B1758" s="101">
        <v>1754</v>
      </c>
      <c r="C1758" s="91">
        <v>45094</v>
      </c>
      <c r="D1758" s="59">
        <v>8</v>
      </c>
      <c r="E1758" s="60" t="s">
        <v>713</v>
      </c>
      <c r="F1758" s="61">
        <v>6860</v>
      </c>
      <c r="G1758" s="61" t="s">
        <v>9</v>
      </c>
      <c r="H1758" s="61"/>
      <c r="I1758" s="106" t="s">
        <v>15</v>
      </c>
    </row>
    <row r="1759" spans="1:9" hidden="1" x14ac:dyDescent="0.25">
      <c r="A1759" s="94">
        <v>92</v>
      </c>
      <c r="B1759" s="101">
        <v>1755</v>
      </c>
      <c r="C1759" s="91">
        <v>45196</v>
      </c>
      <c r="D1759" s="59">
        <v>710</v>
      </c>
      <c r="E1759" s="60" t="s">
        <v>1476</v>
      </c>
      <c r="F1759" s="61">
        <v>21186.400000000001</v>
      </c>
      <c r="G1759" s="61" t="s">
        <v>9</v>
      </c>
      <c r="H1759" s="61"/>
      <c r="I1759" s="106" t="s">
        <v>15</v>
      </c>
    </row>
    <row r="1760" spans="1:9" hidden="1" x14ac:dyDescent="0.25">
      <c r="A1760" s="94">
        <v>93</v>
      </c>
      <c r="B1760" s="101">
        <v>1756</v>
      </c>
      <c r="C1760" s="91">
        <v>45246</v>
      </c>
      <c r="D1760" s="59">
        <v>173</v>
      </c>
      <c r="E1760" s="60" t="s">
        <v>1477</v>
      </c>
      <c r="F1760" s="61">
        <v>15100</v>
      </c>
      <c r="G1760" s="61" t="s">
        <v>9</v>
      </c>
      <c r="H1760" s="61"/>
      <c r="I1760" s="106" t="s">
        <v>15</v>
      </c>
    </row>
    <row r="1761" spans="1:9" hidden="1" x14ac:dyDescent="0.25">
      <c r="A1761" s="94">
        <v>94</v>
      </c>
      <c r="B1761" s="101">
        <v>1757</v>
      </c>
      <c r="C1761" s="91">
        <v>45261</v>
      </c>
      <c r="D1761" s="59">
        <v>1049</v>
      </c>
      <c r="E1761" s="60" t="s">
        <v>1128</v>
      </c>
      <c r="F1761" s="61">
        <v>847457.62</v>
      </c>
      <c r="G1761" s="61" t="s">
        <v>9</v>
      </c>
      <c r="H1761" s="61"/>
      <c r="I1761" s="106" t="s">
        <v>15</v>
      </c>
    </row>
    <row r="1762" spans="1:9" hidden="1" x14ac:dyDescent="0.25">
      <c r="A1762" s="94">
        <v>95</v>
      </c>
      <c r="B1762" s="101">
        <v>1758</v>
      </c>
      <c r="C1762" s="91">
        <v>45291</v>
      </c>
      <c r="D1762" s="59">
        <v>5585</v>
      </c>
      <c r="E1762" s="60" t="s">
        <v>1475</v>
      </c>
      <c r="F1762" s="61">
        <v>3483.8</v>
      </c>
      <c r="G1762" s="61" t="s">
        <v>9</v>
      </c>
      <c r="H1762" s="61"/>
      <c r="I1762" s="106" t="s">
        <v>21</v>
      </c>
    </row>
    <row r="1763" spans="1:9" hidden="1" x14ac:dyDescent="0.25">
      <c r="A1763" s="94">
        <v>96</v>
      </c>
      <c r="B1763" s="101">
        <v>1759</v>
      </c>
      <c r="C1763" s="91">
        <v>45124</v>
      </c>
      <c r="D1763" s="59">
        <v>8260041943</v>
      </c>
      <c r="E1763" s="60" t="s">
        <v>1134</v>
      </c>
      <c r="F1763" s="61">
        <v>141234.29</v>
      </c>
      <c r="G1763" s="61" t="s">
        <v>9</v>
      </c>
      <c r="H1763" s="61"/>
      <c r="I1763" s="106" t="s">
        <v>15</v>
      </c>
    </row>
    <row r="1764" spans="1:9" hidden="1" x14ac:dyDescent="0.25">
      <c r="A1764" s="94">
        <v>97</v>
      </c>
      <c r="B1764" s="101">
        <v>1760</v>
      </c>
      <c r="C1764" s="91">
        <v>45291</v>
      </c>
      <c r="D1764" s="59">
        <v>8260046152</v>
      </c>
      <c r="E1764" s="60" t="s">
        <v>1134</v>
      </c>
      <c r="F1764" s="61">
        <v>23644.880000000001</v>
      </c>
      <c r="G1764" s="61" t="s">
        <v>9</v>
      </c>
      <c r="H1764" s="61"/>
      <c r="I1764" s="106" t="s">
        <v>15</v>
      </c>
    </row>
    <row r="1765" spans="1:9" hidden="1" x14ac:dyDescent="0.25">
      <c r="A1765" s="94">
        <v>98</v>
      </c>
      <c r="B1765" s="101">
        <v>1761</v>
      </c>
      <c r="C1765" s="91">
        <v>45291</v>
      </c>
      <c r="D1765" s="59">
        <v>8260046153</v>
      </c>
      <c r="E1765" s="60" t="s">
        <v>1134</v>
      </c>
      <c r="F1765" s="61">
        <v>15492.34</v>
      </c>
      <c r="G1765" s="61" t="s">
        <v>9</v>
      </c>
      <c r="H1765" s="61"/>
      <c r="I1765" s="106" t="s">
        <v>15</v>
      </c>
    </row>
    <row r="1766" spans="1:9" hidden="1" x14ac:dyDescent="0.25">
      <c r="A1766" s="94">
        <v>99</v>
      </c>
      <c r="B1766" s="101">
        <v>1762</v>
      </c>
      <c r="C1766" s="91">
        <v>45291</v>
      </c>
      <c r="D1766" s="59">
        <v>8260045769</v>
      </c>
      <c r="E1766" s="60" t="s">
        <v>1134</v>
      </c>
      <c r="F1766" s="61">
        <v>8322</v>
      </c>
      <c r="G1766" s="61" t="s">
        <v>9</v>
      </c>
      <c r="H1766" s="61"/>
      <c r="I1766" s="106" t="s">
        <v>15</v>
      </c>
    </row>
    <row r="1767" spans="1:9" hidden="1" x14ac:dyDescent="0.25">
      <c r="A1767" s="94">
        <v>100</v>
      </c>
      <c r="B1767" s="101">
        <v>1763</v>
      </c>
      <c r="C1767" s="91">
        <v>45291</v>
      </c>
      <c r="D1767" s="59">
        <v>8260045770</v>
      </c>
      <c r="E1767" s="60" t="s">
        <v>1134</v>
      </c>
      <c r="F1767" s="61">
        <v>9058</v>
      </c>
      <c r="G1767" s="61" t="s">
        <v>9</v>
      </c>
      <c r="H1767" s="61"/>
      <c r="I1767" s="106" t="s">
        <v>15</v>
      </c>
    </row>
    <row r="1768" spans="1:9" hidden="1" x14ac:dyDescent="0.25">
      <c r="A1768" s="94">
        <v>101</v>
      </c>
      <c r="B1768" s="101">
        <v>1764</v>
      </c>
      <c r="C1768" s="91">
        <v>45291</v>
      </c>
      <c r="D1768" s="59">
        <v>8260045771</v>
      </c>
      <c r="E1768" s="60" t="s">
        <v>1134</v>
      </c>
      <c r="F1768" s="61">
        <v>8242</v>
      </c>
      <c r="G1768" s="61" t="s">
        <v>9</v>
      </c>
      <c r="H1768" s="61"/>
      <c r="I1768" s="106" t="s">
        <v>15</v>
      </c>
    </row>
    <row r="1769" spans="1:9" hidden="1" x14ac:dyDescent="0.25">
      <c r="A1769" s="94">
        <v>102</v>
      </c>
      <c r="B1769" s="101">
        <v>1765</v>
      </c>
      <c r="C1769" s="91">
        <v>45291</v>
      </c>
      <c r="D1769" s="59">
        <v>8260045772</v>
      </c>
      <c r="E1769" s="60" t="s">
        <v>1134</v>
      </c>
      <c r="F1769" s="61">
        <v>23644.880000000001</v>
      </c>
      <c r="G1769" s="61" t="s">
        <v>9</v>
      </c>
      <c r="H1769" s="61"/>
      <c r="I1769" s="106" t="s">
        <v>15</v>
      </c>
    </row>
    <row r="1770" spans="1:9" hidden="1" x14ac:dyDescent="0.25">
      <c r="A1770" s="94">
        <v>103</v>
      </c>
      <c r="B1770" s="101">
        <v>1766</v>
      </c>
      <c r="C1770" s="91">
        <v>45291</v>
      </c>
      <c r="D1770" s="59">
        <v>8260045773</v>
      </c>
      <c r="E1770" s="60" t="s">
        <v>1134</v>
      </c>
      <c r="F1770" s="61">
        <v>8706</v>
      </c>
      <c r="G1770" s="61" t="s">
        <v>9</v>
      </c>
      <c r="H1770" s="61"/>
      <c r="I1770" s="106" t="s">
        <v>15</v>
      </c>
    </row>
    <row r="1771" spans="1:9" hidden="1" x14ac:dyDescent="0.25">
      <c r="A1771" s="94">
        <v>104</v>
      </c>
      <c r="B1771" s="101">
        <v>1767</v>
      </c>
      <c r="C1771" s="91">
        <v>45291</v>
      </c>
      <c r="D1771" s="59">
        <v>8260045774</v>
      </c>
      <c r="E1771" s="60" t="s">
        <v>1134</v>
      </c>
      <c r="F1771" s="61">
        <v>12640</v>
      </c>
      <c r="G1771" s="61" t="s">
        <v>9</v>
      </c>
      <c r="H1771" s="61"/>
      <c r="I1771" s="106" t="s">
        <v>15</v>
      </c>
    </row>
    <row r="1772" spans="1:9" hidden="1" x14ac:dyDescent="0.25">
      <c r="A1772" s="94">
        <v>105</v>
      </c>
      <c r="B1772" s="101">
        <v>1768</v>
      </c>
      <c r="C1772" s="91">
        <v>45291</v>
      </c>
      <c r="D1772" s="59">
        <v>8260045775</v>
      </c>
      <c r="E1772" s="60" t="s">
        <v>1134</v>
      </c>
      <c r="F1772" s="61">
        <v>12640</v>
      </c>
      <c r="G1772" s="61" t="s">
        <v>9</v>
      </c>
      <c r="H1772" s="61"/>
      <c r="I1772" s="106" t="s">
        <v>15</v>
      </c>
    </row>
    <row r="1773" spans="1:9" hidden="1" x14ac:dyDescent="0.25">
      <c r="A1773" s="94">
        <v>106</v>
      </c>
      <c r="B1773" s="101">
        <v>1769</v>
      </c>
      <c r="C1773" s="91">
        <v>45287</v>
      </c>
      <c r="D1773" s="59" t="s">
        <v>1478</v>
      </c>
      <c r="E1773" s="60" t="s">
        <v>178</v>
      </c>
      <c r="F1773" s="61">
        <v>9284.74</v>
      </c>
      <c r="G1773" s="61" t="s">
        <v>9</v>
      </c>
      <c r="H1773" s="61" t="s">
        <v>1479</v>
      </c>
      <c r="I1773" s="106" t="s">
        <v>15</v>
      </c>
    </row>
    <row r="1774" spans="1:9" x14ac:dyDescent="0.25">
      <c r="A1774" s="94">
        <v>107</v>
      </c>
      <c r="B1774" s="101">
        <v>1770</v>
      </c>
      <c r="C1774" s="91">
        <v>45291</v>
      </c>
      <c r="D1774" s="59" t="s">
        <v>1480</v>
      </c>
      <c r="E1774" s="60" t="s">
        <v>1481</v>
      </c>
      <c r="F1774" s="61">
        <v>120528</v>
      </c>
      <c r="G1774" s="61" t="s">
        <v>23</v>
      </c>
      <c r="H1774" s="61" t="s">
        <v>1355</v>
      </c>
      <c r="I1774" s="106" t="s">
        <v>49</v>
      </c>
    </row>
    <row r="1775" spans="1:9" x14ac:dyDescent="0.25">
      <c r="A1775" s="94">
        <v>108</v>
      </c>
      <c r="B1775" s="101">
        <v>1771</v>
      </c>
      <c r="C1775" s="91"/>
      <c r="D1775" s="59" t="s">
        <v>1482</v>
      </c>
      <c r="E1775" s="60" t="s">
        <v>1481</v>
      </c>
      <c r="F1775" s="61">
        <v>7576</v>
      </c>
      <c r="G1775" s="61" t="s">
        <v>23</v>
      </c>
      <c r="H1775" s="61" t="s">
        <v>1355</v>
      </c>
      <c r="I1775" s="106" t="s">
        <v>49</v>
      </c>
    </row>
    <row r="1776" spans="1:9" x14ac:dyDescent="0.25">
      <c r="A1776" s="94">
        <v>109</v>
      </c>
      <c r="B1776" s="101">
        <v>1772</v>
      </c>
      <c r="C1776" s="91"/>
      <c r="D1776" s="59" t="s">
        <v>1483</v>
      </c>
      <c r="E1776" s="60" t="s">
        <v>1481</v>
      </c>
      <c r="F1776" s="61">
        <v>704700</v>
      </c>
      <c r="G1776" s="61" t="s">
        <v>23</v>
      </c>
      <c r="H1776" s="61" t="s">
        <v>1355</v>
      </c>
      <c r="I1776" s="106" t="s">
        <v>49</v>
      </c>
    </row>
    <row r="1777" spans="1:9" x14ac:dyDescent="0.25">
      <c r="A1777" s="94">
        <v>110</v>
      </c>
      <c r="B1777" s="101">
        <v>1773</v>
      </c>
      <c r="C1777" s="91"/>
      <c r="D1777" s="59" t="s">
        <v>1484</v>
      </c>
      <c r="E1777" s="60" t="s">
        <v>1481</v>
      </c>
      <c r="F1777" s="61">
        <v>1428</v>
      </c>
      <c r="G1777" s="61" t="s">
        <v>23</v>
      </c>
      <c r="H1777" s="61" t="s">
        <v>1355</v>
      </c>
      <c r="I1777" s="106" t="s">
        <v>49</v>
      </c>
    </row>
    <row r="1778" spans="1:9" x14ac:dyDescent="0.25">
      <c r="A1778" s="94">
        <v>111</v>
      </c>
      <c r="B1778" s="101">
        <v>1774</v>
      </c>
      <c r="C1778" s="91"/>
      <c r="D1778" s="59" t="s">
        <v>1485</v>
      </c>
      <c r="E1778" s="60" t="s">
        <v>1481</v>
      </c>
      <c r="F1778" s="61">
        <v>60441</v>
      </c>
      <c r="G1778" s="61" t="s">
        <v>23</v>
      </c>
      <c r="H1778" s="61" t="s">
        <v>1355</v>
      </c>
      <c r="I1778" s="106" t="s">
        <v>49</v>
      </c>
    </row>
    <row r="1779" spans="1:9" x14ac:dyDescent="0.25">
      <c r="A1779" s="94">
        <v>112</v>
      </c>
      <c r="B1779" s="101">
        <v>1775</v>
      </c>
      <c r="C1779" s="91"/>
      <c r="D1779" s="59" t="s">
        <v>1486</v>
      </c>
      <c r="E1779" s="60" t="s">
        <v>1481</v>
      </c>
      <c r="F1779" s="61">
        <v>864682</v>
      </c>
      <c r="G1779" s="61" t="s">
        <v>23</v>
      </c>
      <c r="H1779" s="61" t="s">
        <v>1355</v>
      </c>
      <c r="I1779" s="106" t="s">
        <v>49</v>
      </c>
    </row>
    <row r="1780" spans="1:9" x14ac:dyDescent="0.25">
      <c r="A1780" s="94">
        <v>113</v>
      </c>
      <c r="B1780" s="101">
        <v>1776</v>
      </c>
      <c r="C1780" s="91"/>
      <c r="D1780" s="59" t="s">
        <v>1487</v>
      </c>
      <c r="E1780" s="60" t="s">
        <v>1481</v>
      </c>
      <c r="F1780" s="61">
        <v>195728</v>
      </c>
      <c r="G1780" s="61" t="s">
        <v>23</v>
      </c>
      <c r="H1780" s="61" t="s">
        <v>1355</v>
      </c>
      <c r="I1780" s="106" t="s">
        <v>49</v>
      </c>
    </row>
    <row r="1781" spans="1:9" x14ac:dyDescent="0.25">
      <c r="A1781" s="94">
        <v>114</v>
      </c>
      <c r="B1781" s="101">
        <v>1777</v>
      </c>
      <c r="C1781" s="91"/>
      <c r="D1781" s="59" t="s">
        <v>1488</v>
      </c>
      <c r="E1781" s="60" t="s">
        <v>1481</v>
      </c>
      <c r="F1781" s="61">
        <v>135523</v>
      </c>
      <c r="G1781" s="61" t="s">
        <v>23</v>
      </c>
      <c r="H1781" s="61" t="s">
        <v>1355</v>
      </c>
      <c r="I1781" s="106" t="s">
        <v>49</v>
      </c>
    </row>
    <row r="1782" spans="1:9" x14ac:dyDescent="0.25">
      <c r="A1782" s="94">
        <v>115</v>
      </c>
      <c r="B1782" s="101">
        <v>1778</v>
      </c>
      <c r="C1782" s="91"/>
      <c r="D1782" s="59" t="s">
        <v>1489</v>
      </c>
      <c r="E1782" s="60" t="s">
        <v>1481</v>
      </c>
      <c r="F1782" s="61">
        <v>35892</v>
      </c>
      <c r="G1782" s="61" t="s">
        <v>23</v>
      </c>
      <c r="H1782" s="61" t="s">
        <v>1355</v>
      </c>
      <c r="I1782" s="106" t="s">
        <v>49</v>
      </c>
    </row>
    <row r="1783" spans="1:9" x14ac:dyDescent="0.25">
      <c r="A1783" s="94">
        <v>116</v>
      </c>
      <c r="B1783" s="101">
        <v>1779</v>
      </c>
      <c r="C1783" s="91"/>
      <c r="D1783" s="59" t="s">
        <v>1490</v>
      </c>
      <c r="E1783" s="60" t="s">
        <v>1481</v>
      </c>
      <c r="F1783" s="61">
        <v>5586</v>
      </c>
      <c r="G1783" s="61" t="s">
        <v>23</v>
      </c>
      <c r="H1783" s="61" t="s">
        <v>1355</v>
      </c>
      <c r="I1783" s="106" t="s">
        <v>49</v>
      </c>
    </row>
    <row r="1784" spans="1:9" x14ac:dyDescent="0.25">
      <c r="A1784" s="94">
        <v>117</v>
      </c>
      <c r="B1784" s="101">
        <v>1780</v>
      </c>
      <c r="C1784" s="91"/>
      <c r="D1784" s="59" t="s">
        <v>1491</v>
      </c>
      <c r="E1784" s="60" t="s">
        <v>1481</v>
      </c>
      <c r="F1784" s="61">
        <v>64900</v>
      </c>
      <c r="G1784" s="61" t="s">
        <v>23</v>
      </c>
      <c r="H1784" s="61" t="s">
        <v>1355</v>
      </c>
      <c r="I1784" s="106" t="s">
        <v>49</v>
      </c>
    </row>
    <row r="1785" spans="1:9" x14ac:dyDescent="0.25">
      <c r="A1785" s="94">
        <v>118</v>
      </c>
      <c r="B1785" s="101">
        <v>1781</v>
      </c>
      <c r="C1785" s="91"/>
      <c r="D1785" s="59" t="s">
        <v>1492</v>
      </c>
      <c r="E1785" s="60" t="s">
        <v>1481</v>
      </c>
      <c r="F1785" s="61">
        <v>157863</v>
      </c>
      <c r="G1785" s="61" t="s">
        <v>23</v>
      </c>
      <c r="H1785" s="61" t="s">
        <v>1355</v>
      </c>
      <c r="I1785" s="106" t="s">
        <v>49</v>
      </c>
    </row>
    <row r="1786" spans="1:9" x14ac:dyDescent="0.25">
      <c r="A1786" s="94">
        <v>119</v>
      </c>
      <c r="B1786" s="101">
        <v>1782</v>
      </c>
      <c r="C1786" s="91"/>
      <c r="D1786" s="59" t="s">
        <v>1492</v>
      </c>
      <c r="E1786" s="60" t="s">
        <v>1481</v>
      </c>
      <c r="F1786" s="61">
        <v>464875</v>
      </c>
      <c r="G1786" s="61" t="s">
        <v>23</v>
      </c>
      <c r="H1786" s="61" t="s">
        <v>1355</v>
      </c>
      <c r="I1786" s="106" t="s">
        <v>49</v>
      </c>
    </row>
    <row r="1787" spans="1:9" x14ac:dyDescent="0.25">
      <c r="A1787" s="94">
        <v>120</v>
      </c>
      <c r="B1787" s="101">
        <v>1783</v>
      </c>
      <c r="C1787" s="91"/>
      <c r="D1787" s="59" t="s">
        <v>1493</v>
      </c>
      <c r="E1787" s="60" t="s">
        <v>1481</v>
      </c>
      <c r="F1787" s="61">
        <v>32779</v>
      </c>
      <c r="G1787" s="61" t="s">
        <v>23</v>
      </c>
      <c r="H1787" s="61" t="s">
        <v>1355</v>
      </c>
      <c r="I1787" s="106" t="s">
        <v>49</v>
      </c>
    </row>
    <row r="1788" spans="1:9" x14ac:dyDescent="0.25">
      <c r="A1788" s="94">
        <v>121</v>
      </c>
      <c r="B1788" s="101">
        <v>1784</v>
      </c>
      <c r="C1788" s="91"/>
      <c r="D1788" s="59" t="s">
        <v>1494</v>
      </c>
      <c r="E1788" s="60" t="s">
        <v>1481</v>
      </c>
      <c r="F1788" s="61">
        <v>265866</v>
      </c>
      <c r="G1788" s="61" t="s">
        <v>23</v>
      </c>
      <c r="H1788" s="61" t="s">
        <v>1355</v>
      </c>
      <c r="I1788" s="106" t="s">
        <v>49</v>
      </c>
    </row>
    <row r="1789" spans="1:9" x14ac:dyDescent="0.25">
      <c r="A1789" s="94">
        <v>122</v>
      </c>
      <c r="B1789" s="101">
        <v>1785</v>
      </c>
      <c r="C1789" s="91"/>
      <c r="D1789" s="59" t="s">
        <v>1495</v>
      </c>
      <c r="E1789" s="60" t="s">
        <v>1481</v>
      </c>
      <c r="F1789" s="61">
        <v>46897</v>
      </c>
      <c r="G1789" s="61" t="s">
        <v>23</v>
      </c>
      <c r="H1789" s="61" t="s">
        <v>1355</v>
      </c>
      <c r="I1789" s="106" t="s">
        <v>49</v>
      </c>
    </row>
    <row r="1790" spans="1:9" x14ac:dyDescent="0.25">
      <c r="A1790" s="94">
        <v>123</v>
      </c>
      <c r="B1790" s="101">
        <v>1786</v>
      </c>
      <c r="C1790" s="91"/>
      <c r="D1790" s="59" t="s">
        <v>1496</v>
      </c>
      <c r="E1790" s="60" t="s">
        <v>1481</v>
      </c>
      <c r="F1790" s="61">
        <v>2032211</v>
      </c>
      <c r="G1790" s="61" t="s">
        <v>23</v>
      </c>
      <c r="H1790" s="61" t="s">
        <v>1355</v>
      </c>
      <c r="I1790" s="106" t="s">
        <v>49</v>
      </c>
    </row>
    <row r="1791" spans="1:9" x14ac:dyDescent="0.25">
      <c r="A1791" s="94">
        <v>124</v>
      </c>
      <c r="B1791" s="101">
        <v>1787</v>
      </c>
      <c r="C1791" s="91"/>
      <c r="D1791" s="59" t="s">
        <v>1497</v>
      </c>
      <c r="E1791" s="60" t="s">
        <v>1481</v>
      </c>
      <c r="F1791" s="61">
        <v>330927</v>
      </c>
      <c r="G1791" s="61" t="s">
        <v>23</v>
      </c>
      <c r="H1791" s="61" t="s">
        <v>1355</v>
      </c>
      <c r="I1791" s="106" t="s">
        <v>49</v>
      </c>
    </row>
    <row r="1792" spans="1:9" x14ac:dyDescent="0.25">
      <c r="A1792" s="94">
        <v>125</v>
      </c>
      <c r="B1792" s="101">
        <v>1788</v>
      </c>
      <c r="C1792" s="91"/>
      <c r="D1792" s="59" t="s">
        <v>1498</v>
      </c>
      <c r="E1792" s="60" t="s">
        <v>1481</v>
      </c>
      <c r="F1792" s="61">
        <v>16540</v>
      </c>
      <c r="G1792" s="61" t="s">
        <v>23</v>
      </c>
      <c r="H1792" s="61" t="s">
        <v>1355</v>
      </c>
      <c r="I1792" s="106" t="s">
        <v>49</v>
      </c>
    </row>
    <row r="1793" spans="1:9" x14ac:dyDescent="0.25">
      <c r="A1793" s="94">
        <v>126</v>
      </c>
      <c r="B1793" s="101">
        <v>1789</v>
      </c>
      <c r="C1793" s="91"/>
      <c r="D1793" s="59" t="s">
        <v>1499</v>
      </c>
      <c r="E1793" s="60" t="s">
        <v>1481</v>
      </c>
      <c r="F1793" s="61">
        <v>26408</v>
      </c>
      <c r="G1793" s="61" t="s">
        <v>23</v>
      </c>
      <c r="H1793" s="61" t="s">
        <v>1355</v>
      </c>
      <c r="I1793" s="106" t="s">
        <v>49</v>
      </c>
    </row>
    <row r="1794" spans="1:9" x14ac:dyDescent="0.25">
      <c r="A1794" s="94">
        <v>127</v>
      </c>
      <c r="B1794" s="101">
        <v>1790</v>
      </c>
      <c r="C1794" s="91"/>
      <c r="D1794" s="59" t="s">
        <v>1500</v>
      </c>
      <c r="E1794" s="60" t="s">
        <v>1481</v>
      </c>
      <c r="F1794" s="61">
        <v>234852</v>
      </c>
      <c r="G1794" s="61" t="s">
        <v>23</v>
      </c>
      <c r="H1794" s="61" t="s">
        <v>1355</v>
      </c>
      <c r="I1794" s="106" t="s">
        <v>49</v>
      </c>
    </row>
    <row r="1795" spans="1:9" x14ac:dyDescent="0.25">
      <c r="A1795" s="94">
        <v>128</v>
      </c>
      <c r="B1795" s="101">
        <v>1791</v>
      </c>
      <c r="C1795" s="91"/>
      <c r="D1795" s="59" t="s">
        <v>1501</v>
      </c>
      <c r="E1795" s="60" t="s">
        <v>1481</v>
      </c>
      <c r="F1795" s="61">
        <v>1136647</v>
      </c>
      <c r="G1795" s="61" t="s">
        <v>23</v>
      </c>
      <c r="H1795" s="61" t="s">
        <v>1355</v>
      </c>
      <c r="I1795" s="106" t="s">
        <v>49</v>
      </c>
    </row>
    <row r="1796" spans="1:9" x14ac:dyDescent="0.25">
      <c r="A1796" s="94">
        <v>129</v>
      </c>
      <c r="B1796" s="101">
        <v>1792</v>
      </c>
      <c r="C1796" s="91"/>
      <c r="D1796" s="59" t="s">
        <v>1502</v>
      </c>
      <c r="E1796" s="60" t="s">
        <v>1481</v>
      </c>
      <c r="F1796" s="61">
        <v>13074</v>
      </c>
      <c r="G1796" s="61" t="s">
        <v>23</v>
      </c>
      <c r="H1796" s="61" t="s">
        <v>1355</v>
      </c>
      <c r="I1796" s="106" t="s">
        <v>49</v>
      </c>
    </row>
    <row r="1797" spans="1:9" x14ac:dyDescent="0.25">
      <c r="A1797" s="94">
        <v>130</v>
      </c>
      <c r="B1797" s="101">
        <v>1793</v>
      </c>
      <c r="C1797" s="91"/>
      <c r="D1797" s="59" t="s">
        <v>1503</v>
      </c>
      <c r="E1797" s="60" t="s">
        <v>1481</v>
      </c>
      <c r="F1797" s="61">
        <v>21025</v>
      </c>
      <c r="G1797" s="61" t="s">
        <v>23</v>
      </c>
      <c r="H1797" s="61" t="s">
        <v>1355</v>
      </c>
      <c r="I1797" s="106" t="s">
        <v>49</v>
      </c>
    </row>
    <row r="1798" spans="1:9" x14ac:dyDescent="0.25">
      <c r="A1798" s="94">
        <v>131</v>
      </c>
      <c r="B1798" s="101">
        <v>1794</v>
      </c>
      <c r="C1798" s="91"/>
      <c r="D1798" s="59" t="s">
        <v>1504</v>
      </c>
      <c r="E1798" s="60" t="s">
        <v>1481</v>
      </c>
      <c r="F1798" s="61">
        <v>338104</v>
      </c>
      <c r="G1798" s="61" t="s">
        <v>23</v>
      </c>
      <c r="H1798" s="61" t="s">
        <v>1355</v>
      </c>
      <c r="I1798" s="106" t="s">
        <v>49</v>
      </c>
    </row>
    <row r="1799" spans="1:9" x14ac:dyDescent="0.25">
      <c r="A1799" s="94">
        <v>132</v>
      </c>
      <c r="B1799" s="101">
        <v>1795</v>
      </c>
      <c r="C1799" s="91"/>
      <c r="D1799" s="59" t="s">
        <v>1505</v>
      </c>
      <c r="E1799" s="60" t="s">
        <v>1481</v>
      </c>
      <c r="F1799" s="61">
        <v>164606</v>
      </c>
      <c r="G1799" s="61" t="s">
        <v>23</v>
      </c>
      <c r="H1799" s="61" t="s">
        <v>1355</v>
      </c>
      <c r="I1799" s="106" t="s">
        <v>49</v>
      </c>
    </row>
    <row r="1800" spans="1:9" x14ac:dyDescent="0.25">
      <c r="A1800" s="94">
        <v>133</v>
      </c>
      <c r="B1800" s="101">
        <v>1796</v>
      </c>
      <c r="C1800" s="91"/>
      <c r="D1800" s="59" t="s">
        <v>1506</v>
      </c>
      <c r="E1800" s="60" t="s">
        <v>1481</v>
      </c>
      <c r="F1800" s="61">
        <v>503180</v>
      </c>
      <c r="G1800" s="61" t="s">
        <v>23</v>
      </c>
      <c r="H1800" s="61" t="s">
        <v>1355</v>
      </c>
      <c r="I1800" s="106" t="s">
        <v>49</v>
      </c>
    </row>
    <row r="1801" spans="1:9" x14ac:dyDescent="0.25">
      <c r="A1801" s="94">
        <v>134</v>
      </c>
      <c r="B1801" s="101">
        <v>1797</v>
      </c>
      <c r="C1801" s="91"/>
      <c r="D1801" s="59" t="s">
        <v>1507</v>
      </c>
      <c r="E1801" s="60" t="s">
        <v>1481</v>
      </c>
      <c r="F1801" s="61">
        <v>255584</v>
      </c>
      <c r="G1801" s="61" t="s">
        <v>23</v>
      </c>
      <c r="H1801" s="61" t="s">
        <v>1355</v>
      </c>
      <c r="I1801" s="106" t="s">
        <v>49</v>
      </c>
    </row>
    <row r="1802" spans="1:9" x14ac:dyDescent="0.25">
      <c r="A1802" s="94">
        <v>135</v>
      </c>
      <c r="B1802" s="101">
        <v>1798</v>
      </c>
      <c r="C1802" s="91"/>
      <c r="D1802" s="59" t="s">
        <v>1508</v>
      </c>
      <c r="E1802" s="60" t="s">
        <v>1481</v>
      </c>
      <c r="F1802" s="61">
        <v>542538</v>
      </c>
      <c r="G1802" s="61" t="s">
        <v>23</v>
      </c>
      <c r="H1802" s="61" t="s">
        <v>1355</v>
      </c>
      <c r="I1802" s="106" t="s">
        <v>49</v>
      </c>
    </row>
    <row r="1803" spans="1:9" x14ac:dyDescent="0.25">
      <c r="A1803" s="94">
        <v>136</v>
      </c>
      <c r="B1803" s="101">
        <v>1799</v>
      </c>
      <c r="C1803" s="91"/>
      <c r="D1803" s="59" t="s">
        <v>1509</v>
      </c>
      <c r="E1803" s="60" t="s">
        <v>1481</v>
      </c>
      <c r="F1803" s="61">
        <v>498572</v>
      </c>
      <c r="G1803" s="61" t="s">
        <v>23</v>
      </c>
      <c r="H1803" s="61" t="s">
        <v>1355</v>
      </c>
      <c r="I1803" s="106" t="s">
        <v>49</v>
      </c>
    </row>
    <row r="1804" spans="1:9" x14ac:dyDescent="0.25">
      <c r="A1804" s="94">
        <v>137</v>
      </c>
      <c r="B1804" s="101">
        <v>1800</v>
      </c>
      <c r="C1804" s="91"/>
      <c r="D1804" s="59" t="s">
        <v>1510</v>
      </c>
      <c r="E1804" s="60" t="s">
        <v>1481</v>
      </c>
      <c r="F1804" s="61">
        <v>87975</v>
      </c>
      <c r="G1804" s="61" t="s">
        <v>23</v>
      </c>
      <c r="H1804" s="61" t="s">
        <v>1355</v>
      </c>
      <c r="I1804" s="106" t="s">
        <v>49</v>
      </c>
    </row>
    <row r="1805" spans="1:9" x14ac:dyDescent="0.25">
      <c r="A1805" s="94">
        <v>138</v>
      </c>
      <c r="B1805" s="101">
        <v>1801</v>
      </c>
      <c r="C1805" s="91"/>
      <c r="D1805" s="59" t="s">
        <v>1511</v>
      </c>
      <c r="E1805" s="60" t="s">
        <v>1481</v>
      </c>
      <c r="F1805" s="61">
        <v>155830</v>
      </c>
      <c r="G1805" s="61" t="s">
        <v>23</v>
      </c>
      <c r="H1805" s="61" t="s">
        <v>1355</v>
      </c>
      <c r="I1805" s="106" t="s">
        <v>49</v>
      </c>
    </row>
    <row r="1806" spans="1:9" x14ac:dyDescent="0.25">
      <c r="A1806" s="94">
        <v>139</v>
      </c>
      <c r="B1806" s="101">
        <v>1802</v>
      </c>
      <c r="C1806" s="91"/>
      <c r="D1806" s="59" t="s">
        <v>1512</v>
      </c>
      <c r="E1806" s="60" t="s">
        <v>1481</v>
      </c>
      <c r="F1806" s="61">
        <v>156283</v>
      </c>
      <c r="G1806" s="61" t="s">
        <v>23</v>
      </c>
      <c r="H1806" s="61" t="s">
        <v>1355</v>
      </c>
      <c r="I1806" s="106" t="s">
        <v>49</v>
      </c>
    </row>
    <row r="1807" spans="1:9" x14ac:dyDescent="0.25">
      <c r="A1807" s="94">
        <v>140</v>
      </c>
      <c r="B1807" s="101">
        <v>1803</v>
      </c>
      <c r="C1807" s="91"/>
      <c r="D1807" s="59" t="s">
        <v>1513</v>
      </c>
      <c r="E1807" s="60" t="s">
        <v>1481</v>
      </c>
      <c r="F1807" s="61">
        <v>145581</v>
      </c>
      <c r="G1807" s="61" t="s">
        <v>23</v>
      </c>
      <c r="H1807" s="61" t="s">
        <v>1355</v>
      </c>
      <c r="I1807" s="106" t="s">
        <v>49</v>
      </c>
    </row>
    <row r="1808" spans="1:9" x14ac:dyDescent="0.25">
      <c r="A1808" s="94">
        <v>141</v>
      </c>
      <c r="B1808" s="101">
        <v>1804</v>
      </c>
      <c r="C1808" s="91"/>
      <c r="D1808" s="59" t="s">
        <v>1514</v>
      </c>
      <c r="E1808" s="60" t="s">
        <v>1481</v>
      </c>
      <c r="F1808" s="61">
        <v>185397</v>
      </c>
      <c r="G1808" s="61" t="s">
        <v>23</v>
      </c>
      <c r="H1808" s="61" t="s">
        <v>1355</v>
      </c>
      <c r="I1808" s="106" t="s">
        <v>49</v>
      </c>
    </row>
    <row r="1809" spans="1:9" x14ac:dyDescent="0.25">
      <c r="A1809" s="94">
        <v>142</v>
      </c>
      <c r="B1809" s="101">
        <v>1805</v>
      </c>
      <c r="C1809" s="91"/>
      <c r="D1809" s="59" t="s">
        <v>1515</v>
      </c>
      <c r="E1809" s="60" t="s">
        <v>1481</v>
      </c>
      <c r="F1809" s="61">
        <v>1632</v>
      </c>
      <c r="G1809" s="61" t="s">
        <v>23</v>
      </c>
      <c r="H1809" s="61" t="s">
        <v>1355</v>
      </c>
      <c r="I1809" s="106" t="s">
        <v>49</v>
      </c>
    </row>
    <row r="1810" spans="1:9" x14ac:dyDescent="0.25">
      <c r="A1810" s="94">
        <v>143</v>
      </c>
      <c r="B1810" s="101">
        <v>1806</v>
      </c>
      <c r="C1810" s="91"/>
      <c r="D1810" s="59" t="s">
        <v>1516</v>
      </c>
      <c r="E1810" s="60" t="s">
        <v>1481</v>
      </c>
      <c r="F1810" s="61">
        <v>496477</v>
      </c>
      <c r="G1810" s="61" t="s">
        <v>23</v>
      </c>
      <c r="H1810" s="61" t="s">
        <v>1355</v>
      </c>
      <c r="I1810" s="106" t="s">
        <v>49</v>
      </c>
    </row>
    <row r="1811" spans="1:9" x14ac:dyDescent="0.25">
      <c r="A1811" s="94">
        <v>144</v>
      </c>
      <c r="B1811" s="101">
        <v>1807</v>
      </c>
      <c r="C1811" s="91"/>
      <c r="D1811" s="59" t="s">
        <v>1517</v>
      </c>
      <c r="E1811" s="60" t="s">
        <v>1481</v>
      </c>
      <c r="F1811" s="61">
        <v>2246</v>
      </c>
      <c r="G1811" s="61" t="s">
        <v>23</v>
      </c>
      <c r="H1811" s="61" t="s">
        <v>1355</v>
      </c>
      <c r="I1811" s="106" t="s">
        <v>49</v>
      </c>
    </row>
    <row r="1812" spans="1:9" x14ac:dyDescent="0.25">
      <c r="A1812" s="94">
        <v>145</v>
      </c>
      <c r="B1812" s="101">
        <v>1808</v>
      </c>
      <c r="C1812" s="91"/>
      <c r="D1812" s="59" t="s">
        <v>1518</v>
      </c>
      <c r="E1812" s="60" t="s">
        <v>1481</v>
      </c>
      <c r="F1812" s="61">
        <v>161615</v>
      </c>
      <c r="G1812" s="61" t="s">
        <v>23</v>
      </c>
      <c r="H1812" s="61" t="s">
        <v>1355</v>
      </c>
      <c r="I1812" s="106" t="s">
        <v>49</v>
      </c>
    </row>
    <row r="1813" spans="1:9" x14ac:dyDescent="0.25">
      <c r="A1813" s="94">
        <v>146</v>
      </c>
      <c r="B1813" s="101">
        <v>1809</v>
      </c>
      <c r="C1813" s="91"/>
      <c r="D1813" s="59" t="s">
        <v>1519</v>
      </c>
      <c r="E1813" s="60" t="s">
        <v>1481</v>
      </c>
      <c r="F1813" s="61">
        <v>15950</v>
      </c>
      <c r="G1813" s="61" t="s">
        <v>23</v>
      </c>
      <c r="H1813" s="61" t="s">
        <v>1355</v>
      </c>
      <c r="I1813" s="106" t="s">
        <v>49</v>
      </c>
    </row>
    <row r="1814" spans="1:9" x14ac:dyDescent="0.25">
      <c r="A1814" s="94">
        <v>147</v>
      </c>
      <c r="B1814" s="101">
        <v>1810</v>
      </c>
      <c r="C1814" s="91"/>
      <c r="D1814" s="59" t="s">
        <v>1520</v>
      </c>
      <c r="E1814" s="60" t="s">
        <v>1481</v>
      </c>
      <c r="F1814" s="61">
        <v>5784</v>
      </c>
      <c r="G1814" s="61" t="s">
        <v>23</v>
      </c>
      <c r="H1814" s="61" t="s">
        <v>1355</v>
      </c>
      <c r="I1814" s="106" t="s">
        <v>49</v>
      </c>
    </row>
    <row r="1815" spans="1:9" x14ac:dyDescent="0.25">
      <c r="A1815" s="94">
        <v>148</v>
      </c>
      <c r="B1815" s="101">
        <v>1811</v>
      </c>
      <c r="C1815" s="91"/>
      <c r="D1815" s="59" t="s">
        <v>1521</v>
      </c>
      <c r="E1815" s="60" t="s">
        <v>1481</v>
      </c>
      <c r="F1815" s="61">
        <v>97320</v>
      </c>
      <c r="G1815" s="61" t="s">
        <v>23</v>
      </c>
      <c r="H1815" s="61" t="s">
        <v>1355</v>
      </c>
      <c r="I1815" s="106" t="s">
        <v>49</v>
      </c>
    </row>
    <row r="1816" spans="1:9" x14ac:dyDescent="0.25">
      <c r="A1816" s="94">
        <v>149</v>
      </c>
      <c r="B1816" s="101">
        <v>1812</v>
      </c>
      <c r="C1816" s="91"/>
      <c r="D1816" s="59" t="s">
        <v>1522</v>
      </c>
      <c r="E1816" s="60" t="s">
        <v>1481</v>
      </c>
      <c r="F1816" s="61">
        <v>439297</v>
      </c>
      <c r="G1816" s="61" t="s">
        <v>23</v>
      </c>
      <c r="H1816" s="61" t="s">
        <v>1355</v>
      </c>
      <c r="I1816" s="106" t="s">
        <v>49</v>
      </c>
    </row>
    <row r="1817" spans="1:9" x14ac:dyDescent="0.25">
      <c r="A1817" s="94">
        <v>150</v>
      </c>
      <c r="B1817" s="101">
        <v>1813</v>
      </c>
      <c r="C1817" s="91"/>
      <c r="D1817" s="59" t="s">
        <v>1523</v>
      </c>
      <c r="E1817" s="60" t="s">
        <v>1481</v>
      </c>
      <c r="F1817" s="61">
        <v>202164</v>
      </c>
      <c r="G1817" s="61" t="s">
        <v>23</v>
      </c>
      <c r="H1817" s="61" t="s">
        <v>1355</v>
      </c>
      <c r="I1817" s="106" t="s">
        <v>49</v>
      </c>
    </row>
    <row r="1818" spans="1:9" x14ac:dyDescent="0.25">
      <c r="A1818" s="94">
        <v>151</v>
      </c>
      <c r="B1818" s="101">
        <v>1814</v>
      </c>
      <c r="C1818" s="91"/>
      <c r="D1818" s="59" t="s">
        <v>1524</v>
      </c>
      <c r="E1818" s="60" t="s">
        <v>1481</v>
      </c>
      <c r="F1818" s="61">
        <v>538581</v>
      </c>
      <c r="G1818" s="61" t="s">
        <v>23</v>
      </c>
      <c r="H1818" s="61" t="s">
        <v>1355</v>
      </c>
      <c r="I1818" s="106" t="s">
        <v>49</v>
      </c>
    </row>
    <row r="1819" spans="1:9" x14ac:dyDescent="0.25">
      <c r="A1819" s="94">
        <v>152</v>
      </c>
      <c r="B1819" s="101">
        <v>1815</v>
      </c>
      <c r="C1819" s="91"/>
      <c r="D1819" s="59" t="s">
        <v>1525</v>
      </c>
      <c r="E1819" s="60" t="s">
        <v>1481</v>
      </c>
      <c r="F1819" s="61">
        <v>1626652</v>
      </c>
      <c r="G1819" s="61" t="s">
        <v>23</v>
      </c>
      <c r="H1819" s="61" t="s">
        <v>1355</v>
      </c>
      <c r="I1819" s="106" t="s">
        <v>49</v>
      </c>
    </row>
    <row r="1820" spans="1:9" x14ac:dyDescent="0.25">
      <c r="A1820" s="94">
        <v>153</v>
      </c>
      <c r="B1820" s="101">
        <v>1816</v>
      </c>
      <c r="C1820" s="91"/>
      <c r="D1820" s="59" t="s">
        <v>1526</v>
      </c>
      <c r="E1820" s="60" t="s">
        <v>1481</v>
      </c>
      <c r="F1820" s="61">
        <v>2001349</v>
      </c>
      <c r="G1820" s="61" t="s">
        <v>23</v>
      </c>
      <c r="H1820" s="61" t="s">
        <v>1355</v>
      </c>
      <c r="I1820" s="106" t="s">
        <v>49</v>
      </c>
    </row>
    <row r="1821" spans="1:9" x14ac:dyDescent="0.25">
      <c r="A1821" s="94">
        <v>154</v>
      </c>
      <c r="B1821" s="101">
        <v>1817</v>
      </c>
      <c r="C1821" s="91"/>
      <c r="D1821" s="59" t="s">
        <v>1527</v>
      </c>
      <c r="E1821" s="60" t="s">
        <v>1481</v>
      </c>
      <c r="F1821" s="61">
        <v>23130</v>
      </c>
      <c r="G1821" s="61" t="s">
        <v>23</v>
      </c>
      <c r="H1821" s="61" t="s">
        <v>1355</v>
      </c>
      <c r="I1821" s="106" t="s">
        <v>49</v>
      </c>
    </row>
    <row r="1822" spans="1:9" x14ac:dyDescent="0.25">
      <c r="A1822" s="94">
        <v>155</v>
      </c>
      <c r="B1822" s="101">
        <v>1818</v>
      </c>
      <c r="C1822" s="91"/>
      <c r="D1822" s="59" t="s">
        <v>1528</v>
      </c>
      <c r="E1822" s="60" t="s">
        <v>1481</v>
      </c>
      <c r="F1822" s="61">
        <v>124966</v>
      </c>
      <c r="G1822" s="61" t="s">
        <v>23</v>
      </c>
      <c r="H1822" s="61" t="s">
        <v>1355</v>
      </c>
      <c r="I1822" s="106" t="s">
        <v>49</v>
      </c>
    </row>
    <row r="1823" spans="1:9" x14ac:dyDescent="0.25">
      <c r="A1823" s="94">
        <v>156</v>
      </c>
      <c r="B1823" s="101">
        <v>1819</v>
      </c>
      <c r="C1823" s="91"/>
      <c r="D1823" s="59" t="s">
        <v>1529</v>
      </c>
      <c r="E1823" s="60" t="s">
        <v>1481</v>
      </c>
      <c r="F1823" s="61">
        <v>270870</v>
      </c>
      <c r="G1823" s="61" t="s">
        <v>23</v>
      </c>
      <c r="H1823" s="61" t="s">
        <v>1355</v>
      </c>
      <c r="I1823" s="106" t="s">
        <v>49</v>
      </c>
    </row>
    <row r="1824" spans="1:9" x14ac:dyDescent="0.25">
      <c r="A1824" s="94">
        <v>157</v>
      </c>
      <c r="B1824" s="101">
        <v>1820</v>
      </c>
      <c r="C1824" s="91"/>
      <c r="D1824" s="59" t="s">
        <v>1510</v>
      </c>
      <c r="E1824" s="60" t="s">
        <v>1481</v>
      </c>
      <c r="F1824" s="61">
        <v>87975</v>
      </c>
      <c r="G1824" s="61" t="s">
        <v>23</v>
      </c>
      <c r="H1824" s="61" t="s">
        <v>1355</v>
      </c>
      <c r="I1824" s="106" t="s">
        <v>49</v>
      </c>
    </row>
    <row r="1825" spans="1:9" x14ac:dyDescent="0.25">
      <c r="A1825" s="94">
        <v>158</v>
      </c>
      <c r="B1825" s="101">
        <v>1821</v>
      </c>
      <c r="C1825" s="91"/>
      <c r="D1825" s="59" t="s">
        <v>1530</v>
      </c>
      <c r="E1825" s="60" t="s">
        <v>1481</v>
      </c>
      <c r="F1825" s="61">
        <v>693993</v>
      </c>
      <c r="G1825" s="61" t="s">
        <v>23</v>
      </c>
      <c r="H1825" s="61" t="s">
        <v>1355</v>
      </c>
      <c r="I1825" s="106" t="s">
        <v>49</v>
      </c>
    </row>
    <row r="1826" spans="1:9" x14ac:dyDescent="0.25">
      <c r="A1826" s="94">
        <v>159</v>
      </c>
      <c r="B1826" s="101">
        <v>1822</v>
      </c>
      <c r="C1826" s="91"/>
      <c r="D1826" s="59" t="s">
        <v>1531</v>
      </c>
      <c r="E1826" s="60" t="s">
        <v>1481</v>
      </c>
      <c r="F1826" s="61">
        <v>1774512</v>
      </c>
      <c r="G1826" s="61" t="s">
        <v>23</v>
      </c>
      <c r="H1826" s="61" t="s">
        <v>1355</v>
      </c>
      <c r="I1826" s="106" t="s">
        <v>49</v>
      </c>
    </row>
    <row r="1827" spans="1:9" x14ac:dyDescent="0.25">
      <c r="A1827" s="94">
        <v>160</v>
      </c>
      <c r="B1827" s="101">
        <v>1823</v>
      </c>
      <c r="C1827" s="91">
        <v>45237</v>
      </c>
      <c r="D1827" s="59"/>
      <c r="E1827" s="60" t="s">
        <v>1012</v>
      </c>
      <c r="F1827" s="61">
        <v>1008900</v>
      </c>
      <c r="G1827" s="61" t="s">
        <v>23</v>
      </c>
      <c r="H1827" s="61" t="s">
        <v>1418</v>
      </c>
      <c r="I1827" s="106" t="s">
        <v>1013</v>
      </c>
    </row>
    <row r="1828" spans="1:9" x14ac:dyDescent="0.25">
      <c r="A1828" s="94">
        <v>161</v>
      </c>
      <c r="B1828" s="101">
        <v>1824</v>
      </c>
      <c r="C1828" s="91">
        <v>45272</v>
      </c>
      <c r="D1828" s="59"/>
      <c r="E1828" s="60" t="s">
        <v>1012</v>
      </c>
      <c r="F1828" s="61">
        <v>156576</v>
      </c>
      <c r="G1828" s="61" t="s">
        <v>23</v>
      </c>
      <c r="H1828" s="61" t="s">
        <v>1418</v>
      </c>
      <c r="I1828" s="106" t="s">
        <v>1013</v>
      </c>
    </row>
    <row r="1829" spans="1:9" x14ac:dyDescent="0.25">
      <c r="A1829" s="94">
        <v>162</v>
      </c>
      <c r="B1829" s="101">
        <v>1825</v>
      </c>
      <c r="C1829" s="91">
        <v>45017</v>
      </c>
      <c r="D1829" s="59" t="s">
        <v>1532</v>
      </c>
      <c r="E1829" s="60" t="s">
        <v>1161</v>
      </c>
      <c r="F1829" s="61">
        <v>288767.82</v>
      </c>
      <c r="G1829" s="61" t="s">
        <v>23</v>
      </c>
      <c r="H1829" s="61" t="s">
        <v>138</v>
      </c>
      <c r="I1829" s="106" t="s">
        <v>49</v>
      </c>
    </row>
    <row r="1830" spans="1:9" hidden="1" x14ac:dyDescent="0.25">
      <c r="A1830" s="94">
        <v>163</v>
      </c>
      <c r="B1830" s="101">
        <v>1826</v>
      </c>
      <c r="C1830" s="91">
        <v>45017</v>
      </c>
      <c r="D1830" s="59">
        <v>33</v>
      </c>
      <c r="E1830" s="60" t="s">
        <v>1533</v>
      </c>
      <c r="F1830" s="61">
        <v>298240</v>
      </c>
      <c r="G1830" s="61" t="s">
        <v>9</v>
      </c>
      <c r="H1830" s="61"/>
      <c r="I1830" s="106" t="s">
        <v>15</v>
      </c>
    </row>
    <row r="1831" spans="1:9" hidden="1" x14ac:dyDescent="0.25">
      <c r="A1831" s="94">
        <v>164</v>
      </c>
      <c r="B1831" s="101">
        <v>1827</v>
      </c>
      <c r="C1831" s="91">
        <v>45077</v>
      </c>
      <c r="D1831" s="59" t="s">
        <v>1534</v>
      </c>
      <c r="E1831" s="60" t="s">
        <v>1406</v>
      </c>
      <c r="F1831" s="61">
        <v>14745.75</v>
      </c>
      <c r="G1831" s="61" t="s">
        <v>9</v>
      </c>
      <c r="H1831" s="61"/>
      <c r="I1831" s="106" t="s">
        <v>15</v>
      </c>
    </row>
    <row r="1832" spans="1:9" hidden="1" x14ac:dyDescent="0.25">
      <c r="A1832" s="94">
        <v>165</v>
      </c>
      <c r="B1832" s="101">
        <v>1828</v>
      </c>
      <c r="C1832" s="91">
        <v>45077</v>
      </c>
      <c r="D1832" s="59" t="s">
        <v>1535</v>
      </c>
      <c r="E1832" s="60" t="s">
        <v>1406</v>
      </c>
      <c r="F1832" s="61">
        <v>508.4</v>
      </c>
      <c r="G1832" s="61" t="s">
        <v>9</v>
      </c>
      <c r="H1832" s="61"/>
      <c r="I1832" s="106" t="s">
        <v>15</v>
      </c>
    </row>
    <row r="1833" spans="1:9" x14ac:dyDescent="0.25">
      <c r="A1833" s="94">
        <v>166</v>
      </c>
      <c r="B1833" s="101">
        <v>1829</v>
      </c>
      <c r="C1833" s="91">
        <v>45077</v>
      </c>
      <c r="D1833" s="59" t="s">
        <v>1536</v>
      </c>
      <c r="E1833" s="60" t="s">
        <v>1161</v>
      </c>
      <c r="F1833" s="61">
        <v>230800</v>
      </c>
      <c r="G1833" s="61" t="s">
        <v>23</v>
      </c>
      <c r="H1833" s="61" t="s">
        <v>138</v>
      </c>
      <c r="I1833" s="106" t="s">
        <v>49</v>
      </c>
    </row>
    <row r="1834" spans="1:9" x14ac:dyDescent="0.25">
      <c r="A1834" s="94">
        <v>167</v>
      </c>
      <c r="B1834" s="101">
        <v>1830</v>
      </c>
      <c r="C1834" s="91">
        <v>45077</v>
      </c>
      <c r="D1834" s="59" t="s">
        <v>1537</v>
      </c>
      <c r="E1834" s="60" t="s">
        <v>1161</v>
      </c>
      <c r="F1834" s="61">
        <v>104835.55</v>
      </c>
      <c r="G1834" s="61" t="s">
        <v>23</v>
      </c>
      <c r="H1834" s="61" t="s">
        <v>138</v>
      </c>
      <c r="I1834" s="106" t="s">
        <v>49</v>
      </c>
    </row>
    <row r="1835" spans="1:9" hidden="1" x14ac:dyDescent="0.25">
      <c r="A1835" s="94">
        <v>168</v>
      </c>
      <c r="B1835" s="101">
        <v>1831</v>
      </c>
      <c r="C1835" s="91">
        <v>45118</v>
      </c>
      <c r="D1835" s="59" t="s">
        <v>1538</v>
      </c>
      <c r="E1835" s="60" t="s">
        <v>1406</v>
      </c>
      <c r="F1835" s="61">
        <v>36610</v>
      </c>
      <c r="G1835" s="61" t="s">
        <v>9</v>
      </c>
      <c r="H1835" s="61"/>
      <c r="I1835" s="106" t="s">
        <v>15</v>
      </c>
    </row>
    <row r="1836" spans="1:9" x14ac:dyDescent="0.25">
      <c r="A1836" s="94">
        <v>169</v>
      </c>
      <c r="B1836" s="101">
        <v>1832</v>
      </c>
      <c r="C1836" s="91">
        <v>45119</v>
      </c>
      <c r="D1836" s="59" t="s">
        <v>1539</v>
      </c>
      <c r="E1836" s="60" t="s">
        <v>1161</v>
      </c>
      <c r="F1836" s="61">
        <v>403760</v>
      </c>
      <c r="G1836" s="61" t="s">
        <v>23</v>
      </c>
      <c r="H1836" s="61" t="s">
        <v>138</v>
      </c>
      <c r="I1836" s="106" t="s">
        <v>49</v>
      </c>
    </row>
    <row r="1837" spans="1:9" hidden="1" x14ac:dyDescent="0.25">
      <c r="A1837" s="94">
        <v>170</v>
      </c>
      <c r="B1837" s="101">
        <v>1833</v>
      </c>
      <c r="C1837" s="91">
        <v>45119</v>
      </c>
      <c r="D1837" s="59" t="s">
        <v>1540</v>
      </c>
      <c r="E1837" s="60" t="s">
        <v>1406</v>
      </c>
      <c r="F1837" s="61">
        <v>9152.56</v>
      </c>
      <c r="G1837" s="61" t="s">
        <v>9</v>
      </c>
      <c r="H1837" s="61"/>
      <c r="I1837" s="106" t="s">
        <v>15</v>
      </c>
    </row>
    <row r="1838" spans="1:9" hidden="1" x14ac:dyDescent="0.25">
      <c r="A1838" s="94">
        <v>171</v>
      </c>
      <c r="B1838" s="101">
        <v>1834</v>
      </c>
      <c r="C1838" s="91">
        <v>45124</v>
      </c>
      <c r="D1838" s="59" t="s">
        <v>1541</v>
      </c>
      <c r="E1838" s="60" t="s">
        <v>1533</v>
      </c>
      <c r="F1838" s="61">
        <v>171520</v>
      </c>
      <c r="G1838" s="61" t="s">
        <v>9</v>
      </c>
      <c r="H1838" s="61"/>
      <c r="I1838" s="106" t="s">
        <v>15</v>
      </c>
    </row>
    <row r="1839" spans="1:9" hidden="1" x14ac:dyDescent="0.25">
      <c r="A1839" s="94">
        <v>172</v>
      </c>
      <c r="B1839" s="101">
        <v>1835</v>
      </c>
      <c r="C1839" s="91">
        <v>45138</v>
      </c>
      <c r="D1839" s="59" t="s">
        <v>1542</v>
      </c>
      <c r="E1839" s="60" t="s">
        <v>1543</v>
      </c>
      <c r="F1839" s="61">
        <v>19015.03</v>
      </c>
      <c r="G1839" s="61" t="s">
        <v>9</v>
      </c>
      <c r="H1839" s="61"/>
      <c r="I1839" s="106" t="s">
        <v>15</v>
      </c>
    </row>
    <row r="1840" spans="1:9" hidden="1" x14ac:dyDescent="0.25">
      <c r="A1840" s="94">
        <v>173</v>
      </c>
      <c r="B1840" s="101">
        <v>1836</v>
      </c>
      <c r="C1840" s="91">
        <v>45141</v>
      </c>
      <c r="D1840" s="59" t="s">
        <v>1544</v>
      </c>
      <c r="E1840" s="60" t="s">
        <v>1545</v>
      </c>
      <c r="F1840" s="61">
        <v>46573.88</v>
      </c>
      <c r="G1840" s="61" t="s">
        <v>9</v>
      </c>
      <c r="H1840" s="61"/>
      <c r="I1840" s="106" t="s">
        <v>15</v>
      </c>
    </row>
    <row r="1841" spans="1:9" hidden="1" x14ac:dyDescent="0.25">
      <c r="A1841" s="94">
        <v>174</v>
      </c>
      <c r="B1841" s="101">
        <v>1837</v>
      </c>
      <c r="C1841" s="91">
        <v>45146</v>
      </c>
      <c r="D1841" s="59" t="s">
        <v>1546</v>
      </c>
      <c r="E1841" s="60" t="s">
        <v>1186</v>
      </c>
      <c r="F1841" s="61">
        <v>34427.120000000003</v>
      </c>
      <c r="G1841" s="61" t="s">
        <v>9</v>
      </c>
      <c r="H1841" s="61"/>
      <c r="I1841" s="106" t="s">
        <v>15</v>
      </c>
    </row>
    <row r="1842" spans="1:9" hidden="1" x14ac:dyDescent="0.25">
      <c r="A1842" s="94">
        <v>175</v>
      </c>
      <c r="B1842" s="101">
        <v>1838</v>
      </c>
      <c r="C1842" s="91">
        <v>45146</v>
      </c>
      <c r="D1842" s="59" t="s">
        <v>1547</v>
      </c>
      <c r="E1842" s="60" t="s">
        <v>1186</v>
      </c>
      <c r="F1842" s="61">
        <v>35146.44</v>
      </c>
      <c r="G1842" s="61" t="s">
        <v>9</v>
      </c>
      <c r="H1842" s="61"/>
      <c r="I1842" s="106" t="s">
        <v>15</v>
      </c>
    </row>
    <row r="1843" spans="1:9" hidden="1" x14ac:dyDescent="0.25">
      <c r="A1843" s="94">
        <v>176</v>
      </c>
      <c r="B1843" s="101">
        <v>1839</v>
      </c>
      <c r="C1843" s="91">
        <v>45146</v>
      </c>
      <c r="D1843" s="59" t="s">
        <v>1548</v>
      </c>
      <c r="E1843" s="60" t="s">
        <v>1186</v>
      </c>
      <c r="F1843" s="61">
        <v>34084.74</v>
      </c>
      <c r="G1843" s="61" t="s">
        <v>9</v>
      </c>
      <c r="H1843" s="61"/>
      <c r="I1843" s="106" t="s">
        <v>15</v>
      </c>
    </row>
    <row r="1844" spans="1:9" hidden="1" x14ac:dyDescent="0.25">
      <c r="A1844" s="94">
        <v>177</v>
      </c>
      <c r="B1844" s="101">
        <v>1840</v>
      </c>
      <c r="C1844" s="91">
        <v>45146</v>
      </c>
      <c r="D1844" s="59" t="s">
        <v>1549</v>
      </c>
      <c r="E1844" s="60" t="s">
        <v>1186</v>
      </c>
      <c r="F1844" s="61">
        <v>65254.22</v>
      </c>
      <c r="G1844" s="61" t="s">
        <v>9</v>
      </c>
      <c r="H1844" s="61"/>
      <c r="I1844" s="106" t="s">
        <v>15</v>
      </c>
    </row>
    <row r="1845" spans="1:9" hidden="1" x14ac:dyDescent="0.25">
      <c r="A1845" s="94">
        <v>178</v>
      </c>
      <c r="B1845" s="101">
        <v>1841</v>
      </c>
      <c r="C1845" s="91">
        <v>45146</v>
      </c>
      <c r="D1845" s="59" t="s">
        <v>1550</v>
      </c>
      <c r="E1845" s="60" t="s">
        <v>1186</v>
      </c>
      <c r="F1845" s="61">
        <v>33429.839999999997</v>
      </c>
      <c r="G1845" s="61" t="s">
        <v>9</v>
      </c>
      <c r="H1845" s="61"/>
      <c r="I1845" s="106" t="s">
        <v>15</v>
      </c>
    </row>
    <row r="1846" spans="1:9" hidden="1" x14ac:dyDescent="0.25">
      <c r="A1846" s="94">
        <v>179</v>
      </c>
      <c r="B1846" s="101">
        <v>1842</v>
      </c>
      <c r="C1846" s="91">
        <v>45146</v>
      </c>
      <c r="D1846" s="59" t="s">
        <v>1551</v>
      </c>
      <c r="E1846" s="60" t="s">
        <v>1186</v>
      </c>
      <c r="F1846" s="61">
        <v>86591.6</v>
      </c>
      <c r="G1846" s="61" t="s">
        <v>9</v>
      </c>
      <c r="H1846" s="61"/>
      <c r="I1846" s="106" t="s">
        <v>15</v>
      </c>
    </row>
    <row r="1847" spans="1:9" x14ac:dyDescent="0.25">
      <c r="A1847" s="94">
        <v>180</v>
      </c>
      <c r="B1847" s="101">
        <v>1843</v>
      </c>
      <c r="C1847" s="91">
        <v>45166</v>
      </c>
      <c r="D1847" s="59" t="s">
        <v>1552</v>
      </c>
      <c r="E1847" s="60" t="s">
        <v>1173</v>
      </c>
      <c r="F1847" s="61">
        <v>189852.96</v>
      </c>
      <c r="G1847" s="61" t="s">
        <v>23</v>
      </c>
      <c r="H1847" s="61"/>
      <c r="I1847" s="106" t="s">
        <v>49</v>
      </c>
    </row>
    <row r="1848" spans="1:9" hidden="1" x14ac:dyDescent="0.25">
      <c r="A1848" s="94">
        <v>181</v>
      </c>
      <c r="B1848" s="101">
        <v>1844</v>
      </c>
      <c r="C1848" s="91">
        <v>45166</v>
      </c>
      <c r="D1848" s="59">
        <v>2445</v>
      </c>
      <c r="E1848" s="60" t="s">
        <v>1553</v>
      </c>
      <c r="F1848" s="61">
        <v>74642.460000000006</v>
      </c>
      <c r="G1848" s="61" t="s">
        <v>9</v>
      </c>
      <c r="H1848" s="61"/>
      <c r="I1848" s="106" t="s">
        <v>15</v>
      </c>
    </row>
    <row r="1849" spans="1:9" x14ac:dyDescent="0.25">
      <c r="A1849" s="94">
        <v>182</v>
      </c>
      <c r="B1849" s="101">
        <v>1845</v>
      </c>
      <c r="C1849" s="91">
        <v>45166</v>
      </c>
      <c r="D1849" s="59">
        <v>239601149</v>
      </c>
      <c r="E1849" s="60" t="s">
        <v>1554</v>
      </c>
      <c r="F1849" s="61">
        <v>791769</v>
      </c>
      <c r="G1849" s="61" t="s">
        <v>23</v>
      </c>
      <c r="H1849" s="61"/>
      <c r="I1849" s="106" t="s">
        <v>49</v>
      </c>
    </row>
    <row r="1850" spans="1:9" x14ac:dyDescent="0.25">
      <c r="A1850" s="94">
        <v>183</v>
      </c>
      <c r="B1850" s="101">
        <v>1846</v>
      </c>
      <c r="C1850" s="91">
        <v>45166</v>
      </c>
      <c r="D1850" s="59">
        <v>239601122</v>
      </c>
      <c r="E1850" s="60" t="s">
        <v>1554</v>
      </c>
      <c r="F1850" s="61">
        <v>815762</v>
      </c>
      <c r="G1850" s="61" t="s">
        <v>23</v>
      </c>
      <c r="H1850" s="61"/>
      <c r="I1850" s="106" t="s">
        <v>49</v>
      </c>
    </row>
    <row r="1851" spans="1:9" hidden="1" x14ac:dyDescent="0.25">
      <c r="A1851" s="94">
        <v>184</v>
      </c>
      <c r="B1851" s="101">
        <v>1847</v>
      </c>
      <c r="C1851" s="91">
        <v>45166</v>
      </c>
      <c r="D1851" s="59" t="s">
        <v>1555</v>
      </c>
      <c r="E1851" s="60" t="s">
        <v>1556</v>
      </c>
      <c r="F1851" s="61">
        <v>1260000</v>
      </c>
      <c r="G1851" s="61" t="s">
        <v>9</v>
      </c>
      <c r="H1851" s="61" t="s">
        <v>1557</v>
      </c>
      <c r="I1851" s="106" t="s">
        <v>15</v>
      </c>
    </row>
    <row r="1852" spans="1:9" hidden="1" x14ac:dyDescent="0.25">
      <c r="A1852" s="94">
        <v>185</v>
      </c>
      <c r="B1852" s="101">
        <v>1848</v>
      </c>
      <c r="C1852" s="91">
        <v>45166</v>
      </c>
      <c r="D1852" s="59" t="s">
        <v>1558</v>
      </c>
      <c r="E1852" s="60" t="s">
        <v>1556</v>
      </c>
      <c r="F1852" s="61">
        <v>50860</v>
      </c>
      <c r="G1852" s="61" t="s">
        <v>9</v>
      </c>
      <c r="H1852" s="61" t="s">
        <v>1557</v>
      </c>
      <c r="I1852" s="106" t="s">
        <v>15</v>
      </c>
    </row>
    <row r="1853" spans="1:9" hidden="1" x14ac:dyDescent="0.25">
      <c r="A1853" s="94">
        <v>186</v>
      </c>
      <c r="B1853" s="101">
        <v>1849</v>
      </c>
      <c r="C1853" s="91">
        <v>45166</v>
      </c>
      <c r="D1853" s="59" t="s">
        <v>1559</v>
      </c>
      <c r="E1853" s="60" t="s">
        <v>1556</v>
      </c>
      <c r="F1853" s="61">
        <v>550</v>
      </c>
      <c r="G1853" s="61" t="s">
        <v>9</v>
      </c>
      <c r="H1853" s="61" t="s">
        <v>1557</v>
      </c>
      <c r="I1853" s="106" t="s">
        <v>15</v>
      </c>
    </row>
    <row r="1854" spans="1:9" x14ac:dyDescent="0.25">
      <c r="A1854" s="94">
        <v>187</v>
      </c>
      <c r="B1854" s="101">
        <v>1850</v>
      </c>
      <c r="C1854" s="91">
        <v>45166</v>
      </c>
      <c r="D1854" s="59">
        <v>104</v>
      </c>
      <c r="E1854" s="60" t="s">
        <v>1560</v>
      </c>
      <c r="F1854" s="61">
        <v>593092.5</v>
      </c>
      <c r="G1854" s="61" t="s">
        <v>23</v>
      </c>
      <c r="H1854" s="61" t="s">
        <v>138</v>
      </c>
      <c r="I1854" s="106" t="s">
        <v>49</v>
      </c>
    </row>
    <row r="1855" spans="1:9" x14ac:dyDescent="0.25">
      <c r="A1855" s="94">
        <v>188</v>
      </c>
      <c r="B1855" s="101">
        <v>1851</v>
      </c>
      <c r="C1855" s="91">
        <v>45166</v>
      </c>
      <c r="D1855" s="59">
        <v>105</v>
      </c>
      <c r="E1855" s="60" t="s">
        <v>1560</v>
      </c>
      <c r="F1855" s="61">
        <v>416947.9</v>
      </c>
      <c r="G1855" s="61" t="s">
        <v>23</v>
      </c>
      <c r="H1855" s="61" t="s">
        <v>138</v>
      </c>
      <c r="I1855" s="106" t="s">
        <v>49</v>
      </c>
    </row>
    <row r="1856" spans="1:9" x14ac:dyDescent="0.25">
      <c r="A1856" s="94">
        <v>189</v>
      </c>
      <c r="B1856" s="101">
        <v>1852</v>
      </c>
      <c r="C1856" s="91">
        <v>45166</v>
      </c>
      <c r="D1856" s="59">
        <v>106</v>
      </c>
      <c r="E1856" s="60" t="s">
        <v>1560</v>
      </c>
      <c r="F1856" s="61">
        <v>88060</v>
      </c>
      <c r="G1856" s="61" t="s">
        <v>23</v>
      </c>
      <c r="H1856" s="61" t="s">
        <v>138</v>
      </c>
      <c r="I1856" s="106" t="s">
        <v>49</v>
      </c>
    </row>
    <row r="1857" spans="1:9" hidden="1" x14ac:dyDescent="0.25">
      <c r="A1857" s="94">
        <v>190</v>
      </c>
      <c r="B1857" s="101">
        <v>1853</v>
      </c>
      <c r="C1857" s="91">
        <v>45186</v>
      </c>
      <c r="D1857" s="59" t="s">
        <v>1561</v>
      </c>
      <c r="E1857" s="60" t="s">
        <v>1562</v>
      </c>
      <c r="F1857" s="61">
        <v>39590</v>
      </c>
      <c r="G1857" s="61" t="s">
        <v>9</v>
      </c>
      <c r="H1857" s="61"/>
      <c r="I1857" s="106" t="s">
        <v>15</v>
      </c>
    </row>
    <row r="1858" spans="1:9" hidden="1" x14ac:dyDescent="0.25">
      <c r="A1858" s="94">
        <v>191</v>
      </c>
      <c r="B1858" s="101">
        <v>1854</v>
      </c>
      <c r="C1858" s="91">
        <v>45186</v>
      </c>
      <c r="D1858" s="59">
        <v>188</v>
      </c>
      <c r="E1858" s="60" t="s">
        <v>1563</v>
      </c>
      <c r="F1858" s="61">
        <v>86438.399999999994</v>
      </c>
      <c r="G1858" s="61" t="s">
        <v>9</v>
      </c>
      <c r="H1858" s="61"/>
      <c r="I1858" s="106" t="s">
        <v>15</v>
      </c>
    </row>
    <row r="1859" spans="1:9" hidden="1" x14ac:dyDescent="0.25">
      <c r="A1859" s="94">
        <v>192</v>
      </c>
      <c r="B1859" s="101">
        <v>1855</v>
      </c>
      <c r="C1859" s="91">
        <v>45186</v>
      </c>
      <c r="D1859" s="59">
        <v>184</v>
      </c>
      <c r="E1859" s="60" t="s">
        <v>1563</v>
      </c>
      <c r="F1859" s="61">
        <v>169995.51999999999</v>
      </c>
      <c r="G1859" s="61" t="s">
        <v>9</v>
      </c>
      <c r="H1859" s="61"/>
      <c r="I1859" s="106" t="s">
        <v>15</v>
      </c>
    </row>
    <row r="1860" spans="1:9" hidden="1" x14ac:dyDescent="0.25">
      <c r="A1860" s="94">
        <v>193</v>
      </c>
      <c r="B1860" s="101">
        <v>1856</v>
      </c>
      <c r="C1860" s="91">
        <v>45186</v>
      </c>
      <c r="D1860" s="59">
        <v>191</v>
      </c>
      <c r="E1860" s="60" t="s">
        <v>1563</v>
      </c>
      <c r="F1860" s="61">
        <v>66989.759999999995</v>
      </c>
      <c r="G1860" s="61" t="s">
        <v>9</v>
      </c>
      <c r="H1860" s="61"/>
      <c r="I1860" s="106" t="s">
        <v>15</v>
      </c>
    </row>
    <row r="1861" spans="1:9" hidden="1" x14ac:dyDescent="0.25">
      <c r="A1861" s="94">
        <v>194</v>
      </c>
      <c r="B1861" s="101">
        <v>1857</v>
      </c>
      <c r="C1861" s="91">
        <v>45186</v>
      </c>
      <c r="D1861" s="59">
        <v>181</v>
      </c>
      <c r="E1861" s="60" t="s">
        <v>1563</v>
      </c>
      <c r="F1861" s="61">
        <v>74373.039999999994</v>
      </c>
      <c r="G1861" s="61" t="s">
        <v>9</v>
      </c>
      <c r="H1861" s="61"/>
      <c r="I1861" s="106" t="s">
        <v>15</v>
      </c>
    </row>
    <row r="1862" spans="1:9" hidden="1" x14ac:dyDescent="0.25">
      <c r="A1862" s="94">
        <v>195</v>
      </c>
      <c r="B1862" s="101">
        <v>1858</v>
      </c>
      <c r="C1862" s="91">
        <v>45196</v>
      </c>
      <c r="D1862" s="59">
        <v>125</v>
      </c>
      <c r="E1862" s="60" t="s">
        <v>1564</v>
      </c>
      <c r="F1862" s="61">
        <v>41100</v>
      </c>
      <c r="G1862" s="61" t="s">
        <v>9</v>
      </c>
      <c r="H1862" s="61"/>
      <c r="I1862" s="106" t="s">
        <v>15</v>
      </c>
    </row>
    <row r="1863" spans="1:9" hidden="1" x14ac:dyDescent="0.25">
      <c r="A1863" s="94">
        <v>196</v>
      </c>
      <c r="B1863" s="101">
        <v>1859</v>
      </c>
      <c r="C1863" s="91">
        <v>45218</v>
      </c>
      <c r="D1863" s="59" t="s">
        <v>1565</v>
      </c>
      <c r="E1863" s="60" t="s">
        <v>1543</v>
      </c>
      <c r="F1863" s="61">
        <v>12076.27</v>
      </c>
      <c r="G1863" s="61" t="s">
        <v>9</v>
      </c>
      <c r="H1863" s="61"/>
      <c r="I1863" s="106" t="s">
        <v>15</v>
      </c>
    </row>
    <row r="1864" spans="1:9" x14ac:dyDescent="0.25">
      <c r="A1864" s="94">
        <v>197</v>
      </c>
      <c r="B1864" s="101">
        <v>1860</v>
      </c>
      <c r="C1864" s="91">
        <v>45219</v>
      </c>
      <c r="D1864" s="59">
        <v>210</v>
      </c>
      <c r="E1864" s="60" t="s">
        <v>1566</v>
      </c>
      <c r="F1864" s="61">
        <v>1085740</v>
      </c>
      <c r="G1864" s="61" t="s">
        <v>23</v>
      </c>
      <c r="H1864" s="61"/>
      <c r="I1864" s="106" t="s">
        <v>49</v>
      </c>
    </row>
    <row r="1865" spans="1:9" hidden="1" x14ac:dyDescent="0.25">
      <c r="A1865" s="94">
        <v>198</v>
      </c>
      <c r="B1865" s="101">
        <v>1861</v>
      </c>
      <c r="C1865" s="91">
        <v>45219</v>
      </c>
      <c r="D1865" s="59" t="s">
        <v>1420</v>
      </c>
      <c r="E1865" s="60" t="s">
        <v>1421</v>
      </c>
      <c r="F1865" s="61">
        <v>78193.16</v>
      </c>
      <c r="G1865" s="61" t="s">
        <v>9</v>
      </c>
      <c r="H1865" s="61"/>
      <c r="I1865" s="106" t="s">
        <v>1898</v>
      </c>
    </row>
    <row r="1866" spans="1:9" hidden="1" x14ac:dyDescent="0.25">
      <c r="A1866" s="94">
        <v>199</v>
      </c>
      <c r="B1866" s="101">
        <v>1862</v>
      </c>
      <c r="C1866" s="91">
        <v>45219</v>
      </c>
      <c r="D1866" s="59" t="s">
        <v>1567</v>
      </c>
      <c r="E1866" s="60" t="s">
        <v>1421</v>
      </c>
      <c r="F1866" s="61">
        <v>93060.13</v>
      </c>
      <c r="G1866" s="61" t="s">
        <v>9</v>
      </c>
      <c r="H1866" s="61"/>
      <c r="I1866" s="106" t="s">
        <v>1898</v>
      </c>
    </row>
    <row r="1867" spans="1:9" hidden="1" x14ac:dyDescent="0.25">
      <c r="A1867" s="94">
        <v>200</v>
      </c>
      <c r="B1867" s="101">
        <v>1863</v>
      </c>
      <c r="C1867" s="91">
        <v>45219</v>
      </c>
      <c r="D1867" s="59" t="s">
        <v>1568</v>
      </c>
      <c r="E1867" s="60" t="s">
        <v>1421</v>
      </c>
      <c r="F1867" s="61">
        <v>9943.7999999999993</v>
      </c>
      <c r="G1867" s="61" t="s">
        <v>9</v>
      </c>
      <c r="H1867" s="61"/>
      <c r="I1867" s="106" t="s">
        <v>1898</v>
      </c>
    </row>
    <row r="1868" spans="1:9" hidden="1" x14ac:dyDescent="0.25">
      <c r="A1868" s="94">
        <v>201</v>
      </c>
      <c r="B1868" s="101">
        <v>1864</v>
      </c>
      <c r="C1868" s="91">
        <v>45223</v>
      </c>
      <c r="D1868" s="59">
        <v>1023</v>
      </c>
      <c r="E1868" s="60" t="s">
        <v>1569</v>
      </c>
      <c r="F1868" s="61">
        <v>84915</v>
      </c>
      <c r="G1868" s="61" t="s">
        <v>9</v>
      </c>
      <c r="H1868" s="61"/>
      <c r="I1868" s="106" t="s">
        <v>15</v>
      </c>
    </row>
    <row r="1869" spans="1:9" x14ac:dyDescent="0.25">
      <c r="A1869" s="94">
        <v>202</v>
      </c>
      <c r="B1869" s="101">
        <v>1865</v>
      </c>
      <c r="C1869" s="91">
        <v>45232</v>
      </c>
      <c r="D1869" s="59" t="s">
        <v>1570</v>
      </c>
      <c r="E1869" s="60" t="s">
        <v>1173</v>
      </c>
      <c r="F1869" s="61">
        <v>152187.75</v>
      </c>
      <c r="G1869" s="61" t="s">
        <v>23</v>
      </c>
      <c r="H1869" s="61"/>
      <c r="I1869" s="106" t="s">
        <v>49</v>
      </c>
    </row>
    <row r="1870" spans="1:9" hidden="1" x14ac:dyDescent="0.25">
      <c r="A1870" s="94">
        <v>203</v>
      </c>
      <c r="B1870" s="101">
        <v>1866</v>
      </c>
      <c r="C1870" s="91">
        <v>45232</v>
      </c>
      <c r="D1870" s="59">
        <v>169</v>
      </c>
      <c r="E1870" s="60" t="s">
        <v>1553</v>
      </c>
      <c r="F1870" s="61">
        <v>75000</v>
      </c>
      <c r="G1870" s="61" t="s">
        <v>9</v>
      </c>
      <c r="H1870" s="61"/>
      <c r="I1870" s="106" t="s">
        <v>15</v>
      </c>
    </row>
    <row r="1871" spans="1:9" hidden="1" x14ac:dyDescent="0.25">
      <c r="A1871" s="94">
        <v>204</v>
      </c>
      <c r="B1871" s="101">
        <v>1867</v>
      </c>
      <c r="C1871" s="91">
        <v>45238</v>
      </c>
      <c r="D1871" s="59" t="s">
        <v>1571</v>
      </c>
      <c r="E1871" s="60" t="s">
        <v>1186</v>
      </c>
      <c r="F1871" s="61">
        <v>41014.239999999998</v>
      </c>
      <c r="G1871" s="61" t="s">
        <v>9</v>
      </c>
      <c r="H1871" s="61"/>
      <c r="I1871" s="106" t="s">
        <v>15</v>
      </c>
    </row>
    <row r="1872" spans="1:9" hidden="1" x14ac:dyDescent="0.25">
      <c r="A1872" s="94">
        <v>205</v>
      </c>
      <c r="B1872" s="101">
        <v>1868</v>
      </c>
      <c r="C1872" s="91">
        <v>45246</v>
      </c>
      <c r="D1872" s="59">
        <v>878</v>
      </c>
      <c r="E1872" s="60" t="s">
        <v>1572</v>
      </c>
      <c r="F1872" s="61">
        <v>3375</v>
      </c>
      <c r="G1872" s="61" t="s">
        <v>9</v>
      </c>
      <c r="H1872" s="61"/>
      <c r="I1872" s="68" t="s">
        <v>1573</v>
      </c>
    </row>
    <row r="1873" spans="1:9" hidden="1" x14ac:dyDescent="0.25">
      <c r="A1873" s="94">
        <v>206</v>
      </c>
      <c r="B1873" s="101">
        <v>1869</v>
      </c>
      <c r="C1873" s="91">
        <v>45246</v>
      </c>
      <c r="D1873" s="59">
        <v>40098</v>
      </c>
      <c r="E1873" s="60" t="s">
        <v>1574</v>
      </c>
      <c r="F1873" s="61">
        <v>55508</v>
      </c>
      <c r="G1873" s="61" t="s">
        <v>9</v>
      </c>
      <c r="H1873" s="61"/>
      <c r="I1873" s="68" t="s">
        <v>1575</v>
      </c>
    </row>
    <row r="1874" spans="1:9" hidden="1" x14ac:dyDescent="0.25">
      <c r="A1874" s="94">
        <v>207</v>
      </c>
      <c r="B1874" s="101">
        <v>1870</v>
      </c>
      <c r="C1874" s="91">
        <v>45246</v>
      </c>
      <c r="D1874" s="59">
        <v>2024147908</v>
      </c>
      <c r="E1874" s="60" t="s">
        <v>1576</v>
      </c>
      <c r="F1874" s="61">
        <v>7686.36</v>
      </c>
      <c r="G1874" s="61" t="s">
        <v>9</v>
      </c>
      <c r="H1874" s="61"/>
      <c r="I1874" s="68" t="s">
        <v>1577</v>
      </c>
    </row>
    <row r="1875" spans="1:9" hidden="1" x14ac:dyDescent="0.25">
      <c r="A1875" s="94">
        <v>208</v>
      </c>
      <c r="B1875" s="101">
        <v>1871</v>
      </c>
      <c r="C1875" s="91">
        <v>45246</v>
      </c>
      <c r="D1875" s="59">
        <v>2024145386</v>
      </c>
      <c r="E1875" s="60" t="s">
        <v>1576</v>
      </c>
      <c r="F1875" s="61">
        <v>302450.76</v>
      </c>
      <c r="G1875" s="61" t="s">
        <v>9</v>
      </c>
      <c r="H1875" s="61"/>
      <c r="I1875" s="68" t="s">
        <v>1577</v>
      </c>
    </row>
    <row r="1876" spans="1:9" x14ac:dyDescent="0.25">
      <c r="A1876" s="94">
        <v>209</v>
      </c>
      <c r="B1876" s="101">
        <v>1872</v>
      </c>
      <c r="C1876" s="91">
        <v>45250</v>
      </c>
      <c r="D1876" s="59">
        <v>155</v>
      </c>
      <c r="E1876" s="60" t="s">
        <v>1560</v>
      </c>
      <c r="F1876" s="61">
        <v>383385</v>
      </c>
      <c r="G1876" s="61" t="s">
        <v>23</v>
      </c>
      <c r="H1876" s="61" t="s">
        <v>138</v>
      </c>
      <c r="I1876" s="106" t="s">
        <v>49</v>
      </c>
    </row>
    <row r="1877" spans="1:9" x14ac:dyDescent="0.25">
      <c r="A1877" s="94">
        <v>210</v>
      </c>
      <c r="B1877" s="101">
        <v>1873</v>
      </c>
      <c r="C1877" s="91">
        <v>45250</v>
      </c>
      <c r="D1877" s="59">
        <v>239602197</v>
      </c>
      <c r="E1877" s="60" t="s">
        <v>1554</v>
      </c>
      <c r="F1877" s="61">
        <v>540006</v>
      </c>
      <c r="G1877" s="61" t="s">
        <v>23</v>
      </c>
      <c r="H1877" s="61"/>
      <c r="I1877" s="106" t="s">
        <v>49</v>
      </c>
    </row>
    <row r="1878" spans="1:9" hidden="1" x14ac:dyDescent="0.25">
      <c r="A1878" s="94">
        <v>211</v>
      </c>
      <c r="B1878" s="101">
        <v>1874</v>
      </c>
      <c r="C1878" s="91">
        <v>45250</v>
      </c>
      <c r="D1878" s="59">
        <v>3645</v>
      </c>
      <c r="E1878" s="60" t="s">
        <v>1574</v>
      </c>
      <c r="F1878" s="61">
        <v>75000</v>
      </c>
      <c r="G1878" s="61" t="s">
        <v>9</v>
      </c>
      <c r="H1878" s="61"/>
      <c r="I1878" s="68" t="s">
        <v>1575</v>
      </c>
    </row>
    <row r="1879" spans="1:9" hidden="1" x14ac:dyDescent="0.25">
      <c r="A1879" s="94">
        <v>212</v>
      </c>
      <c r="B1879" s="101">
        <v>1875</v>
      </c>
      <c r="C1879" s="91">
        <v>45264</v>
      </c>
      <c r="D1879" s="59">
        <v>215</v>
      </c>
      <c r="E1879" s="60" t="s">
        <v>1563</v>
      </c>
      <c r="F1879" s="61">
        <v>7761.45</v>
      </c>
      <c r="G1879" s="61" t="s">
        <v>9</v>
      </c>
      <c r="H1879" s="61"/>
      <c r="I1879" s="106" t="s">
        <v>15</v>
      </c>
    </row>
    <row r="1880" spans="1:9" hidden="1" x14ac:dyDescent="0.25">
      <c r="A1880" s="94">
        <v>213</v>
      </c>
      <c r="B1880" s="101">
        <v>1876</v>
      </c>
      <c r="C1880" s="91">
        <v>45264</v>
      </c>
      <c r="D1880" s="59">
        <v>219</v>
      </c>
      <c r="E1880" s="60" t="s">
        <v>1563</v>
      </c>
      <c r="F1880" s="61">
        <v>109860.64</v>
      </c>
      <c r="G1880" s="61" t="s">
        <v>9</v>
      </c>
      <c r="H1880" s="61"/>
      <c r="I1880" s="106" t="s">
        <v>15</v>
      </c>
    </row>
    <row r="1881" spans="1:9" hidden="1" x14ac:dyDescent="0.25">
      <c r="A1881" s="94">
        <v>214</v>
      </c>
      <c r="B1881" s="101">
        <v>1877</v>
      </c>
      <c r="C1881" s="91">
        <v>45264</v>
      </c>
      <c r="D1881" s="59">
        <v>132</v>
      </c>
      <c r="E1881" s="60" t="s">
        <v>1563</v>
      </c>
      <c r="F1881" s="61">
        <v>41778.559999999998</v>
      </c>
      <c r="G1881" s="61" t="s">
        <v>9</v>
      </c>
      <c r="H1881" s="61"/>
      <c r="I1881" s="106" t="s">
        <v>15</v>
      </c>
    </row>
    <row r="1882" spans="1:9" hidden="1" x14ac:dyDescent="0.25">
      <c r="A1882" s="94">
        <v>215</v>
      </c>
      <c r="B1882" s="101">
        <v>1878</v>
      </c>
      <c r="C1882" s="91">
        <v>45264</v>
      </c>
      <c r="D1882" s="59">
        <v>196</v>
      </c>
      <c r="E1882" s="60" t="s">
        <v>1563</v>
      </c>
      <c r="F1882" s="61">
        <v>40337.919999999998</v>
      </c>
      <c r="G1882" s="61" t="s">
        <v>9</v>
      </c>
      <c r="H1882" s="61"/>
      <c r="I1882" s="106" t="s">
        <v>15</v>
      </c>
    </row>
    <row r="1883" spans="1:9" x14ac:dyDescent="0.25">
      <c r="A1883" s="94">
        <v>216</v>
      </c>
      <c r="B1883" s="101">
        <v>1879</v>
      </c>
      <c r="C1883" s="91">
        <v>45267</v>
      </c>
      <c r="D1883" s="59">
        <v>2159</v>
      </c>
      <c r="E1883" s="60" t="s">
        <v>1578</v>
      </c>
      <c r="F1883" s="61">
        <v>32000</v>
      </c>
      <c r="G1883" s="61" t="s">
        <v>23</v>
      </c>
      <c r="H1883" s="61" t="s">
        <v>138</v>
      </c>
      <c r="I1883" s="106" t="s">
        <v>49</v>
      </c>
    </row>
    <row r="1884" spans="1:9" x14ac:dyDescent="0.25">
      <c r="A1884" s="94">
        <v>217</v>
      </c>
      <c r="B1884" s="101">
        <v>1880</v>
      </c>
      <c r="C1884" s="91">
        <v>45267</v>
      </c>
      <c r="D1884" s="59">
        <v>2152</v>
      </c>
      <c r="E1884" s="60" t="s">
        <v>1578</v>
      </c>
      <c r="F1884" s="61">
        <v>32000</v>
      </c>
      <c r="G1884" s="61" t="s">
        <v>23</v>
      </c>
      <c r="H1884" s="61" t="s">
        <v>138</v>
      </c>
      <c r="I1884" s="106" t="s">
        <v>49</v>
      </c>
    </row>
    <row r="1885" spans="1:9" hidden="1" x14ac:dyDescent="0.25">
      <c r="A1885" s="94">
        <v>218</v>
      </c>
      <c r="B1885" s="101">
        <v>1881</v>
      </c>
      <c r="C1885" s="91">
        <v>45270</v>
      </c>
      <c r="D1885" s="59">
        <v>141</v>
      </c>
      <c r="E1885" s="60" t="s">
        <v>1563</v>
      </c>
      <c r="F1885" s="61">
        <v>28560.18</v>
      </c>
      <c r="G1885" s="61" t="s">
        <v>9</v>
      </c>
      <c r="H1885" s="61"/>
      <c r="I1885" s="106" t="s">
        <v>15</v>
      </c>
    </row>
    <row r="1886" spans="1:9" x14ac:dyDescent="0.25">
      <c r="A1886" s="94">
        <v>219</v>
      </c>
      <c r="B1886" s="101">
        <v>1882</v>
      </c>
      <c r="C1886" s="91">
        <v>45278</v>
      </c>
      <c r="D1886" s="59" t="s">
        <v>1579</v>
      </c>
      <c r="E1886" s="60" t="s">
        <v>1161</v>
      </c>
      <c r="F1886" s="61">
        <v>149520</v>
      </c>
      <c r="G1886" s="61" t="s">
        <v>23</v>
      </c>
      <c r="H1886" s="61" t="s">
        <v>138</v>
      </c>
      <c r="I1886" s="106" t="s">
        <v>49</v>
      </c>
    </row>
    <row r="1887" spans="1:9" x14ac:dyDescent="0.25">
      <c r="A1887" s="94">
        <v>220</v>
      </c>
      <c r="B1887" s="101">
        <v>1883</v>
      </c>
      <c r="C1887" s="91">
        <v>45278</v>
      </c>
      <c r="D1887" s="59" t="s">
        <v>1580</v>
      </c>
      <c r="E1887" s="60" t="s">
        <v>1161</v>
      </c>
      <c r="F1887" s="61">
        <v>24000</v>
      </c>
      <c r="G1887" s="61" t="s">
        <v>23</v>
      </c>
      <c r="H1887" s="61" t="s">
        <v>138</v>
      </c>
      <c r="I1887" s="106" t="s">
        <v>49</v>
      </c>
    </row>
    <row r="1888" spans="1:9" x14ac:dyDescent="0.25">
      <c r="A1888" s="94">
        <v>221</v>
      </c>
      <c r="B1888" s="101">
        <v>1884</v>
      </c>
      <c r="C1888" s="91">
        <v>45278</v>
      </c>
      <c r="D1888" s="59" t="s">
        <v>1581</v>
      </c>
      <c r="E1888" s="60" t="s">
        <v>1161</v>
      </c>
      <c r="F1888" s="61">
        <v>200000</v>
      </c>
      <c r="G1888" s="61" t="s">
        <v>23</v>
      </c>
      <c r="H1888" s="61" t="s">
        <v>138</v>
      </c>
      <c r="I1888" s="106" t="s">
        <v>49</v>
      </c>
    </row>
    <row r="1889" spans="1:9" x14ac:dyDescent="0.25">
      <c r="A1889" s="94">
        <v>222</v>
      </c>
      <c r="B1889" s="101">
        <v>1885</v>
      </c>
      <c r="C1889" s="91">
        <v>45278</v>
      </c>
      <c r="D1889" s="59" t="s">
        <v>1582</v>
      </c>
      <c r="E1889" s="60" t="s">
        <v>1161</v>
      </c>
      <c r="F1889" s="61">
        <v>273704.36</v>
      </c>
      <c r="G1889" s="61" t="s">
        <v>23</v>
      </c>
      <c r="H1889" s="61" t="s">
        <v>138</v>
      </c>
      <c r="I1889" s="106" t="s">
        <v>49</v>
      </c>
    </row>
    <row r="1890" spans="1:9" hidden="1" x14ac:dyDescent="0.25">
      <c r="A1890" s="94">
        <v>223</v>
      </c>
      <c r="B1890" s="101">
        <v>1886</v>
      </c>
      <c r="C1890" s="91">
        <v>45278</v>
      </c>
      <c r="D1890" s="59">
        <v>5071006149</v>
      </c>
      <c r="E1890" s="60" t="s">
        <v>1583</v>
      </c>
      <c r="F1890" s="61">
        <v>227134.48</v>
      </c>
      <c r="G1890" s="61" t="s">
        <v>9</v>
      </c>
      <c r="H1890" s="61"/>
      <c r="I1890" s="106" t="s">
        <v>15</v>
      </c>
    </row>
    <row r="1891" spans="1:9" hidden="1" x14ac:dyDescent="0.25">
      <c r="A1891" s="94">
        <v>224</v>
      </c>
      <c r="B1891" s="101">
        <v>1887</v>
      </c>
      <c r="C1891" s="91">
        <v>45278</v>
      </c>
      <c r="D1891" s="59">
        <v>5071006148</v>
      </c>
      <c r="E1891" s="60" t="s">
        <v>1583</v>
      </c>
      <c r="F1891" s="61">
        <v>601238.31999999995</v>
      </c>
      <c r="G1891" s="61" t="s">
        <v>9</v>
      </c>
      <c r="H1891" s="61"/>
      <c r="I1891" s="106" t="s">
        <v>15</v>
      </c>
    </row>
    <row r="1892" spans="1:9" hidden="1" x14ac:dyDescent="0.25">
      <c r="A1892" s="94">
        <v>225</v>
      </c>
      <c r="B1892" s="101">
        <v>1888</v>
      </c>
      <c r="C1892" s="91">
        <v>45280</v>
      </c>
      <c r="D1892" s="59" t="s">
        <v>1584</v>
      </c>
      <c r="E1892" s="60" t="s">
        <v>1067</v>
      </c>
      <c r="F1892" s="61">
        <v>4383.6899999999996</v>
      </c>
      <c r="G1892" s="61" t="s">
        <v>9</v>
      </c>
      <c r="H1892" s="61"/>
      <c r="I1892" s="106" t="s">
        <v>15</v>
      </c>
    </row>
    <row r="1893" spans="1:9" hidden="1" x14ac:dyDescent="0.25">
      <c r="A1893" s="94">
        <v>226</v>
      </c>
      <c r="B1893" s="101">
        <v>1889</v>
      </c>
      <c r="C1893" s="91">
        <v>45280</v>
      </c>
      <c r="D1893" s="59" t="s">
        <v>1585</v>
      </c>
      <c r="E1893" s="60" t="s">
        <v>1067</v>
      </c>
      <c r="F1893" s="61">
        <v>2855605.02</v>
      </c>
      <c r="G1893" s="61" t="s">
        <v>9</v>
      </c>
      <c r="H1893" s="61"/>
      <c r="I1893" s="106" t="s">
        <v>15</v>
      </c>
    </row>
    <row r="1894" spans="1:9" hidden="1" x14ac:dyDescent="0.25">
      <c r="A1894" s="94">
        <v>227</v>
      </c>
      <c r="B1894" s="101">
        <v>1890</v>
      </c>
      <c r="C1894" s="91">
        <v>45287</v>
      </c>
      <c r="D1894" s="59">
        <v>4999</v>
      </c>
      <c r="E1894" s="60" t="s">
        <v>1553</v>
      </c>
      <c r="F1894" s="61">
        <v>599.99</v>
      </c>
      <c r="G1894" s="61" t="s">
        <v>9</v>
      </c>
      <c r="H1894" s="61"/>
      <c r="I1894" s="106" t="s">
        <v>15</v>
      </c>
    </row>
    <row r="1895" spans="1:9" hidden="1" x14ac:dyDescent="0.25">
      <c r="A1895" s="94">
        <v>228</v>
      </c>
      <c r="B1895" s="101">
        <v>1891</v>
      </c>
      <c r="C1895" s="91">
        <v>45287</v>
      </c>
      <c r="D1895" s="59">
        <v>4795</v>
      </c>
      <c r="E1895" s="60" t="s">
        <v>1553</v>
      </c>
      <c r="F1895" s="61">
        <v>10592.5</v>
      </c>
      <c r="G1895" s="61" t="s">
        <v>9</v>
      </c>
      <c r="H1895" s="61"/>
      <c r="I1895" s="106" t="s">
        <v>15</v>
      </c>
    </row>
    <row r="1896" spans="1:9" hidden="1" x14ac:dyDescent="0.25">
      <c r="A1896" s="94">
        <v>229</v>
      </c>
      <c r="B1896" s="101">
        <v>1892</v>
      </c>
      <c r="C1896" s="91">
        <v>45287</v>
      </c>
      <c r="D1896" s="59">
        <v>4470</v>
      </c>
      <c r="E1896" s="60" t="s">
        <v>1553</v>
      </c>
      <c r="F1896" s="61">
        <v>1369.02</v>
      </c>
      <c r="G1896" s="61" t="s">
        <v>9</v>
      </c>
      <c r="H1896" s="61"/>
      <c r="I1896" s="106" t="s">
        <v>15</v>
      </c>
    </row>
    <row r="1897" spans="1:9" hidden="1" x14ac:dyDescent="0.25">
      <c r="A1897" s="94">
        <v>230</v>
      </c>
      <c r="B1897" s="101">
        <v>1893</v>
      </c>
      <c r="C1897" s="91">
        <v>45287</v>
      </c>
      <c r="D1897" s="59" t="s">
        <v>1586</v>
      </c>
      <c r="E1897" s="60" t="s">
        <v>1562</v>
      </c>
      <c r="F1897" s="61">
        <v>8338.98</v>
      </c>
      <c r="G1897" s="61" t="s">
        <v>9</v>
      </c>
      <c r="H1897" s="61"/>
      <c r="I1897" s="106" t="s">
        <v>15</v>
      </c>
    </row>
    <row r="1898" spans="1:9" hidden="1" x14ac:dyDescent="0.25">
      <c r="A1898" s="94">
        <v>231</v>
      </c>
      <c r="B1898" s="101">
        <v>1894</v>
      </c>
      <c r="C1898" s="91">
        <v>45287</v>
      </c>
      <c r="D1898" s="59" t="s">
        <v>1587</v>
      </c>
      <c r="E1898" s="60" t="s">
        <v>1562</v>
      </c>
      <c r="F1898" s="61">
        <v>27576.28</v>
      </c>
      <c r="G1898" s="61" t="s">
        <v>9</v>
      </c>
      <c r="H1898" s="61"/>
      <c r="I1898" s="106" t="s">
        <v>15</v>
      </c>
    </row>
    <row r="1899" spans="1:9" hidden="1" x14ac:dyDescent="0.25">
      <c r="A1899" s="94">
        <v>232</v>
      </c>
      <c r="B1899" s="101">
        <v>1895</v>
      </c>
      <c r="C1899" s="91">
        <v>45287</v>
      </c>
      <c r="D1899" s="59" t="s">
        <v>1588</v>
      </c>
      <c r="E1899" s="60" t="s">
        <v>1562</v>
      </c>
      <c r="F1899" s="61">
        <v>525.41999999999996</v>
      </c>
      <c r="G1899" s="61" t="s">
        <v>9</v>
      </c>
      <c r="H1899" s="61"/>
      <c r="I1899" s="106" t="s">
        <v>15</v>
      </c>
    </row>
    <row r="1900" spans="1:9" hidden="1" x14ac:dyDescent="0.25">
      <c r="A1900" s="94">
        <v>233</v>
      </c>
      <c r="B1900" s="101">
        <v>1896</v>
      </c>
      <c r="C1900" s="91">
        <v>45287</v>
      </c>
      <c r="D1900" s="59" t="s">
        <v>1589</v>
      </c>
      <c r="E1900" s="60" t="s">
        <v>1562</v>
      </c>
      <c r="F1900" s="61">
        <v>1322.04</v>
      </c>
      <c r="G1900" s="61" t="s">
        <v>9</v>
      </c>
      <c r="H1900" s="61"/>
      <c r="I1900" s="106" t="s">
        <v>15</v>
      </c>
    </row>
    <row r="1901" spans="1:9" hidden="1" x14ac:dyDescent="0.25">
      <c r="A1901" s="94">
        <v>234</v>
      </c>
      <c r="B1901" s="101">
        <v>1897</v>
      </c>
      <c r="C1901" s="91">
        <v>45287</v>
      </c>
      <c r="D1901" s="59" t="s">
        <v>1590</v>
      </c>
      <c r="E1901" s="60" t="s">
        <v>1562</v>
      </c>
      <c r="F1901" s="61">
        <v>1056.78</v>
      </c>
      <c r="G1901" s="61" t="s">
        <v>9</v>
      </c>
      <c r="H1901" s="61"/>
      <c r="I1901" s="106" t="s">
        <v>15</v>
      </c>
    </row>
    <row r="1902" spans="1:9" x14ac:dyDescent="0.25">
      <c r="A1902" s="94">
        <v>235</v>
      </c>
      <c r="B1902" s="101">
        <v>1898</v>
      </c>
      <c r="C1902" s="91">
        <v>45287</v>
      </c>
      <c r="D1902" s="59">
        <v>2270</v>
      </c>
      <c r="E1902" s="60" t="s">
        <v>1578</v>
      </c>
      <c r="F1902" s="61">
        <v>148760</v>
      </c>
      <c r="G1902" s="61" t="s">
        <v>23</v>
      </c>
      <c r="H1902" s="61" t="s">
        <v>138</v>
      </c>
      <c r="I1902" s="106" t="s">
        <v>49</v>
      </c>
    </row>
    <row r="1903" spans="1:9" x14ac:dyDescent="0.25">
      <c r="A1903" s="94">
        <v>236</v>
      </c>
      <c r="B1903" s="101">
        <v>1899</v>
      </c>
      <c r="C1903" s="91">
        <v>45287</v>
      </c>
      <c r="D1903" s="59">
        <v>2152</v>
      </c>
      <c r="E1903" s="60" t="s">
        <v>1578</v>
      </c>
      <c r="F1903" s="61">
        <v>32000</v>
      </c>
      <c r="G1903" s="61" t="s">
        <v>23</v>
      </c>
      <c r="H1903" s="61" t="s">
        <v>138</v>
      </c>
      <c r="I1903" s="106" t="s">
        <v>49</v>
      </c>
    </row>
    <row r="1904" spans="1:9" x14ac:dyDescent="0.25">
      <c r="A1904" s="94">
        <v>237</v>
      </c>
      <c r="B1904" s="101">
        <v>1900</v>
      </c>
      <c r="C1904" s="91">
        <v>45287</v>
      </c>
      <c r="D1904" s="59">
        <v>2159</v>
      </c>
      <c r="E1904" s="60" t="s">
        <v>1578</v>
      </c>
      <c r="F1904" s="61">
        <v>32000</v>
      </c>
      <c r="G1904" s="61" t="s">
        <v>23</v>
      </c>
      <c r="H1904" s="61" t="s">
        <v>138</v>
      </c>
      <c r="I1904" s="106" t="s">
        <v>49</v>
      </c>
    </row>
    <row r="1905" spans="1:9" x14ac:dyDescent="0.25">
      <c r="A1905" s="94">
        <v>238</v>
      </c>
      <c r="B1905" s="101">
        <v>1901</v>
      </c>
      <c r="C1905" s="91">
        <v>45287</v>
      </c>
      <c r="D1905" s="59">
        <v>2206</v>
      </c>
      <c r="E1905" s="60" t="s">
        <v>1578</v>
      </c>
      <c r="F1905" s="61">
        <v>113560</v>
      </c>
      <c r="G1905" s="61" t="s">
        <v>23</v>
      </c>
      <c r="H1905" s="61" t="s">
        <v>138</v>
      </c>
      <c r="I1905" s="106" t="s">
        <v>49</v>
      </c>
    </row>
    <row r="1906" spans="1:9" x14ac:dyDescent="0.25">
      <c r="A1906" s="94">
        <v>239</v>
      </c>
      <c r="B1906" s="101">
        <v>1902</v>
      </c>
      <c r="C1906" s="91">
        <v>45287</v>
      </c>
      <c r="D1906" s="59">
        <v>2232</v>
      </c>
      <c r="E1906" s="60" t="s">
        <v>1578</v>
      </c>
      <c r="F1906" s="61">
        <v>125460</v>
      </c>
      <c r="G1906" s="61" t="s">
        <v>23</v>
      </c>
      <c r="H1906" s="61" t="s">
        <v>138</v>
      </c>
      <c r="I1906" s="106" t="s">
        <v>49</v>
      </c>
    </row>
    <row r="1907" spans="1:9" x14ac:dyDescent="0.25">
      <c r="A1907" s="94">
        <v>240</v>
      </c>
      <c r="B1907" s="101">
        <v>1903</v>
      </c>
      <c r="C1907" s="91">
        <v>45287</v>
      </c>
      <c r="D1907" s="59">
        <v>2198</v>
      </c>
      <c r="E1907" s="60" t="s">
        <v>1578</v>
      </c>
      <c r="F1907" s="61">
        <v>253470</v>
      </c>
      <c r="G1907" s="61" t="s">
        <v>23</v>
      </c>
      <c r="H1907" s="61" t="s">
        <v>138</v>
      </c>
      <c r="I1907" s="106" t="s">
        <v>49</v>
      </c>
    </row>
    <row r="1908" spans="1:9" x14ac:dyDescent="0.25">
      <c r="A1908" s="94">
        <v>241</v>
      </c>
      <c r="B1908" s="101">
        <v>1904</v>
      </c>
      <c r="C1908" s="91">
        <v>45287</v>
      </c>
      <c r="D1908" s="59">
        <v>2194</v>
      </c>
      <c r="E1908" s="60" t="s">
        <v>1578</v>
      </c>
      <c r="F1908" s="61">
        <v>253470</v>
      </c>
      <c r="G1908" s="61" t="s">
        <v>23</v>
      </c>
      <c r="H1908" s="61" t="s">
        <v>138</v>
      </c>
      <c r="I1908" s="106" t="s">
        <v>49</v>
      </c>
    </row>
    <row r="1909" spans="1:9" hidden="1" x14ac:dyDescent="0.25">
      <c r="A1909" s="94">
        <v>242</v>
      </c>
      <c r="B1909" s="101">
        <v>1905</v>
      </c>
      <c r="C1909" s="91">
        <v>45291</v>
      </c>
      <c r="D1909" s="59">
        <v>5407</v>
      </c>
      <c r="E1909" s="60" t="s">
        <v>1591</v>
      </c>
      <c r="F1909" s="61">
        <v>9004</v>
      </c>
      <c r="G1909" s="61" t="s">
        <v>9</v>
      </c>
      <c r="H1909" s="61"/>
      <c r="I1909" s="106" t="s">
        <v>64</v>
      </c>
    </row>
    <row r="1910" spans="1:9" x14ac:dyDescent="0.25">
      <c r="A1910" s="94">
        <v>243</v>
      </c>
      <c r="B1910" s="101">
        <v>1906</v>
      </c>
      <c r="C1910" s="91">
        <v>45291</v>
      </c>
      <c r="D1910" s="59">
        <v>347</v>
      </c>
      <c r="E1910" s="60" t="s">
        <v>1566</v>
      </c>
      <c r="F1910" s="61">
        <v>295601</v>
      </c>
      <c r="G1910" s="61" t="s">
        <v>23</v>
      </c>
      <c r="H1910" s="61"/>
      <c r="I1910" s="106" t="s">
        <v>49</v>
      </c>
    </row>
    <row r="1911" spans="1:9" x14ac:dyDescent="0.25">
      <c r="A1911" s="94">
        <v>244</v>
      </c>
      <c r="B1911" s="101">
        <v>1907</v>
      </c>
      <c r="C1911" s="91">
        <v>45291</v>
      </c>
      <c r="D1911" s="59">
        <v>16</v>
      </c>
      <c r="E1911" s="60" t="s">
        <v>1173</v>
      </c>
      <c r="F1911" s="61">
        <v>2023160</v>
      </c>
      <c r="G1911" s="61" t="s">
        <v>23</v>
      </c>
      <c r="H1911" s="61"/>
      <c r="I1911" s="106" t="s">
        <v>49</v>
      </c>
    </row>
    <row r="1912" spans="1:9" hidden="1" x14ac:dyDescent="0.25">
      <c r="A1912" s="94">
        <v>245</v>
      </c>
      <c r="B1912" s="101">
        <v>1908</v>
      </c>
      <c r="C1912" s="91">
        <v>45291</v>
      </c>
      <c r="D1912" s="59">
        <v>79</v>
      </c>
      <c r="E1912" s="60" t="s">
        <v>1556</v>
      </c>
      <c r="F1912" s="61">
        <v>117500</v>
      </c>
      <c r="G1912" s="61" t="s">
        <v>9</v>
      </c>
      <c r="H1912" s="61" t="s">
        <v>1557</v>
      </c>
      <c r="I1912" s="106" t="s">
        <v>15</v>
      </c>
    </row>
    <row r="1913" spans="1:9" x14ac:dyDescent="0.25">
      <c r="A1913" s="94">
        <v>246</v>
      </c>
      <c r="B1913" s="101">
        <v>1909</v>
      </c>
      <c r="C1913" s="91">
        <v>45291</v>
      </c>
      <c r="D1913" s="59">
        <v>5897</v>
      </c>
      <c r="E1913" s="60" t="s">
        <v>1475</v>
      </c>
      <c r="F1913" s="61">
        <v>6293.69</v>
      </c>
      <c r="G1913" s="61" t="s">
        <v>23</v>
      </c>
      <c r="H1913" s="73"/>
      <c r="I1913" s="106" t="s">
        <v>21</v>
      </c>
    </row>
    <row r="1914" spans="1:9" x14ac:dyDescent="0.25">
      <c r="A1914" s="94">
        <v>247</v>
      </c>
      <c r="B1914" s="101">
        <v>1910</v>
      </c>
      <c r="C1914" s="91">
        <v>45291</v>
      </c>
      <c r="D1914" s="59">
        <v>5724</v>
      </c>
      <c r="E1914" s="60" t="s">
        <v>1475</v>
      </c>
      <c r="F1914" s="61">
        <v>5435</v>
      </c>
      <c r="G1914" s="61" t="s">
        <v>23</v>
      </c>
      <c r="H1914" s="73"/>
      <c r="I1914" s="106" t="s">
        <v>21</v>
      </c>
    </row>
    <row r="1915" spans="1:9" x14ac:dyDescent="0.25">
      <c r="A1915" s="94">
        <v>248</v>
      </c>
      <c r="B1915" s="101">
        <v>1911</v>
      </c>
      <c r="C1915" s="91">
        <v>45291</v>
      </c>
      <c r="D1915" s="59" t="s">
        <v>1592</v>
      </c>
      <c r="E1915" s="60" t="s">
        <v>1543</v>
      </c>
      <c r="F1915" s="61">
        <v>5000</v>
      </c>
      <c r="G1915" s="61" t="s">
        <v>23</v>
      </c>
      <c r="H1915" s="73"/>
      <c r="I1915" s="106" t="s">
        <v>15</v>
      </c>
    </row>
    <row r="1916" spans="1:9" hidden="1" x14ac:dyDescent="0.25">
      <c r="A1916" s="94">
        <v>249</v>
      </c>
      <c r="B1916" s="101">
        <v>1912</v>
      </c>
      <c r="C1916" s="91">
        <v>45291</v>
      </c>
      <c r="D1916" s="59" t="s">
        <v>1593</v>
      </c>
      <c r="E1916" s="60" t="s">
        <v>1406</v>
      </c>
      <c r="F1916" s="61">
        <v>32392.31</v>
      </c>
      <c r="G1916" s="61" t="s">
        <v>9</v>
      </c>
      <c r="H1916" s="61"/>
      <c r="I1916" s="106" t="s">
        <v>15</v>
      </c>
    </row>
    <row r="1917" spans="1:9" hidden="1" x14ac:dyDescent="0.25">
      <c r="A1917" s="94">
        <v>250</v>
      </c>
      <c r="B1917" s="101">
        <v>1913</v>
      </c>
      <c r="C1917" s="91">
        <v>45291</v>
      </c>
      <c r="D1917" s="59" t="s">
        <v>1594</v>
      </c>
      <c r="E1917" s="60" t="s">
        <v>1406</v>
      </c>
      <c r="F1917" s="61">
        <v>9152.56</v>
      </c>
      <c r="G1917" s="61" t="s">
        <v>9</v>
      </c>
      <c r="H1917" s="61"/>
      <c r="I1917" s="106" t="s">
        <v>15</v>
      </c>
    </row>
    <row r="1918" spans="1:9" hidden="1" x14ac:dyDescent="0.25">
      <c r="A1918" s="94">
        <v>251</v>
      </c>
      <c r="B1918" s="101">
        <v>1914</v>
      </c>
      <c r="C1918" s="91">
        <v>45291</v>
      </c>
      <c r="D1918" s="59" t="s">
        <v>1595</v>
      </c>
      <c r="E1918" s="60" t="s">
        <v>1406</v>
      </c>
      <c r="F1918" s="61">
        <v>9152.56</v>
      </c>
      <c r="G1918" s="61" t="s">
        <v>9</v>
      </c>
      <c r="H1918" s="61"/>
      <c r="I1918" s="106" t="s">
        <v>15</v>
      </c>
    </row>
    <row r="1919" spans="1:9" hidden="1" x14ac:dyDescent="0.25">
      <c r="A1919" s="94">
        <v>252</v>
      </c>
      <c r="B1919" s="101">
        <v>1915</v>
      </c>
      <c r="C1919" s="91">
        <v>45291</v>
      </c>
      <c r="D1919" s="59" t="s">
        <v>1596</v>
      </c>
      <c r="E1919" s="60" t="s">
        <v>1562</v>
      </c>
      <c r="F1919" s="61">
        <v>10955.92</v>
      </c>
      <c r="G1919" s="61" t="s">
        <v>9</v>
      </c>
      <c r="H1919" s="61"/>
      <c r="I1919" s="106" t="s">
        <v>15</v>
      </c>
    </row>
    <row r="1920" spans="1:9" hidden="1" x14ac:dyDescent="0.25">
      <c r="A1920" s="94">
        <v>253</v>
      </c>
      <c r="B1920" s="101">
        <v>1916</v>
      </c>
      <c r="C1920" s="91">
        <v>45291</v>
      </c>
      <c r="D1920" s="59" t="s">
        <v>1597</v>
      </c>
      <c r="E1920" s="60" t="s">
        <v>1562</v>
      </c>
      <c r="F1920" s="61">
        <v>3762.72</v>
      </c>
      <c r="G1920" s="61" t="s">
        <v>9</v>
      </c>
      <c r="H1920" s="61"/>
      <c r="I1920" s="106" t="s">
        <v>15</v>
      </c>
    </row>
    <row r="1921" spans="1:9" hidden="1" x14ac:dyDescent="0.25">
      <c r="A1921" s="94">
        <v>254</v>
      </c>
      <c r="B1921" s="101">
        <v>1917</v>
      </c>
      <c r="C1921" s="91">
        <v>45291</v>
      </c>
      <c r="D1921" s="59" t="s">
        <v>1598</v>
      </c>
      <c r="E1921" s="60" t="s">
        <v>1562</v>
      </c>
      <c r="F1921" s="61">
        <v>45986.44</v>
      </c>
      <c r="G1921" s="61" t="s">
        <v>9</v>
      </c>
      <c r="H1921" s="61"/>
      <c r="I1921" s="106" t="s">
        <v>15</v>
      </c>
    </row>
    <row r="1922" spans="1:9" hidden="1" x14ac:dyDescent="0.25">
      <c r="A1922" s="94">
        <v>255</v>
      </c>
      <c r="B1922" s="101">
        <v>1918</v>
      </c>
      <c r="C1922" s="91">
        <v>45291</v>
      </c>
      <c r="D1922" s="59" t="s">
        <v>1599</v>
      </c>
      <c r="E1922" s="60" t="s">
        <v>1562</v>
      </c>
      <c r="F1922" s="61">
        <v>10200</v>
      </c>
      <c r="G1922" s="61" t="s">
        <v>9</v>
      </c>
      <c r="H1922" s="61"/>
      <c r="I1922" s="106" t="s">
        <v>15</v>
      </c>
    </row>
    <row r="1923" spans="1:9" hidden="1" x14ac:dyDescent="0.25">
      <c r="A1923" s="94">
        <v>256</v>
      </c>
      <c r="B1923" s="101">
        <v>1919</v>
      </c>
      <c r="C1923" s="91">
        <v>45291</v>
      </c>
      <c r="D1923" s="59" t="s">
        <v>1600</v>
      </c>
      <c r="E1923" s="60" t="s">
        <v>1562</v>
      </c>
      <c r="F1923" s="61">
        <v>1222.02</v>
      </c>
      <c r="G1923" s="61" t="s">
        <v>9</v>
      </c>
      <c r="H1923" s="61"/>
      <c r="I1923" s="106" t="s">
        <v>15</v>
      </c>
    </row>
    <row r="1924" spans="1:9" hidden="1" x14ac:dyDescent="0.25">
      <c r="A1924" s="94">
        <v>257</v>
      </c>
      <c r="B1924" s="101">
        <v>1920</v>
      </c>
      <c r="C1924" s="91">
        <v>45291</v>
      </c>
      <c r="D1924" s="59" t="s">
        <v>1601</v>
      </c>
      <c r="E1924" s="60" t="s">
        <v>1562</v>
      </c>
      <c r="F1924" s="61">
        <v>31978.82</v>
      </c>
      <c r="G1924" s="61" t="s">
        <v>9</v>
      </c>
      <c r="H1924" s="61"/>
      <c r="I1924" s="106" t="s">
        <v>15</v>
      </c>
    </row>
    <row r="1925" spans="1:9" hidden="1" x14ac:dyDescent="0.25">
      <c r="A1925" s="94">
        <v>258</v>
      </c>
      <c r="B1925" s="101">
        <v>1921</v>
      </c>
      <c r="C1925" s="91">
        <v>45291</v>
      </c>
      <c r="D1925" s="59" t="s">
        <v>1602</v>
      </c>
      <c r="E1925" s="60" t="s">
        <v>1562</v>
      </c>
      <c r="F1925" s="61">
        <v>10980.5</v>
      </c>
      <c r="G1925" s="61" t="s">
        <v>9</v>
      </c>
      <c r="H1925" s="61"/>
      <c r="I1925" s="106" t="s">
        <v>15</v>
      </c>
    </row>
    <row r="1926" spans="1:9" hidden="1" x14ac:dyDescent="0.25">
      <c r="A1926" s="94">
        <v>259</v>
      </c>
      <c r="B1926" s="101">
        <v>1922</v>
      </c>
      <c r="C1926" s="91">
        <v>45291</v>
      </c>
      <c r="D1926" s="59" t="s">
        <v>1603</v>
      </c>
      <c r="E1926" s="60" t="s">
        <v>1562</v>
      </c>
      <c r="F1926" s="61">
        <v>8008.48</v>
      </c>
      <c r="G1926" s="61" t="s">
        <v>9</v>
      </c>
      <c r="H1926" s="61"/>
      <c r="I1926" s="106" t="s">
        <v>15</v>
      </c>
    </row>
    <row r="1927" spans="1:9" x14ac:dyDescent="0.25">
      <c r="A1927" s="94">
        <v>260</v>
      </c>
      <c r="B1927" s="101">
        <v>1923</v>
      </c>
      <c r="C1927" s="91">
        <v>45291</v>
      </c>
      <c r="D1927" s="59">
        <v>457</v>
      </c>
      <c r="E1927" s="60" t="s">
        <v>1604</v>
      </c>
      <c r="F1927" s="61">
        <v>236500</v>
      </c>
      <c r="G1927" s="61" t="s">
        <v>23</v>
      </c>
      <c r="H1927" s="61"/>
      <c r="I1927" s="106" t="s">
        <v>49</v>
      </c>
    </row>
    <row r="1928" spans="1:9" hidden="1" x14ac:dyDescent="0.25">
      <c r="A1928" s="94">
        <v>261</v>
      </c>
      <c r="B1928" s="101">
        <v>1924</v>
      </c>
      <c r="C1928" s="91">
        <v>45291</v>
      </c>
      <c r="D1928" s="59" t="s">
        <v>1605</v>
      </c>
      <c r="E1928" s="60" t="s">
        <v>1574</v>
      </c>
      <c r="F1928" s="61">
        <v>1386180</v>
      </c>
      <c r="G1928" s="61" t="s">
        <v>9</v>
      </c>
      <c r="H1928" s="61"/>
      <c r="I1928" s="68" t="s">
        <v>1575</v>
      </c>
    </row>
    <row r="1929" spans="1:9" hidden="1" x14ac:dyDescent="0.25">
      <c r="A1929" s="94">
        <v>262</v>
      </c>
      <c r="B1929" s="101">
        <v>1925</v>
      </c>
      <c r="C1929" s="91">
        <v>45291</v>
      </c>
      <c r="D1929" s="59" t="s">
        <v>1606</v>
      </c>
      <c r="E1929" s="60" t="s">
        <v>1574</v>
      </c>
      <c r="F1929" s="61">
        <v>92500</v>
      </c>
      <c r="G1929" s="61" t="s">
        <v>9</v>
      </c>
      <c r="H1929" s="61"/>
      <c r="I1929" s="68" t="s">
        <v>1575</v>
      </c>
    </row>
    <row r="1930" spans="1:9" hidden="1" x14ac:dyDescent="0.25">
      <c r="A1930" s="94">
        <v>263</v>
      </c>
      <c r="B1930" s="101">
        <v>1926</v>
      </c>
      <c r="C1930" s="91">
        <v>45291</v>
      </c>
      <c r="D1930" s="59" t="s">
        <v>1607</v>
      </c>
      <c r="E1930" s="60" t="s">
        <v>1574</v>
      </c>
      <c r="F1930" s="61">
        <v>500</v>
      </c>
      <c r="G1930" s="61" t="s">
        <v>9</v>
      </c>
      <c r="H1930" s="61"/>
      <c r="I1930" s="68" t="s">
        <v>1575</v>
      </c>
    </row>
    <row r="1931" spans="1:9" hidden="1" x14ac:dyDescent="0.25">
      <c r="A1931" s="94">
        <v>264</v>
      </c>
      <c r="B1931" s="101">
        <v>1927</v>
      </c>
      <c r="C1931" s="91">
        <v>45291</v>
      </c>
      <c r="D1931" s="59" t="s">
        <v>1608</v>
      </c>
      <c r="E1931" s="60" t="s">
        <v>1562</v>
      </c>
      <c r="F1931" s="61">
        <v>3006</v>
      </c>
      <c r="G1931" s="61" t="s">
        <v>9</v>
      </c>
      <c r="H1931" s="61"/>
      <c r="I1931" s="106" t="s">
        <v>15</v>
      </c>
    </row>
    <row r="1932" spans="1:9" hidden="1" x14ac:dyDescent="0.25">
      <c r="A1932" s="94">
        <v>265</v>
      </c>
      <c r="B1932" s="101">
        <v>1928</v>
      </c>
      <c r="C1932" s="91">
        <v>45291</v>
      </c>
      <c r="D1932" s="59" t="s">
        <v>1478</v>
      </c>
      <c r="E1932" s="60" t="s">
        <v>178</v>
      </c>
      <c r="F1932" s="61">
        <v>9284.74</v>
      </c>
      <c r="G1932" s="61" t="s">
        <v>9</v>
      </c>
      <c r="H1932" s="61" t="s">
        <v>1479</v>
      </c>
      <c r="I1932" s="106" t="s">
        <v>15</v>
      </c>
    </row>
    <row r="1933" spans="1:9" hidden="1" x14ac:dyDescent="0.25">
      <c r="A1933" s="94">
        <v>266</v>
      </c>
      <c r="B1933" s="101">
        <v>1929</v>
      </c>
      <c r="C1933" s="91">
        <v>45291</v>
      </c>
      <c r="D1933" s="59" t="s">
        <v>1609</v>
      </c>
      <c r="E1933" s="60" t="s">
        <v>1574</v>
      </c>
      <c r="F1933" s="61">
        <v>35750</v>
      </c>
      <c r="G1933" s="61" t="s">
        <v>9</v>
      </c>
      <c r="H1933" s="61"/>
      <c r="I1933" s="68" t="s">
        <v>1575</v>
      </c>
    </row>
    <row r="1934" spans="1:9" x14ac:dyDescent="0.25">
      <c r="A1934" s="94">
        <v>267</v>
      </c>
      <c r="B1934" s="101">
        <v>1930</v>
      </c>
      <c r="C1934" s="91">
        <v>45033</v>
      </c>
      <c r="D1934" s="59" t="s">
        <v>1610</v>
      </c>
      <c r="E1934" s="60" t="s">
        <v>1161</v>
      </c>
      <c r="F1934" s="61">
        <v>7917121</v>
      </c>
      <c r="G1934" s="61" t="s">
        <v>23</v>
      </c>
      <c r="H1934" s="61" t="s">
        <v>138</v>
      </c>
      <c r="I1934" s="106" t="s">
        <v>49</v>
      </c>
    </row>
    <row r="1935" spans="1:9" x14ac:dyDescent="0.25">
      <c r="A1935" s="94">
        <v>268</v>
      </c>
      <c r="B1935" s="101">
        <v>1931</v>
      </c>
      <c r="C1935" s="91">
        <v>45107</v>
      </c>
      <c r="D1935" s="59" t="s">
        <v>1611</v>
      </c>
      <c r="E1935" s="60" t="s">
        <v>1161</v>
      </c>
      <c r="F1935" s="61">
        <v>7299763</v>
      </c>
      <c r="G1935" s="61" t="s">
        <v>23</v>
      </c>
      <c r="H1935" s="61" t="s">
        <v>138</v>
      </c>
      <c r="I1935" s="106" t="s">
        <v>49</v>
      </c>
    </row>
    <row r="1936" spans="1:9" hidden="1" x14ac:dyDescent="0.25">
      <c r="A1936" s="94">
        <v>269</v>
      </c>
      <c r="B1936" s="101">
        <v>1932</v>
      </c>
      <c r="C1936" s="91">
        <v>45124</v>
      </c>
      <c r="D1936" s="59">
        <v>29</v>
      </c>
      <c r="E1936" s="60" t="s">
        <v>1612</v>
      </c>
      <c r="F1936" s="61">
        <v>710000</v>
      </c>
      <c r="G1936" s="61" t="s">
        <v>9</v>
      </c>
      <c r="H1936" s="61"/>
      <c r="I1936" s="106" t="s">
        <v>1898</v>
      </c>
    </row>
    <row r="1937" spans="1:9" x14ac:dyDescent="0.25">
      <c r="A1937" s="94">
        <v>270</v>
      </c>
      <c r="B1937" s="101">
        <v>1933</v>
      </c>
      <c r="C1937" s="91">
        <v>45141</v>
      </c>
      <c r="D1937" s="59">
        <v>2069</v>
      </c>
      <c r="E1937" s="60" t="s">
        <v>1578</v>
      </c>
      <c r="F1937" s="61">
        <v>168480</v>
      </c>
      <c r="G1937" s="61" t="s">
        <v>23</v>
      </c>
      <c r="H1937" s="61" t="s">
        <v>138</v>
      </c>
      <c r="I1937" s="106" t="s">
        <v>49</v>
      </c>
    </row>
    <row r="1938" spans="1:9" hidden="1" x14ac:dyDescent="0.25">
      <c r="A1938" s="94">
        <v>271</v>
      </c>
      <c r="B1938" s="101">
        <v>1934</v>
      </c>
      <c r="C1938" s="91">
        <v>45166</v>
      </c>
      <c r="D1938" s="59">
        <v>9</v>
      </c>
      <c r="E1938" s="60" t="s">
        <v>1422</v>
      </c>
      <c r="F1938" s="61">
        <v>80000</v>
      </c>
      <c r="G1938" s="61" t="s">
        <v>9</v>
      </c>
      <c r="H1938" s="61"/>
      <c r="I1938" s="106" t="s">
        <v>15</v>
      </c>
    </row>
    <row r="1939" spans="1:9" hidden="1" x14ac:dyDescent="0.25">
      <c r="A1939" s="94">
        <v>272</v>
      </c>
      <c r="B1939" s="101">
        <v>1935</v>
      </c>
      <c r="C1939" s="91">
        <v>45166</v>
      </c>
      <c r="D1939" s="59">
        <v>2445</v>
      </c>
      <c r="E1939" s="60" t="s">
        <v>1553</v>
      </c>
      <c r="F1939" s="61">
        <v>4200</v>
      </c>
      <c r="G1939" s="61" t="s">
        <v>9</v>
      </c>
      <c r="H1939" s="61"/>
      <c r="I1939" s="106" t="s">
        <v>15</v>
      </c>
    </row>
    <row r="1940" spans="1:9" hidden="1" x14ac:dyDescent="0.25">
      <c r="A1940" s="94">
        <v>273</v>
      </c>
      <c r="B1940" s="101">
        <v>1936</v>
      </c>
      <c r="C1940" s="91">
        <v>45173</v>
      </c>
      <c r="D1940" s="59"/>
      <c r="E1940" s="60" t="s">
        <v>1423</v>
      </c>
      <c r="F1940" s="61">
        <v>325000</v>
      </c>
      <c r="G1940" s="61" t="s">
        <v>9</v>
      </c>
      <c r="H1940" s="61"/>
      <c r="I1940" s="106" t="s">
        <v>15</v>
      </c>
    </row>
    <row r="1941" spans="1:9" hidden="1" x14ac:dyDescent="0.25">
      <c r="A1941" s="94">
        <v>274</v>
      </c>
      <c r="B1941" s="101">
        <v>1937</v>
      </c>
      <c r="C1941" s="91">
        <v>45186</v>
      </c>
      <c r="D1941" s="59" t="s">
        <v>1614</v>
      </c>
      <c r="E1941" s="60" t="s">
        <v>1406</v>
      </c>
      <c r="F1941" s="61">
        <v>32711.9</v>
      </c>
      <c r="G1941" s="61" t="s">
        <v>9</v>
      </c>
      <c r="H1941" s="61"/>
      <c r="I1941" s="106" t="s">
        <v>15</v>
      </c>
    </row>
    <row r="1942" spans="1:9" hidden="1" x14ac:dyDescent="0.25">
      <c r="A1942" s="94">
        <v>275</v>
      </c>
      <c r="B1942" s="101">
        <v>1938</v>
      </c>
      <c r="C1942" s="91">
        <v>45187</v>
      </c>
      <c r="D1942" s="59" t="s">
        <v>1615</v>
      </c>
      <c r="E1942" s="60" t="s">
        <v>1616</v>
      </c>
      <c r="F1942" s="61">
        <v>66388</v>
      </c>
      <c r="G1942" s="61" t="s">
        <v>9</v>
      </c>
      <c r="H1942" s="61"/>
      <c r="I1942" s="106" t="s">
        <v>1898</v>
      </c>
    </row>
    <row r="1943" spans="1:9" x14ac:dyDescent="0.25">
      <c r="A1943" s="94">
        <v>276</v>
      </c>
      <c r="B1943" s="101">
        <v>1939</v>
      </c>
      <c r="C1943" s="91">
        <v>45219</v>
      </c>
      <c r="D1943" s="59" t="s">
        <v>1617</v>
      </c>
      <c r="E1943" s="60" t="s">
        <v>1173</v>
      </c>
      <c r="F1943" s="61">
        <v>112264.84</v>
      </c>
      <c r="G1943" s="61" t="s">
        <v>23</v>
      </c>
      <c r="H1943" s="61"/>
      <c r="I1943" s="106" t="s">
        <v>49</v>
      </c>
    </row>
    <row r="1944" spans="1:9" hidden="1" x14ac:dyDescent="0.25">
      <c r="A1944" s="94">
        <v>277</v>
      </c>
      <c r="B1944" s="101">
        <v>1940</v>
      </c>
      <c r="C1944" s="91">
        <v>45220</v>
      </c>
      <c r="D1944" s="59" t="s">
        <v>1618</v>
      </c>
      <c r="E1944" s="60" t="s">
        <v>1616</v>
      </c>
      <c r="F1944" s="61">
        <v>38681</v>
      </c>
      <c r="G1944" s="61" t="s">
        <v>9</v>
      </c>
      <c r="H1944" s="61"/>
      <c r="I1944" s="106" t="s">
        <v>1898</v>
      </c>
    </row>
    <row r="1945" spans="1:9" hidden="1" x14ac:dyDescent="0.25">
      <c r="A1945" s="94">
        <v>278</v>
      </c>
      <c r="B1945" s="101">
        <v>1941</v>
      </c>
      <c r="C1945" s="91">
        <v>45220</v>
      </c>
      <c r="D1945" s="59" t="s">
        <v>1619</v>
      </c>
      <c r="E1945" s="60" t="s">
        <v>1620</v>
      </c>
      <c r="F1945" s="61">
        <v>30000</v>
      </c>
      <c r="G1945" s="61" t="s">
        <v>9</v>
      </c>
      <c r="H1945" s="61"/>
      <c r="I1945" s="106" t="s">
        <v>1898</v>
      </c>
    </row>
    <row r="1946" spans="1:9" hidden="1" x14ac:dyDescent="0.25">
      <c r="A1946" s="94">
        <v>279</v>
      </c>
      <c r="B1946" s="101">
        <v>1942</v>
      </c>
      <c r="C1946" s="91">
        <v>45246</v>
      </c>
      <c r="D1946" s="59" t="s">
        <v>1621</v>
      </c>
      <c r="E1946" s="60" t="s">
        <v>178</v>
      </c>
      <c r="F1946" s="61">
        <v>4642.38</v>
      </c>
      <c r="G1946" s="61" t="s">
        <v>9</v>
      </c>
      <c r="H1946" s="61" t="s">
        <v>1479</v>
      </c>
      <c r="I1946" s="106" t="s">
        <v>15</v>
      </c>
    </row>
    <row r="1947" spans="1:9" hidden="1" x14ac:dyDescent="0.25">
      <c r="A1947" s="94">
        <v>280</v>
      </c>
      <c r="B1947" s="101">
        <v>1943</v>
      </c>
      <c r="C1947" s="91">
        <v>45250</v>
      </c>
      <c r="D1947" s="59">
        <v>917</v>
      </c>
      <c r="E1947" s="60" t="s">
        <v>1622</v>
      </c>
      <c r="F1947" s="61">
        <v>182000</v>
      </c>
      <c r="G1947" s="61" t="s">
        <v>9</v>
      </c>
      <c r="H1947" s="61"/>
      <c r="I1947" s="106" t="s">
        <v>15</v>
      </c>
    </row>
    <row r="1948" spans="1:9" hidden="1" x14ac:dyDescent="0.25">
      <c r="A1948" s="94">
        <v>281</v>
      </c>
      <c r="B1948" s="101">
        <v>1944</v>
      </c>
      <c r="C1948" s="91">
        <v>45264</v>
      </c>
      <c r="D1948" s="59">
        <v>194</v>
      </c>
      <c r="E1948" s="60" t="s">
        <v>1563</v>
      </c>
      <c r="F1948" s="61">
        <v>41778.559999999998</v>
      </c>
      <c r="G1948" s="61" t="s">
        <v>9</v>
      </c>
      <c r="H1948" s="61" t="s">
        <v>1159</v>
      </c>
      <c r="I1948" s="106" t="s">
        <v>15</v>
      </c>
    </row>
    <row r="1949" spans="1:9" hidden="1" x14ac:dyDescent="0.25">
      <c r="A1949" s="94">
        <v>282</v>
      </c>
      <c r="B1949" s="101">
        <v>1945</v>
      </c>
      <c r="C1949" s="91">
        <v>45264</v>
      </c>
      <c r="D1949" s="59">
        <v>179</v>
      </c>
      <c r="E1949" s="60" t="s">
        <v>1563</v>
      </c>
      <c r="F1949" s="61">
        <v>179359.68</v>
      </c>
      <c r="G1949" s="61" t="s">
        <v>9</v>
      </c>
      <c r="H1949" s="61" t="s">
        <v>1159</v>
      </c>
      <c r="I1949" s="106" t="s">
        <v>15</v>
      </c>
    </row>
    <row r="1950" spans="1:9" hidden="1" x14ac:dyDescent="0.25">
      <c r="A1950" s="94">
        <v>283</v>
      </c>
      <c r="B1950" s="101">
        <v>1946</v>
      </c>
      <c r="C1950" s="91">
        <v>45267</v>
      </c>
      <c r="D1950" s="59">
        <v>66</v>
      </c>
      <c r="E1950" s="60" t="s">
        <v>1051</v>
      </c>
      <c r="F1950" s="61">
        <v>436035.59</v>
      </c>
      <c r="G1950" s="61" t="s">
        <v>9</v>
      </c>
      <c r="H1950" s="61"/>
      <c r="I1950" s="106" t="s">
        <v>15</v>
      </c>
    </row>
    <row r="1951" spans="1:9" hidden="1" x14ac:dyDescent="0.25">
      <c r="A1951" s="94">
        <v>284</v>
      </c>
      <c r="B1951" s="101">
        <v>1947</v>
      </c>
      <c r="C1951" s="91">
        <v>45267</v>
      </c>
      <c r="D1951" s="59">
        <v>153</v>
      </c>
      <c r="E1951" s="60" t="s">
        <v>1623</v>
      </c>
      <c r="F1951" s="61">
        <v>1086500</v>
      </c>
      <c r="G1951" s="61" t="s">
        <v>9</v>
      </c>
      <c r="H1951" s="61"/>
      <c r="I1951" s="106" t="s">
        <v>128</v>
      </c>
    </row>
    <row r="1952" spans="1:9" hidden="1" x14ac:dyDescent="0.25">
      <c r="A1952" s="94">
        <v>285</v>
      </c>
      <c r="B1952" s="101">
        <v>1948</v>
      </c>
      <c r="C1952" s="91">
        <v>45267</v>
      </c>
      <c r="D1952" s="59" t="s">
        <v>1624</v>
      </c>
      <c r="E1952" s="60" t="s">
        <v>1625</v>
      </c>
      <c r="F1952" s="61">
        <v>509937.29</v>
      </c>
      <c r="G1952" s="61" t="s">
        <v>9</v>
      </c>
      <c r="H1952" s="61"/>
      <c r="I1952" s="106" t="s">
        <v>15</v>
      </c>
    </row>
    <row r="1953" spans="1:9" hidden="1" x14ac:dyDescent="0.25">
      <c r="A1953" s="94">
        <v>286</v>
      </c>
      <c r="B1953" s="101">
        <v>1949</v>
      </c>
      <c r="C1953" s="91">
        <v>45270</v>
      </c>
      <c r="D1953" s="59">
        <v>4</v>
      </c>
      <c r="E1953" s="60" t="s">
        <v>1626</v>
      </c>
      <c r="F1953" s="61">
        <v>370994</v>
      </c>
      <c r="G1953" s="61" t="s">
        <v>9</v>
      </c>
      <c r="H1953" s="61"/>
      <c r="I1953" s="106" t="s">
        <v>15</v>
      </c>
    </row>
    <row r="1954" spans="1:9" hidden="1" x14ac:dyDescent="0.25">
      <c r="A1954" s="94">
        <v>287</v>
      </c>
      <c r="B1954" s="101">
        <v>1950</v>
      </c>
      <c r="C1954" s="91">
        <v>45270</v>
      </c>
      <c r="D1954" s="59">
        <v>402</v>
      </c>
      <c r="E1954" s="60" t="s">
        <v>16</v>
      </c>
      <c r="F1954" s="61">
        <v>1138876</v>
      </c>
      <c r="G1954" s="61" t="s">
        <v>9</v>
      </c>
      <c r="H1954" s="61"/>
      <c r="I1954" s="106" t="s">
        <v>15</v>
      </c>
    </row>
    <row r="1955" spans="1:9" x14ac:dyDescent="0.25">
      <c r="A1955" s="94">
        <v>288</v>
      </c>
      <c r="B1955" s="101">
        <v>1951</v>
      </c>
      <c r="C1955" s="91">
        <v>45278</v>
      </c>
      <c r="D1955" s="59">
        <v>160</v>
      </c>
      <c r="E1955" s="60" t="s">
        <v>1560</v>
      </c>
      <c r="F1955" s="61">
        <v>358328.8</v>
      </c>
      <c r="G1955" s="61" t="s">
        <v>23</v>
      </c>
      <c r="H1955" s="61" t="s">
        <v>138</v>
      </c>
      <c r="I1955" s="106" t="s">
        <v>49</v>
      </c>
    </row>
    <row r="1956" spans="1:9" x14ac:dyDescent="0.25">
      <c r="A1956" s="94">
        <v>289</v>
      </c>
      <c r="B1956" s="101">
        <v>1952</v>
      </c>
      <c r="C1956" s="91">
        <v>45278</v>
      </c>
      <c r="D1956" s="59">
        <v>159</v>
      </c>
      <c r="E1956" s="60" t="s">
        <v>1560</v>
      </c>
      <c r="F1956" s="61">
        <v>32555</v>
      </c>
      <c r="G1956" s="61" t="s">
        <v>23</v>
      </c>
      <c r="H1956" s="61" t="s">
        <v>138</v>
      </c>
      <c r="I1956" s="106" t="s">
        <v>49</v>
      </c>
    </row>
    <row r="1957" spans="1:9" x14ac:dyDescent="0.25">
      <c r="A1957" s="94">
        <v>290</v>
      </c>
      <c r="B1957" s="101">
        <v>1953</v>
      </c>
      <c r="C1957" s="91">
        <v>45278</v>
      </c>
      <c r="D1957" s="59" t="s">
        <v>1627</v>
      </c>
      <c r="E1957" s="60" t="s">
        <v>1161</v>
      </c>
      <c r="F1957" s="61">
        <v>403760</v>
      </c>
      <c r="G1957" s="61" t="s">
        <v>23</v>
      </c>
      <c r="H1957" s="61" t="s">
        <v>138</v>
      </c>
      <c r="I1957" s="106" t="s">
        <v>49</v>
      </c>
    </row>
    <row r="1958" spans="1:9" x14ac:dyDescent="0.25">
      <c r="A1958" s="94">
        <v>291</v>
      </c>
      <c r="B1958" s="101">
        <v>1954</v>
      </c>
      <c r="C1958" s="91">
        <v>45278</v>
      </c>
      <c r="D1958" s="59" t="s">
        <v>1628</v>
      </c>
      <c r="E1958" s="60" t="s">
        <v>1161</v>
      </c>
      <c r="F1958" s="61">
        <v>260930</v>
      </c>
      <c r="G1958" s="61" t="s">
        <v>23</v>
      </c>
      <c r="H1958" s="61" t="s">
        <v>138</v>
      </c>
      <c r="I1958" s="106" t="s">
        <v>49</v>
      </c>
    </row>
    <row r="1959" spans="1:9" hidden="1" x14ac:dyDescent="0.25">
      <c r="A1959" s="94">
        <v>292</v>
      </c>
      <c r="B1959" s="101">
        <v>1955</v>
      </c>
      <c r="C1959" s="91">
        <v>45280</v>
      </c>
      <c r="D1959" s="59" t="s">
        <v>1629</v>
      </c>
      <c r="E1959" s="60" t="s">
        <v>1067</v>
      </c>
      <c r="F1959" s="61">
        <v>2370925.2000000002</v>
      </c>
      <c r="G1959" s="61" t="s">
        <v>9</v>
      </c>
      <c r="H1959" s="61"/>
      <c r="I1959" s="106" t="s">
        <v>15</v>
      </c>
    </row>
    <row r="1960" spans="1:9" hidden="1" x14ac:dyDescent="0.25">
      <c r="A1960" s="94">
        <v>293</v>
      </c>
      <c r="B1960" s="101">
        <v>1956</v>
      </c>
      <c r="C1960" s="91">
        <v>45281</v>
      </c>
      <c r="D1960" s="59">
        <v>81</v>
      </c>
      <c r="E1960" s="60" t="s">
        <v>16</v>
      </c>
      <c r="F1960" s="61">
        <v>251414</v>
      </c>
      <c r="G1960" s="61" t="s">
        <v>9</v>
      </c>
      <c r="H1960" s="61"/>
      <c r="I1960" s="106" t="s">
        <v>15</v>
      </c>
    </row>
    <row r="1961" spans="1:9" hidden="1" x14ac:dyDescent="0.25">
      <c r="A1961" s="94">
        <v>294</v>
      </c>
      <c r="B1961" s="101">
        <v>1957</v>
      </c>
      <c r="C1961" s="91">
        <v>45287</v>
      </c>
      <c r="D1961" s="59">
        <v>4143</v>
      </c>
      <c r="E1961" s="60" t="s">
        <v>1553</v>
      </c>
      <c r="F1961" s="61">
        <v>63570</v>
      </c>
      <c r="G1961" s="61" t="s">
        <v>9</v>
      </c>
      <c r="H1961" s="61"/>
      <c r="I1961" s="106" t="s">
        <v>15</v>
      </c>
    </row>
    <row r="1962" spans="1:9" hidden="1" x14ac:dyDescent="0.25">
      <c r="A1962" s="94">
        <v>295</v>
      </c>
      <c r="B1962" s="101">
        <v>1958</v>
      </c>
      <c r="C1962" s="91">
        <v>45287</v>
      </c>
      <c r="D1962" s="59">
        <v>5000</v>
      </c>
      <c r="E1962" s="60" t="s">
        <v>1553</v>
      </c>
      <c r="F1962" s="61">
        <v>12711</v>
      </c>
      <c r="G1962" s="61" t="s">
        <v>9</v>
      </c>
      <c r="H1962" s="61"/>
      <c r="I1962" s="106" t="s">
        <v>15</v>
      </c>
    </row>
    <row r="1963" spans="1:9" hidden="1" x14ac:dyDescent="0.25">
      <c r="A1963" s="94">
        <v>296</v>
      </c>
      <c r="B1963" s="101">
        <v>1959</v>
      </c>
      <c r="C1963" s="91">
        <v>45287</v>
      </c>
      <c r="D1963" s="59">
        <v>4999</v>
      </c>
      <c r="E1963" s="60" t="s">
        <v>1553</v>
      </c>
      <c r="F1963" s="61">
        <v>5769.03</v>
      </c>
      <c r="G1963" s="61" t="s">
        <v>9</v>
      </c>
      <c r="H1963" s="61"/>
      <c r="I1963" s="106" t="s">
        <v>15</v>
      </c>
    </row>
    <row r="1964" spans="1:9" hidden="1" x14ac:dyDescent="0.25">
      <c r="A1964" s="94">
        <v>297</v>
      </c>
      <c r="B1964" s="101">
        <v>1960</v>
      </c>
      <c r="C1964" s="91">
        <v>45287</v>
      </c>
      <c r="D1964" s="59">
        <v>4470</v>
      </c>
      <c r="E1964" s="60" t="s">
        <v>1553</v>
      </c>
      <c r="F1964" s="61">
        <v>549.98</v>
      </c>
      <c r="G1964" s="61" t="s">
        <v>9</v>
      </c>
      <c r="H1964" s="61"/>
      <c r="I1964" s="106" t="s">
        <v>15</v>
      </c>
    </row>
    <row r="1965" spans="1:9" hidden="1" x14ac:dyDescent="0.25">
      <c r="A1965" s="94">
        <v>298</v>
      </c>
      <c r="B1965" s="101">
        <v>1961</v>
      </c>
      <c r="C1965" s="91">
        <v>45287</v>
      </c>
      <c r="D1965" s="59">
        <v>13</v>
      </c>
      <c r="E1965" s="60" t="s">
        <v>407</v>
      </c>
      <c r="F1965" s="61">
        <v>247080</v>
      </c>
      <c r="G1965" s="61" t="s">
        <v>9</v>
      </c>
      <c r="H1965" s="61"/>
      <c r="I1965" s="106" t="s">
        <v>15</v>
      </c>
    </row>
    <row r="1966" spans="1:9" hidden="1" x14ac:dyDescent="0.25">
      <c r="A1966" s="94">
        <v>299</v>
      </c>
      <c r="B1966" s="101">
        <v>1962</v>
      </c>
      <c r="C1966" s="91">
        <v>45068</v>
      </c>
      <c r="D1966" s="59">
        <v>218</v>
      </c>
      <c r="E1966" s="60" t="s">
        <v>1630</v>
      </c>
      <c r="F1966" s="61">
        <v>135488.29999999999</v>
      </c>
      <c r="G1966" s="61" t="s">
        <v>9</v>
      </c>
      <c r="H1966" s="61"/>
      <c r="I1966" s="106" t="s">
        <v>15</v>
      </c>
    </row>
    <row r="1967" spans="1:9" hidden="1" x14ac:dyDescent="0.25">
      <c r="A1967" s="94">
        <v>300</v>
      </c>
      <c r="B1967" s="101">
        <v>1963</v>
      </c>
      <c r="C1967" s="91">
        <v>45232</v>
      </c>
      <c r="D1967" s="59">
        <v>631</v>
      </c>
      <c r="E1967" s="60" t="s">
        <v>1207</v>
      </c>
      <c r="F1967" s="61">
        <v>335521</v>
      </c>
      <c r="G1967" s="61" t="s">
        <v>9</v>
      </c>
      <c r="H1967" s="61"/>
      <c r="I1967" s="106" t="s">
        <v>15</v>
      </c>
    </row>
    <row r="1968" spans="1:9" hidden="1" x14ac:dyDescent="0.25">
      <c r="A1968" s="94">
        <v>301</v>
      </c>
      <c r="B1968" s="101">
        <v>1964</v>
      </c>
      <c r="C1968" s="91">
        <v>45232</v>
      </c>
      <c r="D1968" s="59">
        <v>622</v>
      </c>
      <c r="E1968" s="60" t="s">
        <v>1207</v>
      </c>
      <c r="F1968" s="61">
        <v>319616.8</v>
      </c>
      <c r="G1968" s="61" t="s">
        <v>9</v>
      </c>
      <c r="H1968" s="61"/>
      <c r="I1968" s="106" t="s">
        <v>15</v>
      </c>
    </row>
    <row r="1969" spans="1:9" hidden="1" x14ac:dyDescent="0.25">
      <c r="A1969" s="94">
        <v>302</v>
      </c>
      <c r="B1969" s="101">
        <v>1965</v>
      </c>
      <c r="C1969" s="91">
        <v>45291</v>
      </c>
      <c r="D1969" s="59">
        <v>728</v>
      </c>
      <c r="E1969" s="60" t="s">
        <v>1207</v>
      </c>
      <c r="F1969" s="61">
        <v>57033.9</v>
      </c>
      <c r="G1969" s="61" t="s">
        <v>9</v>
      </c>
      <c r="H1969" s="61"/>
      <c r="I1969" s="106" t="s">
        <v>15</v>
      </c>
    </row>
    <row r="1970" spans="1:9" hidden="1" x14ac:dyDescent="0.25">
      <c r="A1970" s="94">
        <v>303</v>
      </c>
      <c r="B1970" s="101">
        <v>1966</v>
      </c>
      <c r="C1970" s="91">
        <v>45287</v>
      </c>
      <c r="D1970" s="59" t="s">
        <v>1586</v>
      </c>
      <c r="E1970" s="60" t="s">
        <v>1562</v>
      </c>
      <c r="F1970" s="61">
        <v>300</v>
      </c>
      <c r="G1970" s="61" t="s">
        <v>9</v>
      </c>
      <c r="H1970" s="61"/>
      <c r="I1970" s="106" t="s">
        <v>15</v>
      </c>
    </row>
    <row r="1971" spans="1:9" hidden="1" x14ac:dyDescent="0.25">
      <c r="A1971" s="94">
        <v>304</v>
      </c>
      <c r="B1971" s="101">
        <v>1967</v>
      </c>
      <c r="C1971" s="91">
        <v>45287</v>
      </c>
      <c r="D1971" s="59" t="s">
        <v>1587</v>
      </c>
      <c r="E1971" s="60" t="s">
        <v>1562</v>
      </c>
      <c r="F1971" s="61">
        <v>300</v>
      </c>
      <c r="G1971" s="61" t="s">
        <v>9</v>
      </c>
      <c r="H1971" s="61"/>
      <c r="I1971" s="106" t="s">
        <v>15</v>
      </c>
    </row>
    <row r="1972" spans="1:9" hidden="1" x14ac:dyDescent="0.25">
      <c r="A1972" s="94">
        <v>305</v>
      </c>
      <c r="B1972" s="101">
        <v>1968</v>
      </c>
      <c r="C1972" s="91">
        <v>45287</v>
      </c>
      <c r="D1972" s="59" t="s">
        <v>1631</v>
      </c>
      <c r="E1972" s="60" t="s">
        <v>178</v>
      </c>
      <c r="F1972" s="61">
        <v>200</v>
      </c>
      <c r="G1972" s="61" t="s">
        <v>9</v>
      </c>
      <c r="H1972" s="61"/>
      <c r="I1972" s="106" t="s">
        <v>15</v>
      </c>
    </row>
    <row r="1973" spans="1:9" hidden="1" x14ac:dyDescent="0.25">
      <c r="A1973" s="94">
        <v>306</v>
      </c>
      <c r="B1973" s="101">
        <v>1969</v>
      </c>
      <c r="C1973" s="91">
        <v>45094</v>
      </c>
      <c r="D1973" s="59" t="s">
        <v>1632</v>
      </c>
      <c r="E1973" s="60" t="s">
        <v>1633</v>
      </c>
      <c r="F1973" s="61">
        <v>1640124.75</v>
      </c>
      <c r="G1973" s="61" t="s">
        <v>9</v>
      </c>
      <c r="H1973" s="61"/>
      <c r="I1973" s="106" t="s">
        <v>15</v>
      </c>
    </row>
    <row r="1974" spans="1:9" hidden="1" x14ac:dyDescent="0.25">
      <c r="A1974" s="94">
        <v>307</v>
      </c>
      <c r="B1974" s="101">
        <v>1970</v>
      </c>
      <c r="C1974" s="91">
        <v>45291</v>
      </c>
      <c r="D1974" s="59" t="s">
        <v>1634</v>
      </c>
      <c r="E1974" s="60" t="s">
        <v>1210</v>
      </c>
      <c r="F1974" s="61">
        <v>142200</v>
      </c>
      <c r="G1974" s="61" t="s">
        <v>9</v>
      </c>
      <c r="H1974" s="61"/>
      <c r="I1974" s="106" t="s">
        <v>15</v>
      </c>
    </row>
    <row r="1975" spans="1:9" hidden="1" x14ac:dyDescent="0.25">
      <c r="A1975" s="94">
        <v>308</v>
      </c>
      <c r="B1975" s="101">
        <v>1971</v>
      </c>
      <c r="C1975" s="91">
        <v>45033</v>
      </c>
      <c r="D1975" s="59" t="s">
        <v>1635</v>
      </c>
      <c r="E1975" s="60" t="s">
        <v>377</v>
      </c>
      <c r="F1975" s="61">
        <v>49815</v>
      </c>
      <c r="G1975" s="61" t="s">
        <v>9</v>
      </c>
      <c r="H1975" s="61"/>
      <c r="I1975" s="106" t="s">
        <v>64</v>
      </c>
    </row>
    <row r="1976" spans="1:9" hidden="1" x14ac:dyDescent="0.25">
      <c r="A1976" s="94">
        <v>309</v>
      </c>
      <c r="B1976" s="101">
        <v>1972</v>
      </c>
      <c r="C1976" s="91">
        <v>45033</v>
      </c>
      <c r="D1976" s="59">
        <v>191</v>
      </c>
      <c r="E1976" s="60" t="s">
        <v>1234</v>
      </c>
      <c r="F1976" s="61">
        <v>56810</v>
      </c>
      <c r="G1976" s="61" t="s">
        <v>9</v>
      </c>
      <c r="H1976" s="61"/>
      <c r="I1976" s="106" t="s">
        <v>21</v>
      </c>
    </row>
    <row r="1977" spans="1:9" hidden="1" x14ac:dyDescent="0.25">
      <c r="A1977" s="94">
        <v>310</v>
      </c>
      <c r="B1977" s="101">
        <v>1973</v>
      </c>
      <c r="C1977" s="91">
        <v>45068</v>
      </c>
      <c r="D1977" s="59">
        <v>145</v>
      </c>
      <c r="E1977" s="60" t="s">
        <v>1241</v>
      </c>
      <c r="F1977" s="61">
        <v>35000</v>
      </c>
      <c r="G1977" s="61" t="s">
        <v>9</v>
      </c>
      <c r="H1977" s="61"/>
      <c r="I1977" s="68" t="s">
        <v>1242</v>
      </c>
    </row>
    <row r="1978" spans="1:9" hidden="1" x14ac:dyDescent="0.25">
      <c r="A1978" s="94">
        <v>311</v>
      </c>
      <c r="B1978" s="101">
        <v>1974</v>
      </c>
      <c r="C1978" s="91">
        <v>45068</v>
      </c>
      <c r="D1978" s="59">
        <v>144</v>
      </c>
      <c r="E1978" s="60" t="s">
        <v>1241</v>
      </c>
      <c r="F1978" s="61">
        <v>64214</v>
      </c>
      <c r="G1978" s="61" t="s">
        <v>9</v>
      </c>
      <c r="H1978" s="61"/>
      <c r="I1978" s="68" t="s">
        <v>1242</v>
      </c>
    </row>
    <row r="1979" spans="1:9" hidden="1" x14ac:dyDescent="0.25">
      <c r="A1979" s="94">
        <v>312</v>
      </c>
      <c r="B1979" s="101">
        <v>1975</v>
      </c>
      <c r="C1979" s="91">
        <v>45076</v>
      </c>
      <c r="D1979" s="59">
        <v>320</v>
      </c>
      <c r="E1979" s="60" t="s">
        <v>1562</v>
      </c>
      <c r="F1979" s="61">
        <v>68347.44</v>
      </c>
      <c r="G1979" s="61" t="s">
        <v>9</v>
      </c>
      <c r="H1979" s="61"/>
      <c r="I1979" s="106" t="s">
        <v>15</v>
      </c>
    </row>
    <row r="1980" spans="1:9" hidden="1" x14ac:dyDescent="0.25">
      <c r="A1980" s="94">
        <v>313</v>
      </c>
      <c r="B1980" s="101">
        <v>1976</v>
      </c>
      <c r="C1980" s="91">
        <v>45076</v>
      </c>
      <c r="D1980" s="59">
        <v>22231585</v>
      </c>
      <c r="E1980" s="60" t="s">
        <v>1315</v>
      </c>
      <c r="F1980" s="61">
        <v>84048</v>
      </c>
      <c r="G1980" s="61" t="s">
        <v>9</v>
      </c>
      <c r="H1980" s="61"/>
      <c r="I1980" s="68" t="s">
        <v>308</v>
      </c>
    </row>
    <row r="1981" spans="1:9" hidden="1" x14ac:dyDescent="0.25">
      <c r="A1981" s="94">
        <v>314</v>
      </c>
      <c r="B1981" s="101">
        <v>1977</v>
      </c>
      <c r="C1981" s="91">
        <v>45094</v>
      </c>
      <c r="D1981" s="59">
        <v>2892</v>
      </c>
      <c r="E1981" s="60" t="s">
        <v>1244</v>
      </c>
      <c r="F1981" s="61">
        <v>5920.67</v>
      </c>
      <c r="G1981" s="61" t="s">
        <v>9</v>
      </c>
      <c r="H1981" s="61"/>
      <c r="I1981" s="106" t="s">
        <v>21</v>
      </c>
    </row>
    <row r="1982" spans="1:9" hidden="1" x14ac:dyDescent="0.25">
      <c r="A1982" s="94">
        <v>315</v>
      </c>
      <c r="B1982" s="101">
        <v>1978</v>
      </c>
      <c r="C1982" s="91">
        <v>45094</v>
      </c>
      <c r="D1982" s="59" t="s">
        <v>1636</v>
      </c>
      <c r="E1982" s="60" t="s">
        <v>1266</v>
      </c>
      <c r="F1982" s="61">
        <v>935113.2</v>
      </c>
      <c r="G1982" s="61" t="s">
        <v>9</v>
      </c>
      <c r="H1982" s="61"/>
      <c r="I1982" s="68" t="s">
        <v>1637</v>
      </c>
    </row>
    <row r="1983" spans="1:9" hidden="1" x14ac:dyDescent="0.25">
      <c r="A1983" s="94">
        <v>316</v>
      </c>
      <c r="B1983" s="101">
        <v>1979</v>
      </c>
      <c r="C1983" s="91">
        <v>45107</v>
      </c>
      <c r="D1983" s="59" t="s">
        <v>1638</v>
      </c>
      <c r="E1983" s="60" t="s">
        <v>377</v>
      </c>
      <c r="F1983" s="61">
        <v>1484.74</v>
      </c>
      <c r="G1983" s="61" t="s">
        <v>9</v>
      </c>
      <c r="H1983" s="61"/>
      <c r="I1983" s="106" t="s">
        <v>64</v>
      </c>
    </row>
    <row r="1984" spans="1:9" hidden="1" x14ac:dyDescent="0.25">
      <c r="A1984" s="94">
        <v>317</v>
      </c>
      <c r="B1984" s="101">
        <v>1980</v>
      </c>
      <c r="C1984" s="91">
        <v>45118</v>
      </c>
      <c r="D1984" s="59">
        <v>232411198</v>
      </c>
      <c r="E1984" s="60" t="s">
        <v>1315</v>
      </c>
      <c r="F1984" s="61">
        <v>100043</v>
      </c>
      <c r="G1984" s="61" t="s">
        <v>9</v>
      </c>
      <c r="H1984" s="61"/>
      <c r="I1984" s="68" t="s">
        <v>308</v>
      </c>
    </row>
    <row r="1985" spans="1:9" hidden="1" x14ac:dyDescent="0.25">
      <c r="A1985" s="94">
        <v>318</v>
      </c>
      <c r="B1985" s="101">
        <v>1981</v>
      </c>
      <c r="C1985" s="91">
        <v>45118</v>
      </c>
      <c r="D1985" s="59">
        <v>232411196</v>
      </c>
      <c r="E1985" s="60" t="s">
        <v>1315</v>
      </c>
      <c r="F1985" s="61">
        <v>55800</v>
      </c>
      <c r="G1985" s="61" t="s">
        <v>9</v>
      </c>
      <c r="H1985" s="61"/>
      <c r="I1985" s="68" t="s">
        <v>308</v>
      </c>
    </row>
    <row r="1986" spans="1:9" hidden="1" x14ac:dyDescent="0.25">
      <c r="A1986" s="94">
        <v>319</v>
      </c>
      <c r="B1986" s="101">
        <v>1982</v>
      </c>
      <c r="C1986" s="91">
        <v>45118</v>
      </c>
      <c r="D1986" s="59">
        <v>232411197</v>
      </c>
      <c r="E1986" s="60" t="s">
        <v>1315</v>
      </c>
      <c r="F1986" s="61">
        <v>252317</v>
      </c>
      <c r="G1986" s="61" t="s">
        <v>9</v>
      </c>
      <c r="H1986" s="61"/>
      <c r="I1986" s="68" t="s">
        <v>308</v>
      </c>
    </row>
    <row r="1987" spans="1:9" hidden="1" x14ac:dyDescent="0.25">
      <c r="A1987" s="94">
        <v>320</v>
      </c>
      <c r="B1987" s="101">
        <v>1983</v>
      </c>
      <c r="C1987" s="91">
        <v>45118</v>
      </c>
      <c r="D1987" s="59">
        <v>232410994</v>
      </c>
      <c r="E1987" s="60" t="s">
        <v>1315</v>
      </c>
      <c r="F1987" s="61">
        <v>144230</v>
      </c>
      <c r="G1987" s="61" t="s">
        <v>9</v>
      </c>
      <c r="H1987" s="61"/>
      <c r="I1987" s="68" t="s">
        <v>308</v>
      </c>
    </row>
    <row r="1988" spans="1:9" hidden="1" x14ac:dyDescent="0.25">
      <c r="A1988" s="94">
        <v>321</v>
      </c>
      <c r="B1988" s="101">
        <v>1984</v>
      </c>
      <c r="C1988" s="91">
        <v>45118</v>
      </c>
      <c r="D1988" s="59">
        <v>232410993</v>
      </c>
      <c r="E1988" s="60" t="s">
        <v>1315</v>
      </c>
      <c r="F1988" s="61">
        <v>68820</v>
      </c>
      <c r="G1988" s="61" t="s">
        <v>9</v>
      </c>
      <c r="H1988" s="61"/>
      <c r="I1988" s="68" t="s">
        <v>308</v>
      </c>
    </row>
    <row r="1989" spans="1:9" hidden="1" x14ac:dyDescent="0.25">
      <c r="A1989" s="94">
        <v>322</v>
      </c>
      <c r="B1989" s="101">
        <v>1985</v>
      </c>
      <c r="C1989" s="91">
        <v>45118</v>
      </c>
      <c r="D1989" s="59" t="s">
        <v>1639</v>
      </c>
      <c r="E1989" s="60" t="s">
        <v>1266</v>
      </c>
      <c r="F1989" s="61">
        <v>952977.1</v>
      </c>
      <c r="G1989" s="61" t="s">
        <v>9</v>
      </c>
      <c r="H1989" s="61"/>
      <c r="I1989" s="68" t="s">
        <v>1637</v>
      </c>
    </row>
    <row r="1990" spans="1:9" hidden="1" x14ac:dyDescent="0.25">
      <c r="A1990" s="94">
        <v>323</v>
      </c>
      <c r="B1990" s="101">
        <v>1986</v>
      </c>
      <c r="C1990" s="91">
        <v>45118</v>
      </c>
      <c r="D1990" s="59" t="s">
        <v>1640</v>
      </c>
      <c r="E1990" s="60" t="s">
        <v>1543</v>
      </c>
      <c r="F1990" s="61">
        <v>6898.29</v>
      </c>
      <c r="G1990" s="61" t="s">
        <v>9</v>
      </c>
      <c r="H1990" s="61"/>
      <c r="I1990" s="106" t="s">
        <v>15</v>
      </c>
    </row>
    <row r="1991" spans="1:9" hidden="1" x14ac:dyDescent="0.25">
      <c r="A1991" s="94">
        <v>324</v>
      </c>
      <c r="B1991" s="101">
        <v>1987</v>
      </c>
      <c r="C1991" s="91">
        <v>45118</v>
      </c>
      <c r="D1991" s="59">
        <v>767</v>
      </c>
      <c r="E1991" s="60" t="s">
        <v>1339</v>
      </c>
      <c r="F1991" s="61">
        <v>176708.7</v>
      </c>
      <c r="G1991" s="61" t="s">
        <v>9</v>
      </c>
      <c r="H1991" s="61"/>
      <c r="I1991" s="106" t="s">
        <v>64</v>
      </c>
    </row>
    <row r="1992" spans="1:9" hidden="1" x14ac:dyDescent="0.25">
      <c r="A1992" s="94">
        <v>325</v>
      </c>
      <c r="B1992" s="101">
        <v>1988</v>
      </c>
      <c r="C1992" s="91">
        <v>45119</v>
      </c>
      <c r="D1992" s="59" t="s">
        <v>1641</v>
      </c>
      <c r="E1992" s="60" t="s">
        <v>30</v>
      </c>
      <c r="F1992" s="61">
        <v>1493.23</v>
      </c>
      <c r="G1992" s="61" t="s">
        <v>9</v>
      </c>
      <c r="H1992" s="61"/>
      <c r="I1992" s="106" t="s">
        <v>21</v>
      </c>
    </row>
    <row r="1993" spans="1:9" hidden="1" x14ac:dyDescent="0.25">
      <c r="A1993" s="94">
        <v>326</v>
      </c>
      <c r="B1993" s="101">
        <v>1989</v>
      </c>
      <c r="C1993" s="91">
        <v>45119</v>
      </c>
      <c r="D1993" s="59" t="s">
        <v>1642</v>
      </c>
      <c r="E1993" s="60" t="s">
        <v>30</v>
      </c>
      <c r="F1993" s="61">
        <v>17756.59</v>
      </c>
      <c r="G1993" s="61" t="s">
        <v>9</v>
      </c>
      <c r="H1993" s="61"/>
      <c r="I1993" s="106" t="s">
        <v>21</v>
      </c>
    </row>
    <row r="1994" spans="1:9" hidden="1" x14ac:dyDescent="0.25">
      <c r="A1994" s="94">
        <v>327</v>
      </c>
      <c r="B1994" s="101">
        <v>1990</v>
      </c>
      <c r="C1994" s="91">
        <v>45119</v>
      </c>
      <c r="D1994" s="59" t="s">
        <v>1643</v>
      </c>
      <c r="E1994" s="60" t="s">
        <v>30</v>
      </c>
      <c r="F1994" s="61">
        <v>2010.18</v>
      </c>
      <c r="G1994" s="61" t="s">
        <v>9</v>
      </c>
      <c r="H1994" s="61"/>
      <c r="I1994" s="106" t="s">
        <v>21</v>
      </c>
    </row>
    <row r="1995" spans="1:9" hidden="1" x14ac:dyDescent="0.25">
      <c r="A1995" s="94">
        <v>328</v>
      </c>
      <c r="B1995" s="101">
        <v>1991</v>
      </c>
      <c r="C1995" s="91">
        <v>45119</v>
      </c>
      <c r="D1995" s="59" t="s">
        <v>1644</v>
      </c>
      <c r="E1995" s="60" t="s">
        <v>30</v>
      </c>
      <c r="F1995" s="61">
        <v>145689.89000000001</v>
      </c>
      <c r="G1995" s="61" t="s">
        <v>9</v>
      </c>
      <c r="H1995" s="61"/>
      <c r="I1995" s="106" t="s">
        <v>21</v>
      </c>
    </row>
    <row r="1996" spans="1:9" hidden="1" x14ac:dyDescent="0.25">
      <c r="A1996" s="94">
        <v>329</v>
      </c>
      <c r="B1996" s="101">
        <v>1992</v>
      </c>
      <c r="C1996" s="91">
        <v>45119</v>
      </c>
      <c r="D1996" s="59" t="s">
        <v>1645</v>
      </c>
      <c r="E1996" s="60" t="s">
        <v>30</v>
      </c>
      <c r="F1996" s="61">
        <v>25919.88</v>
      </c>
      <c r="G1996" s="61" t="s">
        <v>9</v>
      </c>
      <c r="H1996" s="61"/>
      <c r="I1996" s="106" t="s">
        <v>21</v>
      </c>
    </row>
    <row r="1997" spans="1:9" hidden="1" x14ac:dyDescent="0.25">
      <c r="A1997" s="94">
        <v>330</v>
      </c>
      <c r="B1997" s="101">
        <v>1993</v>
      </c>
      <c r="C1997" s="91">
        <v>45119</v>
      </c>
      <c r="D1997" s="59" t="s">
        <v>1646</v>
      </c>
      <c r="E1997" s="60" t="s">
        <v>30</v>
      </c>
      <c r="F1997" s="61">
        <v>2509.29</v>
      </c>
      <c r="G1997" s="61" t="s">
        <v>9</v>
      </c>
      <c r="H1997" s="61"/>
      <c r="I1997" s="106" t="s">
        <v>21</v>
      </c>
    </row>
    <row r="1998" spans="1:9" hidden="1" x14ac:dyDescent="0.25">
      <c r="A1998" s="94">
        <v>331</v>
      </c>
      <c r="B1998" s="101">
        <v>1994</v>
      </c>
      <c r="C1998" s="91">
        <v>45119</v>
      </c>
      <c r="D1998" s="59" t="s">
        <v>1647</v>
      </c>
      <c r="E1998" s="60" t="s">
        <v>30</v>
      </c>
      <c r="F1998" s="61">
        <v>38644.269999999997</v>
      </c>
      <c r="G1998" s="61" t="s">
        <v>9</v>
      </c>
      <c r="H1998" s="61"/>
      <c r="I1998" s="106" t="s">
        <v>21</v>
      </c>
    </row>
    <row r="1999" spans="1:9" hidden="1" x14ac:dyDescent="0.25">
      <c r="A1999" s="94">
        <v>332</v>
      </c>
      <c r="B1999" s="101">
        <v>1995</v>
      </c>
      <c r="C1999" s="91">
        <v>45119</v>
      </c>
      <c r="D1999" s="59" t="s">
        <v>1648</v>
      </c>
      <c r="E1999" s="60" t="s">
        <v>30</v>
      </c>
      <c r="F1999" s="61">
        <v>49107.47</v>
      </c>
      <c r="G1999" s="61" t="s">
        <v>9</v>
      </c>
      <c r="H1999" s="61"/>
      <c r="I1999" s="106" t="s">
        <v>21</v>
      </c>
    </row>
    <row r="2000" spans="1:9" hidden="1" x14ac:dyDescent="0.25">
      <c r="A2000" s="94">
        <v>333</v>
      </c>
      <c r="B2000" s="101">
        <v>1996</v>
      </c>
      <c r="C2000" s="91">
        <v>45124</v>
      </c>
      <c r="D2000" s="59" t="s">
        <v>1649</v>
      </c>
      <c r="E2000" s="60" t="s">
        <v>377</v>
      </c>
      <c r="F2000" s="61">
        <v>3898.3</v>
      </c>
      <c r="G2000" s="61" t="s">
        <v>9</v>
      </c>
      <c r="H2000" s="61"/>
      <c r="I2000" s="106" t="s">
        <v>64</v>
      </c>
    </row>
    <row r="2001" spans="1:9" hidden="1" x14ac:dyDescent="0.25">
      <c r="A2001" s="94">
        <v>334</v>
      </c>
      <c r="B2001" s="101">
        <v>1997</v>
      </c>
      <c r="C2001" s="91">
        <v>45124</v>
      </c>
      <c r="D2001" s="59" t="s">
        <v>1650</v>
      </c>
      <c r="E2001" s="60" t="s">
        <v>377</v>
      </c>
      <c r="F2001" s="61">
        <v>1118.6400000000001</v>
      </c>
      <c r="G2001" s="61" t="s">
        <v>9</v>
      </c>
      <c r="H2001" s="61"/>
      <c r="I2001" s="106" t="s">
        <v>64</v>
      </c>
    </row>
    <row r="2002" spans="1:9" hidden="1" x14ac:dyDescent="0.25">
      <c r="A2002" s="94">
        <v>335</v>
      </c>
      <c r="B2002" s="101">
        <v>1998</v>
      </c>
      <c r="C2002" s="91">
        <v>45124</v>
      </c>
      <c r="D2002" s="59" t="s">
        <v>1651</v>
      </c>
      <c r="E2002" s="60" t="s">
        <v>377</v>
      </c>
      <c r="F2002" s="61">
        <v>15635.6</v>
      </c>
      <c r="G2002" s="61" t="s">
        <v>9</v>
      </c>
      <c r="H2002" s="61"/>
      <c r="I2002" s="106" t="s">
        <v>64</v>
      </c>
    </row>
    <row r="2003" spans="1:9" hidden="1" x14ac:dyDescent="0.25">
      <c r="A2003" s="94">
        <v>336</v>
      </c>
      <c r="B2003" s="101">
        <v>1999</v>
      </c>
      <c r="C2003" s="91">
        <v>45138</v>
      </c>
      <c r="D2003" s="59">
        <v>459</v>
      </c>
      <c r="E2003" s="60" t="s">
        <v>1652</v>
      </c>
      <c r="F2003" s="61">
        <v>112385</v>
      </c>
      <c r="G2003" s="61" t="s">
        <v>9</v>
      </c>
      <c r="H2003" s="61"/>
      <c r="I2003" s="106" t="s">
        <v>64</v>
      </c>
    </row>
    <row r="2004" spans="1:9" hidden="1" x14ac:dyDescent="0.25">
      <c r="A2004" s="94">
        <v>337</v>
      </c>
      <c r="B2004" s="101">
        <v>2000</v>
      </c>
      <c r="C2004" s="91">
        <v>45138</v>
      </c>
      <c r="D2004" s="59">
        <v>58</v>
      </c>
      <c r="E2004" s="60" t="s">
        <v>1653</v>
      </c>
      <c r="F2004" s="61">
        <v>74219.520000000004</v>
      </c>
      <c r="G2004" s="61" t="s">
        <v>9</v>
      </c>
      <c r="H2004" s="61"/>
      <c r="I2004" s="106" t="s">
        <v>15</v>
      </c>
    </row>
    <row r="2005" spans="1:9" hidden="1" x14ac:dyDescent="0.25">
      <c r="A2005" s="94">
        <v>338</v>
      </c>
      <c r="B2005" s="101">
        <v>2001</v>
      </c>
      <c r="C2005" s="91">
        <v>45138</v>
      </c>
      <c r="D2005" s="59" t="s">
        <v>1654</v>
      </c>
      <c r="E2005" s="60" t="s">
        <v>377</v>
      </c>
      <c r="F2005" s="61">
        <v>7148.3</v>
      </c>
      <c r="G2005" s="61" t="s">
        <v>9</v>
      </c>
      <c r="H2005" s="61"/>
      <c r="I2005" s="106" t="s">
        <v>64</v>
      </c>
    </row>
    <row r="2006" spans="1:9" hidden="1" x14ac:dyDescent="0.25">
      <c r="A2006" s="94">
        <v>339</v>
      </c>
      <c r="B2006" s="101">
        <v>2002</v>
      </c>
      <c r="C2006" s="91">
        <v>45138</v>
      </c>
      <c r="D2006" s="59" t="s">
        <v>1655</v>
      </c>
      <c r="E2006" s="60" t="s">
        <v>377</v>
      </c>
      <c r="F2006" s="61">
        <v>46906.78</v>
      </c>
      <c r="G2006" s="61" t="s">
        <v>9</v>
      </c>
      <c r="H2006" s="61"/>
      <c r="I2006" s="106" t="s">
        <v>64</v>
      </c>
    </row>
    <row r="2007" spans="1:9" hidden="1" x14ac:dyDescent="0.25">
      <c r="A2007" s="94">
        <v>340</v>
      </c>
      <c r="B2007" s="101">
        <v>2003</v>
      </c>
      <c r="C2007" s="91">
        <v>45138</v>
      </c>
      <c r="D2007" s="59" t="s">
        <v>1656</v>
      </c>
      <c r="E2007" s="60" t="s">
        <v>377</v>
      </c>
      <c r="F2007" s="61">
        <v>563.20000000000005</v>
      </c>
      <c r="G2007" s="61" t="s">
        <v>9</v>
      </c>
      <c r="H2007" s="61"/>
      <c r="I2007" s="106" t="s">
        <v>64</v>
      </c>
    </row>
    <row r="2008" spans="1:9" hidden="1" x14ac:dyDescent="0.25">
      <c r="A2008" s="94">
        <v>341</v>
      </c>
      <c r="B2008" s="101">
        <v>2004</v>
      </c>
      <c r="C2008" s="91">
        <v>45138</v>
      </c>
      <c r="D2008" s="59" t="s">
        <v>1657</v>
      </c>
      <c r="E2008" s="60" t="s">
        <v>377</v>
      </c>
      <c r="F2008" s="61">
        <v>1847.46</v>
      </c>
      <c r="G2008" s="61" t="s">
        <v>9</v>
      </c>
      <c r="H2008" s="61"/>
      <c r="I2008" s="106" t="s">
        <v>64</v>
      </c>
    </row>
    <row r="2009" spans="1:9" hidden="1" x14ac:dyDescent="0.25">
      <c r="A2009" s="94">
        <v>342</v>
      </c>
      <c r="B2009" s="101">
        <v>2005</v>
      </c>
      <c r="C2009" s="91">
        <v>45138</v>
      </c>
      <c r="D2009" s="59" t="s">
        <v>1658</v>
      </c>
      <c r="E2009" s="60" t="s">
        <v>377</v>
      </c>
      <c r="F2009" s="61">
        <v>41179.32</v>
      </c>
      <c r="G2009" s="61" t="s">
        <v>9</v>
      </c>
      <c r="H2009" s="61"/>
      <c r="I2009" s="106" t="s">
        <v>64</v>
      </c>
    </row>
    <row r="2010" spans="1:9" hidden="1" x14ac:dyDescent="0.25">
      <c r="A2010" s="94">
        <v>343</v>
      </c>
      <c r="B2010" s="101">
        <v>2006</v>
      </c>
      <c r="C2010" s="91">
        <v>45138</v>
      </c>
      <c r="D2010" s="59">
        <v>199</v>
      </c>
      <c r="E2010" s="60" t="s">
        <v>1659</v>
      </c>
      <c r="F2010" s="61">
        <v>31333</v>
      </c>
      <c r="G2010" s="61" t="s">
        <v>9</v>
      </c>
      <c r="H2010" s="61"/>
      <c r="I2010" s="106" t="s">
        <v>15</v>
      </c>
    </row>
    <row r="2011" spans="1:9" hidden="1" x14ac:dyDescent="0.25">
      <c r="A2011" s="94">
        <v>344</v>
      </c>
      <c r="B2011" s="101">
        <v>2007</v>
      </c>
      <c r="C2011" s="91">
        <v>45141</v>
      </c>
      <c r="D2011" s="59" t="s">
        <v>1660</v>
      </c>
      <c r="E2011" s="60" t="s">
        <v>377</v>
      </c>
      <c r="F2011" s="61">
        <v>62703.38</v>
      </c>
      <c r="G2011" s="61" t="s">
        <v>9</v>
      </c>
      <c r="H2011" s="61"/>
      <c r="I2011" s="106" t="s">
        <v>64</v>
      </c>
    </row>
    <row r="2012" spans="1:9" hidden="1" x14ac:dyDescent="0.25">
      <c r="A2012" s="94">
        <v>345</v>
      </c>
      <c r="B2012" s="101">
        <v>2008</v>
      </c>
      <c r="C2012" s="91">
        <v>45141</v>
      </c>
      <c r="D2012" s="59" t="s">
        <v>1661</v>
      </c>
      <c r="E2012" s="60" t="s">
        <v>1086</v>
      </c>
      <c r="F2012" s="61">
        <v>103125</v>
      </c>
      <c r="G2012" s="61" t="s">
        <v>9</v>
      </c>
      <c r="H2012" s="61"/>
      <c r="I2012" s="106" t="s">
        <v>64</v>
      </c>
    </row>
    <row r="2013" spans="1:9" hidden="1" x14ac:dyDescent="0.25">
      <c r="A2013" s="94">
        <v>346</v>
      </c>
      <c r="B2013" s="101">
        <v>2009</v>
      </c>
      <c r="C2013" s="91">
        <v>45141</v>
      </c>
      <c r="D2013" s="59" t="s">
        <v>1662</v>
      </c>
      <c r="E2013" s="60" t="s">
        <v>19</v>
      </c>
      <c r="F2013" s="61">
        <v>2915.28</v>
      </c>
      <c r="G2013" s="61" t="s">
        <v>9</v>
      </c>
      <c r="H2013" s="61"/>
      <c r="I2013" s="106" t="s">
        <v>15</v>
      </c>
    </row>
    <row r="2014" spans="1:9" hidden="1" x14ac:dyDescent="0.25">
      <c r="A2014" s="94">
        <v>347</v>
      </c>
      <c r="B2014" s="101">
        <v>2010</v>
      </c>
      <c r="C2014" s="91">
        <v>45156</v>
      </c>
      <c r="D2014" s="59" t="s">
        <v>1663</v>
      </c>
      <c r="E2014" s="60" t="s">
        <v>377</v>
      </c>
      <c r="F2014" s="61">
        <v>4159.32</v>
      </c>
      <c r="G2014" s="61" t="s">
        <v>9</v>
      </c>
      <c r="H2014" s="61"/>
      <c r="I2014" s="106" t="s">
        <v>64</v>
      </c>
    </row>
    <row r="2015" spans="1:9" hidden="1" x14ac:dyDescent="0.25">
      <c r="A2015" s="94">
        <v>348</v>
      </c>
      <c r="B2015" s="101">
        <v>2011</v>
      </c>
      <c r="C2015" s="91">
        <v>45156</v>
      </c>
      <c r="D2015" s="59">
        <v>416</v>
      </c>
      <c r="E2015" s="60" t="s">
        <v>1207</v>
      </c>
      <c r="F2015" s="61">
        <v>15024.66</v>
      </c>
      <c r="G2015" s="61" t="s">
        <v>9</v>
      </c>
      <c r="H2015" s="61"/>
      <c r="I2015" s="106" t="s">
        <v>15</v>
      </c>
    </row>
    <row r="2016" spans="1:9" hidden="1" x14ac:dyDescent="0.25">
      <c r="A2016" s="94">
        <v>349</v>
      </c>
      <c r="B2016" s="101">
        <v>2012</v>
      </c>
      <c r="C2016" s="91">
        <v>45158</v>
      </c>
      <c r="D2016" s="59" t="s">
        <v>1664</v>
      </c>
      <c r="E2016" s="60" t="s">
        <v>377</v>
      </c>
      <c r="F2016" s="61">
        <v>57627.12</v>
      </c>
      <c r="G2016" s="61" t="s">
        <v>9</v>
      </c>
      <c r="H2016" s="61"/>
      <c r="I2016" s="106" t="s">
        <v>64</v>
      </c>
    </row>
    <row r="2017" spans="1:9" hidden="1" x14ac:dyDescent="0.25">
      <c r="A2017" s="94">
        <v>350</v>
      </c>
      <c r="B2017" s="101">
        <v>2013</v>
      </c>
      <c r="C2017" s="91">
        <v>45158</v>
      </c>
      <c r="D2017" s="59">
        <v>229</v>
      </c>
      <c r="E2017" s="60" t="s">
        <v>1659</v>
      </c>
      <c r="F2017" s="61">
        <v>23288.5</v>
      </c>
      <c r="G2017" s="61" t="s">
        <v>9</v>
      </c>
      <c r="H2017" s="61"/>
      <c r="I2017" s="106" t="s">
        <v>15</v>
      </c>
    </row>
    <row r="2018" spans="1:9" hidden="1" x14ac:dyDescent="0.25">
      <c r="A2018" s="94">
        <v>351</v>
      </c>
      <c r="B2018" s="101">
        <v>2014</v>
      </c>
      <c r="C2018" s="91">
        <v>45158</v>
      </c>
      <c r="D2018" s="59">
        <v>58</v>
      </c>
      <c r="E2018" s="60" t="s">
        <v>1665</v>
      </c>
      <c r="F2018" s="61">
        <v>15625</v>
      </c>
      <c r="G2018" s="61" t="s">
        <v>9</v>
      </c>
      <c r="H2018" s="61"/>
      <c r="I2018" s="106" t="s">
        <v>15</v>
      </c>
    </row>
    <row r="2019" spans="1:9" hidden="1" x14ac:dyDescent="0.25">
      <c r="A2019" s="94">
        <v>352</v>
      </c>
      <c r="B2019" s="101">
        <v>2015</v>
      </c>
      <c r="C2019" s="91">
        <v>45166</v>
      </c>
      <c r="D2019" s="59" t="s">
        <v>1666</v>
      </c>
      <c r="E2019" s="60" t="s">
        <v>306</v>
      </c>
      <c r="F2019" s="61">
        <v>7638</v>
      </c>
      <c r="G2019" s="61" t="s">
        <v>9</v>
      </c>
      <c r="H2019" s="61"/>
      <c r="I2019" s="106" t="s">
        <v>289</v>
      </c>
    </row>
    <row r="2020" spans="1:9" hidden="1" x14ac:dyDescent="0.25">
      <c r="A2020" s="94">
        <v>353</v>
      </c>
      <c r="B2020" s="101">
        <v>2016</v>
      </c>
      <c r="C2020" s="91">
        <v>45166</v>
      </c>
      <c r="D2020" s="59" t="s">
        <v>1668</v>
      </c>
      <c r="E2020" s="60" t="s">
        <v>1332</v>
      </c>
      <c r="F2020" s="61">
        <v>444072</v>
      </c>
      <c r="G2020" s="61" t="s">
        <v>9</v>
      </c>
      <c r="H2020" s="61"/>
      <c r="I2020" s="106" t="s">
        <v>64</v>
      </c>
    </row>
    <row r="2021" spans="1:9" hidden="1" x14ac:dyDescent="0.25">
      <c r="A2021" s="94">
        <v>354</v>
      </c>
      <c r="B2021" s="101">
        <v>2017</v>
      </c>
      <c r="C2021" s="91">
        <v>45166</v>
      </c>
      <c r="D2021" s="59" t="s">
        <v>1669</v>
      </c>
      <c r="E2021" s="60" t="s">
        <v>1670</v>
      </c>
      <c r="F2021" s="61">
        <v>324000</v>
      </c>
      <c r="G2021" s="61" t="s">
        <v>9</v>
      </c>
      <c r="H2021" s="61"/>
      <c r="I2021" s="68" t="s">
        <v>173</v>
      </c>
    </row>
    <row r="2022" spans="1:9" hidden="1" x14ac:dyDescent="0.25">
      <c r="A2022" s="94">
        <v>355</v>
      </c>
      <c r="B2022" s="101">
        <v>2018</v>
      </c>
      <c r="C2022" s="91">
        <v>45166</v>
      </c>
      <c r="D2022" s="59" t="s">
        <v>1671</v>
      </c>
      <c r="E2022" s="60" t="s">
        <v>1219</v>
      </c>
      <c r="F2022" s="61">
        <v>2278636.85</v>
      </c>
      <c r="G2022" s="61" t="s">
        <v>9</v>
      </c>
      <c r="H2022" s="61"/>
      <c r="I2022" s="106" t="s">
        <v>64</v>
      </c>
    </row>
    <row r="2023" spans="1:9" hidden="1" x14ac:dyDescent="0.25">
      <c r="A2023" s="94">
        <v>356</v>
      </c>
      <c r="B2023" s="101">
        <v>2019</v>
      </c>
      <c r="C2023" s="91">
        <v>45166</v>
      </c>
      <c r="D2023" s="59" t="s">
        <v>1672</v>
      </c>
      <c r="E2023" s="60" t="s">
        <v>1219</v>
      </c>
      <c r="F2023" s="61">
        <v>2118644.0699999998</v>
      </c>
      <c r="G2023" s="61" t="s">
        <v>9</v>
      </c>
      <c r="H2023" s="61"/>
      <c r="I2023" s="106" t="s">
        <v>64</v>
      </c>
    </row>
    <row r="2024" spans="1:9" hidden="1" x14ac:dyDescent="0.25">
      <c r="A2024" s="94">
        <v>357</v>
      </c>
      <c r="B2024" s="101">
        <v>2020</v>
      </c>
      <c r="C2024" s="91">
        <v>45166</v>
      </c>
      <c r="D2024" s="59">
        <v>2603</v>
      </c>
      <c r="E2024" s="60" t="s">
        <v>1591</v>
      </c>
      <c r="F2024" s="61">
        <v>12076.8</v>
      </c>
      <c r="G2024" s="61" t="s">
        <v>9</v>
      </c>
      <c r="H2024" s="61"/>
      <c r="I2024" s="106" t="s">
        <v>64</v>
      </c>
    </row>
    <row r="2025" spans="1:9" hidden="1" x14ac:dyDescent="0.25">
      <c r="A2025" s="94">
        <v>358</v>
      </c>
      <c r="B2025" s="101">
        <v>2021</v>
      </c>
      <c r="C2025" s="91">
        <v>45166</v>
      </c>
      <c r="D2025" s="59" t="s">
        <v>1673</v>
      </c>
      <c r="E2025" s="60" t="s">
        <v>1086</v>
      </c>
      <c r="F2025" s="61">
        <v>9203.48</v>
      </c>
      <c r="G2025" s="61" t="s">
        <v>9</v>
      </c>
      <c r="H2025" s="61"/>
      <c r="I2025" s="106" t="s">
        <v>64</v>
      </c>
    </row>
    <row r="2026" spans="1:9" hidden="1" x14ac:dyDescent="0.25">
      <c r="A2026" s="94">
        <v>359</v>
      </c>
      <c r="B2026" s="101">
        <v>2022</v>
      </c>
      <c r="C2026" s="91">
        <v>45166</v>
      </c>
      <c r="D2026" s="59">
        <v>2728</v>
      </c>
      <c r="E2026" s="60" t="s">
        <v>1591</v>
      </c>
      <c r="F2026" s="61">
        <v>3672</v>
      </c>
      <c r="G2026" s="61" t="s">
        <v>9</v>
      </c>
      <c r="H2026" s="61"/>
      <c r="I2026" s="106" t="s">
        <v>64</v>
      </c>
    </row>
    <row r="2027" spans="1:9" hidden="1" x14ac:dyDescent="0.25">
      <c r="A2027" s="94">
        <v>360</v>
      </c>
      <c r="B2027" s="101">
        <v>2023</v>
      </c>
      <c r="C2027" s="91">
        <v>45166</v>
      </c>
      <c r="D2027" s="59">
        <v>2602</v>
      </c>
      <c r="E2027" s="60" t="s">
        <v>1591</v>
      </c>
      <c r="F2027" s="61">
        <v>1836</v>
      </c>
      <c r="G2027" s="61" t="s">
        <v>9</v>
      </c>
      <c r="H2027" s="61"/>
      <c r="I2027" s="106" t="s">
        <v>64</v>
      </c>
    </row>
    <row r="2028" spans="1:9" hidden="1" x14ac:dyDescent="0.25">
      <c r="A2028" s="94">
        <v>361</v>
      </c>
      <c r="B2028" s="101">
        <v>2024</v>
      </c>
      <c r="C2028" s="91">
        <v>45166</v>
      </c>
      <c r="D2028" s="59">
        <v>2604</v>
      </c>
      <c r="E2028" s="60" t="s">
        <v>1591</v>
      </c>
      <c r="F2028" s="61">
        <v>26130.5</v>
      </c>
      <c r="G2028" s="61" t="s">
        <v>9</v>
      </c>
      <c r="H2028" s="61"/>
      <c r="I2028" s="106" t="s">
        <v>64</v>
      </c>
    </row>
    <row r="2029" spans="1:9" hidden="1" x14ac:dyDescent="0.25">
      <c r="A2029" s="94">
        <v>362</v>
      </c>
      <c r="B2029" s="101">
        <v>2025</v>
      </c>
      <c r="C2029" s="91">
        <v>45166</v>
      </c>
      <c r="D2029" s="59">
        <v>2608</v>
      </c>
      <c r="E2029" s="60" t="s">
        <v>1591</v>
      </c>
      <c r="F2029" s="61">
        <v>10593</v>
      </c>
      <c r="G2029" s="61" t="s">
        <v>9</v>
      </c>
      <c r="H2029" s="61"/>
      <c r="I2029" s="106" t="s">
        <v>64</v>
      </c>
    </row>
    <row r="2030" spans="1:9" hidden="1" x14ac:dyDescent="0.25">
      <c r="A2030" s="94">
        <v>363</v>
      </c>
      <c r="B2030" s="101">
        <v>2026</v>
      </c>
      <c r="C2030" s="91">
        <v>45166</v>
      </c>
      <c r="D2030" s="59">
        <v>2609</v>
      </c>
      <c r="E2030" s="60" t="s">
        <v>1591</v>
      </c>
      <c r="F2030" s="61">
        <v>6630</v>
      </c>
      <c r="G2030" s="61" t="s">
        <v>9</v>
      </c>
      <c r="H2030" s="61"/>
      <c r="I2030" s="106" t="s">
        <v>64</v>
      </c>
    </row>
    <row r="2031" spans="1:9" hidden="1" x14ac:dyDescent="0.25">
      <c r="A2031" s="94">
        <v>364</v>
      </c>
      <c r="B2031" s="101">
        <v>2027</v>
      </c>
      <c r="C2031" s="91">
        <v>45166</v>
      </c>
      <c r="D2031" s="59">
        <v>2610</v>
      </c>
      <c r="E2031" s="60" t="s">
        <v>1591</v>
      </c>
      <c r="F2031" s="61">
        <v>2652</v>
      </c>
      <c r="G2031" s="61" t="s">
        <v>9</v>
      </c>
      <c r="H2031" s="61"/>
      <c r="I2031" s="106" t="s">
        <v>64</v>
      </c>
    </row>
    <row r="2032" spans="1:9" hidden="1" x14ac:dyDescent="0.25">
      <c r="A2032" s="94">
        <v>365</v>
      </c>
      <c r="B2032" s="101">
        <v>2028</v>
      </c>
      <c r="C2032" s="91">
        <v>45183</v>
      </c>
      <c r="D2032" s="59">
        <v>2652</v>
      </c>
      <c r="E2032" s="60" t="s">
        <v>1086</v>
      </c>
      <c r="F2032" s="61">
        <v>52762.5</v>
      </c>
      <c r="G2032" s="61" t="s">
        <v>9</v>
      </c>
      <c r="H2032" s="61"/>
      <c r="I2032" s="106" t="s">
        <v>64</v>
      </c>
    </row>
    <row r="2033" spans="1:9" hidden="1" x14ac:dyDescent="0.25">
      <c r="A2033" s="94">
        <v>366</v>
      </c>
      <c r="B2033" s="101">
        <v>2029</v>
      </c>
      <c r="C2033" s="91">
        <v>45183</v>
      </c>
      <c r="D2033" s="59">
        <v>2601</v>
      </c>
      <c r="E2033" s="60" t="s">
        <v>1086</v>
      </c>
      <c r="F2033" s="61">
        <v>9339.07</v>
      </c>
      <c r="G2033" s="61" t="s">
        <v>9</v>
      </c>
      <c r="H2033" s="61"/>
      <c r="I2033" s="106" t="s">
        <v>64</v>
      </c>
    </row>
    <row r="2034" spans="1:9" hidden="1" x14ac:dyDescent="0.25">
      <c r="A2034" s="94">
        <v>367</v>
      </c>
      <c r="B2034" s="101">
        <v>2030</v>
      </c>
      <c r="C2034" s="91">
        <v>45183</v>
      </c>
      <c r="D2034" s="59">
        <v>2540</v>
      </c>
      <c r="E2034" s="60" t="s">
        <v>1086</v>
      </c>
      <c r="F2034" s="61">
        <v>52762.400000000001</v>
      </c>
      <c r="G2034" s="61" t="s">
        <v>9</v>
      </c>
      <c r="H2034" s="61"/>
      <c r="I2034" s="106" t="s">
        <v>64</v>
      </c>
    </row>
    <row r="2035" spans="1:9" hidden="1" x14ac:dyDescent="0.25">
      <c r="A2035" s="94">
        <v>368</v>
      </c>
      <c r="B2035" s="101">
        <v>2031</v>
      </c>
      <c r="C2035" s="91">
        <v>45183</v>
      </c>
      <c r="D2035" s="59" t="s">
        <v>1674</v>
      </c>
      <c r="E2035" s="60" t="s">
        <v>377</v>
      </c>
      <c r="F2035" s="61">
        <v>10989.84</v>
      </c>
      <c r="G2035" s="61" t="s">
        <v>9</v>
      </c>
      <c r="H2035" s="61"/>
      <c r="I2035" s="106" t="s">
        <v>64</v>
      </c>
    </row>
    <row r="2036" spans="1:9" hidden="1" x14ac:dyDescent="0.25">
      <c r="A2036" s="94">
        <v>369</v>
      </c>
      <c r="B2036" s="101">
        <v>2032</v>
      </c>
      <c r="C2036" s="91">
        <v>45186</v>
      </c>
      <c r="D2036" s="59">
        <v>7445</v>
      </c>
      <c r="E2036" s="60" t="s">
        <v>1234</v>
      </c>
      <c r="F2036" s="61">
        <v>61186.44</v>
      </c>
      <c r="G2036" s="61" t="s">
        <v>9</v>
      </c>
      <c r="H2036" s="61"/>
      <c r="I2036" s="106" t="s">
        <v>21</v>
      </c>
    </row>
    <row r="2037" spans="1:9" hidden="1" x14ac:dyDescent="0.25">
      <c r="A2037" s="94">
        <v>370</v>
      </c>
      <c r="B2037" s="101">
        <v>2033</v>
      </c>
      <c r="C2037" s="91">
        <v>45186</v>
      </c>
      <c r="D2037" s="59">
        <v>7168</v>
      </c>
      <c r="E2037" s="60" t="s">
        <v>1234</v>
      </c>
      <c r="F2037" s="61">
        <v>86830.46</v>
      </c>
      <c r="G2037" s="61" t="s">
        <v>9</v>
      </c>
      <c r="H2037" s="61"/>
      <c r="I2037" s="106" t="s">
        <v>21</v>
      </c>
    </row>
    <row r="2038" spans="1:9" hidden="1" x14ac:dyDescent="0.25">
      <c r="A2038" s="94">
        <v>371</v>
      </c>
      <c r="B2038" s="101">
        <v>2034</v>
      </c>
      <c r="C2038" s="91">
        <v>45186</v>
      </c>
      <c r="D2038" s="59">
        <v>275</v>
      </c>
      <c r="E2038" s="60" t="s">
        <v>1659</v>
      </c>
      <c r="F2038" s="61">
        <v>19360</v>
      </c>
      <c r="G2038" s="61" t="s">
        <v>9</v>
      </c>
      <c r="H2038" s="61"/>
      <c r="I2038" s="106" t="s">
        <v>15</v>
      </c>
    </row>
    <row r="2039" spans="1:9" hidden="1" x14ac:dyDescent="0.25">
      <c r="A2039" s="94">
        <v>372</v>
      </c>
      <c r="B2039" s="101">
        <v>2035</v>
      </c>
      <c r="C2039" s="91">
        <v>45186</v>
      </c>
      <c r="D2039" s="59">
        <v>73</v>
      </c>
      <c r="E2039" s="60" t="s">
        <v>1675</v>
      </c>
      <c r="F2039" s="61">
        <v>13000</v>
      </c>
      <c r="G2039" s="61" t="s">
        <v>9</v>
      </c>
      <c r="H2039" s="61"/>
      <c r="I2039" s="106" t="s">
        <v>128</v>
      </c>
    </row>
    <row r="2040" spans="1:9" hidden="1" x14ac:dyDescent="0.25">
      <c r="A2040" s="94">
        <v>373</v>
      </c>
      <c r="B2040" s="101">
        <v>2036</v>
      </c>
      <c r="C2040" s="91">
        <v>45186</v>
      </c>
      <c r="D2040" s="59" t="s">
        <v>1676</v>
      </c>
      <c r="E2040" s="60" t="s">
        <v>1186</v>
      </c>
      <c r="F2040" s="61">
        <v>140148.28</v>
      </c>
      <c r="G2040" s="61" t="s">
        <v>9</v>
      </c>
      <c r="H2040" s="61"/>
      <c r="I2040" s="106" t="s">
        <v>15</v>
      </c>
    </row>
    <row r="2041" spans="1:9" hidden="1" x14ac:dyDescent="0.25">
      <c r="A2041" s="94">
        <v>374</v>
      </c>
      <c r="B2041" s="101">
        <v>2037</v>
      </c>
      <c r="C2041" s="91">
        <v>45186</v>
      </c>
      <c r="D2041" s="59" t="s">
        <v>1677</v>
      </c>
      <c r="E2041" s="60" t="s">
        <v>1186</v>
      </c>
      <c r="F2041" s="61">
        <v>46822.04</v>
      </c>
      <c r="G2041" s="61" t="s">
        <v>9</v>
      </c>
      <c r="H2041" s="61"/>
      <c r="I2041" s="106" t="s">
        <v>15</v>
      </c>
    </row>
    <row r="2042" spans="1:9" hidden="1" x14ac:dyDescent="0.25">
      <c r="A2042" s="94">
        <v>375</v>
      </c>
      <c r="B2042" s="101">
        <v>2038</v>
      </c>
      <c r="C2042" s="91">
        <v>45186</v>
      </c>
      <c r="D2042" s="59" t="s">
        <v>1678</v>
      </c>
      <c r="E2042" s="60" t="s">
        <v>377</v>
      </c>
      <c r="F2042" s="61">
        <v>11525.44</v>
      </c>
      <c r="G2042" s="61" t="s">
        <v>9</v>
      </c>
      <c r="H2042" s="61"/>
      <c r="I2042" s="106" t="s">
        <v>64</v>
      </c>
    </row>
    <row r="2043" spans="1:9" hidden="1" x14ac:dyDescent="0.25">
      <c r="A2043" s="94">
        <v>376</v>
      </c>
      <c r="B2043" s="101">
        <v>2039</v>
      </c>
      <c r="C2043" s="91">
        <v>45186</v>
      </c>
      <c r="D2043" s="59" t="s">
        <v>1679</v>
      </c>
      <c r="E2043" s="60" t="s">
        <v>377</v>
      </c>
      <c r="F2043" s="61">
        <v>18749.16</v>
      </c>
      <c r="G2043" s="61" t="s">
        <v>9</v>
      </c>
      <c r="H2043" s="61"/>
      <c r="I2043" s="106" t="s">
        <v>64</v>
      </c>
    </row>
    <row r="2044" spans="1:9" hidden="1" x14ac:dyDescent="0.25">
      <c r="A2044" s="94">
        <v>377</v>
      </c>
      <c r="B2044" s="101">
        <v>2040</v>
      </c>
      <c r="C2044" s="91">
        <v>45186</v>
      </c>
      <c r="D2044" s="59">
        <v>623</v>
      </c>
      <c r="E2044" s="60" t="s">
        <v>377</v>
      </c>
      <c r="F2044" s="61">
        <v>5880</v>
      </c>
      <c r="G2044" s="61" t="s">
        <v>9</v>
      </c>
      <c r="H2044" s="61"/>
      <c r="I2044" s="106" t="s">
        <v>64</v>
      </c>
    </row>
    <row r="2045" spans="1:9" hidden="1" x14ac:dyDescent="0.25">
      <c r="A2045" s="94">
        <v>378</v>
      </c>
      <c r="B2045" s="101">
        <v>2041</v>
      </c>
      <c r="C2045" s="91">
        <v>45186</v>
      </c>
      <c r="D2045" s="59" t="s">
        <v>1680</v>
      </c>
      <c r="E2045" s="60" t="s">
        <v>377</v>
      </c>
      <c r="F2045" s="61">
        <v>13559.32</v>
      </c>
      <c r="G2045" s="61" t="s">
        <v>9</v>
      </c>
      <c r="H2045" s="61"/>
      <c r="I2045" s="106" t="s">
        <v>64</v>
      </c>
    </row>
    <row r="2046" spans="1:9" hidden="1" x14ac:dyDescent="0.25">
      <c r="A2046" s="94">
        <v>379</v>
      </c>
      <c r="B2046" s="101">
        <v>2042</v>
      </c>
      <c r="C2046" s="91">
        <v>45186</v>
      </c>
      <c r="D2046" s="59" t="s">
        <v>1681</v>
      </c>
      <c r="E2046" s="60" t="s">
        <v>377</v>
      </c>
      <c r="F2046" s="61">
        <v>4228.4399999999996</v>
      </c>
      <c r="G2046" s="61" t="s">
        <v>9</v>
      </c>
      <c r="H2046" s="61"/>
      <c r="I2046" s="106" t="s">
        <v>64</v>
      </c>
    </row>
    <row r="2047" spans="1:9" hidden="1" x14ac:dyDescent="0.25">
      <c r="A2047" s="94">
        <v>380</v>
      </c>
      <c r="B2047" s="101">
        <v>2043</v>
      </c>
      <c r="C2047" s="91">
        <v>45186</v>
      </c>
      <c r="D2047" s="59" t="s">
        <v>1682</v>
      </c>
      <c r="E2047" s="60" t="s">
        <v>377</v>
      </c>
      <c r="F2047" s="61">
        <v>3661.02</v>
      </c>
      <c r="G2047" s="61" t="s">
        <v>9</v>
      </c>
      <c r="H2047" s="61"/>
      <c r="I2047" s="106" t="s">
        <v>64</v>
      </c>
    </row>
    <row r="2048" spans="1:9" hidden="1" x14ac:dyDescent="0.25">
      <c r="A2048" s="94">
        <v>381</v>
      </c>
      <c r="B2048" s="101">
        <v>2044</v>
      </c>
      <c r="C2048" s="91">
        <v>45186</v>
      </c>
      <c r="D2048" s="59" t="s">
        <v>1683</v>
      </c>
      <c r="E2048" s="60" t="s">
        <v>377</v>
      </c>
      <c r="F2048" s="61">
        <v>1525.42</v>
      </c>
      <c r="G2048" s="61" t="s">
        <v>9</v>
      </c>
      <c r="H2048" s="61"/>
      <c r="I2048" s="106" t="s">
        <v>64</v>
      </c>
    </row>
    <row r="2049" spans="1:9" hidden="1" x14ac:dyDescent="0.25">
      <c r="A2049" s="94">
        <v>382</v>
      </c>
      <c r="B2049" s="101">
        <v>2045</v>
      </c>
      <c r="C2049" s="91">
        <v>45192</v>
      </c>
      <c r="D2049" s="59">
        <v>12</v>
      </c>
      <c r="E2049" s="60" t="s">
        <v>1279</v>
      </c>
      <c r="F2049" s="61">
        <v>42373</v>
      </c>
      <c r="G2049" s="61" t="s">
        <v>9</v>
      </c>
      <c r="H2049" s="61"/>
      <c r="I2049" s="106" t="s">
        <v>64</v>
      </c>
    </row>
    <row r="2050" spans="1:9" hidden="1" x14ac:dyDescent="0.25">
      <c r="A2050" s="94">
        <v>383</v>
      </c>
      <c r="B2050" s="101">
        <v>2046</v>
      </c>
      <c r="C2050" s="91">
        <v>45194</v>
      </c>
      <c r="D2050" s="59" t="s">
        <v>1684</v>
      </c>
      <c r="E2050" s="60" t="s">
        <v>377</v>
      </c>
      <c r="F2050" s="61">
        <v>2288.14</v>
      </c>
      <c r="G2050" s="61" t="s">
        <v>9</v>
      </c>
      <c r="H2050" s="61"/>
      <c r="I2050" s="106" t="s">
        <v>64</v>
      </c>
    </row>
    <row r="2051" spans="1:9" hidden="1" x14ac:dyDescent="0.25">
      <c r="A2051" s="94">
        <v>384</v>
      </c>
      <c r="B2051" s="101">
        <v>2047</v>
      </c>
      <c r="C2051" s="91">
        <v>45199</v>
      </c>
      <c r="D2051" s="59" t="s">
        <v>1685</v>
      </c>
      <c r="E2051" s="60" t="s">
        <v>1543</v>
      </c>
      <c r="F2051" s="61">
        <v>1627.08</v>
      </c>
      <c r="G2051" s="61" t="s">
        <v>9</v>
      </c>
      <c r="H2051" s="61"/>
      <c r="I2051" s="106" t="s">
        <v>15</v>
      </c>
    </row>
    <row r="2052" spans="1:9" hidden="1" x14ac:dyDescent="0.25">
      <c r="A2052" s="94">
        <v>385</v>
      </c>
      <c r="B2052" s="101">
        <v>2048</v>
      </c>
      <c r="C2052" s="91">
        <v>45200</v>
      </c>
      <c r="D2052" s="59">
        <v>3724</v>
      </c>
      <c r="E2052" s="60" t="s">
        <v>1543</v>
      </c>
      <c r="F2052" s="61">
        <v>30508.48</v>
      </c>
      <c r="G2052" s="61" t="s">
        <v>9</v>
      </c>
      <c r="H2052" s="61"/>
      <c r="I2052" s="106" t="s">
        <v>15</v>
      </c>
    </row>
    <row r="2053" spans="1:9" hidden="1" x14ac:dyDescent="0.25">
      <c r="A2053" s="94">
        <v>386</v>
      </c>
      <c r="B2053" s="101">
        <v>2049</v>
      </c>
      <c r="C2053" s="91">
        <v>45218</v>
      </c>
      <c r="D2053" s="59" t="s">
        <v>1686</v>
      </c>
      <c r="E2053" s="60" t="s">
        <v>1687</v>
      </c>
      <c r="F2053" s="61">
        <v>15607</v>
      </c>
      <c r="G2053" s="61" t="s">
        <v>9</v>
      </c>
      <c r="H2053" s="61"/>
      <c r="I2053" s="68" t="s">
        <v>173</v>
      </c>
    </row>
    <row r="2054" spans="1:9" hidden="1" x14ac:dyDescent="0.25">
      <c r="A2054" s="94">
        <v>387</v>
      </c>
      <c r="B2054" s="101">
        <v>2050</v>
      </c>
      <c r="C2054" s="91">
        <v>45218</v>
      </c>
      <c r="D2054" s="59">
        <v>73</v>
      </c>
      <c r="E2054" s="60" t="s">
        <v>1687</v>
      </c>
      <c r="F2054" s="61">
        <v>8500</v>
      </c>
      <c r="G2054" s="61" t="s">
        <v>9</v>
      </c>
      <c r="H2054" s="61"/>
      <c r="I2054" s="68" t="s">
        <v>173</v>
      </c>
    </row>
    <row r="2055" spans="1:9" hidden="1" x14ac:dyDescent="0.25">
      <c r="A2055" s="94">
        <v>388</v>
      </c>
      <c r="B2055" s="101">
        <v>2051</v>
      </c>
      <c r="C2055" s="91">
        <v>45218</v>
      </c>
      <c r="D2055" s="59">
        <v>719</v>
      </c>
      <c r="E2055" s="60" t="s">
        <v>1652</v>
      </c>
      <c r="F2055" s="61">
        <v>28190</v>
      </c>
      <c r="G2055" s="61" t="s">
        <v>9</v>
      </c>
      <c r="H2055" s="61"/>
      <c r="I2055" s="106" t="s">
        <v>64</v>
      </c>
    </row>
    <row r="2056" spans="1:9" hidden="1" x14ac:dyDescent="0.25">
      <c r="A2056" s="94">
        <v>389</v>
      </c>
      <c r="B2056" s="101">
        <v>2052</v>
      </c>
      <c r="C2056" s="91">
        <v>45218</v>
      </c>
      <c r="D2056" s="59">
        <v>3697</v>
      </c>
      <c r="E2056" s="60" t="s">
        <v>1591</v>
      </c>
      <c r="F2056" s="61">
        <v>4627.34</v>
      </c>
      <c r="G2056" s="61" t="s">
        <v>9</v>
      </c>
      <c r="H2056" s="61"/>
      <c r="I2056" s="106" t="s">
        <v>64</v>
      </c>
    </row>
    <row r="2057" spans="1:9" hidden="1" x14ac:dyDescent="0.25">
      <c r="A2057" s="94">
        <v>390</v>
      </c>
      <c r="B2057" s="101">
        <v>2053</v>
      </c>
      <c r="C2057" s="91">
        <v>45218</v>
      </c>
      <c r="D2057" s="59">
        <v>3693</v>
      </c>
      <c r="E2057" s="60" t="s">
        <v>1591</v>
      </c>
      <c r="F2057" s="61">
        <v>6775.65</v>
      </c>
      <c r="G2057" s="61" t="s">
        <v>9</v>
      </c>
      <c r="H2057" s="61"/>
      <c r="I2057" s="106" t="s">
        <v>64</v>
      </c>
    </row>
    <row r="2058" spans="1:9" hidden="1" x14ac:dyDescent="0.25">
      <c r="A2058" s="94">
        <v>391</v>
      </c>
      <c r="B2058" s="101">
        <v>2054</v>
      </c>
      <c r="C2058" s="91">
        <v>45218</v>
      </c>
      <c r="D2058" s="59">
        <v>3691</v>
      </c>
      <c r="E2058" s="60" t="s">
        <v>1591</v>
      </c>
      <c r="F2058" s="61">
        <v>28223.5</v>
      </c>
      <c r="G2058" s="61" t="s">
        <v>9</v>
      </c>
      <c r="H2058" s="61"/>
      <c r="I2058" s="106" t="s">
        <v>64</v>
      </c>
    </row>
    <row r="2059" spans="1:9" hidden="1" x14ac:dyDescent="0.25">
      <c r="A2059" s="94">
        <v>392</v>
      </c>
      <c r="B2059" s="101">
        <v>2055</v>
      </c>
      <c r="C2059" s="91">
        <v>45218</v>
      </c>
      <c r="D2059" s="59">
        <v>3800</v>
      </c>
      <c r="E2059" s="60" t="s">
        <v>1591</v>
      </c>
      <c r="F2059" s="61">
        <v>102473.1</v>
      </c>
      <c r="G2059" s="61" t="s">
        <v>9</v>
      </c>
      <c r="H2059" s="61"/>
      <c r="I2059" s="106" t="s">
        <v>64</v>
      </c>
    </row>
    <row r="2060" spans="1:9" hidden="1" x14ac:dyDescent="0.25">
      <c r="A2060" s="94">
        <v>393</v>
      </c>
      <c r="B2060" s="101">
        <v>2056</v>
      </c>
      <c r="C2060" s="91">
        <v>45218</v>
      </c>
      <c r="D2060" s="59">
        <v>3680</v>
      </c>
      <c r="E2060" s="60" t="s">
        <v>1591</v>
      </c>
      <c r="F2060" s="61">
        <v>27966</v>
      </c>
      <c r="G2060" s="61" t="s">
        <v>9</v>
      </c>
      <c r="H2060" s="61"/>
      <c r="I2060" s="106" t="s">
        <v>64</v>
      </c>
    </row>
    <row r="2061" spans="1:9" hidden="1" x14ac:dyDescent="0.25">
      <c r="A2061" s="94">
        <v>394</v>
      </c>
      <c r="B2061" s="101">
        <v>2057</v>
      </c>
      <c r="C2061" s="91">
        <v>45218</v>
      </c>
      <c r="D2061" s="59">
        <v>16</v>
      </c>
      <c r="E2061" s="60" t="s">
        <v>1279</v>
      </c>
      <c r="F2061" s="61">
        <v>23800</v>
      </c>
      <c r="G2061" s="61" t="s">
        <v>9</v>
      </c>
      <c r="H2061" s="61"/>
      <c r="I2061" s="106" t="s">
        <v>64</v>
      </c>
    </row>
    <row r="2062" spans="1:9" hidden="1" x14ac:dyDescent="0.25">
      <c r="A2062" s="94">
        <v>395</v>
      </c>
      <c r="B2062" s="101">
        <v>2058</v>
      </c>
      <c r="C2062" s="91">
        <v>45218</v>
      </c>
      <c r="D2062" s="59" t="s">
        <v>1688</v>
      </c>
      <c r="E2062" s="60" t="s">
        <v>1689</v>
      </c>
      <c r="F2062" s="61">
        <v>177281</v>
      </c>
      <c r="G2062" s="61" t="s">
        <v>9</v>
      </c>
      <c r="H2062" s="61"/>
      <c r="I2062" s="106" t="s">
        <v>11</v>
      </c>
    </row>
    <row r="2063" spans="1:9" hidden="1" x14ac:dyDescent="0.25">
      <c r="A2063" s="94">
        <v>396</v>
      </c>
      <c r="B2063" s="101">
        <v>2059</v>
      </c>
      <c r="C2063" s="91">
        <v>45218</v>
      </c>
      <c r="D2063" s="59" t="s">
        <v>1690</v>
      </c>
      <c r="E2063" s="60" t="s">
        <v>1229</v>
      </c>
      <c r="F2063" s="61">
        <v>22500</v>
      </c>
      <c r="G2063" s="61" t="s">
        <v>9</v>
      </c>
      <c r="H2063" s="61"/>
      <c r="I2063" s="68" t="s">
        <v>1230</v>
      </c>
    </row>
    <row r="2064" spans="1:9" hidden="1" x14ac:dyDescent="0.25">
      <c r="A2064" s="94">
        <v>397</v>
      </c>
      <c r="B2064" s="101">
        <v>2060</v>
      </c>
      <c r="C2064" s="91">
        <v>45218</v>
      </c>
      <c r="D2064" s="59" t="s">
        <v>1691</v>
      </c>
      <c r="E2064" s="60" t="s">
        <v>1692</v>
      </c>
      <c r="F2064" s="61">
        <v>1790000</v>
      </c>
      <c r="G2064" s="61" t="s">
        <v>9</v>
      </c>
      <c r="H2064" s="61"/>
      <c r="I2064" s="68" t="s">
        <v>173</v>
      </c>
    </row>
    <row r="2065" spans="1:9" hidden="1" x14ac:dyDescent="0.25">
      <c r="A2065" s="94">
        <v>398</v>
      </c>
      <c r="B2065" s="101">
        <v>2061</v>
      </c>
      <c r="C2065" s="91">
        <v>45219</v>
      </c>
      <c r="D2065" s="59">
        <v>142</v>
      </c>
      <c r="E2065" s="60" t="s">
        <v>1693</v>
      </c>
      <c r="F2065" s="61">
        <v>6500</v>
      </c>
      <c r="G2065" s="61" t="s">
        <v>9</v>
      </c>
      <c r="H2065" s="61"/>
      <c r="I2065" s="106" t="s">
        <v>15</v>
      </c>
    </row>
    <row r="2066" spans="1:9" hidden="1" x14ac:dyDescent="0.25">
      <c r="A2066" s="94">
        <v>399</v>
      </c>
      <c r="B2066" s="101">
        <v>2062</v>
      </c>
      <c r="C2066" s="91">
        <v>45219</v>
      </c>
      <c r="D2066" s="59">
        <v>793</v>
      </c>
      <c r="E2066" s="60" t="s">
        <v>1652</v>
      </c>
      <c r="F2066" s="61">
        <v>76079.5</v>
      </c>
      <c r="G2066" s="61" t="s">
        <v>9</v>
      </c>
      <c r="H2066" s="61"/>
      <c r="I2066" s="106" t="s">
        <v>64</v>
      </c>
    </row>
    <row r="2067" spans="1:9" hidden="1" x14ac:dyDescent="0.25">
      <c r="A2067" s="94">
        <v>400</v>
      </c>
      <c r="B2067" s="101">
        <v>2063</v>
      </c>
      <c r="C2067" s="91">
        <v>45223</v>
      </c>
      <c r="D2067" s="59">
        <v>1010</v>
      </c>
      <c r="E2067" s="60" t="s">
        <v>1569</v>
      </c>
      <c r="F2067" s="61">
        <v>125462</v>
      </c>
      <c r="G2067" s="61" t="s">
        <v>9</v>
      </c>
      <c r="H2067" s="61"/>
      <c r="I2067" s="106" t="s">
        <v>15</v>
      </c>
    </row>
    <row r="2068" spans="1:9" hidden="1" x14ac:dyDescent="0.25">
      <c r="A2068" s="94">
        <v>401</v>
      </c>
      <c r="B2068" s="101">
        <v>2064</v>
      </c>
      <c r="C2068" s="91">
        <v>45223</v>
      </c>
      <c r="D2068" s="59">
        <v>3871</v>
      </c>
      <c r="E2068" s="60" t="s">
        <v>1591</v>
      </c>
      <c r="F2068" s="61">
        <v>32584.9</v>
      </c>
      <c r="G2068" s="61" t="s">
        <v>9</v>
      </c>
      <c r="H2068" s="61"/>
      <c r="I2068" s="106" t="s">
        <v>64</v>
      </c>
    </row>
    <row r="2069" spans="1:9" hidden="1" x14ac:dyDescent="0.25">
      <c r="A2069" s="94">
        <v>402</v>
      </c>
      <c r="B2069" s="101">
        <v>2065</v>
      </c>
      <c r="C2069" s="91">
        <v>45223</v>
      </c>
      <c r="D2069" s="59">
        <v>3929</v>
      </c>
      <c r="E2069" s="60" t="s">
        <v>1591</v>
      </c>
      <c r="F2069" s="61">
        <v>7712.1</v>
      </c>
      <c r="G2069" s="61" t="s">
        <v>9</v>
      </c>
      <c r="H2069" s="61"/>
      <c r="I2069" s="106" t="s">
        <v>64</v>
      </c>
    </row>
    <row r="2070" spans="1:9" hidden="1" x14ac:dyDescent="0.25">
      <c r="A2070" s="94">
        <v>403</v>
      </c>
      <c r="B2070" s="101">
        <v>2066</v>
      </c>
      <c r="C2070" s="91">
        <v>45223</v>
      </c>
      <c r="D2070" s="59">
        <v>663</v>
      </c>
      <c r="E2070" s="60" t="s">
        <v>30</v>
      </c>
      <c r="F2070" s="61">
        <v>14515.25</v>
      </c>
      <c r="G2070" s="61" t="s">
        <v>9</v>
      </c>
      <c r="H2070" s="61"/>
      <c r="I2070" s="106" t="s">
        <v>21</v>
      </c>
    </row>
    <row r="2071" spans="1:9" hidden="1" x14ac:dyDescent="0.25">
      <c r="A2071" s="94">
        <v>404</v>
      </c>
      <c r="B2071" s="101">
        <v>2067</v>
      </c>
      <c r="C2071" s="91">
        <v>45232</v>
      </c>
      <c r="D2071" s="59" t="s">
        <v>1694</v>
      </c>
      <c r="E2071" s="60" t="s">
        <v>19</v>
      </c>
      <c r="F2071" s="61">
        <v>87680.41</v>
      </c>
      <c r="G2071" s="61" t="s">
        <v>9</v>
      </c>
      <c r="H2071" s="61"/>
      <c r="I2071" s="106" t="s">
        <v>15</v>
      </c>
    </row>
    <row r="2072" spans="1:9" hidden="1" x14ac:dyDescent="0.25">
      <c r="A2072" s="94">
        <v>405</v>
      </c>
      <c r="B2072" s="101">
        <v>2068</v>
      </c>
      <c r="C2072" s="91">
        <v>45232</v>
      </c>
      <c r="D2072" s="59" t="s">
        <v>1695</v>
      </c>
      <c r="E2072" s="60" t="s">
        <v>1696</v>
      </c>
      <c r="F2072" s="61">
        <v>266836</v>
      </c>
      <c r="G2072" s="61" t="s">
        <v>9</v>
      </c>
      <c r="H2072" s="61"/>
      <c r="I2072" s="106" t="s">
        <v>15</v>
      </c>
    </row>
    <row r="2073" spans="1:9" hidden="1" x14ac:dyDescent="0.25">
      <c r="A2073" s="94">
        <v>406</v>
      </c>
      <c r="B2073" s="101">
        <v>2069</v>
      </c>
      <c r="C2073" s="91">
        <v>45232</v>
      </c>
      <c r="D2073" s="59">
        <v>828</v>
      </c>
      <c r="E2073" s="60" t="s">
        <v>1652</v>
      </c>
      <c r="F2073" s="61">
        <v>20727</v>
      </c>
      <c r="G2073" s="61" t="s">
        <v>9</v>
      </c>
      <c r="H2073" s="61"/>
      <c r="I2073" s="106" t="s">
        <v>64</v>
      </c>
    </row>
    <row r="2074" spans="1:9" hidden="1" x14ac:dyDescent="0.25">
      <c r="A2074" s="94">
        <v>407</v>
      </c>
      <c r="B2074" s="101">
        <v>2070</v>
      </c>
      <c r="C2074" s="91">
        <v>45232</v>
      </c>
      <c r="D2074" s="59">
        <v>386</v>
      </c>
      <c r="E2074" s="60" t="s">
        <v>1659</v>
      </c>
      <c r="F2074" s="61">
        <v>11522.6</v>
      </c>
      <c r="G2074" s="61" t="s">
        <v>9</v>
      </c>
      <c r="H2074" s="61"/>
      <c r="I2074" s="106" t="s">
        <v>15</v>
      </c>
    </row>
    <row r="2075" spans="1:9" hidden="1" x14ac:dyDescent="0.25">
      <c r="A2075" s="94">
        <v>408</v>
      </c>
      <c r="B2075" s="101">
        <v>2071</v>
      </c>
      <c r="C2075" s="91">
        <v>45232</v>
      </c>
      <c r="D2075" s="59" t="s">
        <v>1697</v>
      </c>
      <c r="E2075" s="60" t="s">
        <v>377</v>
      </c>
      <c r="F2075" s="61">
        <v>7258.82</v>
      </c>
      <c r="G2075" s="61" t="s">
        <v>9</v>
      </c>
      <c r="H2075" s="61"/>
      <c r="I2075" s="106" t="s">
        <v>64</v>
      </c>
    </row>
    <row r="2076" spans="1:9" hidden="1" x14ac:dyDescent="0.25">
      <c r="A2076" s="94">
        <v>409</v>
      </c>
      <c r="B2076" s="101">
        <v>2072</v>
      </c>
      <c r="C2076" s="91">
        <v>45232</v>
      </c>
      <c r="D2076" s="59" t="s">
        <v>1698</v>
      </c>
      <c r="E2076" s="60" t="s">
        <v>377</v>
      </c>
      <c r="F2076" s="61">
        <v>20099</v>
      </c>
      <c r="G2076" s="61" t="s">
        <v>9</v>
      </c>
      <c r="H2076" s="61"/>
      <c r="I2076" s="106" t="s">
        <v>64</v>
      </c>
    </row>
    <row r="2077" spans="1:9" hidden="1" x14ac:dyDescent="0.25">
      <c r="A2077" s="94">
        <v>410</v>
      </c>
      <c r="B2077" s="101">
        <v>2073</v>
      </c>
      <c r="C2077" s="91">
        <v>45232</v>
      </c>
      <c r="D2077" s="59" t="s">
        <v>1699</v>
      </c>
      <c r="E2077" s="60" t="s">
        <v>377</v>
      </c>
      <c r="F2077" s="61">
        <v>39279.660000000003</v>
      </c>
      <c r="G2077" s="61" t="s">
        <v>9</v>
      </c>
      <c r="H2077" s="61"/>
      <c r="I2077" s="106" t="s">
        <v>64</v>
      </c>
    </row>
    <row r="2078" spans="1:9" hidden="1" x14ac:dyDescent="0.25">
      <c r="A2078" s="94">
        <v>411</v>
      </c>
      <c r="B2078" s="101">
        <v>2074</v>
      </c>
      <c r="C2078" s="91">
        <v>45232</v>
      </c>
      <c r="D2078" s="59">
        <v>4214</v>
      </c>
      <c r="E2078" s="60" t="s">
        <v>1591</v>
      </c>
      <c r="F2078" s="61">
        <v>13347.7</v>
      </c>
      <c r="G2078" s="61" t="s">
        <v>9</v>
      </c>
      <c r="H2078" s="61"/>
      <c r="I2078" s="106" t="s">
        <v>64</v>
      </c>
    </row>
    <row r="2079" spans="1:9" hidden="1" x14ac:dyDescent="0.25">
      <c r="A2079" s="94">
        <v>412</v>
      </c>
      <c r="B2079" s="101">
        <v>2075</v>
      </c>
      <c r="C2079" s="91">
        <v>45232</v>
      </c>
      <c r="D2079" s="59">
        <v>4318</v>
      </c>
      <c r="E2079" s="60" t="s">
        <v>1591</v>
      </c>
      <c r="F2079" s="61">
        <v>10381.700000000001</v>
      </c>
      <c r="G2079" s="61" t="s">
        <v>9</v>
      </c>
      <c r="H2079" s="61"/>
      <c r="I2079" s="106" t="s">
        <v>64</v>
      </c>
    </row>
    <row r="2080" spans="1:9" hidden="1" x14ac:dyDescent="0.25">
      <c r="A2080" s="94">
        <v>413</v>
      </c>
      <c r="B2080" s="101">
        <v>2076</v>
      </c>
      <c r="C2080" s="91">
        <v>45233</v>
      </c>
      <c r="D2080" s="59" t="s">
        <v>1700</v>
      </c>
      <c r="E2080" s="60" t="s">
        <v>1701</v>
      </c>
      <c r="F2080" s="61">
        <v>151600</v>
      </c>
      <c r="G2080" s="61" t="s">
        <v>9</v>
      </c>
      <c r="H2080" s="61"/>
      <c r="I2080" s="106" t="s">
        <v>1898</v>
      </c>
    </row>
    <row r="2081" spans="1:9" hidden="1" x14ac:dyDescent="0.25">
      <c r="A2081" s="94">
        <v>414</v>
      </c>
      <c r="B2081" s="101">
        <v>2077</v>
      </c>
      <c r="C2081" s="91">
        <v>45233</v>
      </c>
      <c r="D2081" s="59" t="s">
        <v>1702</v>
      </c>
      <c r="E2081" s="60" t="s">
        <v>1703</v>
      </c>
      <c r="F2081" s="61">
        <v>1199160</v>
      </c>
      <c r="G2081" s="61" t="s">
        <v>9</v>
      </c>
      <c r="H2081" s="61"/>
      <c r="I2081" s="106" t="s">
        <v>1898</v>
      </c>
    </row>
    <row r="2082" spans="1:9" hidden="1" x14ac:dyDescent="0.25">
      <c r="A2082" s="94">
        <v>415</v>
      </c>
      <c r="B2082" s="101">
        <v>2078</v>
      </c>
      <c r="C2082" s="91">
        <v>45238</v>
      </c>
      <c r="D2082" s="59">
        <v>402</v>
      </c>
      <c r="E2082" s="60" t="s">
        <v>1659</v>
      </c>
      <c r="F2082" s="61">
        <v>1600</v>
      </c>
      <c r="G2082" s="61" t="s">
        <v>9</v>
      </c>
      <c r="H2082" s="61"/>
      <c r="I2082" s="106" t="s">
        <v>15</v>
      </c>
    </row>
    <row r="2083" spans="1:9" hidden="1" x14ac:dyDescent="0.25">
      <c r="A2083" s="94">
        <v>416</v>
      </c>
      <c r="B2083" s="101">
        <v>2079</v>
      </c>
      <c r="C2083" s="91">
        <v>45238</v>
      </c>
      <c r="D2083" s="59" t="s">
        <v>1704</v>
      </c>
      <c r="E2083" s="60" t="s">
        <v>377</v>
      </c>
      <c r="F2083" s="61">
        <v>18338.98</v>
      </c>
      <c r="G2083" s="61" t="s">
        <v>9</v>
      </c>
      <c r="H2083" s="61"/>
      <c r="I2083" s="106" t="s">
        <v>64</v>
      </c>
    </row>
    <row r="2084" spans="1:9" hidden="1" x14ac:dyDescent="0.25">
      <c r="A2084" s="94">
        <v>417</v>
      </c>
      <c r="B2084" s="101">
        <v>2080</v>
      </c>
      <c r="C2084" s="91">
        <v>45238</v>
      </c>
      <c r="D2084" s="59" t="s">
        <v>1705</v>
      </c>
      <c r="E2084" s="60" t="s">
        <v>377</v>
      </c>
      <c r="F2084" s="61">
        <v>1728.82</v>
      </c>
      <c r="G2084" s="61" t="s">
        <v>9</v>
      </c>
      <c r="H2084" s="61"/>
      <c r="I2084" s="106" t="s">
        <v>64</v>
      </c>
    </row>
    <row r="2085" spans="1:9" hidden="1" x14ac:dyDescent="0.25">
      <c r="A2085" s="94">
        <v>418</v>
      </c>
      <c r="B2085" s="101">
        <v>2081</v>
      </c>
      <c r="C2085" s="91">
        <v>45238</v>
      </c>
      <c r="D2085" s="59" t="s">
        <v>1706</v>
      </c>
      <c r="E2085" s="60" t="s">
        <v>1707</v>
      </c>
      <c r="F2085" s="61">
        <v>13968</v>
      </c>
      <c r="G2085" s="61" t="s">
        <v>9</v>
      </c>
      <c r="H2085" s="61"/>
      <c r="I2085" s="106" t="s">
        <v>15</v>
      </c>
    </row>
    <row r="2086" spans="1:9" hidden="1" x14ac:dyDescent="0.25">
      <c r="A2086" s="94">
        <v>419</v>
      </c>
      <c r="B2086" s="101">
        <v>2082</v>
      </c>
      <c r="C2086" s="91">
        <v>45238</v>
      </c>
      <c r="D2086" s="59" t="s">
        <v>1708</v>
      </c>
      <c r="E2086" s="60" t="s">
        <v>1707</v>
      </c>
      <c r="F2086" s="61">
        <v>95251.199999999997</v>
      </c>
      <c r="G2086" s="61" t="s">
        <v>9</v>
      </c>
      <c r="H2086" s="61"/>
      <c r="I2086" s="106" t="s">
        <v>15</v>
      </c>
    </row>
    <row r="2087" spans="1:9" hidden="1" x14ac:dyDescent="0.25">
      <c r="A2087" s="94">
        <v>420</v>
      </c>
      <c r="B2087" s="101">
        <v>2083</v>
      </c>
      <c r="C2087" s="91">
        <v>45238</v>
      </c>
      <c r="D2087" s="59">
        <v>840</v>
      </c>
      <c r="E2087" s="60" t="s">
        <v>1652</v>
      </c>
      <c r="F2087" s="61">
        <v>48729</v>
      </c>
      <c r="G2087" s="61" t="s">
        <v>9</v>
      </c>
      <c r="H2087" s="61"/>
      <c r="I2087" s="106" t="s">
        <v>64</v>
      </c>
    </row>
    <row r="2088" spans="1:9" hidden="1" x14ac:dyDescent="0.25">
      <c r="A2088" s="94">
        <v>421</v>
      </c>
      <c r="B2088" s="101">
        <v>2084</v>
      </c>
      <c r="C2088" s="91">
        <v>45238</v>
      </c>
      <c r="D2088" s="59" t="s">
        <v>1709</v>
      </c>
      <c r="E2088" s="60" t="s">
        <v>1421</v>
      </c>
      <c r="F2088" s="61">
        <v>121918</v>
      </c>
      <c r="G2088" s="61" t="s">
        <v>9</v>
      </c>
      <c r="H2088" s="61"/>
      <c r="I2088" s="106" t="s">
        <v>1898</v>
      </c>
    </row>
    <row r="2089" spans="1:9" hidden="1" x14ac:dyDescent="0.25">
      <c r="A2089" s="94">
        <v>422</v>
      </c>
      <c r="B2089" s="101">
        <v>2085</v>
      </c>
      <c r="C2089" s="91">
        <v>45238</v>
      </c>
      <c r="D2089" s="59" t="s">
        <v>1710</v>
      </c>
      <c r="E2089" s="60" t="s">
        <v>1421</v>
      </c>
      <c r="F2089" s="61">
        <v>84468.84</v>
      </c>
      <c r="G2089" s="61" t="s">
        <v>9</v>
      </c>
      <c r="H2089" s="61"/>
      <c r="I2089" s="106" t="s">
        <v>1898</v>
      </c>
    </row>
    <row r="2090" spans="1:9" hidden="1" x14ac:dyDescent="0.25">
      <c r="A2090" s="94">
        <v>423</v>
      </c>
      <c r="B2090" s="101">
        <v>2086</v>
      </c>
      <c r="C2090" s="91">
        <v>45238</v>
      </c>
      <c r="D2090" s="59" t="s">
        <v>1711</v>
      </c>
      <c r="E2090" s="60" t="s">
        <v>377</v>
      </c>
      <c r="F2090" s="61">
        <v>1996.62</v>
      </c>
      <c r="G2090" s="61" t="s">
        <v>9</v>
      </c>
      <c r="H2090" s="61"/>
      <c r="I2090" s="106" t="s">
        <v>64</v>
      </c>
    </row>
    <row r="2091" spans="1:9" hidden="1" x14ac:dyDescent="0.25">
      <c r="A2091" s="94">
        <v>424</v>
      </c>
      <c r="B2091" s="101">
        <v>2087</v>
      </c>
      <c r="C2091" s="91">
        <v>45238</v>
      </c>
      <c r="D2091" s="59" t="s">
        <v>1712</v>
      </c>
      <c r="E2091" s="60" t="s">
        <v>377</v>
      </c>
      <c r="F2091" s="61">
        <v>16551.59</v>
      </c>
      <c r="G2091" s="61" t="s">
        <v>9</v>
      </c>
      <c r="H2091" s="61"/>
      <c r="I2091" s="106" t="s">
        <v>64</v>
      </c>
    </row>
    <row r="2092" spans="1:9" hidden="1" x14ac:dyDescent="0.25">
      <c r="A2092" s="94">
        <v>425</v>
      </c>
      <c r="B2092" s="101">
        <v>2088</v>
      </c>
      <c r="C2092" s="91">
        <v>45238</v>
      </c>
      <c r="D2092" s="59" t="s">
        <v>1713</v>
      </c>
      <c r="E2092" s="60" t="s">
        <v>377</v>
      </c>
      <c r="F2092" s="61">
        <v>14266.94</v>
      </c>
      <c r="G2092" s="61" t="s">
        <v>9</v>
      </c>
      <c r="H2092" s="61"/>
      <c r="I2092" s="106" t="s">
        <v>64</v>
      </c>
    </row>
    <row r="2093" spans="1:9" hidden="1" x14ac:dyDescent="0.25">
      <c r="A2093" s="94">
        <v>426</v>
      </c>
      <c r="B2093" s="101">
        <v>2089</v>
      </c>
      <c r="C2093" s="91">
        <v>45239</v>
      </c>
      <c r="D2093" s="59" t="s">
        <v>1714</v>
      </c>
      <c r="E2093" s="60" t="s">
        <v>377</v>
      </c>
      <c r="F2093" s="61">
        <v>1500</v>
      </c>
      <c r="G2093" s="61" t="s">
        <v>9</v>
      </c>
      <c r="H2093" s="61"/>
      <c r="I2093" s="106" t="s">
        <v>64</v>
      </c>
    </row>
    <row r="2094" spans="1:9" hidden="1" x14ac:dyDescent="0.25">
      <c r="A2094" s="94">
        <v>427</v>
      </c>
      <c r="B2094" s="101">
        <v>2090</v>
      </c>
      <c r="C2094" s="91">
        <v>45239</v>
      </c>
      <c r="D2094" s="59" t="s">
        <v>1715</v>
      </c>
      <c r="E2094" s="60" t="s">
        <v>377</v>
      </c>
      <c r="F2094" s="61">
        <v>4746.8900000000003</v>
      </c>
      <c r="G2094" s="61" t="s">
        <v>9</v>
      </c>
      <c r="H2094" s="61"/>
      <c r="I2094" s="106" t="s">
        <v>64</v>
      </c>
    </row>
    <row r="2095" spans="1:9" hidden="1" x14ac:dyDescent="0.25">
      <c r="A2095" s="94">
        <v>428</v>
      </c>
      <c r="B2095" s="101">
        <v>2091</v>
      </c>
      <c r="C2095" s="91">
        <v>45239</v>
      </c>
      <c r="D2095" s="59" t="s">
        <v>1716</v>
      </c>
      <c r="E2095" s="60" t="s">
        <v>377</v>
      </c>
      <c r="F2095" s="61">
        <v>1050</v>
      </c>
      <c r="G2095" s="61" t="s">
        <v>9</v>
      </c>
      <c r="H2095" s="61"/>
      <c r="I2095" s="106" t="s">
        <v>64</v>
      </c>
    </row>
    <row r="2096" spans="1:9" hidden="1" x14ac:dyDescent="0.25">
      <c r="A2096" s="94">
        <v>429</v>
      </c>
      <c r="B2096" s="101">
        <v>2092</v>
      </c>
      <c r="C2096" s="91">
        <v>45239</v>
      </c>
      <c r="D2096" s="59">
        <v>1063</v>
      </c>
      <c r="E2096" s="60" t="s">
        <v>1569</v>
      </c>
      <c r="F2096" s="61">
        <v>24720</v>
      </c>
      <c r="G2096" s="61" t="s">
        <v>9</v>
      </c>
      <c r="H2096" s="61"/>
      <c r="I2096" s="106" t="s">
        <v>15</v>
      </c>
    </row>
    <row r="2097" spans="1:9" hidden="1" x14ac:dyDescent="0.25">
      <c r="A2097" s="94">
        <v>430</v>
      </c>
      <c r="B2097" s="101">
        <v>2093</v>
      </c>
      <c r="C2097" s="91">
        <v>45246</v>
      </c>
      <c r="D2097" s="59" t="s">
        <v>1717</v>
      </c>
      <c r="E2097" s="60" t="s">
        <v>377</v>
      </c>
      <c r="F2097" s="61">
        <v>4711.8599999999997</v>
      </c>
      <c r="G2097" s="61" t="s">
        <v>9</v>
      </c>
      <c r="H2097" s="61"/>
      <c r="I2097" s="106" t="s">
        <v>64</v>
      </c>
    </row>
    <row r="2098" spans="1:9" hidden="1" x14ac:dyDescent="0.25">
      <c r="A2098" s="94">
        <v>431</v>
      </c>
      <c r="B2098" s="101">
        <v>2094</v>
      </c>
      <c r="C2098" s="91">
        <v>45246</v>
      </c>
      <c r="D2098" s="59">
        <v>863</v>
      </c>
      <c r="E2098" s="60" t="s">
        <v>1652</v>
      </c>
      <c r="F2098" s="61">
        <v>57942.5</v>
      </c>
      <c r="G2098" s="61" t="s">
        <v>9</v>
      </c>
      <c r="H2098" s="61"/>
      <c r="I2098" s="106" t="s">
        <v>64</v>
      </c>
    </row>
    <row r="2099" spans="1:9" hidden="1" x14ac:dyDescent="0.25">
      <c r="A2099" s="94">
        <v>432</v>
      </c>
      <c r="B2099" s="101">
        <v>2095</v>
      </c>
      <c r="C2099" s="91">
        <v>45246</v>
      </c>
      <c r="D2099" s="59" t="s">
        <v>1718</v>
      </c>
      <c r="E2099" s="60" t="s">
        <v>1719</v>
      </c>
      <c r="F2099" s="61">
        <v>48960</v>
      </c>
      <c r="G2099" s="61" t="s">
        <v>9</v>
      </c>
      <c r="H2099" s="61"/>
      <c r="I2099" s="106" t="s">
        <v>15</v>
      </c>
    </row>
    <row r="2100" spans="1:9" hidden="1" x14ac:dyDescent="0.25">
      <c r="A2100" s="94">
        <v>433</v>
      </c>
      <c r="B2100" s="101">
        <v>2096</v>
      </c>
      <c r="C2100" s="91">
        <v>45246</v>
      </c>
      <c r="D2100" s="59">
        <v>10434</v>
      </c>
      <c r="E2100" s="60" t="s">
        <v>1234</v>
      </c>
      <c r="F2100" s="61">
        <v>299569.5</v>
      </c>
      <c r="G2100" s="61" t="s">
        <v>9</v>
      </c>
      <c r="H2100" s="61"/>
      <c r="I2100" s="106" t="s">
        <v>21</v>
      </c>
    </row>
    <row r="2101" spans="1:9" hidden="1" x14ac:dyDescent="0.25">
      <c r="A2101" s="94">
        <v>434</v>
      </c>
      <c r="B2101" s="101">
        <v>2097</v>
      </c>
      <c r="C2101" s="91">
        <v>45246</v>
      </c>
      <c r="D2101" s="59" t="s">
        <v>1720</v>
      </c>
      <c r="E2101" s="60" t="s">
        <v>1721</v>
      </c>
      <c r="F2101" s="61">
        <v>70200</v>
      </c>
      <c r="G2101" s="61" t="s">
        <v>9</v>
      </c>
      <c r="H2101" s="61" t="s">
        <v>1722</v>
      </c>
      <c r="I2101" s="106" t="s">
        <v>15</v>
      </c>
    </row>
    <row r="2102" spans="1:9" hidden="1" x14ac:dyDescent="0.25">
      <c r="A2102" s="94">
        <v>435</v>
      </c>
      <c r="B2102" s="101">
        <v>2098</v>
      </c>
      <c r="C2102" s="91">
        <v>45250</v>
      </c>
      <c r="D2102" s="59">
        <v>232412531</v>
      </c>
      <c r="E2102" s="60" t="s">
        <v>1315</v>
      </c>
      <c r="F2102" s="61">
        <v>198320</v>
      </c>
      <c r="G2102" s="61" t="s">
        <v>9</v>
      </c>
      <c r="H2102" s="61"/>
      <c r="I2102" s="68" t="s">
        <v>308</v>
      </c>
    </row>
    <row r="2103" spans="1:9" hidden="1" x14ac:dyDescent="0.25">
      <c r="A2103" s="94">
        <v>436</v>
      </c>
      <c r="B2103" s="101">
        <v>2099</v>
      </c>
      <c r="C2103" s="91">
        <v>45250</v>
      </c>
      <c r="D2103" s="59">
        <v>1010</v>
      </c>
      <c r="E2103" s="60" t="s">
        <v>1569</v>
      </c>
      <c r="F2103" s="61">
        <v>125462</v>
      </c>
      <c r="G2103" s="61" t="s">
        <v>9</v>
      </c>
      <c r="H2103" s="61"/>
      <c r="I2103" s="106" t="s">
        <v>15</v>
      </c>
    </row>
    <row r="2104" spans="1:9" hidden="1" x14ac:dyDescent="0.25">
      <c r="A2104" s="94">
        <v>437</v>
      </c>
      <c r="B2104" s="101">
        <v>2100</v>
      </c>
      <c r="C2104" s="91">
        <v>45250</v>
      </c>
      <c r="D2104" s="59">
        <v>539</v>
      </c>
      <c r="E2104" s="60" t="s">
        <v>1241</v>
      </c>
      <c r="F2104" s="61">
        <v>155440</v>
      </c>
      <c r="G2104" s="61" t="s">
        <v>9</v>
      </c>
      <c r="H2104" s="61"/>
      <c r="I2104" s="68" t="s">
        <v>1242</v>
      </c>
    </row>
    <row r="2105" spans="1:9" hidden="1" x14ac:dyDescent="0.25">
      <c r="A2105" s="94">
        <v>438</v>
      </c>
      <c r="B2105" s="101">
        <v>2101</v>
      </c>
      <c r="C2105" s="91">
        <v>45250</v>
      </c>
      <c r="D2105" s="59">
        <v>2024146339</v>
      </c>
      <c r="E2105" s="60" t="s">
        <v>1576</v>
      </c>
      <c r="F2105" s="61">
        <v>30263</v>
      </c>
      <c r="G2105" s="61" t="s">
        <v>9</v>
      </c>
      <c r="H2105" s="61"/>
      <c r="I2105" s="68" t="s">
        <v>1577</v>
      </c>
    </row>
    <row r="2106" spans="1:9" hidden="1" x14ac:dyDescent="0.25">
      <c r="A2106" s="94">
        <v>439</v>
      </c>
      <c r="B2106" s="101">
        <v>2102</v>
      </c>
      <c r="C2106" s="91">
        <v>45250</v>
      </c>
      <c r="D2106" s="59" t="s">
        <v>1723</v>
      </c>
      <c r="E2106" s="60" t="s">
        <v>1576</v>
      </c>
      <c r="F2106" s="61">
        <v>150100</v>
      </c>
      <c r="G2106" s="61" t="s">
        <v>9</v>
      </c>
      <c r="H2106" s="61"/>
      <c r="I2106" s="68" t="s">
        <v>1577</v>
      </c>
    </row>
    <row r="2107" spans="1:9" hidden="1" x14ac:dyDescent="0.25">
      <c r="A2107" s="94">
        <v>440</v>
      </c>
      <c r="B2107" s="101">
        <v>2103</v>
      </c>
      <c r="C2107" s="91">
        <v>45250</v>
      </c>
      <c r="D2107" s="59">
        <v>1063</v>
      </c>
      <c r="E2107" s="60" t="s">
        <v>1569</v>
      </c>
      <c r="F2107" s="61">
        <v>24720</v>
      </c>
      <c r="G2107" s="61" t="s">
        <v>9</v>
      </c>
      <c r="H2107" s="61"/>
      <c r="I2107" s="106" t="s">
        <v>15</v>
      </c>
    </row>
    <row r="2108" spans="1:9" hidden="1" x14ac:dyDescent="0.25">
      <c r="A2108" s="94">
        <v>441</v>
      </c>
      <c r="B2108" s="101">
        <v>2104</v>
      </c>
      <c r="C2108" s="91">
        <v>45250</v>
      </c>
      <c r="D2108" s="59">
        <v>410</v>
      </c>
      <c r="E2108" s="60" t="s">
        <v>721</v>
      </c>
      <c r="F2108" s="61">
        <v>127000</v>
      </c>
      <c r="G2108" s="61" t="s">
        <v>9</v>
      </c>
      <c r="H2108" s="61"/>
      <c r="I2108" s="106" t="s">
        <v>289</v>
      </c>
    </row>
    <row r="2109" spans="1:9" hidden="1" x14ac:dyDescent="0.25">
      <c r="A2109" s="94">
        <v>442</v>
      </c>
      <c r="B2109" s="101">
        <v>2105</v>
      </c>
      <c r="C2109" s="91">
        <v>45250</v>
      </c>
      <c r="D2109" s="59">
        <v>3208</v>
      </c>
      <c r="E2109" s="60" t="s">
        <v>1724</v>
      </c>
      <c r="F2109" s="61">
        <v>56897.5</v>
      </c>
      <c r="G2109" s="61" t="s">
        <v>9</v>
      </c>
      <c r="H2109" s="61" t="s">
        <v>1725</v>
      </c>
      <c r="I2109" s="68" t="s">
        <v>173</v>
      </c>
    </row>
    <row r="2110" spans="1:9" hidden="1" x14ac:dyDescent="0.25">
      <c r="A2110" s="94">
        <v>443</v>
      </c>
      <c r="B2110" s="101">
        <v>2106</v>
      </c>
      <c r="C2110" s="91">
        <v>45250</v>
      </c>
      <c r="D2110" s="59">
        <v>3384</v>
      </c>
      <c r="E2110" s="60" t="s">
        <v>1724</v>
      </c>
      <c r="F2110" s="61">
        <v>19600</v>
      </c>
      <c r="G2110" s="61" t="s">
        <v>9</v>
      </c>
      <c r="H2110" s="61" t="s">
        <v>1725</v>
      </c>
      <c r="I2110" s="68" t="s">
        <v>173</v>
      </c>
    </row>
    <row r="2111" spans="1:9" hidden="1" x14ac:dyDescent="0.25">
      <c r="A2111" s="94">
        <v>444</v>
      </c>
      <c r="B2111" s="101">
        <v>2107</v>
      </c>
      <c r="C2111" s="91">
        <v>45250</v>
      </c>
      <c r="D2111" s="59">
        <v>128</v>
      </c>
      <c r="E2111" s="60" t="s">
        <v>1266</v>
      </c>
      <c r="F2111" s="61">
        <v>123394.8</v>
      </c>
      <c r="G2111" s="61" t="s">
        <v>9</v>
      </c>
      <c r="H2111" s="61"/>
      <c r="I2111" s="68" t="s">
        <v>1637</v>
      </c>
    </row>
    <row r="2112" spans="1:9" hidden="1" x14ac:dyDescent="0.25">
      <c r="A2112" s="94">
        <v>445</v>
      </c>
      <c r="B2112" s="101">
        <v>2108</v>
      </c>
      <c r="C2112" s="91">
        <v>45250</v>
      </c>
      <c r="D2112" s="59">
        <v>117</v>
      </c>
      <c r="E2112" s="60" t="s">
        <v>1266</v>
      </c>
      <c r="F2112" s="61">
        <v>99971.199999999997</v>
      </c>
      <c r="G2112" s="61" t="s">
        <v>9</v>
      </c>
      <c r="H2112" s="61"/>
      <c r="I2112" s="68" t="s">
        <v>1637</v>
      </c>
    </row>
    <row r="2113" spans="1:9" hidden="1" x14ac:dyDescent="0.25">
      <c r="A2113" s="94">
        <v>446</v>
      </c>
      <c r="B2113" s="101">
        <v>2109</v>
      </c>
      <c r="C2113" s="91">
        <v>45250</v>
      </c>
      <c r="D2113" s="59">
        <v>232412337</v>
      </c>
      <c r="E2113" s="60" t="s">
        <v>1315</v>
      </c>
      <c r="F2113" s="61">
        <v>296390</v>
      </c>
      <c r="G2113" s="61" t="s">
        <v>9</v>
      </c>
      <c r="H2113" s="61"/>
      <c r="I2113" s="68" t="s">
        <v>308</v>
      </c>
    </row>
    <row r="2114" spans="1:9" hidden="1" x14ac:dyDescent="0.25">
      <c r="A2114" s="94">
        <v>447</v>
      </c>
      <c r="B2114" s="101">
        <v>2110</v>
      </c>
      <c r="C2114" s="91">
        <v>45250</v>
      </c>
      <c r="D2114" s="59">
        <v>232412421</v>
      </c>
      <c r="E2114" s="60" t="s">
        <v>1315</v>
      </c>
      <c r="F2114" s="61">
        <v>9800</v>
      </c>
      <c r="G2114" s="61" t="s">
        <v>9</v>
      </c>
      <c r="H2114" s="61"/>
      <c r="I2114" s="68" t="s">
        <v>308</v>
      </c>
    </row>
    <row r="2115" spans="1:9" hidden="1" x14ac:dyDescent="0.25">
      <c r="A2115" s="94">
        <v>448</v>
      </c>
      <c r="B2115" s="101">
        <v>2111</v>
      </c>
      <c r="C2115" s="91">
        <v>45250</v>
      </c>
      <c r="D2115" s="59">
        <v>9548</v>
      </c>
      <c r="E2115" s="60" t="s">
        <v>1234</v>
      </c>
      <c r="F2115" s="61">
        <v>1230.52</v>
      </c>
      <c r="G2115" s="61" t="s">
        <v>9</v>
      </c>
      <c r="H2115" s="61"/>
      <c r="I2115" s="106" t="s">
        <v>21</v>
      </c>
    </row>
    <row r="2116" spans="1:9" hidden="1" x14ac:dyDescent="0.25">
      <c r="A2116" s="94">
        <v>449</v>
      </c>
      <c r="B2116" s="101">
        <v>2112</v>
      </c>
      <c r="C2116" s="91">
        <v>45250</v>
      </c>
      <c r="D2116" s="59">
        <v>9213</v>
      </c>
      <c r="E2116" s="60" t="s">
        <v>1234</v>
      </c>
      <c r="F2116" s="61">
        <v>4963</v>
      </c>
      <c r="G2116" s="61" t="s">
        <v>9</v>
      </c>
      <c r="H2116" s="61"/>
      <c r="I2116" s="106" t="s">
        <v>21</v>
      </c>
    </row>
    <row r="2117" spans="1:9" hidden="1" x14ac:dyDescent="0.25">
      <c r="A2117" s="94">
        <v>450</v>
      </c>
      <c r="B2117" s="101">
        <v>2113</v>
      </c>
      <c r="C2117" s="91">
        <v>45250</v>
      </c>
      <c r="D2117" s="59">
        <v>9546</v>
      </c>
      <c r="E2117" s="60" t="s">
        <v>1234</v>
      </c>
      <c r="F2117" s="61">
        <v>155800</v>
      </c>
      <c r="G2117" s="61" t="s">
        <v>9</v>
      </c>
      <c r="H2117" s="61"/>
      <c r="I2117" s="106" t="s">
        <v>21</v>
      </c>
    </row>
    <row r="2118" spans="1:9" hidden="1" x14ac:dyDescent="0.25">
      <c r="A2118" s="94">
        <v>451</v>
      </c>
      <c r="B2118" s="101">
        <v>2114</v>
      </c>
      <c r="C2118" s="91">
        <v>45267</v>
      </c>
      <c r="D2118" s="59">
        <v>44</v>
      </c>
      <c r="E2118" s="60" t="s">
        <v>1332</v>
      </c>
      <c r="F2118" s="61">
        <v>444072</v>
      </c>
      <c r="G2118" s="61" t="s">
        <v>9</v>
      </c>
      <c r="H2118" s="61"/>
      <c r="I2118" s="106" t="s">
        <v>64</v>
      </c>
    </row>
    <row r="2119" spans="1:9" hidden="1" x14ac:dyDescent="0.25">
      <c r="A2119" s="94">
        <v>452</v>
      </c>
      <c r="B2119" s="101">
        <v>2115</v>
      </c>
      <c r="C2119" s="91">
        <v>45267</v>
      </c>
      <c r="D2119" s="59">
        <v>54</v>
      </c>
      <c r="E2119" s="60" t="s">
        <v>1332</v>
      </c>
      <c r="F2119" s="61">
        <v>427121</v>
      </c>
      <c r="G2119" s="61" t="s">
        <v>9</v>
      </c>
      <c r="H2119" s="61"/>
      <c r="I2119" s="106" t="s">
        <v>64</v>
      </c>
    </row>
    <row r="2120" spans="1:9" hidden="1" x14ac:dyDescent="0.25">
      <c r="A2120" s="94">
        <v>453</v>
      </c>
      <c r="B2120" s="101">
        <v>2116</v>
      </c>
      <c r="C2120" s="91">
        <v>45267</v>
      </c>
      <c r="D2120" s="59">
        <v>638</v>
      </c>
      <c r="E2120" s="60" t="s">
        <v>1320</v>
      </c>
      <c r="F2120" s="61">
        <v>18500</v>
      </c>
      <c r="G2120" s="61" t="s">
        <v>9</v>
      </c>
      <c r="H2120" s="61"/>
      <c r="I2120" s="106" t="s">
        <v>64</v>
      </c>
    </row>
    <row r="2121" spans="1:9" hidden="1" x14ac:dyDescent="0.25">
      <c r="A2121" s="94">
        <v>454</v>
      </c>
      <c r="B2121" s="101">
        <v>2117</v>
      </c>
      <c r="C2121" s="91">
        <v>45267</v>
      </c>
      <c r="D2121" s="59">
        <v>9</v>
      </c>
      <c r="E2121" s="60" t="s">
        <v>1266</v>
      </c>
      <c r="F2121" s="61">
        <v>239594.7</v>
      </c>
      <c r="G2121" s="61" t="s">
        <v>9</v>
      </c>
      <c r="H2121" s="61"/>
      <c r="I2121" s="68" t="s">
        <v>1637</v>
      </c>
    </row>
    <row r="2122" spans="1:9" hidden="1" x14ac:dyDescent="0.25">
      <c r="A2122" s="94">
        <v>455</v>
      </c>
      <c r="B2122" s="101">
        <v>2118</v>
      </c>
      <c r="C2122" s="91">
        <v>45267</v>
      </c>
      <c r="D2122" s="59">
        <v>149</v>
      </c>
      <c r="E2122" s="60" t="s">
        <v>1266</v>
      </c>
      <c r="F2122" s="61">
        <v>83289.5</v>
      </c>
      <c r="G2122" s="61" t="s">
        <v>9</v>
      </c>
      <c r="H2122" s="61"/>
      <c r="I2122" s="68" t="s">
        <v>1637</v>
      </c>
    </row>
    <row r="2123" spans="1:9" hidden="1" x14ac:dyDescent="0.25">
      <c r="A2123" s="94">
        <v>456</v>
      </c>
      <c r="B2123" s="101">
        <v>2119</v>
      </c>
      <c r="C2123" s="91">
        <v>45267</v>
      </c>
      <c r="D2123" s="59">
        <v>173</v>
      </c>
      <c r="E2123" s="60" t="s">
        <v>1266</v>
      </c>
      <c r="F2123" s="61">
        <v>249868.5</v>
      </c>
      <c r="G2123" s="61" t="s">
        <v>9</v>
      </c>
      <c r="H2123" s="61"/>
      <c r="I2123" s="68" t="s">
        <v>1637</v>
      </c>
    </row>
    <row r="2124" spans="1:9" hidden="1" x14ac:dyDescent="0.25">
      <c r="A2124" s="94">
        <v>457</v>
      </c>
      <c r="B2124" s="101">
        <v>2120</v>
      </c>
      <c r="C2124" s="91">
        <v>45267</v>
      </c>
      <c r="D2124" s="59">
        <v>204</v>
      </c>
      <c r="E2124" s="60" t="s">
        <v>1266</v>
      </c>
      <c r="F2124" s="61">
        <v>2441572</v>
      </c>
      <c r="G2124" s="61" t="s">
        <v>9</v>
      </c>
      <c r="H2124" s="61"/>
      <c r="I2124" s="68" t="s">
        <v>1637</v>
      </c>
    </row>
    <row r="2125" spans="1:9" hidden="1" x14ac:dyDescent="0.25">
      <c r="A2125" s="94">
        <v>458</v>
      </c>
      <c r="B2125" s="101">
        <v>2121</v>
      </c>
      <c r="C2125" s="91">
        <v>45267</v>
      </c>
      <c r="D2125" s="59">
        <v>95</v>
      </c>
      <c r="E2125" s="60" t="s">
        <v>1266</v>
      </c>
      <c r="F2125" s="61">
        <v>30120</v>
      </c>
      <c r="G2125" s="61" t="s">
        <v>9</v>
      </c>
      <c r="H2125" s="61"/>
      <c r="I2125" s="68" t="s">
        <v>1637</v>
      </c>
    </row>
    <row r="2126" spans="1:9" hidden="1" x14ac:dyDescent="0.25">
      <c r="A2126" s="94">
        <v>459</v>
      </c>
      <c r="B2126" s="101">
        <v>2122</v>
      </c>
      <c r="C2126" s="91">
        <v>45267</v>
      </c>
      <c r="D2126" s="59">
        <v>50</v>
      </c>
      <c r="E2126" s="60" t="s">
        <v>1726</v>
      </c>
      <c r="F2126" s="61">
        <v>565500</v>
      </c>
      <c r="G2126" s="61" t="s">
        <v>9</v>
      </c>
      <c r="H2126" s="61"/>
      <c r="I2126" s="68" t="s">
        <v>1575</v>
      </c>
    </row>
    <row r="2127" spans="1:9" hidden="1" x14ac:dyDescent="0.25">
      <c r="A2127" s="94">
        <v>460</v>
      </c>
      <c r="B2127" s="101">
        <v>2123</v>
      </c>
      <c r="C2127" s="91">
        <v>45270</v>
      </c>
      <c r="D2127" s="59">
        <v>5</v>
      </c>
      <c r="E2127" s="60" t="s">
        <v>1137</v>
      </c>
      <c r="F2127" s="61">
        <v>3032885.5</v>
      </c>
      <c r="G2127" s="61" t="s">
        <v>9</v>
      </c>
      <c r="H2127" s="61"/>
      <c r="I2127" s="68" t="s">
        <v>173</v>
      </c>
    </row>
    <row r="2128" spans="1:9" hidden="1" x14ac:dyDescent="0.25">
      <c r="A2128" s="94">
        <v>461</v>
      </c>
      <c r="B2128" s="101">
        <v>2124</v>
      </c>
      <c r="C2128" s="91">
        <v>45270</v>
      </c>
      <c r="D2128" s="59">
        <v>49</v>
      </c>
      <c r="E2128" s="60" t="s">
        <v>1137</v>
      </c>
      <c r="F2128" s="61">
        <v>162300</v>
      </c>
      <c r="G2128" s="61" t="s">
        <v>9</v>
      </c>
      <c r="H2128" s="61"/>
      <c r="I2128" s="68" t="s">
        <v>173</v>
      </c>
    </row>
    <row r="2129" spans="1:9" hidden="1" x14ac:dyDescent="0.25">
      <c r="A2129" s="94">
        <v>462</v>
      </c>
      <c r="B2129" s="101">
        <v>2125</v>
      </c>
      <c r="C2129" s="91">
        <v>45270</v>
      </c>
      <c r="D2129" s="59">
        <v>230</v>
      </c>
      <c r="E2129" s="60" t="s">
        <v>1152</v>
      </c>
      <c r="F2129" s="61">
        <v>899582.5</v>
      </c>
      <c r="G2129" s="61" t="s">
        <v>9</v>
      </c>
      <c r="H2129" s="61"/>
      <c r="I2129" s="106" t="s">
        <v>21</v>
      </c>
    </row>
    <row r="2130" spans="1:9" hidden="1" x14ac:dyDescent="0.25">
      <c r="A2130" s="94">
        <v>463</v>
      </c>
      <c r="B2130" s="101">
        <v>2126</v>
      </c>
      <c r="C2130" s="91">
        <v>45270</v>
      </c>
      <c r="D2130" s="59">
        <v>231</v>
      </c>
      <c r="E2130" s="60" t="s">
        <v>1152</v>
      </c>
      <c r="F2130" s="61">
        <v>30858</v>
      </c>
      <c r="G2130" s="61" t="s">
        <v>9</v>
      </c>
      <c r="H2130" s="61"/>
      <c r="I2130" s="106" t="s">
        <v>21</v>
      </c>
    </row>
    <row r="2131" spans="1:9" hidden="1" x14ac:dyDescent="0.25">
      <c r="A2131" s="94">
        <v>464</v>
      </c>
      <c r="B2131" s="101">
        <v>2127</v>
      </c>
      <c r="C2131" s="91">
        <v>45270</v>
      </c>
      <c r="D2131" s="59">
        <v>232</v>
      </c>
      <c r="E2131" s="60" t="s">
        <v>1152</v>
      </c>
      <c r="F2131" s="61">
        <v>69375</v>
      </c>
      <c r="G2131" s="61" t="s">
        <v>9</v>
      </c>
      <c r="H2131" s="61"/>
      <c r="I2131" s="106" t="s">
        <v>21</v>
      </c>
    </row>
    <row r="2132" spans="1:9" hidden="1" x14ac:dyDescent="0.25">
      <c r="A2132" s="94">
        <v>465</v>
      </c>
      <c r="B2132" s="101">
        <v>2128</v>
      </c>
      <c r="C2132" s="91">
        <v>45270</v>
      </c>
      <c r="D2132" s="59">
        <v>258</v>
      </c>
      <c r="E2132" s="60" t="s">
        <v>1152</v>
      </c>
      <c r="F2132" s="61">
        <v>205500</v>
      </c>
      <c r="G2132" s="61" t="s">
        <v>9</v>
      </c>
      <c r="H2132" s="61"/>
      <c r="I2132" s="106" t="s">
        <v>21</v>
      </c>
    </row>
    <row r="2133" spans="1:9" hidden="1" x14ac:dyDescent="0.25">
      <c r="A2133" s="94">
        <v>466</v>
      </c>
      <c r="B2133" s="101">
        <v>2129</v>
      </c>
      <c r="C2133" s="91">
        <v>45270</v>
      </c>
      <c r="D2133" s="59">
        <v>233</v>
      </c>
      <c r="E2133" s="60" t="s">
        <v>1152</v>
      </c>
      <c r="F2133" s="61">
        <v>748050</v>
      </c>
      <c r="G2133" s="61" t="s">
        <v>9</v>
      </c>
      <c r="H2133" s="61"/>
      <c r="I2133" s="106" t="s">
        <v>21</v>
      </c>
    </row>
    <row r="2134" spans="1:9" hidden="1" x14ac:dyDescent="0.25">
      <c r="A2134" s="94">
        <v>467</v>
      </c>
      <c r="B2134" s="101">
        <v>2130</v>
      </c>
      <c r="C2134" s="91">
        <v>45271</v>
      </c>
      <c r="D2134" s="59">
        <v>232412338</v>
      </c>
      <c r="E2134" s="60" t="s">
        <v>1315</v>
      </c>
      <c r="F2134" s="61">
        <v>225273</v>
      </c>
      <c r="G2134" s="61" t="s">
        <v>9</v>
      </c>
      <c r="H2134" s="61"/>
      <c r="I2134" s="68" t="s">
        <v>308</v>
      </c>
    </row>
    <row r="2135" spans="1:9" hidden="1" x14ac:dyDescent="0.25">
      <c r="A2135" s="94">
        <v>468</v>
      </c>
      <c r="B2135" s="101">
        <v>2131</v>
      </c>
      <c r="C2135" s="91">
        <v>45276</v>
      </c>
      <c r="D2135" s="59">
        <v>1079</v>
      </c>
      <c r="E2135" s="60" t="s">
        <v>1652</v>
      </c>
      <c r="F2135" s="61">
        <v>5039.66</v>
      </c>
      <c r="G2135" s="61" t="s">
        <v>9</v>
      </c>
      <c r="H2135" s="61"/>
      <c r="I2135" s="106" t="s">
        <v>64</v>
      </c>
    </row>
    <row r="2136" spans="1:9" hidden="1" x14ac:dyDescent="0.25">
      <c r="A2136" s="94">
        <v>469</v>
      </c>
      <c r="B2136" s="101">
        <v>2132</v>
      </c>
      <c r="C2136" s="91">
        <v>45276</v>
      </c>
      <c r="D2136" s="59">
        <v>998</v>
      </c>
      <c r="E2136" s="60" t="s">
        <v>1652</v>
      </c>
      <c r="F2136" s="61">
        <v>13584</v>
      </c>
      <c r="G2136" s="61" t="s">
        <v>9</v>
      </c>
      <c r="H2136" s="61"/>
      <c r="I2136" s="106" t="s">
        <v>64</v>
      </c>
    </row>
    <row r="2137" spans="1:9" hidden="1" x14ac:dyDescent="0.25">
      <c r="A2137" s="94">
        <v>470</v>
      </c>
      <c r="B2137" s="101">
        <v>2133</v>
      </c>
      <c r="C2137" s="91">
        <v>45276</v>
      </c>
      <c r="D2137" s="59">
        <v>925</v>
      </c>
      <c r="E2137" s="60" t="s">
        <v>1652</v>
      </c>
      <c r="F2137" s="61">
        <v>72921.600000000006</v>
      </c>
      <c r="G2137" s="61" t="s">
        <v>9</v>
      </c>
      <c r="H2137" s="61"/>
      <c r="I2137" s="106" t="s">
        <v>64</v>
      </c>
    </row>
    <row r="2138" spans="1:9" hidden="1" x14ac:dyDescent="0.25">
      <c r="A2138" s="94">
        <v>471</v>
      </c>
      <c r="B2138" s="101">
        <v>2134</v>
      </c>
      <c r="C2138" s="91">
        <v>45276</v>
      </c>
      <c r="D2138" s="59">
        <v>903</v>
      </c>
      <c r="E2138" s="60" t="s">
        <v>1652</v>
      </c>
      <c r="F2138" s="61">
        <v>44100</v>
      </c>
      <c r="G2138" s="61" t="s">
        <v>9</v>
      </c>
      <c r="H2138" s="61"/>
      <c r="I2138" s="106" t="s">
        <v>64</v>
      </c>
    </row>
    <row r="2139" spans="1:9" hidden="1" x14ac:dyDescent="0.25">
      <c r="A2139" s="94">
        <v>472</v>
      </c>
      <c r="B2139" s="101">
        <v>2135</v>
      </c>
      <c r="C2139" s="91">
        <v>45276</v>
      </c>
      <c r="D2139" s="59">
        <v>928</v>
      </c>
      <c r="E2139" s="60" t="s">
        <v>1652</v>
      </c>
      <c r="F2139" s="61">
        <v>20727</v>
      </c>
      <c r="G2139" s="61" t="s">
        <v>9</v>
      </c>
      <c r="H2139" s="61"/>
      <c r="I2139" s="106" t="s">
        <v>64</v>
      </c>
    </row>
    <row r="2140" spans="1:9" hidden="1" x14ac:dyDescent="0.25">
      <c r="A2140" s="94">
        <v>473</v>
      </c>
      <c r="B2140" s="101">
        <v>2136</v>
      </c>
      <c r="C2140" s="91">
        <v>45276</v>
      </c>
      <c r="D2140" s="59">
        <v>719</v>
      </c>
      <c r="E2140" s="60" t="s">
        <v>1652</v>
      </c>
      <c r="F2140" s="61">
        <v>23821</v>
      </c>
      <c r="G2140" s="61" t="s">
        <v>9</v>
      </c>
      <c r="H2140" s="61"/>
      <c r="I2140" s="106" t="s">
        <v>64</v>
      </c>
    </row>
    <row r="2141" spans="1:9" hidden="1" x14ac:dyDescent="0.25">
      <c r="A2141" s="94">
        <v>474</v>
      </c>
      <c r="B2141" s="101">
        <v>2137</v>
      </c>
      <c r="C2141" s="91">
        <v>45276</v>
      </c>
      <c r="D2141" s="59">
        <v>623</v>
      </c>
      <c r="E2141" s="60" t="s">
        <v>1652</v>
      </c>
      <c r="F2141" s="61">
        <v>5880</v>
      </c>
      <c r="G2141" s="61" t="s">
        <v>9</v>
      </c>
      <c r="H2141" s="61"/>
      <c r="I2141" s="106" t="s">
        <v>64</v>
      </c>
    </row>
    <row r="2142" spans="1:9" hidden="1" x14ac:dyDescent="0.25">
      <c r="A2142" s="94">
        <v>475</v>
      </c>
      <c r="B2142" s="101">
        <v>2138</v>
      </c>
      <c r="C2142" s="91">
        <v>45276</v>
      </c>
      <c r="D2142" s="59">
        <v>620</v>
      </c>
      <c r="E2142" s="60" t="s">
        <v>1652</v>
      </c>
      <c r="F2142" s="61">
        <v>33740</v>
      </c>
      <c r="G2142" s="61" t="s">
        <v>9</v>
      </c>
      <c r="H2142" s="61"/>
      <c r="I2142" s="106" t="s">
        <v>64</v>
      </c>
    </row>
    <row r="2143" spans="1:9" hidden="1" x14ac:dyDescent="0.25">
      <c r="A2143" s="94">
        <v>476</v>
      </c>
      <c r="B2143" s="101">
        <v>2139</v>
      </c>
      <c r="C2143" s="91">
        <v>45278</v>
      </c>
      <c r="D2143" s="59">
        <v>1479</v>
      </c>
      <c r="E2143" s="60" t="s">
        <v>1727</v>
      </c>
      <c r="F2143" s="61">
        <v>150100</v>
      </c>
      <c r="G2143" s="61" t="s">
        <v>9</v>
      </c>
      <c r="H2143" s="61"/>
      <c r="I2143" s="106" t="s">
        <v>289</v>
      </c>
    </row>
    <row r="2144" spans="1:9" hidden="1" x14ac:dyDescent="0.25">
      <c r="A2144" s="94">
        <v>477</v>
      </c>
      <c r="B2144" s="101">
        <v>2140</v>
      </c>
      <c r="C2144" s="91">
        <v>45278</v>
      </c>
      <c r="D2144" s="59">
        <v>12</v>
      </c>
      <c r="E2144" s="60" t="s">
        <v>1137</v>
      </c>
      <c r="F2144" s="61">
        <v>223462</v>
      </c>
      <c r="G2144" s="61" t="s">
        <v>9</v>
      </c>
      <c r="H2144" s="61"/>
      <c r="I2144" s="68" t="s">
        <v>173</v>
      </c>
    </row>
    <row r="2145" spans="1:9" hidden="1" x14ac:dyDescent="0.25">
      <c r="A2145" s="94">
        <v>478</v>
      </c>
      <c r="B2145" s="101">
        <v>2141</v>
      </c>
      <c r="C2145" s="91">
        <v>45278</v>
      </c>
      <c r="D2145" s="59">
        <v>17</v>
      </c>
      <c r="E2145" s="60" t="s">
        <v>1137</v>
      </c>
      <c r="F2145" s="61">
        <v>280037</v>
      </c>
      <c r="G2145" s="61" t="s">
        <v>9</v>
      </c>
      <c r="H2145" s="61"/>
      <c r="I2145" s="68" t="s">
        <v>173</v>
      </c>
    </row>
    <row r="2146" spans="1:9" hidden="1" x14ac:dyDescent="0.25">
      <c r="A2146" s="94">
        <v>479</v>
      </c>
      <c r="B2146" s="101">
        <v>2142</v>
      </c>
      <c r="C2146" s="91">
        <v>45278</v>
      </c>
      <c r="D2146" s="59">
        <v>16</v>
      </c>
      <c r="E2146" s="60" t="s">
        <v>1137</v>
      </c>
      <c r="F2146" s="61">
        <v>288579.75</v>
      </c>
      <c r="G2146" s="61" t="s">
        <v>9</v>
      </c>
      <c r="H2146" s="61"/>
      <c r="I2146" s="68" t="s">
        <v>173</v>
      </c>
    </row>
    <row r="2147" spans="1:9" hidden="1" x14ac:dyDescent="0.25">
      <c r="A2147" s="94">
        <v>480</v>
      </c>
      <c r="B2147" s="101">
        <v>2143</v>
      </c>
      <c r="C2147" s="91">
        <v>45278</v>
      </c>
      <c r="D2147" s="59">
        <v>25</v>
      </c>
      <c r="E2147" s="60" t="s">
        <v>1137</v>
      </c>
      <c r="F2147" s="61">
        <v>236314</v>
      </c>
      <c r="G2147" s="61" t="s">
        <v>9</v>
      </c>
      <c r="H2147" s="61"/>
      <c r="I2147" s="68" t="s">
        <v>173</v>
      </c>
    </row>
    <row r="2148" spans="1:9" hidden="1" x14ac:dyDescent="0.25">
      <c r="A2148" s="94">
        <v>481</v>
      </c>
      <c r="B2148" s="101">
        <v>2144</v>
      </c>
      <c r="C2148" s="91">
        <v>45278</v>
      </c>
      <c r="D2148" s="59">
        <v>24</v>
      </c>
      <c r="E2148" s="60" t="s">
        <v>1137</v>
      </c>
      <c r="F2148" s="61">
        <v>50467.5</v>
      </c>
      <c r="G2148" s="61" t="s">
        <v>9</v>
      </c>
      <c r="H2148" s="61"/>
      <c r="I2148" s="68" t="s">
        <v>173</v>
      </c>
    </row>
    <row r="2149" spans="1:9" hidden="1" x14ac:dyDescent="0.25">
      <c r="A2149" s="94">
        <v>482</v>
      </c>
      <c r="B2149" s="101">
        <v>2145</v>
      </c>
      <c r="C2149" s="91">
        <v>45278</v>
      </c>
      <c r="D2149" s="59">
        <v>23</v>
      </c>
      <c r="E2149" s="60" t="s">
        <v>1137</v>
      </c>
      <c r="F2149" s="61">
        <v>115266.6</v>
      </c>
      <c r="G2149" s="61" t="s">
        <v>9</v>
      </c>
      <c r="H2149" s="61"/>
      <c r="I2149" s="68" t="s">
        <v>173</v>
      </c>
    </row>
    <row r="2150" spans="1:9" hidden="1" x14ac:dyDescent="0.25">
      <c r="A2150" s="94">
        <v>483</v>
      </c>
      <c r="B2150" s="101">
        <v>2146</v>
      </c>
      <c r="C2150" s="91">
        <v>45278</v>
      </c>
      <c r="D2150" s="59">
        <v>78</v>
      </c>
      <c r="E2150" s="60" t="s">
        <v>1137</v>
      </c>
      <c r="F2150" s="61">
        <v>1800506</v>
      </c>
      <c r="G2150" s="61" t="s">
        <v>9</v>
      </c>
      <c r="H2150" s="61"/>
      <c r="I2150" s="68" t="s">
        <v>173</v>
      </c>
    </row>
    <row r="2151" spans="1:9" hidden="1" x14ac:dyDescent="0.25">
      <c r="A2151" s="94">
        <v>484</v>
      </c>
      <c r="B2151" s="101">
        <v>2147</v>
      </c>
      <c r="C2151" s="91">
        <v>45280</v>
      </c>
      <c r="D2151" s="59">
        <v>232410397</v>
      </c>
      <c r="E2151" s="60" t="s">
        <v>1315</v>
      </c>
      <c r="F2151" s="61">
        <v>720198</v>
      </c>
      <c r="G2151" s="61" t="s">
        <v>9</v>
      </c>
      <c r="H2151" s="61"/>
      <c r="I2151" s="68" t="s">
        <v>308</v>
      </c>
    </row>
    <row r="2152" spans="1:9" hidden="1" x14ac:dyDescent="0.25">
      <c r="A2152" s="94">
        <v>485</v>
      </c>
      <c r="B2152" s="101">
        <v>2148</v>
      </c>
      <c r="C2152" s="91">
        <v>45280</v>
      </c>
      <c r="D2152" s="59">
        <v>994</v>
      </c>
      <c r="E2152" s="60" t="s">
        <v>1315</v>
      </c>
      <c r="F2152" s="61">
        <v>144230</v>
      </c>
      <c r="G2152" s="61" t="s">
        <v>9</v>
      </c>
      <c r="H2152" s="61"/>
      <c r="I2152" s="68" t="s">
        <v>308</v>
      </c>
    </row>
    <row r="2153" spans="1:9" hidden="1" x14ac:dyDescent="0.25">
      <c r="A2153" s="94">
        <v>486</v>
      </c>
      <c r="B2153" s="101">
        <v>2149</v>
      </c>
      <c r="C2153" s="91">
        <v>45280</v>
      </c>
      <c r="D2153" s="59" t="s">
        <v>1728</v>
      </c>
      <c r="E2153" s="60" t="s">
        <v>1067</v>
      </c>
      <c r="F2153" s="61">
        <v>3275802</v>
      </c>
      <c r="G2153" s="61" t="s">
        <v>9</v>
      </c>
      <c r="H2153" s="61"/>
      <c r="I2153" s="106" t="s">
        <v>15</v>
      </c>
    </row>
    <row r="2154" spans="1:9" hidden="1" x14ac:dyDescent="0.25">
      <c r="A2154" s="94">
        <v>487</v>
      </c>
      <c r="B2154" s="101">
        <v>2150</v>
      </c>
      <c r="C2154" s="91">
        <v>45280</v>
      </c>
      <c r="D2154" s="59" t="s">
        <v>1629</v>
      </c>
      <c r="E2154" s="60" t="s">
        <v>1067</v>
      </c>
      <c r="F2154" s="61">
        <v>1133996.97</v>
      </c>
      <c r="G2154" s="61" t="s">
        <v>9</v>
      </c>
      <c r="H2154" s="61"/>
      <c r="I2154" s="106" t="s">
        <v>15</v>
      </c>
    </row>
    <row r="2155" spans="1:9" hidden="1" x14ac:dyDescent="0.25">
      <c r="A2155" s="94">
        <v>488</v>
      </c>
      <c r="B2155" s="101">
        <v>2151</v>
      </c>
      <c r="C2155" s="91">
        <v>45286</v>
      </c>
      <c r="D2155" s="59" t="s">
        <v>1729</v>
      </c>
      <c r="E2155" s="60" t="s">
        <v>1256</v>
      </c>
      <c r="F2155" s="61">
        <v>467900</v>
      </c>
      <c r="G2155" s="61" t="s">
        <v>9</v>
      </c>
      <c r="H2155" s="61"/>
      <c r="I2155" s="106" t="s">
        <v>21</v>
      </c>
    </row>
    <row r="2156" spans="1:9" hidden="1" x14ac:dyDescent="0.25">
      <c r="A2156" s="94">
        <v>489</v>
      </c>
      <c r="B2156" s="101">
        <v>2152</v>
      </c>
      <c r="C2156" s="91">
        <v>45286</v>
      </c>
      <c r="D2156" s="59" t="s">
        <v>1730</v>
      </c>
      <c r="E2156" s="60" t="s">
        <v>1256</v>
      </c>
      <c r="F2156" s="61">
        <v>192000</v>
      </c>
      <c r="G2156" s="61" t="s">
        <v>9</v>
      </c>
      <c r="H2156" s="61"/>
      <c r="I2156" s="106" t="s">
        <v>21</v>
      </c>
    </row>
    <row r="2157" spans="1:9" hidden="1" x14ac:dyDescent="0.25">
      <c r="A2157" s="94">
        <v>490</v>
      </c>
      <c r="B2157" s="101">
        <v>2153</v>
      </c>
      <c r="C2157" s="91">
        <v>45286</v>
      </c>
      <c r="D2157" s="59" t="s">
        <v>1731</v>
      </c>
      <c r="E2157" s="60" t="s">
        <v>1256</v>
      </c>
      <c r="F2157" s="61">
        <v>26000</v>
      </c>
      <c r="G2157" s="61" t="s">
        <v>9</v>
      </c>
      <c r="H2157" s="61"/>
      <c r="I2157" s="106" t="s">
        <v>21</v>
      </c>
    </row>
    <row r="2158" spans="1:9" hidden="1" x14ac:dyDescent="0.25">
      <c r="A2158" s="94">
        <v>491</v>
      </c>
      <c r="B2158" s="101">
        <v>2154</v>
      </c>
      <c r="C2158" s="91">
        <v>45286</v>
      </c>
      <c r="D2158" s="59" t="s">
        <v>1732</v>
      </c>
      <c r="E2158" s="60" t="s">
        <v>1733</v>
      </c>
      <c r="F2158" s="61">
        <v>157295.85</v>
      </c>
      <c r="G2158" s="61" t="s">
        <v>9</v>
      </c>
      <c r="H2158" s="61"/>
      <c r="I2158" s="68" t="s">
        <v>1734</v>
      </c>
    </row>
    <row r="2159" spans="1:9" hidden="1" x14ac:dyDescent="0.25">
      <c r="A2159" s="94">
        <v>492</v>
      </c>
      <c r="B2159" s="101">
        <v>2155</v>
      </c>
      <c r="C2159" s="91">
        <v>45286</v>
      </c>
      <c r="D2159" s="59">
        <v>1305</v>
      </c>
      <c r="E2159" s="60" t="s">
        <v>1735</v>
      </c>
      <c r="F2159" s="61">
        <v>158924</v>
      </c>
      <c r="G2159" s="61" t="s">
        <v>9</v>
      </c>
      <c r="H2159" s="61"/>
      <c r="I2159" s="106" t="s">
        <v>64</v>
      </c>
    </row>
    <row r="2160" spans="1:9" hidden="1" x14ac:dyDescent="0.25">
      <c r="A2160" s="94">
        <v>493</v>
      </c>
      <c r="B2160" s="101">
        <v>2156</v>
      </c>
      <c r="C2160" s="91">
        <v>45287</v>
      </c>
      <c r="D2160" s="59" t="s">
        <v>1736</v>
      </c>
      <c r="E2160" s="60" t="s">
        <v>306</v>
      </c>
      <c r="F2160" s="61">
        <v>38135.5</v>
      </c>
      <c r="G2160" s="61" t="s">
        <v>9</v>
      </c>
      <c r="H2160" s="61"/>
      <c r="I2160" s="106" t="s">
        <v>289</v>
      </c>
    </row>
    <row r="2161" spans="1:9" hidden="1" x14ac:dyDescent="0.25">
      <c r="A2161" s="94">
        <v>494</v>
      </c>
      <c r="B2161" s="101">
        <v>2157</v>
      </c>
      <c r="C2161" s="91">
        <v>45287</v>
      </c>
      <c r="D2161" s="59">
        <v>5360</v>
      </c>
      <c r="E2161" s="60" t="s">
        <v>1591</v>
      </c>
      <c r="F2161" s="61">
        <v>5932.4</v>
      </c>
      <c r="G2161" s="61" t="s">
        <v>9</v>
      </c>
      <c r="H2161" s="61"/>
      <c r="I2161" s="106" t="s">
        <v>64</v>
      </c>
    </row>
    <row r="2162" spans="1:9" hidden="1" x14ac:dyDescent="0.25">
      <c r="A2162" s="94">
        <v>495</v>
      </c>
      <c r="B2162" s="101">
        <v>2158</v>
      </c>
      <c r="C2162" s="91">
        <v>45287</v>
      </c>
      <c r="D2162" s="59" t="s">
        <v>1737</v>
      </c>
      <c r="E2162" s="60" t="s">
        <v>30</v>
      </c>
      <c r="F2162" s="61">
        <v>31779.66</v>
      </c>
      <c r="G2162" s="61" t="s">
        <v>9</v>
      </c>
      <c r="H2162" s="61"/>
      <c r="I2162" s="106" t="s">
        <v>21</v>
      </c>
    </row>
    <row r="2163" spans="1:9" hidden="1" x14ac:dyDescent="0.25">
      <c r="A2163" s="94">
        <v>496</v>
      </c>
      <c r="B2163" s="101">
        <v>2159</v>
      </c>
      <c r="C2163" s="91">
        <v>45287</v>
      </c>
      <c r="D2163" s="59" t="s">
        <v>1738</v>
      </c>
      <c r="E2163" s="60" t="s">
        <v>1086</v>
      </c>
      <c r="F2163" s="61">
        <v>18240</v>
      </c>
      <c r="G2163" s="61" t="s">
        <v>9</v>
      </c>
      <c r="H2163" s="61"/>
      <c r="I2163" s="106" t="s">
        <v>64</v>
      </c>
    </row>
    <row r="2164" spans="1:9" hidden="1" x14ac:dyDescent="0.25">
      <c r="A2164" s="94">
        <v>497</v>
      </c>
      <c r="B2164" s="101">
        <v>2160</v>
      </c>
      <c r="C2164" s="91">
        <v>45287</v>
      </c>
      <c r="D2164" s="59">
        <v>481</v>
      </c>
      <c r="E2164" s="60" t="s">
        <v>1659</v>
      </c>
      <c r="F2164" s="61">
        <v>9523</v>
      </c>
      <c r="G2164" s="61" t="s">
        <v>9</v>
      </c>
      <c r="H2164" s="61"/>
      <c r="I2164" s="106" t="s">
        <v>15</v>
      </c>
    </row>
    <row r="2165" spans="1:9" hidden="1" x14ac:dyDescent="0.25">
      <c r="A2165" s="94">
        <v>498</v>
      </c>
      <c r="B2165" s="101">
        <v>2161</v>
      </c>
      <c r="C2165" s="91">
        <v>45287</v>
      </c>
      <c r="D2165" s="59" t="s">
        <v>1739</v>
      </c>
      <c r="E2165" s="60" t="s">
        <v>377</v>
      </c>
      <c r="F2165" s="61">
        <v>17816.939999999999</v>
      </c>
      <c r="G2165" s="61" t="s">
        <v>9</v>
      </c>
      <c r="H2165" s="61"/>
      <c r="I2165" s="106" t="s">
        <v>64</v>
      </c>
    </row>
    <row r="2166" spans="1:9" hidden="1" x14ac:dyDescent="0.25">
      <c r="A2166" s="94">
        <v>499</v>
      </c>
      <c r="B2166" s="101">
        <v>2162</v>
      </c>
      <c r="C2166" s="91">
        <v>45291</v>
      </c>
      <c r="D2166" s="59">
        <v>64</v>
      </c>
      <c r="E2166" s="60" t="s">
        <v>1740</v>
      </c>
      <c r="F2166" s="61">
        <v>8000</v>
      </c>
      <c r="G2166" s="61" t="s">
        <v>9</v>
      </c>
      <c r="H2166" s="61"/>
      <c r="I2166" s="106" t="s">
        <v>1898</v>
      </c>
    </row>
    <row r="2167" spans="1:9" hidden="1" x14ac:dyDescent="0.25">
      <c r="A2167" s="94">
        <v>500</v>
      </c>
      <c r="B2167" s="101">
        <v>2163</v>
      </c>
      <c r="C2167" s="91">
        <v>45291</v>
      </c>
      <c r="D2167" s="59" t="s">
        <v>1741</v>
      </c>
      <c r="E2167" s="60" t="s">
        <v>1689</v>
      </c>
      <c r="F2167" s="61">
        <v>1632</v>
      </c>
      <c r="G2167" s="61" t="s">
        <v>9</v>
      </c>
      <c r="H2167" s="61"/>
      <c r="I2167" s="106" t="s">
        <v>11</v>
      </c>
    </row>
    <row r="2168" spans="1:9" hidden="1" x14ac:dyDescent="0.25">
      <c r="A2168" s="94">
        <v>501</v>
      </c>
      <c r="B2168" s="101">
        <v>2164</v>
      </c>
      <c r="C2168" s="91">
        <v>45291</v>
      </c>
      <c r="D2168" s="59" t="s">
        <v>1742</v>
      </c>
      <c r="E2168" s="60" t="s">
        <v>1689</v>
      </c>
      <c r="F2168" s="61">
        <v>1510</v>
      </c>
      <c r="G2168" s="61" t="s">
        <v>9</v>
      </c>
      <c r="H2168" s="61"/>
      <c r="I2168" s="106" t="s">
        <v>11</v>
      </c>
    </row>
    <row r="2169" spans="1:9" hidden="1" x14ac:dyDescent="0.25">
      <c r="A2169" s="94">
        <v>502</v>
      </c>
      <c r="B2169" s="101">
        <v>2165</v>
      </c>
      <c r="C2169" s="91">
        <v>45291</v>
      </c>
      <c r="D2169" s="59" t="s">
        <v>1743</v>
      </c>
      <c r="E2169" s="60" t="s">
        <v>1670</v>
      </c>
      <c r="F2169" s="61">
        <v>11800</v>
      </c>
      <c r="G2169" s="61" t="s">
        <v>9</v>
      </c>
      <c r="H2169" s="61"/>
      <c r="I2169" s="68" t="s">
        <v>173</v>
      </c>
    </row>
    <row r="2170" spans="1:9" hidden="1" x14ac:dyDescent="0.25">
      <c r="A2170" s="94">
        <v>503</v>
      </c>
      <c r="B2170" s="101">
        <v>2166</v>
      </c>
      <c r="C2170" s="91">
        <v>45291</v>
      </c>
      <c r="D2170" s="59">
        <v>35</v>
      </c>
      <c r="E2170" s="60" t="s">
        <v>1347</v>
      </c>
      <c r="F2170" s="61">
        <v>22758</v>
      </c>
      <c r="G2170" s="61" t="s">
        <v>9</v>
      </c>
      <c r="H2170" s="61"/>
      <c r="I2170" s="106" t="s">
        <v>21</v>
      </c>
    </row>
    <row r="2171" spans="1:9" hidden="1" x14ac:dyDescent="0.25">
      <c r="A2171" s="94">
        <v>504</v>
      </c>
      <c r="B2171" s="101">
        <v>2167</v>
      </c>
      <c r="C2171" s="91">
        <v>45291</v>
      </c>
      <c r="D2171" s="59">
        <v>1217</v>
      </c>
      <c r="E2171" s="60" t="s">
        <v>1569</v>
      </c>
      <c r="F2171" s="61">
        <v>56300</v>
      </c>
      <c r="G2171" s="61" t="s">
        <v>9</v>
      </c>
      <c r="H2171" s="61"/>
      <c r="I2171" s="106" t="s">
        <v>15</v>
      </c>
    </row>
    <row r="2172" spans="1:9" hidden="1" x14ac:dyDescent="0.25">
      <c r="A2172" s="94">
        <v>505</v>
      </c>
      <c r="B2172" s="101">
        <v>2168</v>
      </c>
      <c r="C2172" s="91">
        <v>45291</v>
      </c>
      <c r="D2172" s="59" t="s">
        <v>1744</v>
      </c>
      <c r="E2172" s="60" t="s">
        <v>1745</v>
      </c>
      <c r="F2172" s="61">
        <v>249999</v>
      </c>
      <c r="G2172" s="61" t="s">
        <v>9</v>
      </c>
      <c r="H2172" s="61"/>
      <c r="I2172" s="106" t="s">
        <v>64</v>
      </c>
    </row>
    <row r="2173" spans="1:9" hidden="1" x14ac:dyDescent="0.25">
      <c r="A2173" s="94">
        <v>506</v>
      </c>
      <c r="B2173" s="101">
        <v>2169</v>
      </c>
      <c r="C2173" s="91">
        <v>45291</v>
      </c>
      <c r="D2173" s="59">
        <v>16671</v>
      </c>
      <c r="E2173" s="60" t="s">
        <v>1746</v>
      </c>
      <c r="F2173" s="61">
        <v>240200</v>
      </c>
      <c r="G2173" s="61" t="s">
        <v>9</v>
      </c>
      <c r="H2173" s="61"/>
      <c r="I2173" s="106" t="s">
        <v>726</v>
      </c>
    </row>
    <row r="2174" spans="1:9" hidden="1" x14ac:dyDescent="0.25">
      <c r="A2174" s="94">
        <v>507</v>
      </c>
      <c r="B2174" s="101">
        <v>2170</v>
      </c>
      <c r="C2174" s="91">
        <v>45291</v>
      </c>
      <c r="D2174" s="59">
        <v>9213</v>
      </c>
      <c r="E2174" s="60" t="s">
        <v>1234</v>
      </c>
      <c r="F2174" s="61">
        <v>4962</v>
      </c>
      <c r="G2174" s="61" t="s">
        <v>9</v>
      </c>
      <c r="H2174" s="61"/>
      <c r="I2174" s="106" t="s">
        <v>21</v>
      </c>
    </row>
    <row r="2175" spans="1:9" hidden="1" x14ac:dyDescent="0.25">
      <c r="A2175" s="94">
        <v>508</v>
      </c>
      <c r="B2175" s="101">
        <v>2171</v>
      </c>
      <c r="C2175" s="91">
        <v>45291</v>
      </c>
      <c r="D2175" s="59" t="s">
        <v>1748</v>
      </c>
      <c r="E2175" s="60" t="s">
        <v>1696</v>
      </c>
      <c r="F2175" s="61">
        <v>266836</v>
      </c>
      <c r="G2175" s="61" t="s">
        <v>9</v>
      </c>
      <c r="H2175" s="61"/>
      <c r="I2175" s="106" t="s">
        <v>15</v>
      </c>
    </row>
    <row r="2176" spans="1:9" hidden="1" x14ac:dyDescent="0.25">
      <c r="A2176" s="94">
        <v>509</v>
      </c>
      <c r="B2176" s="101">
        <v>2172</v>
      </c>
      <c r="C2176" s="91">
        <v>45291</v>
      </c>
      <c r="D2176" s="59" t="s">
        <v>1700</v>
      </c>
      <c r="E2176" s="60" t="s">
        <v>1701</v>
      </c>
      <c r="F2176" s="61">
        <v>151600</v>
      </c>
      <c r="G2176" s="61" t="s">
        <v>9</v>
      </c>
      <c r="H2176" s="61"/>
      <c r="I2176" s="106" t="s">
        <v>1898</v>
      </c>
    </row>
    <row r="2177" spans="1:9" hidden="1" x14ac:dyDescent="0.25">
      <c r="A2177" s="94">
        <v>510</v>
      </c>
      <c r="B2177" s="101">
        <v>2173</v>
      </c>
      <c r="C2177" s="91">
        <v>45291</v>
      </c>
      <c r="D2177" s="59" t="s">
        <v>1749</v>
      </c>
      <c r="E2177" s="60" t="s">
        <v>1750</v>
      </c>
      <c r="F2177" s="61">
        <v>211000</v>
      </c>
      <c r="G2177" s="61" t="s">
        <v>9</v>
      </c>
      <c r="H2177" s="61"/>
      <c r="I2177" s="106" t="s">
        <v>15</v>
      </c>
    </row>
    <row r="2178" spans="1:9" hidden="1" x14ac:dyDescent="0.25">
      <c r="A2178" s="94">
        <v>511</v>
      </c>
      <c r="B2178" s="101">
        <v>2174</v>
      </c>
      <c r="C2178" s="91">
        <v>45291</v>
      </c>
      <c r="D2178" s="59" t="s">
        <v>1751</v>
      </c>
      <c r="E2178" s="60" t="s">
        <v>1701</v>
      </c>
      <c r="F2178" s="61">
        <v>4558</v>
      </c>
      <c r="G2178" s="61" t="s">
        <v>9</v>
      </c>
      <c r="H2178" s="61"/>
      <c r="I2178" s="106" t="s">
        <v>1898</v>
      </c>
    </row>
    <row r="2179" spans="1:9" hidden="1" x14ac:dyDescent="0.25">
      <c r="A2179" s="94">
        <v>512</v>
      </c>
      <c r="B2179" s="101">
        <v>2175</v>
      </c>
      <c r="C2179" s="91">
        <v>45291</v>
      </c>
      <c r="D2179" s="59" t="s">
        <v>1752</v>
      </c>
      <c r="E2179" s="60" t="s">
        <v>1724</v>
      </c>
      <c r="F2179" s="61">
        <v>33700</v>
      </c>
      <c r="G2179" s="61" t="s">
        <v>9</v>
      </c>
      <c r="H2179" s="61"/>
      <c r="I2179" s="68" t="s">
        <v>173</v>
      </c>
    </row>
    <row r="2180" spans="1:9" hidden="1" x14ac:dyDescent="0.25">
      <c r="A2180" s="94">
        <v>513</v>
      </c>
      <c r="B2180" s="101">
        <v>2176</v>
      </c>
      <c r="C2180" s="91">
        <v>45291</v>
      </c>
      <c r="D2180" s="59" t="s">
        <v>1753</v>
      </c>
      <c r="E2180" s="60" t="s">
        <v>30</v>
      </c>
      <c r="F2180" s="61">
        <v>39546.620000000003</v>
      </c>
      <c r="G2180" s="61" t="s">
        <v>9</v>
      </c>
      <c r="H2180" s="61"/>
      <c r="I2180" s="106" t="s">
        <v>21</v>
      </c>
    </row>
    <row r="2181" spans="1:9" hidden="1" x14ac:dyDescent="0.25">
      <c r="A2181" s="94">
        <v>514</v>
      </c>
      <c r="B2181" s="101">
        <v>2177</v>
      </c>
      <c r="C2181" s="91">
        <v>45291</v>
      </c>
      <c r="D2181" s="59">
        <v>15038</v>
      </c>
      <c r="E2181" s="60" t="s">
        <v>377</v>
      </c>
      <c r="F2181" s="61">
        <v>6764.4</v>
      </c>
      <c r="G2181" s="61" t="s">
        <v>9</v>
      </c>
      <c r="H2181" s="61"/>
      <c r="I2181" s="106" t="s">
        <v>64</v>
      </c>
    </row>
    <row r="2182" spans="1:9" hidden="1" x14ac:dyDescent="0.25">
      <c r="A2182" s="94">
        <v>515</v>
      </c>
      <c r="B2182" s="101">
        <v>2178</v>
      </c>
      <c r="C2182" s="91">
        <v>45291</v>
      </c>
      <c r="D2182" s="59" t="s">
        <v>1754</v>
      </c>
      <c r="E2182" s="60" t="s">
        <v>377</v>
      </c>
      <c r="F2182" s="61">
        <v>8623.74</v>
      </c>
      <c r="G2182" s="61" t="s">
        <v>9</v>
      </c>
      <c r="H2182" s="61"/>
      <c r="I2182" s="106" t="s">
        <v>64</v>
      </c>
    </row>
    <row r="2183" spans="1:9" hidden="1" x14ac:dyDescent="0.25">
      <c r="A2183" s="94">
        <v>516</v>
      </c>
      <c r="B2183" s="101">
        <v>2179</v>
      </c>
      <c r="C2183" s="91">
        <v>45291</v>
      </c>
      <c r="D2183" s="59" t="s">
        <v>1755</v>
      </c>
      <c r="E2183" s="60" t="s">
        <v>377</v>
      </c>
      <c r="F2183" s="61">
        <v>9545.76</v>
      </c>
      <c r="G2183" s="61" t="s">
        <v>9</v>
      </c>
      <c r="H2183" s="61"/>
      <c r="I2183" s="106" t="s">
        <v>64</v>
      </c>
    </row>
    <row r="2184" spans="1:9" hidden="1" x14ac:dyDescent="0.25">
      <c r="A2184" s="94">
        <v>517</v>
      </c>
      <c r="B2184" s="101">
        <v>2180</v>
      </c>
      <c r="C2184" s="91">
        <v>45291</v>
      </c>
      <c r="D2184" s="59">
        <v>129</v>
      </c>
      <c r="E2184" s="60" t="s">
        <v>1653</v>
      </c>
      <c r="F2184" s="61">
        <v>6072.95</v>
      </c>
      <c r="G2184" s="61" t="s">
        <v>9</v>
      </c>
      <c r="H2184" s="61"/>
      <c r="I2184" s="106" t="s">
        <v>15</v>
      </c>
    </row>
    <row r="2185" spans="1:9" hidden="1" x14ac:dyDescent="0.25">
      <c r="A2185" s="94">
        <v>518</v>
      </c>
      <c r="B2185" s="101">
        <v>2181</v>
      </c>
      <c r="C2185" s="91">
        <v>45291</v>
      </c>
      <c r="D2185" s="59">
        <v>725</v>
      </c>
      <c r="E2185" s="60" t="s">
        <v>1756</v>
      </c>
      <c r="F2185" s="61">
        <v>41727.199999999997</v>
      </c>
      <c r="G2185" s="61" t="s">
        <v>9</v>
      </c>
      <c r="H2185" s="61"/>
      <c r="I2185" s="106" t="s">
        <v>64</v>
      </c>
    </row>
    <row r="2186" spans="1:9" hidden="1" x14ac:dyDescent="0.25">
      <c r="A2186" s="94">
        <v>519</v>
      </c>
      <c r="B2186" s="101">
        <v>2182</v>
      </c>
      <c r="C2186" s="91">
        <v>45291</v>
      </c>
      <c r="D2186" s="59">
        <v>5304</v>
      </c>
      <c r="E2186" s="60" t="s">
        <v>1591</v>
      </c>
      <c r="F2186" s="61">
        <v>38641</v>
      </c>
      <c r="G2186" s="61" t="s">
        <v>9</v>
      </c>
      <c r="H2186" s="61"/>
      <c r="I2186" s="106" t="s">
        <v>64</v>
      </c>
    </row>
    <row r="2187" spans="1:9" hidden="1" x14ac:dyDescent="0.25">
      <c r="A2187" s="94">
        <v>520</v>
      </c>
      <c r="B2187" s="101">
        <v>2183</v>
      </c>
      <c r="C2187" s="91">
        <v>45291</v>
      </c>
      <c r="D2187" s="63">
        <v>8091</v>
      </c>
      <c r="E2187" s="60" t="s">
        <v>514</v>
      </c>
      <c r="F2187" s="61">
        <v>16237.5</v>
      </c>
      <c r="G2187" s="61" t="s">
        <v>9</v>
      </c>
      <c r="H2187" s="61"/>
      <c r="I2187" s="106" t="s">
        <v>64</v>
      </c>
    </row>
    <row r="2188" spans="1:9" hidden="1" x14ac:dyDescent="0.25">
      <c r="A2188" s="94">
        <v>521</v>
      </c>
      <c r="B2188" s="101">
        <v>2184</v>
      </c>
      <c r="C2188" s="91">
        <v>45291</v>
      </c>
      <c r="D2188" s="59" t="s">
        <v>1757</v>
      </c>
      <c r="E2188" s="60" t="s">
        <v>1186</v>
      </c>
      <c r="F2188" s="61">
        <v>1000</v>
      </c>
      <c r="G2188" s="61" t="s">
        <v>9</v>
      </c>
      <c r="H2188" s="61"/>
      <c r="I2188" s="106" t="s">
        <v>15</v>
      </c>
    </row>
    <row r="2189" spans="1:9" hidden="1" x14ac:dyDescent="0.25">
      <c r="A2189" s="94">
        <v>522</v>
      </c>
      <c r="B2189" s="101">
        <v>2185</v>
      </c>
      <c r="C2189" s="91">
        <v>45291</v>
      </c>
      <c r="D2189" s="59" t="s">
        <v>1758</v>
      </c>
      <c r="E2189" s="60" t="s">
        <v>1759</v>
      </c>
      <c r="F2189" s="61">
        <v>22960</v>
      </c>
      <c r="G2189" s="61" t="s">
        <v>9</v>
      </c>
      <c r="H2189" s="61"/>
      <c r="I2189" s="106" t="s">
        <v>1898</v>
      </c>
    </row>
    <row r="2190" spans="1:9" hidden="1" x14ac:dyDescent="0.25">
      <c r="A2190" s="94">
        <v>523</v>
      </c>
      <c r="B2190" s="101">
        <v>2186</v>
      </c>
      <c r="C2190" s="91">
        <v>45291</v>
      </c>
      <c r="D2190" s="59" t="s">
        <v>1760</v>
      </c>
      <c r="E2190" s="60" t="s">
        <v>1761</v>
      </c>
      <c r="F2190" s="61">
        <v>3993.22</v>
      </c>
      <c r="G2190" s="61" t="s">
        <v>9</v>
      </c>
      <c r="H2190" s="61"/>
      <c r="I2190" s="68" t="s">
        <v>1637</v>
      </c>
    </row>
    <row r="2191" spans="1:9" hidden="1" x14ac:dyDescent="0.25">
      <c r="A2191" s="94">
        <v>524</v>
      </c>
      <c r="B2191" s="101">
        <v>2187</v>
      </c>
      <c r="C2191" s="91">
        <v>45291</v>
      </c>
      <c r="D2191" s="59" t="s">
        <v>1762</v>
      </c>
      <c r="E2191" s="60" t="s">
        <v>1320</v>
      </c>
      <c r="F2191" s="61">
        <v>18500</v>
      </c>
      <c r="G2191" s="61" t="s">
        <v>9</v>
      </c>
      <c r="H2191" s="61"/>
      <c r="I2191" s="106" t="s">
        <v>64</v>
      </c>
    </row>
    <row r="2192" spans="1:9" hidden="1" x14ac:dyDescent="0.25">
      <c r="A2192" s="94">
        <v>525</v>
      </c>
      <c r="B2192" s="101">
        <v>2188</v>
      </c>
      <c r="C2192" s="91">
        <v>45291</v>
      </c>
      <c r="D2192" s="59">
        <v>232412856</v>
      </c>
      <c r="E2192" s="60" t="s">
        <v>1315</v>
      </c>
      <c r="F2192" s="61">
        <v>16800</v>
      </c>
      <c r="G2192" s="61" t="s">
        <v>9</v>
      </c>
      <c r="H2192" s="61"/>
      <c r="I2192" s="68" t="s">
        <v>308</v>
      </c>
    </row>
    <row r="2193" spans="1:9" hidden="1" x14ac:dyDescent="0.25">
      <c r="A2193" s="94">
        <v>526</v>
      </c>
      <c r="B2193" s="101">
        <v>2189</v>
      </c>
      <c r="C2193" s="91">
        <v>45291</v>
      </c>
      <c r="D2193" s="59">
        <v>130</v>
      </c>
      <c r="E2193" s="60" t="s">
        <v>1763</v>
      </c>
      <c r="F2193" s="61">
        <v>118000</v>
      </c>
      <c r="G2193" s="61" t="s">
        <v>9</v>
      </c>
      <c r="H2193" s="61"/>
      <c r="I2193" s="106" t="s">
        <v>15</v>
      </c>
    </row>
    <row r="2194" spans="1:9" hidden="1" x14ac:dyDescent="0.25">
      <c r="A2194" s="94">
        <v>527</v>
      </c>
      <c r="B2194" s="101">
        <v>2190</v>
      </c>
      <c r="C2194" s="91">
        <v>45291</v>
      </c>
      <c r="D2194" s="59">
        <v>1217</v>
      </c>
      <c r="E2194" s="60" t="s">
        <v>1569</v>
      </c>
      <c r="F2194" s="61">
        <v>56300</v>
      </c>
      <c r="G2194" s="61" t="s">
        <v>9</v>
      </c>
      <c r="H2194" s="61"/>
      <c r="I2194" s="106" t="s">
        <v>15</v>
      </c>
    </row>
    <row r="2195" spans="1:9" hidden="1" x14ac:dyDescent="0.25">
      <c r="A2195" s="94">
        <v>528</v>
      </c>
      <c r="B2195" s="101">
        <v>2191</v>
      </c>
      <c r="C2195" s="91">
        <v>45291</v>
      </c>
      <c r="D2195" s="59" t="s">
        <v>1764</v>
      </c>
      <c r="E2195" s="60" t="s">
        <v>1765</v>
      </c>
      <c r="F2195" s="61">
        <v>11000</v>
      </c>
      <c r="G2195" s="61" t="s">
        <v>9</v>
      </c>
      <c r="H2195" s="61"/>
      <c r="I2195" s="106" t="s">
        <v>11</v>
      </c>
    </row>
    <row r="2196" spans="1:9" hidden="1" x14ac:dyDescent="0.25">
      <c r="A2196" s="94">
        <v>529</v>
      </c>
      <c r="B2196" s="101">
        <v>2192</v>
      </c>
      <c r="C2196" s="91">
        <v>45291</v>
      </c>
      <c r="D2196" s="59" t="s">
        <v>1766</v>
      </c>
      <c r="E2196" s="60" t="s">
        <v>30</v>
      </c>
      <c r="F2196" s="61">
        <v>31372.89</v>
      </c>
      <c r="G2196" s="61" t="s">
        <v>9</v>
      </c>
      <c r="H2196" s="61"/>
      <c r="I2196" s="106" t="s">
        <v>21</v>
      </c>
    </row>
    <row r="2197" spans="1:9" hidden="1" x14ac:dyDescent="0.25">
      <c r="A2197" s="94">
        <v>530</v>
      </c>
      <c r="B2197" s="101">
        <v>2193</v>
      </c>
      <c r="C2197" s="91">
        <v>45291</v>
      </c>
      <c r="D2197" s="59" t="s">
        <v>1767</v>
      </c>
      <c r="E2197" s="60" t="s">
        <v>377</v>
      </c>
      <c r="F2197" s="61">
        <v>2881.36</v>
      </c>
      <c r="G2197" s="61" t="s">
        <v>9</v>
      </c>
      <c r="H2197" s="61"/>
      <c r="I2197" s="106" t="s">
        <v>64</v>
      </c>
    </row>
    <row r="2198" spans="1:9" hidden="1" x14ac:dyDescent="0.25">
      <c r="A2198" s="94">
        <v>531</v>
      </c>
      <c r="B2198" s="101">
        <v>2194</v>
      </c>
      <c r="C2198" s="91">
        <v>45291</v>
      </c>
      <c r="D2198" s="59" t="s">
        <v>1768</v>
      </c>
      <c r="E2198" s="60" t="s">
        <v>377</v>
      </c>
      <c r="F2198" s="61">
        <v>2432.1999999999998</v>
      </c>
      <c r="G2198" s="61" t="s">
        <v>9</v>
      </c>
      <c r="H2198" s="61"/>
      <c r="I2198" s="106" t="s">
        <v>64</v>
      </c>
    </row>
    <row r="2199" spans="1:9" hidden="1" x14ac:dyDescent="0.25">
      <c r="A2199" s="94">
        <v>532</v>
      </c>
      <c r="B2199" s="101">
        <v>2195</v>
      </c>
      <c r="C2199" s="91">
        <v>45291</v>
      </c>
      <c r="D2199" s="59">
        <v>5065</v>
      </c>
      <c r="E2199" s="60" t="s">
        <v>377</v>
      </c>
      <c r="F2199" s="61">
        <v>2217</v>
      </c>
      <c r="G2199" s="61" t="s">
        <v>9</v>
      </c>
      <c r="H2199" s="61"/>
      <c r="I2199" s="106" t="s">
        <v>64</v>
      </c>
    </row>
    <row r="2200" spans="1:9" hidden="1" x14ac:dyDescent="0.25">
      <c r="A2200" s="94">
        <v>533</v>
      </c>
      <c r="B2200" s="101">
        <v>2196</v>
      </c>
      <c r="C2200" s="91">
        <v>45291</v>
      </c>
      <c r="D2200" s="60" t="s">
        <v>1769</v>
      </c>
      <c r="E2200" s="60" t="s">
        <v>1689</v>
      </c>
      <c r="F2200" s="61">
        <v>725</v>
      </c>
      <c r="G2200" s="61" t="s">
        <v>9</v>
      </c>
      <c r="H2200" s="61"/>
      <c r="I2200" s="106" t="s">
        <v>11</v>
      </c>
    </row>
    <row r="2201" spans="1:9" hidden="1" x14ac:dyDescent="0.25">
      <c r="A2201" s="94">
        <v>534</v>
      </c>
      <c r="B2201" s="101">
        <v>2197</v>
      </c>
      <c r="C2201" s="91">
        <v>45291</v>
      </c>
      <c r="D2201" s="59">
        <v>433</v>
      </c>
      <c r="E2201" s="60" t="s">
        <v>1659</v>
      </c>
      <c r="F2201" s="61">
        <v>28067</v>
      </c>
      <c r="G2201" s="61" t="s">
        <v>9</v>
      </c>
      <c r="H2201" s="61"/>
      <c r="I2201" s="106" t="s">
        <v>15</v>
      </c>
    </row>
    <row r="2202" spans="1:9" hidden="1" x14ac:dyDescent="0.25">
      <c r="A2202" s="94">
        <v>535</v>
      </c>
      <c r="B2202" s="101">
        <v>2198</v>
      </c>
      <c r="C2202" s="91">
        <v>45291</v>
      </c>
      <c r="D2202" s="59">
        <v>991</v>
      </c>
      <c r="E2202" s="60" t="s">
        <v>1770</v>
      </c>
      <c r="F2202" s="61">
        <v>33500</v>
      </c>
      <c r="G2202" s="61" t="s">
        <v>9</v>
      </c>
      <c r="H2202" s="61"/>
      <c r="I2202" s="106" t="s">
        <v>1898</v>
      </c>
    </row>
    <row r="2203" spans="1:9" hidden="1" x14ac:dyDescent="0.25">
      <c r="A2203" s="94">
        <v>536</v>
      </c>
      <c r="B2203" s="101">
        <v>2199</v>
      </c>
      <c r="C2203" s="91">
        <v>45291</v>
      </c>
      <c r="D2203" s="59" t="s">
        <v>1771</v>
      </c>
      <c r="E2203" s="60" t="s">
        <v>1186</v>
      </c>
      <c r="F2203" s="61">
        <v>677.96</v>
      </c>
      <c r="G2203" s="61" t="s">
        <v>9</v>
      </c>
      <c r="H2203" s="61"/>
      <c r="I2203" s="106" t="s">
        <v>15</v>
      </c>
    </row>
    <row r="2204" spans="1:9" hidden="1" x14ac:dyDescent="0.25">
      <c r="A2204" s="94">
        <v>537</v>
      </c>
      <c r="B2204" s="101">
        <v>2200</v>
      </c>
      <c r="C2204" s="91">
        <v>45291</v>
      </c>
      <c r="D2204" s="59" t="s">
        <v>1772</v>
      </c>
      <c r="E2204" s="60" t="s">
        <v>1186</v>
      </c>
      <c r="F2204" s="61">
        <v>4915.24</v>
      </c>
      <c r="G2204" s="61" t="s">
        <v>9</v>
      </c>
      <c r="H2204" s="61"/>
      <c r="I2204" s="106" t="s">
        <v>15</v>
      </c>
    </row>
    <row r="2205" spans="1:9" hidden="1" x14ac:dyDescent="0.25">
      <c r="A2205" s="94">
        <v>538</v>
      </c>
      <c r="B2205" s="101">
        <v>2201</v>
      </c>
      <c r="C2205" s="91">
        <v>45291</v>
      </c>
      <c r="D2205" s="59" t="s">
        <v>1773</v>
      </c>
      <c r="E2205" s="60" t="s">
        <v>377</v>
      </c>
      <c r="F2205" s="61">
        <v>13093.22</v>
      </c>
      <c r="G2205" s="61" t="s">
        <v>9</v>
      </c>
      <c r="H2205" s="61"/>
      <c r="I2205" s="106" t="s">
        <v>64</v>
      </c>
    </row>
    <row r="2206" spans="1:9" hidden="1" x14ac:dyDescent="0.25">
      <c r="A2206" s="94">
        <v>539</v>
      </c>
      <c r="B2206" s="101">
        <v>2202</v>
      </c>
      <c r="C2206" s="91">
        <v>45291</v>
      </c>
      <c r="D2206" s="59" t="s">
        <v>1774</v>
      </c>
      <c r="E2206" s="60" t="s">
        <v>377</v>
      </c>
      <c r="F2206" s="61">
        <v>7444.9</v>
      </c>
      <c r="G2206" s="61" t="s">
        <v>9</v>
      </c>
      <c r="H2206" s="61"/>
      <c r="I2206" s="106" t="s">
        <v>64</v>
      </c>
    </row>
    <row r="2207" spans="1:9" hidden="1" x14ac:dyDescent="0.25">
      <c r="A2207" s="94">
        <v>540</v>
      </c>
      <c r="B2207" s="101">
        <v>2203</v>
      </c>
      <c r="C2207" s="91">
        <v>45291</v>
      </c>
      <c r="D2207" s="59" t="s">
        <v>1775</v>
      </c>
      <c r="E2207" s="60" t="s">
        <v>377</v>
      </c>
      <c r="F2207" s="61">
        <v>44652.54</v>
      </c>
      <c r="G2207" s="61" t="s">
        <v>9</v>
      </c>
      <c r="H2207" s="61"/>
      <c r="I2207" s="106" t="s">
        <v>64</v>
      </c>
    </row>
    <row r="2208" spans="1:9" hidden="1" x14ac:dyDescent="0.25">
      <c r="A2208" s="94">
        <v>541</v>
      </c>
      <c r="B2208" s="101">
        <v>2204</v>
      </c>
      <c r="C2208" s="91">
        <v>45291</v>
      </c>
      <c r="D2208" s="59" t="s">
        <v>1776</v>
      </c>
      <c r="E2208" s="60" t="s">
        <v>1543</v>
      </c>
      <c r="F2208" s="61">
        <v>4152.54</v>
      </c>
      <c r="G2208" s="61" t="s">
        <v>9</v>
      </c>
      <c r="H2208" s="61"/>
      <c r="I2208" s="106" t="s">
        <v>15</v>
      </c>
    </row>
    <row r="2209" spans="1:9" hidden="1" x14ac:dyDescent="0.25">
      <c r="A2209" s="94">
        <v>542</v>
      </c>
      <c r="B2209" s="101">
        <v>2205</v>
      </c>
      <c r="C2209" s="91">
        <v>45291</v>
      </c>
      <c r="D2209" s="59">
        <v>440</v>
      </c>
      <c r="E2209" s="60" t="s">
        <v>1659</v>
      </c>
      <c r="F2209" s="61">
        <v>35600</v>
      </c>
      <c r="G2209" s="61" t="s">
        <v>9</v>
      </c>
      <c r="H2209" s="61"/>
      <c r="I2209" s="106" t="s">
        <v>15</v>
      </c>
    </row>
    <row r="2210" spans="1:9" hidden="1" x14ac:dyDescent="0.25">
      <c r="A2210" s="94">
        <v>543</v>
      </c>
      <c r="B2210" s="101">
        <v>2206</v>
      </c>
      <c r="C2210" s="91">
        <v>45291</v>
      </c>
      <c r="D2210" s="59" t="s">
        <v>1777</v>
      </c>
      <c r="E2210" s="60" t="s">
        <v>1765</v>
      </c>
      <c r="F2210" s="61">
        <v>18500</v>
      </c>
      <c r="G2210" s="61" t="s">
        <v>9</v>
      </c>
      <c r="H2210" s="61"/>
      <c r="I2210" s="106" t="s">
        <v>11</v>
      </c>
    </row>
    <row r="2211" spans="1:9" hidden="1" x14ac:dyDescent="0.25">
      <c r="A2211" s="94">
        <v>544</v>
      </c>
      <c r="B2211" s="101">
        <v>2207</v>
      </c>
      <c r="C2211" s="91">
        <v>45291</v>
      </c>
      <c r="D2211" s="59">
        <v>996</v>
      </c>
      <c r="E2211" s="60" t="s">
        <v>1770</v>
      </c>
      <c r="F2211" s="61">
        <v>17800</v>
      </c>
      <c r="G2211" s="61" t="s">
        <v>9</v>
      </c>
      <c r="H2211" s="61"/>
      <c r="I2211" s="106" t="s">
        <v>1898</v>
      </c>
    </row>
    <row r="2212" spans="1:9" hidden="1" x14ac:dyDescent="0.25">
      <c r="A2212" s="94">
        <v>545</v>
      </c>
      <c r="B2212" s="101">
        <v>2208</v>
      </c>
      <c r="C2212" s="91">
        <v>45291</v>
      </c>
      <c r="D2212" s="59">
        <v>38</v>
      </c>
      <c r="E2212" s="60" t="s">
        <v>1778</v>
      </c>
      <c r="F2212" s="61">
        <v>70267</v>
      </c>
      <c r="G2212" s="61" t="s">
        <v>9</v>
      </c>
      <c r="H2212" s="61"/>
      <c r="I2212" s="106" t="s">
        <v>64</v>
      </c>
    </row>
    <row r="2213" spans="1:9" hidden="1" x14ac:dyDescent="0.25">
      <c r="A2213" s="94">
        <v>546</v>
      </c>
      <c r="B2213" s="101">
        <v>2209</v>
      </c>
      <c r="C2213" s="91">
        <v>45291</v>
      </c>
      <c r="D2213" s="59">
        <v>6088</v>
      </c>
      <c r="E2213" s="60" t="s">
        <v>1591</v>
      </c>
      <c r="F2213" s="61">
        <v>28463.54</v>
      </c>
      <c r="G2213" s="61" t="s">
        <v>9</v>
      </c>
      <c r="H2213" s="61"/>
      <c r="I2213" s="106" t="s">
        <v>64</v>
      </c>
    </row>
    <row r="2214" spans="1:9" hidden="1" x14ac:dyDescent="0.25">
      <c r="A2214" s="94">
        <v>547</v>
      </c>
      <c r="B2214" s="101">
        <v>2210</v>
      </c>
      <c r="C2214" s="91">
        <v>45291</v>
      </c>
      <c r="D2214" s="59">
        <v>5290</v>
      </c>
      <c r="E2214" s="60" t="s">
        <v>1591</v>
      </c>
      <c r="F2214" s="61">
        <v>63288.13</v>
      </c>
      <c r="G2214" s="61" t="s">
        <v>9</v>
      </c>
      <c r="H2214" s="61"/>
      <c r="I2214" s="106" t="s">
        <v>64</v>
      </c>
    </row>
    <row r="2215" spans="1:9" hidden="1" x14ac:dyDescent="0.25">
      <c r="A2215" s="94">
        <v>548</v>
      </c>
      <c r="B2215" s="101">
        <v>2211</v>
      </c>
      <c r="C2215" s="91">
        <v>45068</v>
      </c>
      <c r="D2215" s="59">
        <v>23</v>
      </c>
      <c r="E2215" s="60" t="s">
        <v>713</v>
      </c>
      <c r="F2215" s="61">
        <v>17590</v>
      </c>
      <c r="G2215" s="61" t="s">
        <v>9</v>
      </c>
      <c r="H2215" s="61"/>
      <c r="I2215" s="106" t="s">
        <v>15</v>
      </c>
    </row>
    <row r="2216" spans="1:9" hidden="1" x14ac:dyDescent="0.25">
      <c r="A2216" s="94">
        <v>549</v>
      </c>
      <c r="B2216" s="101">
        <v>2212</v>
      </c>
      <c r="C2216" s="91">
        <v>45077</v>
      </c>
      <c r="D2216" s="59">
        <v>16</v>
      </c>
      <c r="E2216" s="60" t="s">
        <v>713</v>
      </c>
      <c r="F2216" s="61">
        <v>18270</v>
      </c>
      <c r="G2216" s="61" t="s">
        <v>9</v>
      </c>
      <c r="H2216" s="61"/>
      <c r="I2216" s="106" t="s">
        <v>15</v>
      </c>
    </row>
    <row r="2217" spans="1:9" hidden="1" x14ac:dyDescent="0.25">
      <c r="A2217" s="94">
        <v>550</v>
      </c>
      <c r="B2217" s="101">
        <v>2213</v>
      </c>
      <c r="C2217" s="91">
        <v>45077</v>
      </c>
      <c r="D2217" s="59">
        <v>14</v>
      </c>
      <c r="E2217" s="60" t="s">
        <v>713</v>
      </c>
      <c r="F2217" s="61">
        <v>5740</v>
      </c>
      <c r="G2217" s="61" t="s">
        <v>9</v>
      </c>
      <c r="H2217" s="61"/>
      <c r="I2217" s="106" t="s">
        <v>15</v>
      </c>
    </row>
    <row r="2218" spans="1:9" hidden="1" x14ac:dyDescent="0.25">
      <c r="A2218" s="94">
        <v>551</v>
      </c>
      <c r="B2218" s="101">
        <v>2214</v>
      </c>
      <c r="C2218" s="91">
        <v>45094</v>
      </c>
      <c r="D2218" s="59">
        <v>17</v>
      </c>
      <c r="E2218" s="60" t="s">
        <v>713</v>
      </c>
      <c r="F2218" s="61">
        <v>17850</v>
      </c>
      <c r="G2218" s="61" t="s">
        <v>9</v>
      </c>
      <c r="H2218" s="61"/>
      <c r="I2218" s="106" t="s">
        <v>15</v>
      </c>
    </row>
    <row r="2219" spans="1:9" hidden="1" x14ac:dyDescent="0.25">
      <c r="A2219" s="94">
        <v>552</v>
      </c>
      <c r="B2219" s="101">
        <v>2215</v>
      </c>
      <c r="C2219" s="91">
        <v>45094</v>
      </c>
      <c r="D2219" s="59">
        <v>12</v>
      </c>
      <c r="E2219" s="60" t="s">
        <v>713</v>
      </c>
      <c r="F2219" s="61">
        <v>24710</v>
      </c>
      <c r="G2219" s="61" t="s">
        <v>9</v>
      </c>
      <c r="H2219" s="61"/>
      <c r="I2219" s="106" t="s">
        <v>15</v>
      </c>
    </row>
    <row r="2220" spans="1:9" hidden="1" x14ac:dyDescent="0.25">
      <c r="A2220" s="94">
        <v>553</v>
      </c>
      <c r="B2220" s="101">
        <v>2216</v>
      </c>
      <c r="C2220" s="91">
        <v>45094</v>
      </c>
      <c r="D2220" s="59">
        <v>4</v>
      </c>
      <c r="E2220" s="60" t="s">
        <v>713</v>
      </c>
      <c r="F2220" s="61">
        <v>3920</v>
      </c>
      <c r="G2220" s="61" t="s">
        <v>9</v>
      </c>
      <c r="H2220" s="61"/>
      <c r="I2220" s="106" t="s">
        <v>15</v>
      </c>
    </row>
    <row r="2221" spans="1:9" hidden="1" x14ac:dyDescent="0.25">
      <c r="A2221" s="94">
        <v>554</v>
      </c>
      <c r="B2221" s="101">
        <v>2217</v>
      </c>
      <c r="C2221" s="91">
        <v>45094</v>
      </c>
      <c r="D2221" s="59">
        <v>2</v>
      </c>
      <c r="E2221" s="60" t="s">
        <v>713</v>
      </c>
      <c r="F2221" s="61">
        <v>11970</v>
      </c>
      <c r="G2221" s="61" t="s">
        <v>9</v>
      </c>
      <c r="H2221" s="61"/>
      <c r="I2221" s="106" t="s">
        <v>15</v>
      </c>
    </row>
    <row r="2222" spans="1:9" hidden="1" x14ac:dyDescent="0.25">
      <c r="A2222" s="94">
        <v>555</v>
      </c>
      <c r="B2222" s="101">
        <v>2218</v>
      </c>
      <c r="C2222" s="91">
        <v>45107</v>
      </c>
      <c r="D2222" s="59"/>
      <c r="E2222" s="60" t="s">
        <v>713</v>
      </c>
      <c r="F2222" s="61">
        <v>12810</v>
      </c>
      <c r="G2222" s="61" t="s">
        <v>9</v>
      </c>
      <c r="H2222" s="61"/>
      <c r="I2222" s="106" t="s">
        <v>15</v>
      </c>
    </row>
    <row r="2223" spans="1:9" hidden="1" x14ac:dyDescent="0.25">
      <c r="A2223" s="94">
        <v>556</v>
      </c>
      <c r="B2223" s="101">
        <v>2219</v>
      </c>
      <c r="C2223" s="91">
        <v>45118</v>
      </c>
      <c r="D2223" s="59">
        <v>16</v>
      </c>
      <c r="E2223" s="60" t="s">
        <v>713</v>
      </c>
      <c r="F2223" s="61">
        <v>11900</v>
      </c>
      <c r="G2223" s="61" t="s">
        <v>9</v>
      </c>
      <c r="H2223" s="61"/>
      <c r="I2223" s="106" t="s">
        <v>15</v>
      </c>
    </row>
    <row r="2224" spans="1:9" hidden="1" x14ac:dyDescent="0.25">
      <c r="A2224" s="94">
        <v>557</v>
      </c>
      <c r="B2224" s="101">
        <v>2220</v>
      </c>
      <c r="C2224" s="91">
        <v>45119</v>
      </c>
      <c r="D2224" s="59">
        <v>27</v>
      </c>
      <c r="E2224" s="60" t="s">
        <v>713</v>
      </c>
      <c r="F2224" s="61">
        <v>5950</v>
      </c>
      <c r="G2224" s="61" t="s">
        <v>9</v>
      </c>
      <c r="H2224" s="61"/>
      <c r="I2224" s="106" t="s">
        <v>15</v>
      </c>
    </row>
    <row r="2225" spans="1:9" hidden="1" x14ac:dyDescent="0.25">
      <c r="A2225" s="94">
        <v>558</v>
      </c>
      <c r="B2225" s="101">
        <v>2221</v>
      </c>
      <c r="C2225" s="91">
        <v>45144</v>
      </c>
      <c r="D2225" s="59">
        <v>58</v>
      </c>
      <c r="E2225" s="60" t="s">
        <v>713</v>
      </c>
      <c r="F2225" s="61">
        <v>5950</v>
      </c>
      <c r="G2225" s="61" t="s">
        <v>9</v>
      </c>
      <c r="H2225" s="61"/>
      <c r="I2225" s="106" t="s">
        <v>15</v>
      </c>
    </row>
    <row r="2226" spans="1:9" hidden="1" x14ac:dyDescent="0.25">
      <c r="A2226" s="94">
        <v>559</v>
      </c>
      <c r="B2226" s="101">
        <v>2222</v>
      </c>
      <c r="C2226" s="91">
        <v>45151</v>
      </c>
      <c r="D2226" s="59">
        <v>138</v>
      </c>
      <c r="E2226" s="60" t="s">
        <v>713</v>
      </c>
      <c r="F2226" s="61">
        <v>11900</v>
      </c>
      <c r="G2226" s="61" t="s">
        <v>9</v>
      </c>
      <c r="H2226" s="61"/>
      <c r="I2226" s="106" t="s">
        <v>15</v>
      </c>
    </row>
    <row r="2227" spans="1:9" hidden="1" x14ac:dyDescent="0.25">
      <c r="A2227" s="94">
        <v>560</v>
      </c>
      <c r="B2227" s="101">
        <v>2223</v>
      </c>
      <c r="C2227" s="91">
        <v>45156</v>
      </c>
      <c r="D2227" s="59">
        <v>178</v>
      </c>
      <c r="E2227" s="60" t="s">
        <v>713</v>
      </c>
      <c r="F2227" s="61">
        <v>17710</v>
      </c>
      <c r="G2227" s="61" t="s">
        <v>9</v>
      </c>
      <c r="H2227" s="61"/>
      <c r="I2227" s="106" t="s">
        <v>15</v>
      </c>
    </row>
    <row r="2228" spans="1:9" hidden="1" x14ac:dyDescent="0.25">
      <c r="A2228" s="94">
        <v>561</v>
      </c>
      <c r="B2228" s="101">
        <v>2224</v>
      </c>
      <c r="C2228" s="91">
        <v>45166</v>
      </c>
      <c r="D2228" s="59">
        <v>198</v>
      </c>
      <c r="E2228" s="60" t="s">
        <v>713</v>
      </c>
      <c r="F2228" s="61">
        <v>5600</v>
      </c>
      <c r="G2228" s="61" t="s">
        <v>9</v>
      </c>
      <c r="H2228" s="61"/>
      <c r="I2228" s="106" t="s">
        <v>15</v>
      </c>
    </row>
    <row r="2229" spans="1:9" hidden="1" x14ac:dyDescent="0.25">
      <c r="A2229" s="94">
        <v>562</v>
      </c>
      <c r="B2229" s="101">
        <v>2225</v>
      </c>
      <c r="C2229" s="91">
        <v>45173</v>
      </c>
      <c r="D2229" s="59"/>
      <c r="E2229" s="60" t="s">
        <v>713</v>
      </c>
      <c r="F2229" s="61">
        <v>16800</v>
      </c>
      <c r="G2229" s="61" t="s">
        <v>9</v>
      </c>
      <c r="H2229" s="61"/>
      <c r="I2229" s="106" t="s">
        <v>15</v>
      </c>
    </row>
    <row r="2230" spans="1:9" hidden="1" x14ac:dyDescent="0.25">
      <c r="A2230" s="94">
        <v>563</v>
      </c>
      <c r="B2230" s="101">
        <v>2226</v>
      </c>
      <c r="C2230" s="91">
        <v>45179</v>
      </c>
      <c r="D2230" s="59"/>
      <c r="E2230" s="60" t="s">
        <v>713</v>
      </c>
      <c r="F2230" s="61">
        <v>31250</v>
      </c>
      <c r="G2230" s="61" t="s">
        <v>9</v>
      </c>
      <c r="H2230" s="61"/>
      <c r="I2230" s="106" t="s">
        <v>15</v>
      </c>
    </row>
    <row r="2231" spans="1:9" hidden="1" x14ac:dyDescent="0.25">
      <c r="A2231" s="94">
        <v>564</v>
      </c>
      <c r="B2231" s="101">
        <v>2227</v>
      </c>
      <c r="C2231" s="91">
        <v>45183</v>
      </c>
      <c r="D2231" s="59">
        <v>242</v>
      </c>
      <c r="E2231" s="60" t="s">
        <v>713</v>
      </c>
      <c r="F2231" s="61">
        <v>11200</v>
      </c>
      <c r="G2231" s="61" t="s">
        <v>9</v>
      </c>
      <c r="H2231" s="61"/>
      <c r="I2231" s="106" t="s">
        <v>15</v>
      </c>
    </row>
    <row r="2232" spans="1:9" hidden="1" x14ac:dyDescent="0.25">
      <c r="A2232" s="94">
        <v>565</v>
      </c>
      <c r="B2232" s="101">
        <v>2228</v>
      </c>
      <c r="C2232" s="91">
        <v>45186</v>
      </c>
      <c r="D2232" s="59">
        <v>69</v>
      </c>
      <c r="E2232" s="60" t="s">
        <v>713</v>
      </c>
      <c r="F2232" s="61">
        <v>24350</v>
      </c>
      <c r="G2232" s="61" t="s">
        <v>9</v>
      </c>
      <c r="H2232" s="61"/>
      <c r="I2232" s="106" t="s">
        <v>15</v>
      </c>
    </row>
    <row r="2233" spans="1:9" hidden="1" x14ac:dyDescent="0.25">
      <c r="A2233" s="94">
        <v>566</v>
      </c>
      <c r="B2233" s="101">
        <v>2229</v>
      </c>
      <c r="C2233" s="91">
        <v>45218</v>
      </c>
      <c r="D2233" s="59">
        <v>612</v>
      </c>
      <c r="E2233" s="60" t="s">
        <v>713</v>
      </c>
      <c r="F2233" s="61">
        <v>37030</v>
      </c>
      <c r="G2233" s="61" t="s">
        <v>9</v>
      </c>
      <c r="H2233" s="61"/>
      <c r="I2233" s="106" t="s">
        <v>15</v>
      </c>
    </row>
    <row r="2234" spans="1:9" hidden="1" x14ac:dyDescent="0.25">
      <c r="A2234" s="94">
        <v>567</v>
      </c>
      <c r="B2234" s="101">
        <v>2230</v>
      </c>
      <c r="C2234" s="91">
        <v>45219</v>
      </c>
      <c r="D2234" s="59">
        <v>717</v>
      </c>
      <c r="E2234" s="60" t="s">
        <v>713</v>
      </c>
      <c r="F2234" s="61">
        <v>41740</v>
      </c>
      <c r="G2234" s="61" t="s">
        <v>9</v>
      </c>
      <c r="H2234" s="61"/>
      <c r="I2234" s="106" t="s">
        <v>15</v>
      </c>
    </row>
    <row r="2235" spans="1:9" hidden="1" x14ac:dyDescent="0.25">
      <c r="A2235" s="94">
        <v>568</v>
      </c>
      <c r="B2235" s="101">
        <v>2231</v>
      </c>
      <c r="C2235" s="91">
        <v>45238</v>
      </c>
      <c r="D2235" s="59">
        <v>511</v>
      </c>
      <c r="E2235" s="60" t="s">
        <v>713</v>
      </c>
      <c r="F2235" s="61">
        <v>40320</v>
      </c>
      <c r="G2235" s="61" t="s">
        <v>9</v>
      </c>
      <c r="H2235" s="61"/>
      <c r="I2235" s="106" t="s">
        <v>15</v>
      </c>
    </row>
    <row r="2236" spans="1:9" hidden="1" x14ac:dyDescent="0.25">
      <c r="A2236" s="94">
        <v>569</v>
      </c>
      <c r="B2236" s="101">
        <v>2232</v>
      </c>
      <c r="C2236" s="91">
        <v>45291</v>
      </c>
      <c r="D2236" s="59">
        <v>241</v>
      </c>
      <c r="E2236" s="60" t="s">
        <v>713</v>
      </c>
      <c r="F2236" s="61">
        <v>13300</v>
      </c>
      <c r="G2236" s="61" t="s">
        <v>9</v>
      </c>
      <c r="H2236" s="61"/>
      <c r="I2236" s="106" t="s">
        <v>15</v>
      </c>
    </row>
    <row r="2237" spans="1:9" hidden="1" x14ac:dyDescent="0.25">
      <c r="A2237" s="94">
        <v>570</v>
      </c>
      <c r="B2237" s="101">
        <v>2233</v>
      </c>
      <c r="C2237" s="91">
        <v>45291</v>
      </c>
      <c r="D2237" s="59">
        <v>785</v>
      </c>
      <c r="E2237" s="60" t="s">
        <v>713</v>
      </c>
      <c r="F2237" s="61">
        <v>22050</v>
      </c>
      <c r="G2237" s="61" t="s">
        <v>9</v>
      </c>
      <c r="H2237" s="61"/>
      <c r="I2237" s="106" t="s">
        <v>15</v>
      </c>
    </row>
    <row r="2238" spans="1:9" hidden="1" x14ac:dyDescent="0.25">
      <c r="A2238" s="94">
        <v>571</v>
      </c>
      <c r="B2238" s="101">
        <v>2234</v>
      </c>
      <c r="C2238" s="91">
        <v>45077</v>
      </c>
      <c r="D2238" s="59">
        <v>14</v>
      </c>
      <c r="E2238" s="60" t="s">
        <v>713</v>
      </c>
      <c r="F2238" s="61">
        <v>6650</v>
      </c>
      <c r="G2238" s="61" t="s">
        <v>9</v>
      </c>
      <c r="H2238" s="61"/>
      <c r="I2238" s="106" t="s">
        <v>15</v>
      </c>
    </row>
    <row r="2239" spans="1:9" hidden="1" x14ac:dyDescent="0.25">
      <c r="A2239" s="94">
        <v>572</v>
      </c>
      <c r="B2239" s="101">
        <v>2235</v>
      </c>
      <c r="C2239" s="91">
        <v>45118</v>
      </c>
      <c r="D2239" s="59">
        <v>97</v>
      </c>
      <c r="E2239" s="60" t="s">
        <v>713</v>
      </c>
      <c r="F2239" s="61">
        <v>18690</v>
      </c>
      <c r="G2239" s="61" t="s">
        <v>9</v>
      </c>
      <c r="H2239" s="61"/>
      <c r="I2239" s="106" t="s">
        <v>15</v>
      </c>
    </row>
    <row r="2240" spans="1:9" hidden="1" x14ac:dyDescent="0.25">
      <c r="A2240" s="94">
        <v>573</v>
      </c>
      <c r="B2240" s="101">
        <v>2236</v>
      </c>
      <c r="C2240" s="91">
        <v>45144</v>
      </c>
      <c r="D2240" s="59">
        <v>58</v>
      </c>
      <c r="E2240" s="60" t="s">
        <v>713</v>
      </c>
      <c r="F2240" s="61">
        <v>6860</v>
      </c>
      <c r="G2240" s="61" t="s">
        <v>9</v>
      </c>
      <c r="H2240" s="61"/>
      <c r="I2240" s="106" t="s">
        <v>15</v>
      </c>
    </row>
    <row r="2241" spans="1:9" hidden="1" x14ac:dyDescent="0.25">
      <c r="A2241" s="94">
        <v>574</v>
      </c>
      <c r="B2241" s="101">
        <v>2237</v>
      </c>
      <c r="C2241" s="91">
        <v>45173</v>
      </c>
      <c r="D2241" s="59"/>
      <c r="E2241" s="60" t="s">
        <v>713</v>
      </c>
      <c r="F2241" s="61">
        <v>6300</v>
      </c>
      <c r="G2241" s="61" t="s">
        <v>9</v>
      </c>
      <c r="H2241" s="61"/>
      <c r="I2241" s="106" t="s">
        <v>15</v>
      </c>
    </row>
    <row r="2242" spans="1:9" hidden="1" x14ac:dyDescent="0.25">
      <c r="A2242" s="94">
        <v>575</v>
      </c>
      <c r="B2242" s="101">
        <v>2238</v>
      </c>
      <c r="C2242" s="91">
        <v>45218</v>
      </c>
      <c r="D2242" s="59">
        <v>612</v>
      </c>
      <c r="E2242" s="60" t="s">
        <v>713</v>
      </c>
      <c r="F2242" s="61">
        <v>12180</v>
      </c>
      <c r="G2242" s="61" t="s">
        <v>9</v>
      </c>
      <c r="H2242" s="61"/>
      <c r="I2242" s="106" t="s">
        <v>15</v>
      </c>
    </row>
    <row r="2243" spans="1:9" hidden="1" x14ac:dyDescent="0.25">
      <c r="A2243" s="94">
        <v>576</v>
      </c>
      <c r="B2243" s="101">
        <v>2239</v>
      </c>
      <c r="C2243" s="91">
        <v>45291</v>
      </c>
      <c r="D2243" s="59">
        <v>91</v>
      </c>
      <c r="E2243" s="60" t="s">
        <v>713</v>
      </c>
      <c r="F2243" s="61">
        <v>6090</v>
      </c>
      <c r="G2243" s="61" t="s">
        <v>9</v>
      </c>
      <c r="H2243" s="61"/>
      <c r="I2243" s="106" t="s">
        <v>15</v>
      </c>
    </row>
    <row r="2244" spans="1:9" hidden="1" x14ac:dyDescent="0.25">
      <c r="A2244" s="94">
        <v>577</v>
      </c>
      <c r="B2244" s="101">
        <v>2240</v>
      </c>
      <c r="C2244" s="91">
        <v>45270</v>
      </c>
      <c r="D2244" s="59" t="s">
        <v>1779</v>
      </c>
      <c r="E2244" s="60" t="s">
        <v>1780</v>
      </c>
      <c r="F2244" s="61">
        <v>1367728.47</v>
      </c>
      <c r="G2244" s="61" t="s">
        <v>9</v>
      </c>
      <c r="H2244" s="61"/>
      <c r="I2244" s="68" t="s">
        <v>1781</v>
      </c>
    </row>
    <row r="2245" spans="1:9" hidden="1" x14ac:dyDescent="0.25">
      <c r="A2245" s="94">
        <v>578</v>
      </c>
      <c r="B2245" s="101">
        <v>2241</v>
      </c>
      <c r="C2245" s="91">
        <v>45270</v>
      </c>
      <c r="D2245" s="59" t="s">
        <v>1782</v>
      </c>
      <c r="E2245" s="60" t="s">
        <v>1780</v>
      </c>
      <c r="F2245" s="61">
        <v>263596.40000000002</v>
      </c>
      <c r="G2245" s="61" t="s">
        <v>9</v>
      </c>
      <c r="H2245" s="61"/>
      <c r="I2245" s="68" t="s">
        <v>1781</v>
      </c>
    </row>
    <row r="2246" spans="1:9" hidden="1" x14ac:dyDescent="0.25">
      <c r="A2246" s="94">
        <v>579</v>
      </c>
      <c r="B2246" s="101">
        <v>2242</v>
      </c>
      <c r="C2246" s="91">
        <v>45270</v>
      </c>
      <c r="D2246" s="59" t="s">
        <v>1783</v>
      </c>
      <c r="E2246" s="60" t="s">
        <v>1780</v>
      </c>
      <c r="F2246" s="61">
        <v>2237801.4</v>
      </c>
      <c r="G2246" s="61" t="s">
        <v>9</v>
      </c>
      <c r="H2246" s="61"/>
      <c r="I2246" s="68" t="s">
        <v>1781</v>
      </c>
    </row>
    <row r="2247" spans="1:9" hidden="1" x14ac:dyDescent="0.25">
      <c r="A2247" s="94">
        <v>580</v>
      </c>
      <c r="B2247" s="101">
        <v>2243</v>
      </c>
      <c r="C2247" s="91">
        <v>45270</v>
      </c>
      <c r="D2247" s="59" t="s">
        <v>1784</v>
      </c>
      <c r="E2247" s="60" t="s">
        <v>1780</v>
      </c>
      <c r="F2247" s="61">
        <v>132354</v>
      </c>
      <c r="G2247" s="61" t="s">
        <v>9</v>
      </c>
      <c r="H2247" s="61"/>
      <c r="I2247" s="68" t="s">
        <v>1781</v>
      </c>
    </row>
    <row r="2248" spans="1:9" hidden="1" x14ac:dyDescent="0.25">
      <c r="A2248" s="94">
        <v>581</v>
      </c>
      <c r="B2248" s="101">
        <v>2244</v>
      </c>
      <c r="C2248" s="91">
        <v>45270</v>
      </c>
      <c r="D2248" s="59" t="s">
        <v>1785</v>
      </c>
      <c r="E2248" s="60" t="s">
        <v>1780</v>
      </c>
      <c r="F2248" s="61">
        <v>1532006.7</v>
      </c>
      <c r="G2248" s="61" t="s">
        <v>9</v>
      </c>
      <c r="H2248" s="61"/>
      <c r="I2248" s="68" t="s">
        <v>1781</v>
      </c>
    </row>
    <row r="2249" spans="1:9" hidden="1" x14ac:dyDescent="0.25">
      <c r="A2249" s="94">
        <v>582</v>
      </c>
      <c r="B2249" s="101">
        <v>2245</v>
      </c>
      <c r="C2249" s="91">
        <v>45270</v>
      </c>
      <c r="D2249" s="59" t="s">
        <v>1786</v>
      </c>
      <c r="E2249" s="60" t="s">
        <v>1780</v>
      </c>
      <c r="F2249" s="61">
        <v>25000</v>
      </c>
      <c r="G2249" s="61" t="s">
        <v>9</v>
      </c>
      <c r="H2249" s="61"/>
      <c r="I2249" s="68" t="s">
        <v>1781</v>
      </c>
    </row>
    <row r="2250" spans="1:9" hidden="1" x14ac:dyDescent="0.25">
      <c r="A2250" s="94">
        <v>583</v>
      </c>
      <c r="B2250" s="101">
        <v>2246</v>
      </c>
      <c r="C2250" s="91">
        <v>45270</v>
      </c>
      <c r="D2250" s="59" t="s">
        <v>1787</v>
      </c>
      <c r="E2250" s="60" t="s">
        <v>1780</v>
      </c>
      <c r="F2250" s="61">
        <v>722129.1</v>
      </c>
      <c r="G2250" s="61" t="s">
        <v>9</v>
      </c>
      <c r="H2250" s="61"/>
      <c r="I2250" s="68" t="s">
        <v>1781</v>
      </c>
    </row>
    <row r="2251" spans="1:9" hidden="1" x14ac:dyDescent="0.25">
      <c r="A2251" s="94">
        <v>584</v>
      </c>
      <c r="B2251" s="101">
        <v>2247</v>
      </c>
      <c r="C2251" s="91">
        <v>45270</v>
      </c>
      <c r="D2251" s="59" t="s">
        <v>1788</v>
      </c>
      <c r="E2251" s="60" t="s">
        <v>1780</v>
      </c>
      <c r="F2251" s="61">
        <v>515000</v>
      </c>
      <c r="G2251" s="61" t="s">
        <v>9</v>
      </c>
      <c r="H2251" s="61"/>
      <c r="I2251" s="68" t="s">
        <v>1781</v>
      </c>
    </row>
    <row r="2252" spans="1:9" hidden="1" x14ac:dyDescent="0.25">
      <c r="A2252" s="94">
        <v>585</v>
      </c>
      <c r="B2252" s="101">
        <v>2248</v>
      </c>
      <c r="C2252" s="91">
        <v>45271</v>
      </c>
      <c r="D2252" s="59">
        <v>473</v>
      </c>
      <c r="E2252" s="60" t="s">
        <v>1780</v>
      </c>
      <c r="F2252" s="61">
        <v>6857534</v>
      </c>
      <c r="G2252" s="61" t="s">
        <v>9</v>
      </c>
      <c r="H2252" s="61"/>
      <c r="I2252" s="68" t="s">
        <v>1781</v>
      </c>
    </row>
    <row r="2253" spans="1:9" hidden="1" x14ac:dyDescent="0.25">
      <c r="A2253" s="94">
        <v>586</v>
      </c>
      <c r="B2253" s="101">
        <v>2249</v>
      </c>
      <c r="C2253" s="91">
        <v>45271</v>
      </c>
      <c r="D2253" s="59">
        <v>590</v>
      </c>
      <c r="E2253" s="60" t="s">
        <v>1780</v>
      </c>
      <c r="F2253" s="61">
        <v>3671800.48</v>
      </c>
      <c r="G2253" s="61" t="s">
        <v>9</v>
      </c>
      <c r="H2253" s="61"/>
      <c r="I2253" s="68" t="s">
        <v>1781</v>
      </c>
    </row>
    <row r="2254" spans="1:9" hidden="1" x14ac:dyDescent="0.25">
      <c r="A2254" s="94">
        <v>587</v>
      </c>
      <c r="B2254" s="101">
        <v>2250</v>
      </c>
      <c r="C2254" s="91">
        <v>45271</v>
      </c>
      <c r="D2254" s="59">
        <v>497</v>
      </c>
      <c r="E2254" s="60" t="s">
        <v>1780</v>
      </c>
      <c r="F2254" s="61">
        <v>1293797.6000000001</v>
      </c>
      <c r="G2254" s="61" t="s">
        <v>9</v>
      </c>
      <c r="H2254" s="61"/>
      <c r="I2254" s="68" t="s">
        <v>1781</v>
      </c>
    </row>
    <row r="2255" spans="1:9" hidden="1" x14ac:dyDescent="0.25">
      <c r="A2255" s="94">
        <v>588</v>
      </c>
      <c r="B2255" s="101">
        <v>2251</v>
      </c>
      <c r="C2255" s="91">
        <v>45280</v>
      </c>
      <c r="D2255" s="59" t="s">
        <v>1728</v>
      </c>
      <c r="E2255" s="60" t="s">
        <v>1067</v>
      </c>
      <c r="F2255" s="61">
        <v>114480</v>
      </c>
      <c r="G2255" s="61" t="s">
        <v>9</v>
      </c>
      <c r="H2255" s="61"/>
      <c r="I2255" s="106" t="s">
        <v>15</v>
      </c>
    </row>
    <row r="2256" spans="1:9" hidden="1" x14ac:dyDescent="0.25">
      <c r="A2256" s="94">
        <v>589</v>
      </c>
      <c r="B2256" s="101">
        <v>2252</v>
      </c>
      <c r="C2256" s="91">
        <v>45287</v>
      </c>
      <c r="D2256" s="59">
        <v>5982</v>
      </c>
      <c r="E2256" s="60" t="s">
        <v>1475</v>
      </c>
      <c r="F2256" s="61">
        <v>24980.07</v>
      </c>
      <c r="G2256" s="61" t="s">
        <v>9</v>
      </c>
      <c r="H2256" s="61"/>
      <c r="I2256" s="106" t="s">
        <v>21</v>
      </c>
    </row>
    <row r="2257" spans="1:9" x14ac:dyDescent="0.25">
      <c r="A2257" s="94">
        <v>590</v>
      </c>
      <c r="B2257" s="101">
        <v>2253</v>
      </c>
      <c r="C2257" s="91">
        <v>45291</v>
      </c>
      <c r="D2257" s="59">
        <v>495</v>
      </c>
      <c r="E2257" s="60" t="s">
        <v>1789</v>
      </c>
      <c r="F2257" s="61">
        <v>281787.40000000002</v>
      </c>
      <c r="G2257" s="61" t="s">
        <v>23</v>
      </c>
      <c r="H2257" s="61"/>
      <c r="I2257" s="106" t="s">
        <v>49</v>
      </c>
    </row>
    <row r="2258" spans="1:9" x14ac:dyDescent="0.25">
      <c r="A2258" s="94">
        <v>591</v>
      </c>
      <c r="B2258" s="101">
        <v>2254</v>
      </c>
      <c r="C2258" s="91">
        <v>45291</v>
      </c>
      <c r="D2258" s="59">
        <v>496</v>
      </c>
      <c r="E2258" s="60" t="s">
        <v>1789</v>
      </c>
      <c r="F2258" s="61">
        <v>365753</v>
      </c>
      <c r="G2258" s="61" t="s">
        <v>23</v>
      </c>
      <c r="H2258" s="61"/>
      <c r="I2258" s="106" t="s">
        <v>49</v>
      </c>
    </row>
    <row r="2259" spans="1:9" hidden="1" x14ac:dyDescent="0.25">
      <c r="A2259" s="94">
        <v>592</v>
      </c>
      <c r="B2259" s="101">
        <v>2255</v>
      </c>
      <c r="C2259" s="91">
        <v>45291</v>
      </c>
      <c r="D2259" s="59">
        <v>101</v>
      </c>
      <c r="E2259" s="60" t="s">
        <v>1790</v>
      </c>
      <c r="F2259" s="61">
        <v>428368</v>
      </c>
      <c r="G2259" s="61" t="s">
        <v>9</v>
      </c>
      <c r="H2259" s="61"/>
      <c r="I2259" s="68" t="s">
        <v>1577</v>
      </c>
    </row>
    <row r="2260" spans="1:9" hidden="1" x14ac:dyDescent="0.25">
      <c r="A2260" s="94">
        <v>593</v>
      </c>
      <c r="B2260" s="101">
        <v>2256</v>
      </c>
      <c r="C2260" s="91">
        <v>45291</v>
      </c>
      <c r="D2260" s="59" t="s">
        <v>1791</v>
      </c>
      <c r="E2260" s="60" t="s">
        <v>1780</v>
      </c>
      <c r="F2260" s="61">
        <v>2275062.6</v>
      </c>
      <c r="G2260" s="61" t="s">
        <v>9</v>
      </c>
      <c r="H2260" s="61"/>
      <c r="I2260" s="68" t="s">
        <v>1781</v>
      </c>
    </row>
    <row r="2261" spans="1:9" hidden="1" x14ac:dyDescent="0.25">
      <c r="A2261" s="94">
        <v>594</v>
      </c>
      <c r="B2261" s="101">
        <v>2257</v>
      </c>
      <c r="C2261" s="91">
        <v>45173</v>
      </c>
      <c r="D2261" s="59">
        <v>455</v>
      </c>
      <c r="E2261" s="60" t="s">
        <v>1792</v>
      </c>
      <c r="F2261" s="61">
        <v>40000</v>
      </c>
      <c r="G2261" s="61" t="s">
        <v>9</v>
      </c>
      <c r="H2261" s="61" t="s">
        <v>1793</v>
      </c>
      <c r="I2261" s="68" t="s">
        <v>1425</v>
      </c>
    </row>
    <row r="2262" spans="1:9" x14ac:dyDescent="0.25">
      <c r="A2262" s="94">
        <v>595</v>
      </c>
      <c r="B2262" s="101">
        <v>2258</v>
      </c>
      <c r="C2262" s="91">
        <v>45179</v>
      </c>
      <c r="D2262" s="59"/>
      <c r="E2262" s="60" t="s">
        <v>1424</v>
      </c>
      <c r="F2262" s="61">
        <v>36000</v>
      </c>
      <c r="G2262" s="61" t="s">
        <v>23</v>
      </c>
      <c r="H2262" s="61" t="s">
        <v>772</v>
      </c>
      <c r="I2262" s="68" t="s">
        <v>1425</v>
      </c>
    </row>
    <row r="2263" spans="1:9" hidden="1" x14ac:dyDescent="0.25">
      <c r="A2263" s="94">
        <v>596</v>
      </c>
      <c r="B2263" s="101">
        <v>2259</v>
      </c>
      <c r="C2263" s="91">
        <v>45218</v>
      </c>
      <c r="D2263" s="59">
        <v>3462</v>
      </c>
      <c r="E2263" s="60" t="s">
        <v>1794</v>
      </c>
      <c r="F2263" s="61">
        <v>14000</v>
      </c>
      <c r="G2263" s="61" t="s">
        <v>9</v>
      </c>
      <c r="H2263" s="61" t="s">
        <v>1795</v>
      </c>
      <c r="I2263" s="106" t="s">
        <v>1898</v>
      </c>
    </row>
    <row r="2264" spans="1:9" x14ac:dyDescent="0.25">
      <c r="A2264" s="94">
        <v>597</v>
      </c>
      <c r="B2264" s="101">
        <v>2260</v>
      </c>
      <c r="C2264" s="91">
        <v>45232</v>
      </c>
      <c r="D2264" s="59">
        <v>844</v>
      </c>
      <c r="E2264" s="60" t="s">
        <v>1696</v>
      </c>
      <c r="F2264" s="61">
        <v>2200</v>
      </c>
      <c r="G2264" s="61" t="s">
        <v>23</v>
      </c>
      <c r="H2264" s="61" t="s">
        <v>1796</v>
      </c>
      <c r="I2264" s="106" t="s">
        <v>15</v>
      </c>
    </row>
    <row r="2265" spans="1:9" hidden="1" x14ac:dyDescent="0.25">
      <c r="A2265" s="94">
        <v>598</v>
      </c>
      <c r="B2265" s="101">
        <v>2261</v>
      </c>
      <c r="C2265" s="91">
        <v>45291</v>
      </c>
      <c r="D2265" s="59" t="s">
        <v>1797</v>
      </c>
      <c r="E2265" s="60" t="s">
        <v>1798</v>
      </c>
      <c r="F2265" s="61">
        <v>3734</v>
      </c>
      <c r="G2265" s="61" t="s">
        <v>9</v>
      </c>
      <c r="H2265" s="61" t="s">
        <v>1793</v>
      </c>
      <c r="I2265" s="68" t="s">
        <v>1425</v>
      </c>
    </row>
    <row r="2266" spans="1:9" hidden="1" x14ac:dyDescent="0.25">
      <c r="A2266" s="94">
        <v>599</v>
      </c>
      <c r="B2266" s="101">
        <v>2262</v>
      </c>
      <c r="C2266" s="91">
        <v>45291</v>
      </c>
      <c r="D2266" s="59" t="s">
        <v>1799</v>
      </c>
      <c r="E2266" s="60" t="s">
        <v>1800</v>
      </c>
      <c r="F2266" s="61">
        <v>36300</v>
      </c>
      <c r="G2266" s="61" t="s">
        <v>9</v>
      </c>
      <c r="H2266" s="61"/>
      <c r="I2266" s="106" t="s">
        <v>15</v>
      </c>
    </row>
    <row r="2267" spans="1:9" hidden="1" x14ac:dyDescent="0.25">
      <c r="A2267" s="94">
        <v>600</v>
      </c>
      <c r="B2267" s="101">
        <v>2263</v>
      </c>
      <c r="C2267" s="91">
        <v>45141</v>
      </c>
      <c r="D2267" s="59">
        <v>309</v>
      </c>
      <c r="E2267" s="60" t="s">
        <v>1801</v>
      </c>
      <c r="F2267" s="61">
        <v>205300</v>
      </c>
      <c r="G2267" s="61" t="s">
        <v>9</v>
      </c>
      <c r="H2267" s="61"/>
      <c r="I2267" s="106" t="s">
        <v>128</v>
      </c>
    </row>
    <row r="2268" spans="1:9" hidden="1" x14ac:dyDescent="0.25">
      <c r="A2268" s="94">
        <v>601</v>
      </c>
      <c r="B2268" s="101">
        <v>2264</v>
      </c>
      <c r="C2268" s="91">
        <v>45141</v>
      </c>
      <c r="D2268" s="59">
        <v>312</v>
      </c>
      <c r="E2268" s="60" t="s">
        <v>1801</v>
      </c>
      <c r="F2268" s="61">
        <v>23000</v>
      </c>
      <c r="G2268" s="61" t="s">
        <v>9</v>
      </c>
      <c r="H2268" s="61"/>
      <c r="I2268" s="106" t="s">
        <v>128</v>
      </c>
    </row>
    <row r="2269" spans="1:9" hidden="1" x14ac:dyDescent="0.25">
      <c r="A2269" s="94">
        <v>602</v>
      </c>
      <c r="B2269" s="101">
        <v>2265</v>
      </c>
      <c r="C2269" s="91">
        <v>45141</v>
      </c>
      <c r="D2269" s="59">
        <v>310</v>
      </c>
      <c r="E2269" s="60" t="s">
        <v>1801</v>
      </c>
      <c r="F2269" s="61">
        <v>144050</v>
      </c>
      <c r="G2269" s="61" t="s">
        <v>9</v>
      </c>
      <c r="H2269" s="61"/>
      <c r="I2269" s="106" t="s">
        <v>128</v>
      </c>
    </row>
    <row r="2270" spans="1:9" hidden="1" x14ac:dyDescent="0.25">
      <c r="A2270" s="94">
        <v>603</v>
      </c>
      <c r="B2270" s="101">
        <v>2266</v>
      </c>
      <c r="C2270" s="91">
        <v>45141</v>
      </c>
      <c r="D2270" s="59">
        <v>311</v>
      </c>
      <c r="E2270" s="60" t="s">
        <v>1801</v>
      </c>
      <c r="F2270" s="61">
        <v>95400</v>
      </c>
      <c r="G2270" s="61" t="s">
        <v>9</v>
      </c>
      <c r="H2270" s="61"/>
      <c r="I2270" s="106" t="s">
        <v>128</v>
      </c>
    </row>
    <row r="2271" spans="1:9" hidden="1" x14ac:dyDescent="0.25">
      <c r="A2271" s="94">
        <v>604</v>
      </c>
      <c r="B2271" s="101">
        <v>2267</v>
      </c>
      <c r="C2271" s="91">
        <v>45173</v>
      </c>
      <c r="D2271" s="59">
        <v>10</v>
      </c>
      <c r="E2271" s="60" t="s">
        <v>1801</v>
      </c>
      <c r="F2271" s="61">
        <v>325500</v>
      </c>
      <c r="G2271" s="61" t="s">
        <v>9</v>
      </c>
      <c r="H2271" s="61"/>
      <c r="I2271" s="106" t="s">
        <v>128</v>
      </c>
    </row>
    <row r="2272" spans="1:9" hidden="1" x14ac:dyDescent="0.25">
      <c r="A2272" s="94">
        <v>605</v>
      </c>
      <c r="B2272" s="101">
        <v>2268</v>
      </c>
      <c r="C2272" s="91">
        <v>45232</v>
      </c>
      <c r="D2272" s="59">
        <v>361</v>
      </c>
      <c r="E2272" s="60" t="s">
        <v>1801</v>
      </c>
      <c r="F2272" s="61">
        <v>81300</v>
      </c>
      <c r="G2272" s="61" t="s">
        <v>9</v>
      </c>
      <c r="H2272" s="61"/>
      <c r="I2272" s="106" t="s">
        <v>128</v>
      </c>
    </row>
    <row r="2273" spans="1:9" hidden="1" x14ac:dyDescent="0.25">
      <c r="A2273" s="94">
        <v>606</v>
      </c>
      <c r="B2273" s="101">
        <v>2269</v>
      </c>
      <c r="C2273" s="91">
        <v>45239</v>
      </c>
      <c r="D2273" s="59">
        <v>365</v>
      </c>
      <c r="E2273" s="60" t="s">
        <v>1801</v>
      </c>
      <c r="F2273" s="61">
        <v>66300</v>
      </c>
      <c r="G2273" s="61" t="s">
        <v>9</v>
      </c>
      <c r="H2273" s="61"/>
      <c r="I2273" s="106" t="s">
        <v>128</v>
      </c>
    </row>
    <row r="2274" spans="1:9" hidden="1" x14ac:dyDescent="0.25">
      <c r="A2274" s="94">
        <v>607</v>
      </c>
      <c r="B2274" s="101">
        <v>2270</v>
      </c>
      <c r="C2274" s="91">
        <v>45239</v>
      </c>
      <c r="D2274" s="59">
        <v>114</v>
      </c>
      <c r="E2274" s="60" t="s">
        <v>1803</v>
      </c>
      <c r="F2274" s="61">
        <v>14400</v>
      </c>
      <c r="G2274" s="61" t="s">
        <v>9</v>
      </c>
      <c r="H2274" s="61"/>
      <c r="I2274" s="106" t="s">
        <v>128</v>
      </c>
    </row>
    <row r="2275" spans="1:9" hidden="1" x14ac:dyDescent="0.25">
      <c r="A2275" s="94">
        <v>608</v>
      </c>
      <c r="B2275" s="101">
        <v>2271</v>
      </c>
      <c r="C2275" s="91">
        <v>45239</v>
      </c>
      <c r="D2275" s="59">
        <v>363</v>
      </c>
      <c r="E2275" s="60" t="s">
        <v>1801</v>
      </c>
      <c r="F2275" s="61">
        <v>270960</v>
      </c>
      <c r="G2275" s="61" t="s">
        <v>9</v>
      </c>
      <c r="H2275" s="61"/>
      <c r="I2275" s="106" t="s">
        <v>128</v>
      </c>
    </row>
    <row r="2276" spans="1:9" hidden="1" x14ac:dyDescent="0.25">
      <c r="A2276" s="94">
        <v>609</v>
      </c>
      <c r="B2276" s="101">
        <v>2272</v>
      </c>
      <c r="C2276" s="91">
        <v>45270</v>
      </c>
      <c r="D2276" s="63">
        <v>234</v>
      </c>
      <c r="E2276" s="60" t="s">
        <v>1152</v>
      </c>
      <c r="F2276" s="61">
        <v>650000</v>
      </c>
      <c r="G2276" s="61" t="s">
        <v>9</v>
      </c>
      <c r="H2276" s="61"/>
      <c r="I2276" s="106" t="s">
        <v>21</v>
      </c>
    </row>
    <row r="2277" spans="1:9" hidden="1" x14ac:dyDescent="0.25">
      <c r="A2277" s="94">
        <v>610</v>
      </c>
      <c r="B2277" s="101">
        <v>2273</v>
      </c>
      <c r="C2277" s="91">
        <v>45238</v>
      </c>
      <c r="D2277" s="59" t="s">
        <v>1804</v>
      </c>
      <c r="E2277" s="60" t="s">
        <v>1620</v>
      </c>
      <c r="F2277" s="61">
        <v>60000</v>
      </c>
      <c r="G2277" s="61" t="s">
        <v>9</v>
      </c>
      <c r="H2277" s="61"/>
      <c r="I2277" s="106" t="s">
        <v>1898</v>
      </c>
    </row>
    <row r="2278" spans="1:9" hidden="1" x14ac:dyDescent="0.25">
      <c r="A2278" s="94">
        <v>611</v>
      </c>
      <c r="B2278" s="101">
        <v>2274</v>
      </c>
      <c r="C2278" s="91">
        <v>45238</v>
      </c>
      <c r="D2278" s="59" t="s">
        <v>1805</v>
      </c>
      <c r="E2278" s="60" t="s">
        <v>1806</v>
      </c>
      <c r="F2278" s="61">
        <v>4000</v>
      </c>
      <c r="G2278" s="61" t="s">
        <v>9</v>
      </c>
      <c r="H2278" s="61"/>
      <c r="I2278" s="106" t="s">
        <v>15</v>
      </c>
    </row>
    <row r="2279" spans="1:9" hidden="1" x14ac:dyDescent="0.25">
      <c r="A2279" s="94">
        <v>612</v>
      </c>
      <c r="B2279" s="101">
        <v>2275</v>
      </c>
      <c r="C2279" s="91">
        <v>45238</v>
      </c>
      <c r="D2279" s="59">
        <v>1154</v>
      </c>
      <c r="E2279" s="60" t="s">
        <v>1807</v>
      </c>
      <c r="F2279" s="61">
        <v>169944</v>
      </c>
      <c r="G2279" s="61" t="s">
        <v>9</v>
      </c>
      <c r="H2279" s="61"/>
      <c r="I2279" s="106" t="s">
        <v>15</v>
      </c>
    </row>
    <row r="2280" spans="1:9" hidden="1" x14ac:dyDescent="0.25">
      <c r="A2280" s="94">
        <v>613</v>
      </c>
      <c r="B2280" s="101">
        <v>2276</v>
      </c>
      <c r="C2280" s="91">
        <v>45262</v>
      </c>
      <c r="D2280" s="59" t="s">
        <v>1808</v>
      </c>
      <c r="E2280" s="60" t="s">
        <v>1219</v>
      </c>
      <c r="F2280" s="61">
        <v>2043354</v>
      </c>
      <c r="G2280" s="61" t="s">
        <v>9</v>
      </c>
      <c r="H2280" s="61"/>
      <c r="I2280" s="106" t="s">
        <v>64</v>
      </c>
    </row>
    <row r="2281" spans="1:9" hidden="1" x14ac:dyDescent="0.25">
      <c r="A2281" s="94">
        <v>614</v>
      </c>
      <c r="B2281" s="101">
        <v>2277</v>
      </c>
      <c r="C2281" s="91">
        <v>45262</v>
      </c>
      <c r="D2281" s="59">
        <v>8</v>
      </c>
      <c r="E2281" s="60" t="s">
        <v>1190</v>
      </c>
      <c r="F2281" s="61">
        <v>948314</v>
      </c>
      <c r="G2281" s="61" t="s">
        <v>9</v>
      </c>
      <c r="H2281" s="61"/>
      <c r="I2281" s="106" t="s">
        <v>15</v>
      </c>
    </row>
    <row r="2282" spans="1:9" hidden="1" x14ac:dyDescent="0.25">
      <c r="A2282" s="94">
        <v>615</v>
      </c>
      <c r="B2282" s="101">
        <v>2278</v>
      </c>
      <c r="C2282" s="91">
        <v>45264</v>
      </c>
      <c r="D2282" s="59" t="s">
        <v>1809</v>
      </c>
      <c r="E2282" s="60" t="s">
        <v>1219</v>
      </c>
      <c r="F2282" s="61">
        <v>2274402.83</v>
      </c>
      <c r="G2282" s="61" t="s">
        <v>9</v>
      </c>
      <c r="H2282" s="61"/>
      <c r="I2282" s="106" t="s">
        <v>64</v>
      </c>
    </row>
    <row r="2283" spans="1:9" hidden="1" x14ac:dyDescent="0.25">
      <c r="A2283" s="94">
        <v>616</v>
      </c>
      <c r="B2283" s="101">
        <v>2279</v>
      </c>
      <c r="C2283" s="91">
        <v>45287</v>
      </c>
      <c r="D2283" s="59">
        <v>29</v>
      </c>
      <c r="E2283" s="60" t="s">
        <v>72</v>
      </c>
      <c r="F2283" s="61">
        <v>1021087.29</v>
      </c>
      <c r="G2283" s="61" t="s">
        <v>9</v>
      </c>
      <c r="H2283" s="61"/>
      <c r="I2283" s="106" t="s">
        <v>11</v>
      </c>
    </row>
    <row r="2284" spans="1:9" hidden="1" x14ac:dyDescent="0.25">
      <c r="A2284" s="94">
        <v>617</v>
      </c>
      <c r="B2284" s="101">
        <v>2280</v>
      </c>
      <c r="C2284" s="91">
        <v>45287</v>
      </c>
      <c r="D2284" s="59">
        <v>27100195</v>
      </c>
      <c r="E2284" s="60" t="s">
        <v>1810</v>
      </c>
      <c r="F2284" s="61">
        <v>3500</v>
      </c>
      <c r="G2284" s="61" t="s">
        <v>9</v>
      </c>
      <c r="H2284" s="61"/>
      <c r="I2284" s="106" t="s">
        <v>1898</v>
      </c>
    </row>
    <row r="2285" spans="1:9" hidden="1" x14ac:dyDescent="0.25">
      <c r="A2285" s="94">
        <v>618</v>
      </c>
      <c r="B2285" s="101">
        <v>2281</v>
      </c>
      <c r="C2285" s="91">
        <v>45287</v>
      </c>
      <c r="D2285" s="59">
        <v>27100652</v>
      </c>
      <c r="E2285" s="60" t="s">
        <v>1810</v>
      </c>
      <c r="F2285" s="61">
        <v>3500</v>
      </c>
      <c r="G2285" s="61" t="s">
        <v>9</v>
      </c>
      <c r="H2285" s="61"/>
      <c r="I2285" s="106" t="s">
        <v>1898</v>
      </c>
    </row>
    <row r="2286" spans="1:9" hidden="1" x14ac:dyDescent="0.25">
      <c r="A2286" s="94">
        <v>619</v>
      </c>
      <c r="B2286" s="101">
        <v>2282</v>
      </c>
      <c r="C2286" s="91">
        <v>45287</v>
      </c>
      <c r="D2286" s="59">
        <v>27110742</v>
      </c>
      <c r="E2286" s="60" t="s">
        <v>1810</v>
      </c>
      <c r="F2286" s="61">
        <v>3500</v>
      </c>
      <c r="G2286" s="61" t="s">
        <v>9</v>
      </c>
      <c r="H2286" s="61"/>
      <c r="I2286" s="106" t="s">
        <v>1898</v>
      </c>
    </row>
    <row r="2287" spans="1:9" hidden="1" x14ac:dyDescent="0.25">
      <c r="A2287" s="94">
        <v>620</v>
      </c>
      <c r="B2287" s="101">
        <v>2283</v>
      </c>
      <c r="C2287" s="91">
        <v>45287</v>
      </c>
      <c r="D2287" s="59">
        <v>27120507</v>
      </c>
      <c r="E2287" s="60" t="s">
        <v>1810</v>
      </c>
      <c r="F2287" s="61">
        <v>5450</v>
      </c>
      <c r="G2287" s="61" t="s">
        <v>9</v>
      </c>
      <c r="H2287" s="61"/>
      <c r="I2287" s="106" t="s">
        <v>1898</v>
      </c>
    </row>
    <row r="2288" spans="1:9" hidden="1" x14ac:dyDescent="0.25">
      <c r="A2288" s="94">
        <v>621</v>
      </c>
      <c r="B2288" s="101">
        <v>2284</v>
      </c>
      <c r="C2288" s="91">
        <v>45287</v>
      </c>
      <c r="D2288" s="59">
        <v>27120281</v>
      </c>
      <c r="E2288" s="60" t="s">
        <v>1810</v>
      </c>
      <c r="F2288" s="61">
        <v>7500</v>
      </c>
      <c r="G2288" s="61" t="s">
        <v>9</v>
      </c>
      <c r="H2288" s="61"/>
      <c r="I2288" s="106" t="s">
        <v>1898</v>
      </c>
    </row>
    <row r="2289" spans="1:9" hidden="1" x14ac:dyDescent="0.25">
      <c r="A2289" s="94">
        <v>622</v>
      </c>
      <c r="B2289" s="101">
        <v>2285</v>
      </c>
      <c r="C2289" s="91">
        <v>45291</v>
      </c>
      <c r="D2289" s="59">
        <v>165</v>
      </c>
      <c r="E2289" s="60" t="s">
        <v>1811</v>
      </c>
      <c r="F2289" s="61">
        <v>75000</v>
      </c>
      <c r="G2289" s="61" t="s">
        <v>9</v>
      </c>
      <c r="H2289" s="61"/>
      <c r="I2289" s="106" t="s">
        <v>15</v>
      </c>
    </row>
    <row r="2290" spans="1:9" hidden="1" x14ac:dyDescent="0.25">
      <c r="A2290" s="94">
        <v>623</v>
      </c>
      <c r="B2290" s="101">
        <v>2286</v>
      </c>
      <c r="C2290" s="91">
        <v>45291</v>
      </c>
      <c r="D2290" s="59" t="s">
        <v>1812</v>
      </c>
      <c r="E2290" s="60" t="s">
        <v>1067</v>
      </c>
      <c r="F2290" s="61">
        <v>9127938.5399999991</v>
      </c>
      <c r="G2290" s="61" t="s">
        <v>9</v>
      </c>
      <c r="H2290" s="61"/>
      <c r="I2290" s="106" t="s">
        <v>15</v>
      </c>
    </row>
    <row r="2291" spans="1:9" hidden="1" x14ac:dyDescent="0.25">
      <c r="A2291" s="94">
        <v>624</v>
      </c>
      <c r="B2291" s="101">
        <v>2287</v>
      </c>
      <c r="C2291" s="91">
        <v>45291</v>
      </c>
      <c r="D2291" s="59" t="s">
        <v>1813</v>
      </c>
      <c r="E2291" s="60" t="s">
        <v>1067</v>
      </c>
      <c r="F2291" s="61">
        <v>21166270.309999999</v>
      </c>
      <c r="G2291" s="61" t="s">
        <v>9</v>
      </c>
      <c r="H2291" s="61"/>
      <c r="I2291" s="106" t="s">
        <v>15</v>
      </c>
    </row>
    <row r="2292" spans="1:9" hidden="1" x14ac:dyDescent="0.25">
      <c r="A2292" s="94">
        <v>625</v>
      </c>
      <c r="B2292" s="101">
        <v>2288</v>
      </c>
      <c r="C2292" s="91">
        <v>45291</v>
      </c>
      <c r="D2292" s="59" t="s">
        <v>1814</v>
      </c>
      <c r="E2292" s="60" t="s">
        <v>1067</v>
      </c>
      <c r="F2292" s="61">
        <v>17530570.82</v>
      </c>
      <c r="G2292" s="61" t="s">
        <v>9</v>
      </c>
      <c r="H2292" s="61"/>
      <c r="I2292" s="106" t="s">
        <v>15</v>
      </c>
    </row>
    <row r="2293" spans="1:9" hidden="1" x14ac:dyDescent="0.25">
      <c r="A2293" s="94">
        <v>626</v>
      </c>
      <c r="B2293" s="101">
        <v>2289</v>
      </c>
      <c r="C2293" s="91">
        <v>45291</v>
      </c>
      <c r="D2293" s="59" t="s">
        <v>1815</v>
      </c>
      <c r="E2293" s="60" t="s">
        <v>1067</v>
      </c>
      <c r="F2293" s="61">
        <v>33372043.27</v>
      </c>
      <c r="G2293" s="61" t="s">
        <v>9</v>
      </c>
      <c r="H2293" s="61"/>
      <c r="I2293" s="106" t="s">
        <v>15</v>
      </c>
    </row>
    <row r="2294" spans="1:9" hidden="1" x14ac:dyDescent="0.25">
      <c r="A2294" s="94">
        <v>627</v>
      </c>
      <c r="B2294" s="101">
        <v>2290</v>
      </c>
      <c r="C2294" s="91">
        <v>45291</v>
      </c>
      <c r="D2294" s="59" t="s">
        <v>1816</v>
      </c>
      <c r="E2294" s="60" t="s">
        <v>1067</v>
      </c>
      <c r="F2294" s="61">
        <v>16562083.77</v>
      </c>
      <c r="G2294" s="61" t="s">
        <v>9</v>
      </c>
      <c r="H2294" s="61"/>
      <c r="I2294" s="106" t="s">
        <v>15</v>
      </c>
    </row>
    <row r="2295" spans="1:9" hidden="1" x14ac:dyDescent="0.25">
      <c r="A2295" s="94">
        <v>628</v>
      </c>
      <c r="B2295" s="101">
        <v>2291</v>
      </c>
      <c r="C2295" s="91">
        <v>45291</v>
      </c>
      <c r="D2295" s="59" t="s">
        <v>1817</v>
      </c>
      <c r="E2295" s="60" t="s">
        <v>1620</v>
      </c>
      <c r="F2295" s="61">
        <v>60000</v>
      </c>
      <c r="G2295" s="61" t="s">
        <v>9</v>
      </c>
      <c r="H2295" s="61"/>
      <c r="I2295" s="106" t="s">
        <v>1898</v>
      </c>
    </row>
    <row r="2296" spans="1:9" hidden="1" x14ac:dyDescent="0.25">
      <c r="A2296" s="94">
        <v>629</v>
      </c>
      <c r="B2296" s="101">
        <v>2292</v>
      </c>
      <c r="C2296" s="91">
        <v>45291</v>
      </c>
      <c r="D2296" s="59" t="s">
        <v>1818</v>
      </c>
      <c r="E2296" s="60" t="s">
        <v>1819</v>
      </c>
      <c r="F2296" s="61">
        <v>97364</v>
      </c>
      <c r="G2296" s="61" t="s">
        <v>9</v>
      </c>
      <c r="H2296" s="61"/>
      <c r="I2296" s="68" t="s">
        <v>1637</v>
      </c>
    </row>
    <row r="2297" spans="1:9" hidden="1" x14ac:dyDescent="0.25">
      <c r="A2297" s="94">
        <v>630</v>
      </c>
      <c r="B2297" s="101">
        <v>2293</v>
      </c>
      <c r="C2297" s="91">
        <v>45291</v>
      </c>
      <c r="D2297" s="59" t="s">
        <v>1820</v>
      </c>
      <c r="E2297" s="60" t="s">
        <v>1806</v>
      </c>
      <c r="F2297" s="61">
        <v>11500</v>
      </c>
      <c r="G2297" s="61" t="s">
        <v>9</v>
      </c>
      <c r="H2297" s="61"/>
      <c r="I2297" s="106" t="s">
        <v>15</v>
      </c>
    </row>
    <row r="2298" spans="1:9" hidden="1" x14ac:dyDescent="0.25">
      <c r="A2298" s="94">
        <v>631</v>
      </c>
      <c r="B2298" s="101">
        <v>2294</v>
      </c>
      <c r="C2298" s="91">
        <v>45291</v>
      </c>
      <c r="D2298" s="59" t="s">
        <v>1821</v>
      </c>
      <c r="E2298" s="60" t="s">
        <v>1822</v>
      </c>
      <c r="F2298" s="61">
        <v>85000</v>
      </c>
      <c r="G2298" s="61" t="s">
        <v>9</v>
      </c>
      <c r="H2298" s="61"/>
      <c r="I2298" s="106" t="s">
        <v>15</v>
      </c>
    </row>
    <row r="2299" spans="1:9" x14ac:dyDescent="0.25">
      <c r="A2299" s="94"/>
      <c r="B2299" s="101">
        <v>2295</v>
      </c>
      <c r="C2299" s="91">
        <v>45291</v>
      </c>
      <c r="D2299" s="59"/>
      <c r="E2299" s="59" t="s">
        <v>1872</v>
      </c>
      <c r="F2299" s="61">
        <v>573267</v>
      </c>
      <c r="G2299" s="61" t="s">
        <v>23</v>
      </c>
      <c r="H2299" s="61" t="s">
        <v>1865</v>
      </c>
      <c r="I2299" s="68"/>
    </row>
    <row r="2300" spans="1:9" hidden="1" x14ac:dyDescent="0.25">
      <c r="A2300" s="94"/>
      <c r="B2300" s="101">
        <v>2296</v>
      </c>
      <c r="C2300" s="91">
        <v>45291</v>
      </c>
      <c r="D2300" s="59"/>
      <c r="E2300" s="60" t="s">
        <v>1873</v>
      </c>
      <c r="F2300" s="61">
        <v>9541724</v>
      </c>
      <c r="G2300" s="61" t="s">
        <v>1068</v>
      </c>
      <c r="H2300" s="61" t="s">
        <v>1865</v>
      </c>
      <c r="I2300" s="120" t="s">
        <v>128</v>
      </c>
    </row>
    <row r="2301" spans="1:9" x14ac:dyDescent="0.25">
      <c r="A2301" s="94"/>
      <c r="B2301" s="101">
        <v>2297</v>
      </c>
      <c r="C2301" s="91">
        <v>45291</v>
      </c>
      <c r="D2301" s="59"/>
      <c r="E2301" s="59" t="s">
        <v>1874</v>
      </c>
      <c r="F2301" s="61">
        <v>43894614</v>
      </c>
      <c r="G2301" s="61" t="s">
        <v>23</v>
      </c>
      <c r="H2301" s="61" t="s">
        <v>1865</v>
      </c>
      <c r="I2301" s="68"/>
    </row>
    <row r="2302" spans="1:9" x14ac:dyDescent="0.25">
      <c r="A2302" s="94"/>
      <c r="B2302" s="101">
        <v>2298</v>
      </c>
      <c r="C2302" s="91">
        <v>45291</v>
      </c>
      <c r="D2302" s="59"/>
      <c r="E2302" s="59" t="s">
        <v>1868</v>
      </c>
      <c r="F2302" s="61">
        <v>267244</v>
      </c>
      <c r="G2302" s="61" t="s">
        <v>23</v>
      </c>
      <c r="H2302" s="61" t="s">
        <v>1865</v>
      </c>
      <c r="I2302" s="68"/>
    </row>
    <row r="2303" spans="1:9" x14ac:dyDescent="0.25">
      <c r="A2303" s="94"/>
      <c r="B2303" s="101">
        <v>2299</v>
      </c>
      <c r="C2303" s="91">
        <v>45291</v>
      </c>
      <c r="D2303" s="59"/>
      <c r="E2303" s="59" t="s">
        <v>1875</v>
      </c>
      <c r="F2303" s="61">
        <f>547550+23745.06</f>
        <v>571295.06000000006</v>
      </c>
      <c r="G2303" s="61" t="s">
        <v>23</v>
      </c>
      <c r="H2303" s="61" t="s">
        <v>1865</v>
      </c>
      <c r="I2303" s="68"/>
    </row>
    <row r="2304" spans="1:9" ht="15.75" thickBot="1" x14ac:dyDescent="0.3">
      <c r="A2304" s="92"/>
      <c r="B2304" s="102"/>
      <c r="C2304" s="58"/>
      <c r="D2304" s="23"/>
      <c r="E2304" s="23" t="s">
        <v>1877</v>
      </c>
      <c r="F2304" s="74">
        <f>SUBTOTAL(9,F5:F2303)</f>
        <v>271118811.44000006</v>
      </c>
      <c r="G2304" s="24"/>
      <c r="H2304" s="24"/>
      <c r="I2304" s="25"/>
    </row>
    <row r="2309" spans="6:9" x14ac:dyDescent="0.25">
      <c r="F2309" s="127">
        <v>147094562.68000001</v>
      </c>
      <c r="G2309" s="75">
        <f>F2309/10000000</f>
        <v>14.709456268</v>
      </c>
      <c r="H2309">
        <f>F2304</f>
        <v>271118811.44000006</v>
      </c>
      <c r="I2309">
        <f>H2309/10000000</f>
        <v>27.111881144000005</v>
      </c>
    </row>
    <row r="2310" spans="6:9" x14ac:dyDescent="0.25">
      <c r="F2310" s="29">
        <f>F1662+F2301+F2302+F2303+F2299+F1663</f>
        <v>85376111.840000004</v>
      </c>
      <c r="G2310" s="75">
        <f t="shared" ref="G2310" si="1">F2310/10000000</f>
        <v>8.5376111840000011</v>
      </c>
      <c r="H2310" s="75" t="e">
        <f>'1'!C1093+'4'!D24+'9'!D159+'21'!D292+#REF!+#REF!</f>
        <v>#REF!</v>
      </c>
    </row>
    <row r="2311" spans="6:9" x14ac:dyDescent="0.25">
      <c r="F2311" s="128">
        <f>F2309+F2310</f>
        <v>232470674.52000001</v>
      </c>
      <c r="G2311" s="75">
        <f>G2309-G2310</f>
        <v>6.1718450839999992</v>
      </c>
    </row>
    <row r="1048570" spans="9:9" x14ac:dyDescent="0.25">
      <c r="I1048570" s="32"/>
    </row>
  </sheetData>
  <autoFilter ref="A4:I2303">
    <filterColumn colId="6">
      <filters>
        <filter val="NOT ELIGIBLE"/>
      </filters>
    </filterColumn>
  </autoFilter>
  <mergeCells count="2">
    <mergeCell ref="C2:H2"/>
    <mergeCell ref="I2:P2"/>
  </mergeCells>
  <pageMargins left="0.7" right="0.7" top="0.75" bottom="0.75" header="0.3" footer="0.3"/>
  <pageSetup scale="1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D24" sqref="D24"/>
    </sheetView>
  </sheetViews>
  <sheetFormatPr defaultRowHeight="15" x14ac:dyDescent="0.25"/>
  <cols>
    <col min="2" max="2" width="125.5703125" customWidth="1"/>
    <col min="3" max="3" width="24.28515625" bestFit="1" customWidth="1"/>
    <col min="4" max="8" width="15" customWidth="1"/>
    <col min="9" max="9" width="22.85546875" customWidth="1"/>
    <col min="10" max="10" width="16.7109375" bestFit="1" customWidth="1"/>
    <col min="11" max="11" width="16.7109375" customWidth="1"/>
    <col min="12" max="12" width="14.85546875" customWidth="1"/>
    <col min="13" max="13" width="12.7109375" bestFit="1" customWidth="1"/>
  </cols>
  <sheetData>
    <row r="1" spans="1:14" x14ac:dyDescent="0.25">
      <c r="C1" s="77" t="s">
        <v>1882</v>
      </c>
      <c r="D1" s="77" t="s">
        <v>1889</v>
      </c>
      <c r="E1" s="77" t="s">
        <v>1890</v>
      </c>
      <c r="F1" s="77"/>
    </row>
    <row r="2" spans="1:14" x14ac:dyDescent="0.25">
      <c r="A2">
        <v>1</v>
      </c>
      <c r="B2" t="s">
        <v>15</v>
      </c>
      <c r="C2" s="131">
        <v>422658976.17000002</v>
      </c>
      <c r="D2" s="131">
        <f>'1'!F1092</f>
        <v>422658976.69999999</v>
      </c>
      <c r="E2" s="131">
        <f>C2-D2</f>
        <v>-0.52999997138977051</v>
      </c>
      <c r="F2" s="71"/>
      <c r="G2" s="71"/>
      <c r="H2" s="71"/>
      <c r="M2" s="75"/>
    </row>
    <row r="3" spans="1:14" x14ac:dyDescent="0.25">
      <c r="B3" t="s">
        <v>1901</v>
      </c>
      <c r="C3" s="131">
        <v>3541242</v>
      </c>
      <c r="D3" s="131">
        <f>'1'!E1092</f>
        <v>3541242</v>
      </c>
      <c r="E3" s="131">
        <f t="shared" ref="E3:E24" si="0">C3-D3</f>
        <v>0</v>
      </c>
      <c r="F3" s="71"/>
      <c r="G3" s="71"/>
      <c r="H3" s="71"/>
    </row>
    <row r="4" spans="1:14" x14ac:dyDescent="0.25">
      <c r="A4">
        <v>2</v>
      </c>
      <c r="B4" t="s">
        <v>1902</v>
      </c>
      <c r="C4" s="131">
        <v>2210938</v>
      </c>
      <c r="D4" s="131">
        <f>'2'!D12</f>
        <v>2210938</v>
      </c>
      <c r="E4" s="131">
        <f t="shared" si="0"/>
        <v>0</v>
      </c>
      <c r="F4" s="71"/>
      <c r="G4" s="71"/>
      <c r="H4" s="71"/>
    </row>
    <row r="5" spans="1:14" ht="15.75" thickBot="1" x14ac:dyDescent="0.3">
      <c r="A5">
        <v>3</v>
      </c>
      <c r="B5" t="s">
        <v>173</v>
      </c>
      <c r="C5" s="131">
        <v>38120351</v>
      </c>
      <c r="D5" s="131">
        <f>'3'!D65</f>
        <v>38120352.580000006</v>
      </c>
      <c r="E5" s="131">
        <f t="shared" si="0"/>
        <v>-1.5800000056624413</v>
      </c>
      <c r="F5" s="72"/>
      <c r="G5" s="71"/>
      <c r="H5" s="71"/>
    </row>
    <row r="6" spans="1:14" ht="15.75" thickTop="1" x14ac:dyDescent="0.25">
      <c r="A6">
        <v>4</v>
      </c>
      <c r="B6" t="s">
        <v>507</v>
      </c>
      <c r="C6" s="131">
        <v>6375790</v>
      </c>
      <c r="D6" s="131">
        <f>'4'!D23</f>
        <v>6375789.8700000001</v>
      </c>
      <c r="E6" s="131">
        <f t="shared" si="0"/>
        <v>0.12999999988824129</v>
      </c>
      <c r="F6" s="71"/>
      <c r="G6" s="71"/>
      <c r="H6" s="71"/>
    </row>
    <row r="7" spans="1:14" x14ac:dyDescent="0.25">
      <c r="A7">
        <v>5</v>
      </c>
      <c r="B7" t="s">
        <v>64</v>
      </c>
      <c r="C7" s="131">
        <v>65229865</v>
      </c>
      <c r="D7" s="131">
        <f>'5'!D237</f>
        <v>65229865.870000005</v>
      </c>
      <c r="E7" s="131">
        <f t="shared" si="0"/>
        <v>-0.87000000476837158</v>
      </c>
      <c r="F7" s="71"/>
      <c r="G7" s="71"/>
      <c r="H7" s="71"/>
    </row>
    <row r="8" spans="1:14" x14ac:dyDescent="0.25">
      <c r="A8">
        <v>6</v>
      </c>
      <c r="B8" t="s">
        <v>11</v>
      </c>
      <c r="C8" s="131">
        <v>24027958.649999999</v>
      </c>
      <c r="D8" s="131">
        <f>'6'!D27</f>
        <v>24027959.150000002</v>
      </c>
      <c r="E8" s="131">
        <f t="shared" si="0"/>
        <v>-0.5000000037252903</v>
      </c>
      <c r="F8" s="71"/>
      <c r="G8" s="71"/>
      <c r="H8" s="71"/>
    </row>
    <row r="9" spans="1:14" x14ac:dyDescent="0.25">
      <c r="B9" t="s">
        <v>1903</v>
      </c>
      <c r="C9" s="131">
        <v>6250000</v>
      </c>
      <c r="D9" s="132">
        <v>6250000</v>
      </c>
      <c r="E9" s="131">
        <f t="shared" si="0"/>
        <v>0</v>
      </c>
      <c r="F9" s="71"/>
      <c r="G9" s="71"/>
      <c r="H9" s="71"/>
    </row>
    <row r="10" spans="1:14" x14ac:dyDescent="0.25">
      <c r="A10">
        <v>7</v>
      </c>
      <c r="B10" t="s">
        <v>218</v>
      </c>
      <c r="C10" s="131">
        <v>1881064</v>
      </c>
      <c r="D10" s="131">
        <f>'7'!D15</f>
        <v>1881064</v>
      </c>
      <c r="E10" s="131">
        <f t="shared" si="0"/>
        <v>0</v>
      </c>
      <c r="F10" s="71"/>
      <c r="G10" s="71"/>
      <c r="H10" s="71"/>
    </row>
    <row r="11" spans="1:14" x14ac:dyDescent="0.25">
      <c r="A11">
        <v>8</v>
      </c>
      <c r="B11" t="s">
        <v>1230</v>
      </c>
      <c r="C11" s="131">
        <v>3989955.41</v>
      </c>
      <c r="D11" s="131">
        <f>'8'!D11</f>
        <v>3989955.41</v>
      </c>
      <c r="E11" s="131">
        <f t="shared" si="0"/>
        <v>0</v>
      </c>
      <c r="F11" s="71"/>
      <c r="G11" s="71"/>
      <c r="H11" s="71"/>
    </row>
    <row r="12" spans="1:14" x14ac:dyDescent="0.25">
      <c r="A12">
        <v>9</v>
      </c>
      <c r="B12" t="s">
        <v>21</v>
      </c>
      <c r="C12" s="131">
        <v>32152001.719999999</v>
      </c>
      <c r="D12" s="131">
        <f>'9'!D158</f>
        <v>32152001.719999999</v>
      </c>
      <c r="E12" s="131">
        <f t="shared" si="0"/>
        <v>0</v>
      </c>
      <c r="F12" s="71"/>
      <c r="G12" s="71"/>
      <c r="H12" s="71"/>
    </row>
    <row r="13" spans="1:14" ht="15.75" thickBot="1" x14ac:dyDescent="0.3">
      <c r="A13">
        <v>10</v>
      </c>
      <c r="B13" t="s">
        <v>1904</v>
      </c>
      <c r="C13" s="131">
        <v>2987878</v>
      </c>
      <c r="D13" s="131">
        <f>'10'!D8</f>
        <v>3375</v>
      </c>
      <c r="E13" s="131">
        <f t="shared" si="0"/>
        <v>2984503</v>
      </c>
      <c r="F13" s="71"/>
      <c r="G13" s="71"/>
      <c r="H13" s="71"/>
    </row>
    <row r="14" spans="1:14" ht="30" x14ac:dyDescent="0.25">
      <c r="A14">
        <v>11</v>
      </c>
      <c r="B14" t="s">
        <v>1265</v>
      </c>
      <c r="C14" s="131">
        <v>1809231.5</v>
      </c>
      <c r="D14" s="131">
        <f>'11'!D10</f>
        <v>1809231.5</v>
      </c>
      <c r="E14" s="131">
        <f t="shared" si="0"/>
        <v>0</v>
      </c>
      <c r="F14" s="71"/>
      <c r="G14" s="71"/>
      <c r="H14" s="71"/>
      <c r="I14" s="44" t="s">
        <v>1883</v>
      </c>
      <c r="J14" s="5" t="s">
        <v>1879</v>
      </c>
      <c r="K14" s="5" t="s">
        <v>1882</v>
      </c>
      <c r="L14" s="85" t="s">
        <v>1880</v>
      </c>
    </row>
    <row r="15" spans="1:14" x14ac:dyDescent="0.25">
      <c r="A15">
        <v>12</v>
      </c>
      <c r="B15" t="s">
        <v>1734</v>
      </c>
      <c r="C15" s="131">
        <v>157295.85</v>
      </c>
      <c r="D15" s="131">
        <f>'12'!D9</f>
        <v>157295.85</v>
      </c>
      <c r="E15" s="131">
        <f t="shared" si="0"/>
        <v>0</v>
      </c>
      <c r="F15" s="71"/>
      <c r="G15" s="71"/>
      <c r="H15" s="71"/>
      <c r="I15" s="80" t="s">
        <v>1068</v>
      </c>
      <c r="J15" s="78">
        <v>736653883.36000085</v>
      </c>
      <c r="K15" s="78">
        <f>C28</f>
        <v>745888380.50000012</v>
      </c>
      <c r="L15" s="81">
        <f>J15-K15</f>
        <v>-9234497.1399992704</v>
      </c>
    </row>
    <row r="16" spans="1:14" x14ac:dyDescent="0.25">
      <c r="A16">
        <v>13</v>
      </c>
      <c r="B16" t="s">
        <v>289</v>
      </c>
      <c r="C16" s="131">
        <v>1719470.37</v>
      </c>
      <c r="D16" s="131">
        <f>'13'!D18</f>
        <v>1719470.37</v>
      </c>
      <c r="E16" s="131">
        <f t="shared" si="0"/>
        <v>0</v>
      </c>
      <c r="F16" s="71"/>
      <c r="G16" s="71"/>
      <c r="H16" s="71"/>
      <c r="I16" s="80" t="s">
        <v>1876</v>
      </c>
      <c r="J16" s="79">
        <v>271118811.44000006</v>
      </c>
      <c r="K16" s="79">
        <f>C35</f>
        <v>272483725</v>
      </c>
      <c r="L16" s="81">
        <f t="shared" ref="L16" si="1">J16-K16</f>
        <v>-1364913.5599999428</v>
      </c>
      <c r="N16" s="75"/>
    </row>
    <row r="17" spans="1:12" ht="15.75" thickBot="1" x14ac:dyDescent="0.3">
      <c r="A17">
        <v>14</v>
      </c>
      <c r="B17" t="s">
        <v>1781</v>
      </c>
      <c r="C17" s="131">
        <v>20893810</v>
      </c>
      <c r="D17" s="131">
        <f>'14'!D19</f>
        <v>20893810.750000004</v>
      </c>
      <c r="E17" s="131">
        <f t="shared" si="0"/>
        <v>-0.7500000037252903</v>
      </c>
      <c r="F17" s="71"/>
      <c r="G17" s="71"/>
      <c r="H17" s="71"/>
      <c r="I17" s="82" t="s">
        <v>1878</v>
      </c>
      <c r="J17" s="83">
        <f>SUM(J15:J16)</f>
        <v>1007772694.8000009</v>
      </c>
      <c r="K17" s="83">
        <f t="shared" ref="K17:L17" si="2">SUM(K15:K16)</f>
        <v>1018372105.5000001</v>
      </c>
      <c r="L17" s="84">
        <f t="shared" si="2"/>
        <v>-10599410.699999213</v>
      </c>
    </row>
    <row r="18" spans="1:12" x14ac:dyDescent="0.25">
      <c r="A18">
        <v>15</v>
      </c>
      <c r="B18" t="s">
        <v>1242</v>
      </c>
      <c r="C18" s="131">
        <v>17303344.719999999</v>
      </c>
      <c r="D18" s="131">
        <f>'15'!D23</f>
        <v>17303344.719999999</v>
      </c>
      <c r="E18" s="131">
        <f t="shared" si="0"/>
        <v>0</v>
      </c>
      <c r="F18" s="71"/>
      <c r="G18" s="71"/>
      <c r="H18" s="71"/>
    </row>
    <row r="19" spans="1:12" x14ac:dyDescent="0.25">
      <c r="A19">
        <v>16</v>
      </c>
      <c r="B19" t="s">
        <v>308</v>
      </c>
      <c r="C19" s="131">
        <v>8491156</v>
      </c>
      <c r="D19" s="131">
        <f>'16'!D35</f>
        <v>8491157.1400000006</v>
      </c>
      <c r="E19" s="131">
        <f t="shared" si="0"/>
        <v>-1.1400000005960464</v>
      </c>
      <c r="F19" s="71"/>
      <c r="G19" s="71"/>
      <c r="H19" s="71"/>
      <c r="J19" s="71"/>
      <c r="K19" s="71"/>
    </row>
    <row r="20" spans="1:12" x14ac:dyDescent="0.25">
      <c r="A20">
        <v>17</v>
      </c>
      <c r="B20" t="s">
        <v>726</v>
      </c>
      <c r="C20" s="131">
        <v>1474302.73</v>
      </c>
      <c r="D20" s="131">
        <f>'17'!D43</f>
        <v>1474302.73</v>
      </c>
      <c r="E20" s="131">
        <f t="shared" si="0"/>
        <v>0</v>
      </c>
      <c r="F20" s="71"/>
      <c r="G20" s="71"/>
      <c r="H20" s="71"/>
      <c r="J20" s="75"/>
      <c r="K20" s="75"/>
    </row>
    <row r="21" spans="1:12" x14ac:dyDescent="0.25">
      <c r="A21">
        <v>18</v>
      </c>
      <c r="B21" t="s">
        <v>1127</v>
      </c>
      <c r="C21" s="131">
        <v>2448597</v>
      </c>
      <c r="D21" s="131">
        <f>'18'!D11</f>
        <v>2448597.3200000003</v>
      </c>
      <c r="E21" s="131">
        <f t="shared" si="0"/>
        <v>-0.32000000029802322</v>
      </c>
      <c r="F21" s="71"/>
      <c r="G21" s="71"/>
      <c r="H21" s="71"/>
    </row>
    <row r="22" spans="1:12" x14ac:dyDescent="0.25">
      <c r="A22">
        <v>19</v>
      </c>
      <c r="B22" t="s">
        <v>950</v>
      </c>
      <c r="C22" s="131">
        <v>1898868.12</v>
      </c>
      <c r="D22" s="131">
        <f>'19'!D21</f>
        <v>1898868.12</v>
      </c>
      <c r="E22" s="131">
        <f t="shared" si="0"/>
        <v>0</v>
      </c>
      <c r="F22" s="71"/>
      <c r="G22" s="71"/>
      <c r="H22" s="71"/>
    </row>
    <row r="23" spans="1:12" x14ac:dyDescent="0.25">
      <c r="A23">
        <v>20</v>
      </c>
      <c r="B23" t="s">
        <v>1898</v>
      </c>
      <c r="C23" s="131">
        <v>36931247</v>
      </c>
      <c r="D23" s="131">
        <f>'20'!D68</f>
        <v>36931247.270000003</v>
      </c>
      <c r="E23" s="131">
        <f t="shared" si="0"/>
        <v>-0.27000000327825546</v>
      </c>
      <c r="F23" s="71"/>
      <c r="G23" s="71"/>
      <c r="H23" s="71"/>
    </row>
    <row r="24" spans="1:12" x14ac:dyDescent="0.25">
      <c r="A24">
        <v>21</v>
      </c>
      <c r="B24" t="s">
        <v>128</v>
      </c>
      <c r="C24" s="131">
        <f>17181613.26+16611700+9541724</f>
        <v>43335037.260000005</v>
      </c>
      <c r="D24" s="131">
        <f>'21'!D291</f>
        <v>43335037.259999998</v>
      </c>
      <c r="E24" s="131">
        <f t="shared" si="0"/>
        <v>0</v>
      </c>
      <c r="F24" s="71"/>
      <c r="G24" s="71"/>
      <c r="H24" s="71"/>
    </row>
    <row r="25" spans="1:12" ht="15.75" thickBot="1" x14ac:dyDescent="0.3">
      <c r="C25" s="133">
        <f>SUM(C2:C24)</f>
        <v>745888380.50000012</v>
      </c>
      <c r="D25" s="133">
        <f>SUM(D2:D24)</f>
        <v>742903883.33000004</v>
      </c>
      <c r="E25" s="134"/>
      <c r="F25" s="76"/>
      <c r="G25" s="76"/>
      <c r="H25" s="76"/>
    </row>
    <row r="26" spans="1:12" ht="15.75" thickTop="1" x14ac:dyDescent="0.25">
      <c r="C26" s="131">
        <v>0</v>
      </c>
      <c r="D26" s="131"/>
      <c r="E26" s="131"/>
      <c r="F26" s="71"/>
      <c r="G26" s="71"/>
      <c r="H26" s="71"/>
    </row>
    <row r="27" spans="1:12" x14ac:dyDescent="0.25">
      <c r="C27" s="131">
        <v>0</v>
      </c>
      <c r="D27" s="131"/>
      <c r="E27" s="131"/>
      <c r="F27" s="71"/>
      <c r="G27" s="71"/>
      <c r="H27" s="71"/>
    </row>
    <row r="28" spans="1:12" ht="15.75" thickBot="1" x14ac:dyDescent="0.3">
      <c r="C28" s="133">
        <f>C25+C26+C27</f>
        <v>745888380.50000012</v>
      </c>
      <c r="D28" s="134"/>
      <c r="E28" s="134"/>
      <c r="F28" s="76"/>
      <c r="G28" s="76"/>
      <c r="H28" s="76"/>
    </row>
    <row r="29" spans="1:12" ht="15.75" thickTop="1" x14ac:dyDescent="0.25">
      <c r="C29" s="135">
        <f>C28-J15</f>
        <v>9234497.1399992704</v>
      </c>
      <c r="D29" s="135">
        <v>6250000</v>
      </c>
      <c r="E29" s="135">
        <f>C29-D29</f>
        <v>2984497.1399992704</v>
      </c>
      <c r="F29" s="75"/>
      <c r="G29" s="75"/>
      <c r="H29" s="75"/>
    </row>
    <row r="31" spans="1:12" x14ac:dyDescent="0.25">
      <c r="B31" s="108" t="s">
        <v>1881</v>
      </c>
    </row>
    <row r="32" spans="1:12" x14ac:dyDescent="0.25">
      <c r="A32">
        <v>22</v>
      </c>
      <c r="B32" s="71" t="s">
        <v>1013</v>
      </c>
      <c r="C32" s="71">
        <v>97010206.799999997</v>
      </c>
      <c r="D32" t="e">
        <f>#REF!</f>
        <v>#REF!</v>
      </c>
      <c r="E32" s="75" t="e">
        <f t="shared" ref="E32" si="3">C32-D32</f>
        <v>#REF!</v>
      </c>
      <c r="F32" s="75" t="e">
        <f>E32/10000000</f>
        <v>#REF!</v>
      </c>
    </row>
    <row r="33" spans="1:5" x14ac:dyDescent="0.25">
      <c r="A33">
        <v>23</v>
      </c>
      <c r="B33" s="71" t="s">
        <v>49</v>
      </c>
      <c r="C33" s="71">
        <v>68776991.430000007</v>
      </c>
      <c r="D33" t="e">
        <f>#REF!</f>
        <v>#REF!</v>
      </c>
      <c r="E33" s="75" t="e">
        <f>C33-D33</f>
        <v>#REF!</v>
      </c>
    </row>
    <row r="34" spans="1:5" x14ac:dyDescent="0.25">
      <c r="A34">
        <v>24</v>
      </c>
      <c r="B34" s="71" t="s">
        <v>1905</v>
      </c>
      <c r="C34" s="71">
        <v>106696526.77</v>
      </c>
      <c r="E34" s="75">
        <f>C34-D34</f>
        <v>106696526.77</v>
      </c>
    </row>
    <row r="35" spans="1:5" ht="15.75" thickBot="1" x14ac:dyDescent="0.3">
      <c r="C35" s="72">
        <v>272483725</v>
      </c>
    </row>
    <row r="36" spans="1:5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1095"/>
  <sheetViews>
    <sheetView topLeftCell="A1070" workbookViewId="0">
      <selection activeCell="F1092" sqref="F1092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114" t="s">
        <v>0</v>
      </c>
      <c r="B3" s="113" t="s">
        <v>1</v>
      </c>
      <c r="C3" s="111" t="s">
        <v>2</v>
      </c>
      <c r="D3" s="112" t="s">
        <v>3</v>
      </c>
      <c r="E3" s="113" t="s">
        <v>4</v>
      </c>
      <c r="F3" s="115" t="s">
        <v>5</v>
      </c>
    </row>
    <row r="4" spans="1:6" x14ac:dyDescent="0.25">
      <c r="A4" s="35">
        <v>43455</v>
      </c>
      <c r="B4" s="36" t="s">
        <v>12</v>
      </c>
      <c r="C4" s="37" t="s">
        <v>13</v>
      </c>
      <c r="D4" s="38">
        <v>11211.86</v>
      </c>
      <c r="E4" s="37" t="s">
        <v>9</v>
      </c>
      <c r="F4" s="39" t="s">
        <v>14</v>
      </c>
    </row>
    <row r="5" spans="1:6" x14ac:dyDescent="0.25">
      <c r="A5" s="35">
        <v>44555</v>
      </c>
      <c r="B5" s="36">
        <v>334</v>
      </c>
      <c r="C5" s="37" t="s">
        <v>16</v>
      </c>
      <c r="D5" s="38">
        <v>78566.679999999993</v>
      </c>
      <c r="E5" s="37" t="s">
        <v>9</v>
      </c>
      <c r="F5" s="39" t="s">
        <v>17</v>
      </c>
    </row>
    <row r="6" spans="1:6" x14ac:dyDescent="0.25">
      <c r="A6" s="35">
        <v>44573</v>
      </c>
      <c r="B6" s="36">
        <v>351</v>
      </c>
      <c r="C6" s="37" t="s">
        <v>16</v>
      </c>
      <c r="D6" s="38">
        <v>72018.86</v>
      </c>
      <c r="E6" s="37" t="s">
        <v>9</v>
      </c>
      <c r="F6" s="39" t="s">
        <v>17</v>
      </c>
    </row>
    <row r="7" spans="1:6" x14ac:dyDescent="0.25">
      <c r="A7" s="35">
        <v>44602</v>
      </c>
      <c r="B7" s="36">
        <v>388</v>
      </c>
      <c r="C7" s="37" t="s">
        <v>16</v>
      </c>
      <c r="D7" s="38">
        <v>137489.9</v>
      </c>
      <c r="E7" s="37" t="s">
        <v>9</v>
      </c>
      <c r="F7" s="39" t="s">
        <v>17</v>
      </c>
    </row>
    <row r="8" spans="1:6" x14ac:dyDescent="0.25">
      <c r="A8" s="35">
        <v>44634</v>
      </c>
      <c r="B8" s="36">
        <v>439</v>
      </c>
      <c r="C8" s="37" t="s">
        <v>16</v>
      </c>
      <c r="D8" s="38">
        <v>337697.14</v>
      </c>
      <c r="E8" s="37" t="s">
        <v>9</v>
      </c>
      <c r="F8" s="39" t="s">
        <v>17</v>
      </c>
    </row>
    <row r="9" spans="1:6" x14ac:dyDescent="0.25">
      <c r="A9" s="35">
        <v>44089</v>
      </c>
      <c r="B9" s="36" t="s">
        <v>29</v>
      </c>
      <c r="C9" s="37" t="s">
        <v>30</v>
      </c>
      <c r="D9" s="38">
        <v>14000</v>
      </c>
      <c r="E9" s="37" t="s">
        <v>9</v>
      </c>
      <c r="F9" s="39" t="s">
        <v>31</v>
      </c>
    </row>
    <row r="10" spans="1:6" x14ac:dyDescent="0.25">
      <c r="A10" s="35">
        <v>44525</v>
      </c>
      <c r="B10" s="36" t="s">
        <v>32</v>
      </c>
      <c r="C10" s="37" t="s">
        <v>30</v>
      </c>
      <c r="D10" s="38">
        <v>14915.25</v>
      </c>
      <c r="E10" s="37" t="s">
        <v>9</v>
      </c>
      <c r="F10" s="39" t="s">
        <v>33</v>
      </c>
    </row>
    <row r="11" spans="1:6" x14ac:dyDescent="0.25">
      <c r="A11" s="35">
        <v>44601</v>
      </c>
      <c r="B11" s="36" t="s">
        <v>38</v>
      </c>
      <c r="C11" s="37" t="s">
        <v>30</v>
      </c>
      <c r="D11" s="38">
        <v>13743.68</v>
      </c>
      <c r="E11" s="37" t="s">
        <v>9</v>
      </c>
      <c r="F11" s="39" t="s">
        <v>39</v>
      </c>
    </row>
    <row r="12" spans="1:6" x14ac:dyDescent="0.25">
      <c r="A12" s="35">
        <v>44602</v>
      </c>
      <c r="B12" s="36" t="s">
        <v>40</v>
      </c>
      <c r="C12" s="37" t="s">
        <v>30</v>
      </c>
      <c r="D12" s="38">
        <v>29620</v>
      </c>
      <c r="E12" s="37" t="s">
        <v>9</v>
      </c>
      <c r="F12" s="39" t="s">
        <v>39</v>
      </c>
    </row>
    <row r="13" spans="1:6" x14ac:dyDescent="0.25">
      <c r="A13" s="35">
        <v>44602</v>
      </c>
      <c r="B13" s="36" t="s">
        <v>41</v>
      </c>
      <c r="C13" s="37" t="s">
        <v>30</v>
      </c>
      <c r="D13" s="38">
        <v>23696</v>
      </c>
      <c r="E13" s="37" t="s">
        <v>9</v>
      </c>
      <c r="F13" s="39" t="s">
        <v>39</v>
      </c>
    </row>
    <row r="14" spans="1:6" x14ac:dyDescent="0.25">
      <c r="A14" s="35">
        <v>44602</v>
      </c>
      <c r="B14" s="36" t="s">
        <v>42</v>
      </c>
      <c r="C14" s="37" t="s">
        <v>30</v>
      </c>
      <c r="D14" s="38">
        <v>23696</v>
      </c>
      <c r="E14" s="37" t="s">
        <v>9</v>
      </c>
      <c r="F14" s="39" t="s">
        <v>39</v>
      </c>
    </row>
    <row r="15" spans="1:6" x14ac:dyDescent="0.25">
      <c r="A15" s="35">
        <v>44602</v>
      </c>
      <c r="B15" s="36" t="s">
        <v>43</v>
      </c>
      <c r="C15" s="37" t="s">
        <v>30</v>
      </c>
      <c r="D15" s="38">
        <v>29620</v>
      </c>
      <c r="E15" s="37" t="s">
        <v>9</v>
      </c>
      <c r="F15" s="39" t="s">
        <v>39</v>
      </c>
    </row>
    <row r="16" spans="1:6" x14ac:dyDescent="0.25">
      <c r="A16" s="35">
        <v>44603</v>
      </c>
      <c r="B16" s="36" t="s">
        <v>44</v>
      </c>
      <c r="C16" s="37" t="s">
        <v>30</v>
      </c>
      <c r="D16" s="38">
        <v>23696</v>
      </c>
      <c r="E16" s="37" t="s">
        <v>9</v>
      </c>
      <c r="F16" s="39" t="s">
        <v>39</v>
      </c>
    </row>
    <row r="17" spans="1:6" x14ac:dyDescent="0.25">
      <c r="A17" s="35">
        <v>44615</v>
      </c>
      <c r="B17" s="36" t="s">
        <v>45</v>
      </c>
      <c r="C17" s="37" t="s">
        <v>30</v>
      </c>
      <c r="D17" s="38">
        <v>27217.42</v>
      </c>
      <c r="E17" s="37" t="s">
        <v>9</v>
      </c>
      <c r="F17" s="39" t="s">
        <v>46</v>
      </c>
    </row>
    <row r="18" spans="1:6" x14ac:dyDescent="0.25">
      <c r="A18" s="35">
        <v>44217</v>
      </c>
      <c r="B18" s="36">
        <v>4638</v>
      </c>
      <c r="C18" s="37" t="s">
        <v>50</v>
      </c>
      <c r="D18" s="38">
        <v>36330</v>
      </c>
      <c r="E18" s="37" t="s">
        <v>9</v>
      </c>
      <c r="F18" s="39" t="s">
        <v>51</v>
      </c>
    </row>
    <row r="19" spans="1:6" x14ac:dyDescent="0.25">
      <c r="A19" s="35">
        <v>44503</v>
      </c>
      <c r="B19" s="36">
        <v>3977</v>
      </c>
      <c r="C19" s="37" t="s">
        <v>50</v>
      </c>
      <c r="D19" s="38">
        <f>6930.5+0.6</f>
        <v>6931.1</v>
      </c>
      <c r="E19" s="37" t="s">
        <v>9</v>
      </c>
      <c r="F19" s="39" t="s">
        <v>52</v>
      </c>
    </row>
    <row r="20" spans="1:6" x14ac:dyDescent="0.25">
      <c r="A20" s="35">
        <v>44555</v>
      </c>
      <c r="B20" s="36">
        <v>5109</v>
      </c>
      <c r="C20" s="37" t="s">
        <v>50</v>
      </c>
      <c r="D20" s="38">
        <f>6610.5+0.5</f>
        <v>6611</v>
      </c>
      <c r="E20" s="37" t="s">
        <v>9</v>
      </c>
      <c r="F20" s="39" t="s">
        <v>52</v>
      </c>
    </row>
    <row r="21" spans="1:6" x14ac:dyDescent="0.25">
      <c r="A21" s="35">
        <v>43685</v>
      </c>
      <c r="B21" s="36" t="s">
        <v>53</v>
      </c>
      <c r="C21" s="37" t="s">
        <v>54</v>
      </c>
      <c r="D21" s="38">
        <v>1437265</v>
      </c>
      <c r="E21" s="37" t="s">
        <v>9</v>
      </c>
      <c r="F21" s="39" t="s">
        <v>55</v>
      </c>
    </row>
    <row r="22" spans="1:6" x14ac:dyDescent="0.25">
      <c r="A22" s="35">
        <v>43658</v>
      </c>
      <c r="B22" s="36" t="s">
        <v>68</v>
      </c>
      <c r="C22" s="37" t="s">
        <v>57</v>
      </c>
      <c r="D22" s="38">
        <v>182400</v>
      </c>
      <c r="E22" s="37" t="s">
        <v>9</v>
      </c>
      <c r="F22" s="39" t="s">
        <v>69</v>
      </c>
    </row>
    <row r="23" spans="1:6" x14ac:dyDescent="0.25">
      <c r="A23" s="35">
        <v>43666</v>
      </c>
      <c r="B23" s="36" t="s">
        <v>70</v>
      </c>
      <c r="C23" s="37" t="s">
        <v>57</v>
      </c>
      <c r="D23" s="38">
        <v>91672</v>
      </c>
      <c r="E23" s="37" t="s">
        <v>9</v>
      </c>
      <c r="F23" s="39" t="s">
        <v>69</v>
      </c>
    </row>
    <row r="24" spans="1:6" x14ac:dyDescent="0.25">
      <c r="A24" s="35">
        <v>43675</v>
      </c>
      <c r="B24" s="36" t="s">
        <v>71</v>
      </c>
      <c r="C24" s="37" t="s">
        <v>57</v>
      </c>
      <c r="D24" s="38">
        <v>195386</v>
      </c>
      <c r="E24" s="37" t="s">
        <v>9</v>
      </c>
      <c r="F24" s="39" t="s">
        <v>69</v>
      </c>
    </row>
    <row r="25" spans="1:6" x14ac:dyDescent="0.25">
      <c r="A25" s="35">
        <v>43563</v>
      </c>
      <c r="B25" s="36">
        <v>1</v>
      </c>
      <c r="C25" s="37" t="s">
        <v>72</v>
      </c>
      <c r="D25" s="38">
        <v>2324605</v>
      </c>
      <c r="E25" s="37" t="s">
        <v>9</v>
      </c>
      <c r="F25" s="39" t="s">
        <v>73</v>
      </c>
    </row>
    <row r="26" spans="1:6" x14ac:dyDescent="0.25">
      <c r="A26" s="35">
        <v>43761</v>
      </c>
      <c r="B26" s="36">
        <v>28</v>
      </c>
      <c r="C26" s="37" t="s">
        <v>72</v>
      </c>
      <c r="D26" s="38">
        <v>2964978</v>
      </c>
      <c r="E26" s="37" t="s">
        <v>9</v>
      </c>
      <c r="F26" s="39" t="s">
        <v>74</v>
      </c>
    </row>
    <row r="27" spans="1:6" x14ac:dyDescent="0.25">
      <c r="A27" s="35">
        <v>43883</v>
      </c>
      <c r="B27" s="36" t="s">
        <v>75</v>
      </c>
      <c r="C27" s="37" t="s">
        <v>57</v>
      </c>
      <c r="D27" s="38">
        <v>90950</v>
      </c>
      <c r="E27" s="37" t="s">
        <v>9</v>
      </c>
      <c r="F27" s="39" t="s">
        <v>76</v>
      </c>
    </row>
    <row r="28" spans="1:6" x14ac:dyDescent="0.25">
      <c r="A28" s="35">
        <v>44449</v>
      </c>
      <c r="B28" s="36" t="s">
        <v>77</v>
      </c>
      <c r="C28" s="37" t="s">
        <v>78</v>
      </c>
      <c r="D28" s="38">
        <f>13000+800</f>
        <v>13800</v>
      </c>
      <c r="E28" s="37" t="s">
        <v>9</v>
      </c>
      <c r="F28" s="39" t="s">
        <v>79</v>
      </c>
    </row>
    <row r="29" spans="1:6" x14ac:dyDescent="0.25">
      <c r="A29" s="35">
        <v>42994</v>
      </c>
      <c r="B29" s="36">
        <v>596</v>
      </c>
      <c r="C29" s="37" t="s">
        <v>80</v>
      </c>
      <c r="D29" s="38">
        <v>27000.000000000004</v>
      </c>
      <c r="E29" s="37" t="s">
        <v>9</v>
      </c>
      <c r="F29" s="39" t="s">
        <v>81</v>
      </c>
    </row>
    <row r="30" spans="1:6" x14ac:dyDescent="0.25">
      <c r="A30" s="35">
        <v>42983</v>
      </c>
      <c r="B30" s="36">
        <v>475</v>
      </c>
      <c r="C30" s="37" t="s">
        <v>80</v>
      </c>
      <c r="D30" s="38">
        <v>51600</v>
      </c>
      <c r="E30" s="37" t="s">
        <v>9</v>
      </c>
      <c r="F30" s="39" t="s">
        <v>81</v>
      </c>
    </row>
    <row r="31" spans="1:6" x14ac:dyDescent="0.25">
      <c r="A31" s="35">
        <v>43684</v>
      </c>
      <c r="B31" s="36">
        <v>1806</v>
      </c>
      <c r="C31" s="37" t="s">
        <v>80</v>
      </c>
      <c r="D31" s="38">
        <v>30500</v>
      </c>
      <c r="E31" s="37" t="s">
        <v>9</v>
      </c>
      <c r="F31" s="39" t="s">
        <v>81</v>
      </c>
    </row>
    <row r="32" spans="1:6" x14ac:dyDescent="0.25">
      <c r="A32" s="35">
        <v>43684</v>
      </c>
      <c r="B32" s="36">
        <v>1805</v>
      </c>
      <c r="C32" s="37" t="s">
        <v>80</v>
      </c>
      <c r="D32" s="38">
        <v>30500</v>
      </c>
      <c r="E32" s="37" t="s">
        <v>9</v>
      </c>
      <c r="F32" s="39" t="s">
        <v>81</v>
      </c>
    </row>
    <row r="33" spans="1:6" x14ac:dyDescent="0.25">
      <c r="A33" s="35">
        <v>43797</v>
      </c>
      <c r="B33" s="36" t="s">
        <v>91</v>
      </c>
      <c r="C33" s="37" t="s">
        <v>92</v>
      </c>
      <c r="D33" s="38">
        <v>124500</v>
      </c>
      <c r="E33" s="37" t="s">
        <v>9</v>
      </c>
      <c r="F33" s="39" t="s">
        <v>93</v>
      </c>
    </row>
    <row r="34" spans="1:6" x14ac:dyDescent="0.25">
      <c r="A34" s="35">
        <v>43790</v>
      </c>
      <c r="B34" s="36" t="s">
        <v>94</v>
      </c>
      <c r="C34" s="37" t="s">
        <v>92</v>
      </c>
      <c r="D34" s="38">
        <v>124500</v>
      </c>
      <c r="E34" s="37" t="s">
        <v>9</v>
      </c>
      <c r="F34" s="39" t="s">
        <v>93</v>
      </c>
    </row>
    <row r="35" spans="1:6" x14ac:dyDescent="0.25">
      <c r="A35" s="35">
        <v>43826</v>
      </c>
      <c r="B35" s="36" t="s">
        <v>95</v>
      </c>
      <c r="C35" s="37" t="s">
        <v>92</v>
      </c>
      <c r="D35" s="38">
        <v>125390.00000000001</v>
      </c>
      <c r="E35" s="37" t="s">
        <v>9</v>
      </c>
      <c r="F35" s="39" t="s">
        <v>93</v>
      </c>
    </row>
    <row r="36" spans="1:6" x14ac:dyDescent="0.25">
      <c r="A36" s="35">
        <v>43821</v>
      </c>
      <c r="B36" s="36" t="s">
        <v>96</v>
      </c>
      <c r="C36" s="37" t="s">
        <v>92</v>
      </c>
      <c r="D36" s="38">
        <v>49874</v>
      </c>
      <c r="E36" s="37" t="s">
        <v>9</v>
      </c>
      <c r="F36" s="39" t="s">
        <v>93</v>
      </c>
    </row>
    <row r="37" spans="1:6" x14ac:dyDescent="0.25">
      <c r="A37" s="35">
        <v>43813</v>
      </c>
      <c r="B37" s="36" t="s">
        <v>97</v>
      </c>
      <c r="C37" s="37" t="s">
        <v>92</v>
      </c>
      <c r="D37" s="38">
        <v>69250.000000000015</v>
      </c>
      <c r="E37" s="37" t="s">
        <v>9</v>
      </c>
      <c r="F37" s="39" t="s">
        <v>93</v>
      </c>
    </row>
    <row r="38" spans="1:6" x14ac:dyDescent="0.25">
      <c r="A38" s="35">
        <v>43837</v>
      </c>
      <c r="B38" s="36" t="s">
        <v>98</v>
      </c>
      <c r="C38" s="37" t="s">
        <v>92</v>
      </c>
      <c r="D38" s="38">
        <v>114000.00000000001</v>
      </c>
      <c r="E38" s="37" t="s">
        <v>9</v>
      </c>
      <c r="F38" s="39" t="s">
        <v>93</v>
      </c>
    </row>
    <row r="39" spans="1:6" x14ac:dyDescent="0.25">
      <c r="A39" s="35">
        <v>43836</v>
      </c>
      <c r="B39" s="36" t="s">
        <v>99</v>
      </c>
      <c r="C39" s="37" t="s">
        <v>92</v>
      </c>
      <c r="D39" s="38">
        <v>121000.00000000001</v>
      </c>
      <c r="E39" s="37" t="s">
        <v>9</v>
      </c>
      <c r="F39" s="39" t="s">
        <v>93</v>
      </c>
    </row>
    <row r="40" spans="1:6" x14ac:dyDescent="0.25">
      <c r="A40" s="35">
        <v>43848</v>
      </c>
      <c r="B40" s="36" t="s">
        <v>100</v>
      </c>
      <c r="C40" s="37" t="s">
        <v>92</v>
      </c>
      <c r="D40" s="38">
        <v>103470</v>
      </c>
      <c r="E40" s="37" t="s">
        <v>9</v>
      </c>
      <c r="F40" s="39" t="s">
        <v>93</v>
      </c>
    </row>
    <row r="41" spans="1:6" x14ac:dyDescent="0.25">
      <c r="A41" s="35">
        <v>43849</v>
      </c>
      <c r="B41" s="36" t="s">
        <v>101</v>
      </c>
      <c r="C41" s="37" t="s">
        <v>92</v>
      </c>
      <c r="D41" s="38">
        <v>106500</v>
      </c>
      <c r="E41" s="37" t="s">
        <v>9</v>
      </c>
      <c r="F41" s="39" t="s">
        <v>93</v>
      </c>
    </row>
    <row r="42" spans="1:6" x14ac:dyDescent="0.25">
      <c r="A42" s="35">
        <v>44032</v>
      </c>
      <c r="B42" s="36" t="s">
        <v>102</v>
      </c>
      <c r="C42" s="37" t="s">
        <v>92</v>
      </c>
      <c r="D42" s="38">
        <v>119005.00000000001</v>
      </c>
      <c r="E42" s="37" t="s">
        <v>9</v>
      </c>
      <c r="F42" s="39" t="s">
        <v>93</v>
      </c>
    </row>
    <row r="43" spans="1:6" x14ac:dyDescent="0.25">
      <c r="A43" s="35">
        <v>44036</v>
      </c>
      <c r="B43" s="36" t="s">
        <v>103</v>
      </c>
      <c r="C43" s="37" t="s">
        <v>92</v>
      </c>
      <c r="D43" s="38">
        <v>119005.00000000001</v>
      </c>
      <c r="E43" s="37" t="s">
        <v>9</v>
      </c>
      <c r="F43" s="39" t="s">
        <v>93</v>
      </c>
    </row>
    <row r="44" spans="1:6" x14ac:dyDescent="0.25">
      <c r="A44" s="35">
        <v>44098</v>
      </c>
      <c r="B44" s="36" t="s">
        <v>104</v>
      </c>
      <c r="C44" s="37" t="s">
        <v>92</v>
      </c>
      <c r="D44" s="38">
        <v>124500</v>
      </c>
      <c r="E44" s="37" t="s">
        <v>9</v>
      </c>
      <c r="F44" s="39" t="s">
        <v>93</v>
      </c>
    </row>
    <row r="45" spans="1:6" x14ac:dyDescent="0.25">
      <c r="A45" s="35">
        <v>44098</v>
      </c>
      <c r="B45" s="36" t="s">
        <v>105</v>
      </c>
      <c r="C45" s="37" t="s">
        <v>92</v>
      </c>
      <c r="D45" s="38">
        <v>124885</v>
      </c>
      <c r="E45" s="37" t="s">
        <v>9</v>
      </c>
      <c r="F45" s="39" t="s">
        <v>93</v>
      </c>
    </row>
    <row r="46" spans="1:6" x14ac:dyDescent="0.25">
      <c r="A46" s="35">
        <v>44135</v>
      </c>
      <c r="B46" s="36" t="s">
        <v>106</v>
      </c>
      <c r="C46" s="37" t="s">
        <v>92</v>
      </c>
      <c r="D46" s="38">
        <v>104917.45000000001</v>
      </c>
      <c r="E46" s="37" t="s">
        <v>9</v>
      </c>
      <c r="F46" s="39" t="s">
        <v>93</v>
      </c>
    </row>
    <row r="47" spans="1:6" x14ac:dyDescent="0.25">
      <c r="A47" s="35">
        <v>44135</v>
      </c>
      <c r="B47" s="36" t="s">
        <v>107</v>
      </c>
      <c r="C47" s="37" t="s">
        <v>92</v>
      </c>
      <c r="D47" s="38">
        <v>104397.45000000001</v>
      </c>
      <c r="E47" s="37" t="s">
        <v>9</v>
      </c>
      <c r="F47" s="39" t="s">
        <v>93</v>
      </c>
    </row>
    <row r="48" spans="1:6" x14ac:dyDescent="0.25">
      <c r="A48" s="35">
        <v>43872</v>
      </c>
      <c r="B48" s="36" t="s">
        <v>109</v>
      </c>
      <c r="C48" s="37" t="s">
        <v>110</v>
      </c>
      <c r="D48" s="38">
        <v>232460</v>
      </c>
      <c r="E48" s="37" t="s">
        <v>9</v>
      </c>
      <c r="F48" s="39" t="s">
        <v>111</v>
      </c>
    </row>
    <row r="49" spans="1:6" x14ac:dyDescent="0.25">
      <c r="A49" s="35">
        <v>44061</v>
      </c>
      <c r="B49" s="36" t="s">
        <v>109</v>
      </c>
      <c r="C49" s="37" t="s">
        <v>110</v>
      </c>
      <c r="D49" s="38">
        <v>232460</v>
      </c>
      <c r="E49" s="37" t="s">
        <v>9</v>
      </c>
      <c r="F49" s="39" t="s">
        <v>111</v>
      </c>
    </row>
    <row r="50" spans="1:6" x14ac:dyDescent="0.25">
      <c r="A50" s="35">
        <v>44068</v>
      </c>
      <c r="B50" s="36" t="s">
        <v>112</v>
      </c>
      <c r="C50" s="37" t="s">
        <v>110</v>
      </c>
      <c r="D50" s="38">
        <v>65756</v>
      </c>
      <c r="E50" s="37" t="s">
        <v>9</v>
      </c>
      <c r="F50" s="39" t="s">
        <v>111</v>
      </c>
    </row>
    <row r="51" spans="1:6" x14ac:dyDescent="0.25">
      <c r="A51" s="35">
        <v>44020</v>
      </c>
      <c r="B51" s="40" t="s">
        <v>113</v>
      </c>
      <c r="C51" s="37" t="s">
        <v>114</v>
      </c>
      <c r="D51" s="38">
        <v>607911</v>
      </c>
      <c r="E51" s="37" t="s">
        <v>9</v>
      </c>
      <c r="F51" s="39" t="s">
        <v>115</v>
      </c>
    </row>
    <row r="52" spans="1:6" x14ac:dyDescent="0.25">
      <c r="A52" s="35">
        <v>44197</v>
      </c>
      <c r="B52" s="40" t="s">
        <v>116</v>
      </c>
      <c r="C52" s="37" t="s">
        <v>114</v>
      </c>
      <c r="D52" s="38">
        <v>257868</v>
      </c>
      <c r="E52" s="37" t="s">
        <v>9</v>
      </c>
      <c r="F52" s="39" t="s">
        <v>115</v>
      </c>
    </row>
    <row r="53" spans="1:6" x14ac:dyDescent="0.25">
      <c r="A53" s="35">
        <v>44233</v>
      </c>
      <c r="B53" s="40" t="s">
        <v>117</v>
      </c>
      <c r="C53" s="37" t="s">
        <v>114</v>
      </c>
      <c r="D53" s="38">
        <v>229323</v>
      </c>
      <c r="E53" s="37" t="s">
        <v>9</v>
      </c>
      <c r="F53" s="39" t="s">
        <v>115</v>
      </c>
    </row>
    <row r="54" spans="1:6" x14ac:dyDescent="0.25">
      <c r="A54" s="35">
        <v>44121</v>
      </c>
      <c r="B54" s="40" t="s">
        <v>118</v>
      </c>
      <c r="C54" s="37" t="s">
        <v>114</v>
      </c>
      <c r="D54" s="38">
        <v>845200</v>
      </c>
      <c r="E54" s="37" t="s">
        <v>9</v>
      </c>
      <c r="F54" s="39" t="s">
        <v>115</v>
      </c>
    </row>
    <row r="55" spans="1:6" x14ac:dyDescent="0.25">
      <c r="A55" s="35">
        <v>44353</v>
      </c>
      <c r="B55" s="40" t="s">
        <v>119</v>
      </c>
      <c r="C55" s="37" t="s">
        <v>114</v>
      </c>
      <c r="D55" s="38">
        <v>229323</v>
      </c>
      <c r="E55" s="37" t="s">
        <v>9</v>
      </c>
      <c r="F55" s="39" t="s">
        <v>115</v>
      </c>
    </row>
    <row r="56" spans="1:6" x14ac:dyDescent="0.25">
      <c r="A56" s="35">
        <v>44447</v>
      </c>
      <c r="B56" s="36">
        <v>8780323507</v>
      </c>
      <c r="C56" s="37" t="s">
        <v>114</v>
      </c>
      <c r="D56" s="38">
        <v>84113</v>
      </c>
      <c r="E56" s="37" t="s">
        <v>9</v>
      </c>
      <c r="F56" s="39" t="s">
        <v>114</v>
      </c>
    </row>
    <row r="57" spans="1:6" x14ac:dyDescent="0.25">
      <c r="A57" s="35">
        <v>44470</v>
      </c>
      <c r="B57" s="36">
        <v>8780323507</v>
      </c>
      <c r="C57" s="37" t="s">
        <v>114</v>
      </c>
      <c r="D57" s="38">
        <v>129324</v>
      </c>
      <c r="E57" s="37" t="s">
        <v>9</v>
      </c>
      <c r="F57" s="39" t="s">
        <v>115</v>
      </c>
    </row>
    <row r="58" spans="1:6" x14ac:dyDescent="0.25">
      <c r="A58" s="35">
        <v>44535</v>
      </c>
      <c r="B58" s="40" t="s">
        <v>120</v>
      </c>
      <c r="C58" s="37" t="s">
        <v>114</v>
      </c>
      <c r="D58" s="38">
        <v>194672</v>
      </c>
      <c r="E58" s="37" t="s">
        <v>9</v>
      </c>
      <c r="F58" s="39" t="s">
        <v>115</v>
      </c>
    </row>
    <row r="59" spans="1:6" x14ac:dyDescent="0.25">
      <c r="A59" s="35">
        <v>44600</v>
      </c>
      <c r="B59" s="40" t="s">
        <v>121</v>
      </c>
      <c r="C59" s="37" t="s">
        <v>114</v>
      </c>
      <c r="D59" s="38">
        <v>126101</v>
      </c>
      <c r="E59" s="37" t="s">
        <v>9</v>
      </c>
      <c r="F59" s="39" t="s">
        <v>115</v>
      </c>
    </row>
    <row r="60" spans="1:6" x14ac:dyDescent="0.25">
      <c r="A60" s="35">
        <v>44601</v>
      </c>
      <c r="B60" s="40" t="s">
        <v>122</v>
      </c>
      <c r="C60" s="37" t="s">
        <v>114</v>
      </c>
      <c r="D60" s="38">
        <v>110648</v>
      </c>
      <c r="E60" s="37" t="s">
        <v>9</v>
      </c>
      <c r="F60" s="39" t="s">
        <v>115</v>
      </c>
    </row>
    <row r="61" spans="1:6" x14ac:dyDescent="0.25">
      <c r="A61" s="35">
        <v>43158</v>
      </c>
      <c r="B61" s="36">
        <v>8956014709</v>
      </c>
      <c r="C61" s="37" t="s">
        <v>123</v>
      </c>
      <c r="D61" s="38">
        <v>161240</v>
      </c>
      <c r="E61" s="37" t="s">
        <v>124</v>
      </c>
      <c r="F61" s="39" t="s">
        <v>81</v>
      </c>
    </row>
    <row r="62" spans="1:6" x14ac:dyDescent="0.25">
      <c r="A62" s="35">
        <v>43158</v>
      </c>
      <c r="B62" s="36">
        <v>8956014813</v>
      </c>
      <c r="C62" s="37" t="s">
        <v>123</v>
      </c>
      <c r="D62" s="38">
        <v>155680</v>
      </c>
      <c r="E62" s="37" t="s">
        <v>124</v>
      </c>
      <c r="F62" s="39" t="s">
        <v>81</v>
      </c>
    </row>
    <row r="63" spans="1:6" x14ac:dyDescent="0.25">
      <c r="A63" s="35">
        <v>43157</v>
      </c>
      <c r="B63" s="36">
        <v>8956014708</v>
      </c>
      <c r="C63" s="37" t="s">
        <v>123</v>
      </c>
      <c r="D63" s="38">
        <v>161240</v>
      </c>
      <c r="E63" s="37" t="s">
        <v>124</v>
      </c>
      <c r="F63" s="39" t="s">
        <v>81</v>
      </c>
    </row>
    <row r="64" spans="1:6" x14ac:dyDescent="0.25">
      <c r="A64" s="35">
        <v>43154</v>
      </c>
      <c r="B64" s="36">
        <v>8956014344</v>
      </c>
      <c r="C64" s="37" t="s">
        <v>123</v>
      </c>
      <c r="D64" s="38">
        <v>161240</v>
      </c>
      <c r="E64" s="37" t="s">
        <v>124</v>
      </c>
      <c r="F64" s="39" t="s">
        <v>81</v>
      </c>
    </row>
    <row r="65" spans="1:6" x14ac:dyDescent="0.25">
      <c r="A65" s="35">
        <v>43154</v>
      </c>
      <c r="B65" s="36">
        <v>8956014347</v>
      </c>
      <c r="C65" s="37" t="s">
        <v>123</v>
      </c>
      <c r="D65" s="38">
        <v>161240</v>
      </c>
      <c r="E65" s="37" t="s">
        <v>124</v>
      </c>
      <c r="F65" s="39" t="s">
        <v>81</v>
      </c>
    </row>
    <row r="66" spans="1:6" x14ac:dyDescent="0.25">
      <c r="A66" s="35">
        <v>43152</v>
      </c>
      <c r="B66" s="36">
        <v>8956014191</v>
      </c>
      <c r="C66" s="37" t="s">
        <v>123</v>
      </c>
      <c r="D66" s="38">
        <v>161240</v>
      </c>
      <c r="E66" s="37" t="s">
        <v>124</v>
      </c>
      <c r="F66" s="39" t="s">
        <v>81</v>
      </c>
    </row>
    <row r="67" spans="1:6" x14ac:dyDescent="0.25">
      <c r="A67" s="35">
        <v>43152</v>
      </c>
      <c r="B67" s="36">
        <v>8956014145</v>
      </c>
      <c r="C67" s="37" t="s">
        <v>123</v>
      </c>
      <c r="D67" s="38">
        <v>161240</v>
      </c>
      <c r="E67" s="37" t="s">
        <v>124</v>
      </c>
      <c r="F67" s="39" t="s">
        <v>81</v>
      </c>
    </row>
    <row r="68" spans="1:6" x14ac:dyDescent="0.25">
      <c r="A68" s="35">
        <v>43158</v>
      </c>
      <c r="B68" s="36">
        <v>8956014809</v>
      </c>
      <c r="C68" s="37" t="s">
        <v>123</v>
      </c>
      <c r="D68" s="38">
        <v>161240</v>
      </c>
      <c r="E68" s="37" t="s">
        <v>9</v>
      </c>
      <c r="F68" s="39" t="s">
        <v>81</v>
      </c>
    </row>
    <row r="69" spans="1:6" x14ac:dyDescent="0.25">
      <c r="A69" s="35">
        <v>43192</v>
      </c>
      <c r="B69" s="36">
        <v>8622009786</v>
      </c>
      <c r="C69" s="37" t="s">
        <v>123</v>
      </c>
      <c r="D69" s="38">
        <v>83400</v>
      </c>
      <c r="E69" s="37" t="s">
        <v>9</v>
      </c>
      <c r="F69" s="39" t="s">
        <v>125</v>
      </c>
    </row>
    <row r="70" spans="1:6" x14ac:dyDescent="0.25">
      <c r="A70" s="35">
        <v>43192</v>
      </c>
      <c r="B70" s="36">
        <v>8622009807</v>
      </c>
      <c r="C70" s="37" t="s">
        <v>123</v>
      </c>
      <c r="D70" s="38">
        <v>55600</v>
      </c>
      <c r="E70" s="37" t="s">
        <v>9</v>
      </c>
      <c r="F70" s="39" t="s">
        <v>125</v>
      </c>
    </row>
    <row r="71" spans="1:6" x14ac:dyDescent="0.25">
      <c r="A71" s="35">
        <v>43193</v>
      </c>
      <c r="B71" s="36">
        <v>8956018759</v>
      </c>
      <c r="C71" s="37" t="s">
        <v>123</v>
      </c>
      <c r="D71" s="38">
        <v>155680</v>
      </c>
      <c r="E71" s="37" t="s">
        <v>9</v>
      </c>
      <c r="F71" s="39" t="s">
        <v>125</v>
      </c>
    </row>
    <row r="72" spans="1:6" x14ac:dyDescent="0.25">
      <c r="A72" s="35">
        <v>43193</v>
      </c>
      <c r="B72" s="36">
        <v>8956018762</v>
      </c>
      <c r="C72" s="37" t="s">
        <v>123</v>
      </c>
      <c r="D72" s="38">
        <v>161240</v>
      </c>
      <c r="E72" s="37" t="s">
        <v>9</v>
      </c>
      <c r="F72" s="39" t="s">
        <v>125</v>
      </c>
    </row>
    <row r="73" spans="1:6" x14ac:dyDescent="0.25">
      <c r="A73" s="35">
        <v>43194</v>
      </c>
      <c r="B73" s="36">
        <v>8956018919</v>
      </c>
      <c r="C73" s="37" t="s">
        <v>123</v>
      </c>
      <c r="D73" s="38">
        <v>155680</v>
      </c>
      <c r="E73" s="37" t="s">
        <v>9</v>
      </c>
      <c r="F73" s="39" t="s">
        <v>125</v>
      </c>
    </row>
    <row r="74" spans="1:6" x14ac:dyDescent="0.25">
      <c r="A74" s="35">
        <v>43194</v>
      </c>
      <c r="B74" s="36">
        <v>8956018881</v>
      </c>
      <c r="C74" s="37" t="s">
        <v>123</v>
      </c>
      <c r="D74" s="38">
        <v>155680</v>
      </c>
      <c r="E74" s="37" t="s">
        <v>9</v>
      </c>
      <c r="F74" s="39" t="s">
        <v>125</v>
      </c>
    </row>
    <row r="75" spans="1:6" x14ac:dyDescent="0.25">
      <c r="A75" s="35">
        <v>43194</v>
      </c>
      <c r="B75" s="36">
        <v>8956018880</v>
      </c>
      <c r="C75" s="37" t="s">
        <v>123</v>
      </c>
      <c r="D75" s="38">
        <v>155680</v>
      </c>
      <c r="E75" s="37" t="s">
        <v>9</v>
      </c>
      <c r="F75" s="39" t="s">
        <v>125</v>
      </c>
    </row>
    <row r="76" spans="1:6" x14ac:dyDescent="0.25">
      <c r="A76" s="35">
        <v>43194</v>
      </c>
      <c r="B76" s="36">
        <v>8956018928</v>
      </c>
      <c r="C76" s="37" t="s">
        <v>123</v>
      </c>
      <c r="D76" s="38">
        <v>111200</v>
      </c>
      <c r="E76" s="37" t="s">
        <v>9</v>
      </c>
      <c r="F76" s="39" t="s">
        <v>125</v>
      </c>
    </row>
    <row r="77" spans="1:6" x14ac:dyDescent="0.25">
      <c r="A77" s="35">
        <v>43194</v>
      </c>
      <c r="B77" s="36">
        <v>8956018976</v>
      </c>
      <c r="C77" s="37" t="s">
        <v>123</v>
      </c>
      <c r="D77" s="38">
        <v>161240</v>
      </c>
      <c r="E77" s="37" t="s">
        <v>9</v>
      </c>
      <c r="F77" s="39" t="s">
        <v>125</v>
      </c>
    </row>
    <row r="78" spans="1:6" x14ac:dyDescent="0.25">
      <c r="A78" s="35">
        <v>43202</v>
      </c>
      <c r="B78" s="36">
        <v>8956019814</v>
      </c>
      <c r="C78" s="37" t="s">
        <v>123</v>
      </c>
      <c r="D78" s="38">
        <v>161240</v>
      </c>
      <c r="E78" s="37" t="s">
        <v>9</v>
      </c>
      <c r="F78" s="39" t="s">
        <v>125</v>
      </c>
    </row>
    <row r="79" spans="1:6" x14ac:dyDescent="0.25">
      <c r="A79" s="35">
        <v>43182</v>
      </c>
      <c r="B79" s="36">
        <v>8956017653</v>
      </c>
      <c r="C79" s="37" t="s">
        <v>123</v>
      </c>
      <c r="D79" s="38">
        <v>155680</v>
      </c>
      <c r="E79" s="37" t="s">
        <v>9</v>
      </c>
      <c r="F79" s="39" t="s">
        <v>81</v>
      </c>
    </row>
    <row r="80" spans="1:6" x14ac:dyDescent="0.25">
      <c r="A80" s="35">
        <v>43297</v>
      </c>
      <c r="B80" s="36">
        <v>8622014536</v>
      </c>
      <c r="C80" s="37" t="s">
        <v>123</v>
      </c>
      <c r="D80" s="38">
        <v>173400</v>
      </c>
      <c r="E80" s="37" t="s">
        <v>9</v>
      </c>
      <c r="F80" s="39" t="s">
        <v>81</v>
      </c>
    </row>
    <row r="81" spans="1:6" x14ac:dyDescent="0.25">
      <c r="A81" s="35">
        <v>43297</v>
      </c>
      <c r="B81" s="36">
        <v>8622014541</v>
      </c>
      <c r="C81" s="37" t="s">
        <v>123</v>
      </c>
      <c r="D81" s="38">
        <v>115600</v>
      </c>
      <c r="E81" s="37" t="s">
        <v>9</v>
      </c>
      <c r="F81" s="39" t="s">
        <v>81</v>
      </c>
    </row>
    <row r="82" spans="1:6" x14ac:dyDescent="0.25">
      <c r="A82" s="35">
        <v>43305</v>
      </c>
      <c r="B82" s="36">
        <v>8622014850</v>
      </c>
      <c r="C82" s="37" t="s">
        <v>123</v>
      </c>
      <c r="D82" s="38">
        <v>115600</v>
      </c>
      <c r="E82" s="37" t="s">
        <v>9</v>
      </c>
      <c r="F82" s="39" t="s">
        <v>81</v>
      </c>
    </row>
    <row r="83" spans="1:6" x14ac:dyDescent="0.25">
      <c r="A83" s="35">
        <v>43305</v>
      </c>
      <c r="B83" s="36">
        <v>8622014858</v>
      </c>
      <c r="C83" s="37" t="s">
        <v>123</v>
      </c>
      <c r="D83" s="38">
        <v>86700</v>
      </c>
      <c r="E83" s="37" t="s">
        <v>9</v>
      </c>
      <c r="F83" s="39" t="s">
        <v>81</v>
      </c>
    </row>
    <row r="84" spans="1:6" x14ac:dyDescent="0.25">
      <c r="A84" s="35">
        <v>43305</v>
      </c>
      <c r="B84" s="36">
        <v>8622014853</v>
      </c>
      <c r="C84" s="37" t="s">
        <v>123</v>
      </c>
      <c r="D84" s="38">
        <v>115600</v>
      </c>
      <c r="E84" s="37" t="s">
        <v>9</v>
      </c>
      <c r="F84" s="39" t="s">
        <v>81</v>
      </c>
    </row>
    <row r="85" spans="1:6" x14ac:dyDescent="0.25">
      <c r="A85" s="35">
        <v>43297</v>
      </c>
      <c r="B85" s="36">
        <v>8622014540</v>
      </c>
      <c r="C85" s="37" t="s">
        <v>123</v>
      </c>
      <c r="D85" s="38">
        <v>115600</v>
      </c>
      <c r="E85" s="37" t="s">
        <v>9</v>
      </c>
      <c r="F85" s="39" t="s">
        <v>81</v>
      </c>
    </row>
    <row r="86" spans="1:6" x14ac:dyDescent="0.25">
      <c r="A86" s="35">
        <v>43305</v>
      </c>
      <c r="B86" s="36">
        <v>8622014859</v>
      </c>
      <c r="C86" s="37" t="s">
        <v>123</v>
      </c>
      <c r="D86" s="38">
        <v>115600</v>
      </c>
      <c r="E86" s="37" t="s">
        <v>9</v>
      </c>
      <c r="F86" s="39" t="s">
        <v>81</v>
      </c>
    </row>
    <row r="87" spans="1:6" x14ac:dyDescent="0.25">
      <c r="A87" s="35">
        <v>43305</v>
      </c>
      <c r="B87" s="36">
        <v>8622014860</v>
      </c>
      <c r="C87" s="37" t="s">
        <v>123</v>
      </c>
      <c r="D87" s="38">
        <v>115600</v>
      </c>
      <c r="E87" s="37" t="s">
        <v>9</v>
      </c>
      <c r="F87" s="39" t="s">
        <v>81</v>
      </c>
    </row>
    <row r="88" spans="1:6" x14ac:dyDescent="0.25">
      <c r="A88" s="35">
        <v>43305</v>
      </c>
      <c r="B88" s="36">
        <v>8622014847</v>
      </c>
      <c r="C88" s="37" t="s">
        <v>123</v>
      </c>
      <c r="D88" s="38">
        <v>144500</v>
      </c>
      <c r="E88" s="37" t="s">
        <v>9</v>
      </c>
      <c r="F88" s="39" t="s">
        <v>81</v>
      </c>
    </row>
    <row r="89" spans="1:6" x14ac:dyDescent="0.25">
      <c r="A89" s="35">
        <v>43305</v>
      </c>
      <c r="B89" s="36">
        <v>8622014853</v>
      </c>
      <c r="C89" s="37" t="s">
        <v>123</v>
      </c>
      <c r="D89" s="38">
        <v>115600</v>
      </c>
      <c r="E89" s="37" t="s">
        <v>9</v>
      </c>
      <c r="F89" s="39" t="s">
        <v>81</v>
      </c>
    </row>
    <row r="90" spans="1:6" x14ac:dyDescent="0.25">
      <c r="A90" s="35">
        <v>43305</v>
      </c>
      <c r="B90" s="36">
        <v>8622014856</v>
      </c>
      <c r="C90" s="37" t="s">
        <v>123</v>
      </c>
      <c r="D90" s="38">
        <v>86700</v>
      </c>
      <c r="E90" s="37" t="s">
        <v>9</v>
      </c>
      <c r="F90" s="39" t="s">
        <v>81</v>
      </c>
    </row>
    <row r="91" spans="1:6" x14ac:dyDescent="0.25">
      <c r="A91" s="35">
        <v>43305</v>
      </c>
      <c r="B91" s="36">
        <v>8622014844</v>
      </c>
      <c r="C91" s="37" t="s">
        <v>123</v>
      </c>
      <c r="D91" s="38">
        <v>144500</v>
      </c>
      <c r="E91" s="37" t="s">
        <v>9</v>
      </c>
      <c r="F91" s="39" t="s">
        <v>81</v>
      </c>
    </row>
    <row r="92" spans="1:6" x14ac:dyDescent="0.25">
      <c r="A92" s="35">
        <v>43305</v>
      </c>
      <c r="B92" s="36">
        <v>8622014843</v>
      </c>
      <c r="C92" s="37" t="s">
        <v>123</v>
      </c>
      <c r="D92" s="38">
        <v>144500</v>
      </c>
      <c r="E92" s="37" t="s">
        <v>9</v>
      </c>
      <c r="F92" s="39" t="s">
        <v>81</v>
      </c>
    </row>
    <row r="93" spans="1:6" x14ac:dyDescent="0.25">
      <c r="A93" s="35">
        <v>43305</v>
      </c>
      <c r="B93" s="36">
        <v>8622014849</v>
      </c>
      <c r="C93" s="37" t="s">
        <v>123</v>
      </c>
      <c r="D93" s="38">
        <v>115600</v>
      </c>
      <c r="E93" s="37" t="s">
        <v>9</v>
      </c>
      <c r="F93" s="39" t="s">
        <v>81</v>
      </c>
    </row>
    <row r="94" spans="1:6" x14ac:dyDescent="0.25">
      <c r="A94" s="35">
        <v>43305</v>
      </c>
      <c r="B94" s="36">
        <v>8622014842</v>
      </c>
      <c r="C94" s="37" t="s">
        <v>123</v>
      </c>
      <c r="D94" s="38">
        <v>173400</v>
      </c>
      <c r="E94" s="37" t="s">
        <v>9</v>
      </c>
      <c r="F94" s="39" t="s">
        <v>81</v>
      </c>
    </row>
    <row r="95" spans="1:6" x14ac:dyDescent="0.25">
      <c r="A95" s="35">
        <v>43305</v>
      </c>
      <c r="B95" s="36">
        <v>8622014851</v>
      </c>
      <c r="C95" s="37" t="s">
        <v>123</v>
      </c>
      <c r="D95" s="38">
        <v>115600</v>
      </c>
      <c r="E95" s="37" t="s">
        <v>9</v>
      </c>
      <c r="F95" s="39" t="s">
        <v>81</v>
      </c>
    </row>
    <row r="96" spans="1:6" x14ac:dyDescent="0.25">
      <c r="A96" s="35">
        <v>43305</v>
      </c>
      <c r="B96" s="36">
        <v>8622014852</v>
      </c>
      <c r="C96" s="37" t="s">
        <v>123</v>
      </c>
      <c r="D96" s="38">
        <v>115600</v>
      </c>
      <c r="E96" s="37" t="s">
        <v>9</v>
      </c>
      <c r="F96" s="39" t="s">
        <v>81</v>
      </c>
    </row>
    <row r="97" spans="1:6" x14ac:dyDescent="0.25">
      <c r="A97" s="35">
        <v>43305</v>
      </c>
      <c r="B97" s="36">
        <v>8622014854</v>
      </c>
      <c r="C97" s="37" t="s">
        <v>123</v>
      </c>
      <c r="D97" s="38">
        <v>115600</v>
      </c>
      <c r="E97" s="37" t="s">
        <v>9</v>
      </c>
      <c r="F97" s="39" t="s">
        <v>81</v>
      </c>
    </row>
    <row r="98" spans="1:6" x14ac:dyDescent="0.25">
      <c r="A98" s="35">
        <v>43305</v>
      </c>
      <c r="B98" s="36">
        <v>8622014539</v>
      </c>
      <c r="C98" s="37" t="s">
        <v>123</v>
      </c>
      <c r="D98" s="38">
        <v>144500</v>
      </c>
      <c r="E98" s="37" t="s">
        <v>9</v>
      </c>
      <c r="F98" s="39" t="s">
        <v>81</v>
      </c>
    </row>
    <row r="99" spans="1:6" x14ac:dyDescent="0.25">
      <c r="A99" s="35">
        <v>43305</v>
      </c>
      <c r="B99" s="36">
        <v>8622014846</v>
      </c>
      <c r="C99" s="37" t="s">
        <v>123</v>
      </c>
      <c r="D99" s="38">
        <v>115600</v>
      </c>
      <c r="E99" s="37" t="s">
        <v>9</v>
      </c>
      <c r="F99" s="39" t="s">
        <v>81</v>
      </c>
    </row>
    <row r="100" spans="1:6" x14ac:dyDescent="0.25">
      <c r="A100" s="35">
        <v>43305</v>
      </c>
      <c r="B100" s="36">
        <v>8622014857</v>
      </c>
      <c r="C100" s="37" t="s">
        <v>123</v>
      </c>
      <c r="D100" s="38">
        <v>115600</v>
      </c>
      <c r="E100" s="37" t="s">
        <v>9</v>
      </c>
      <c r="F100" s="39" t="s">
        <v>81</v>
      </c>
    </row>
    <row r="101" spans="1:6" x14ac:dyDescent="0.25">
      <c r="A101" s="35">
        <v>43305</v>
      </c>
      <c r="B101" s="36">
        <v>8622014845</v>
      </c>
      <c r="C101" s="37" t="s">
        <v>123</v>
      </c>
      <c r="D101" s="38">
        <v>115600</v>
      </c>
      <c r="E101" s="37" t="s">
        <v>9</v>
      </c>
      <c r="F101" s="39" t="s">
        <v>81</v>
      </c>
    </row>
    <row r="102" spans="1:6" x14ac:dyDescent="0.25">
      <c r="A102" s="35">
        <v>43305</v>
      </c>
      <c r="B102" s="36">
        <v>8622014848</v>
      </c>
      <c r="C102" s="37" t="s">
        <v>123</v>
      </c>
      <c r="D102" s="38">
        <v>173400</v>
      </c>
      <c r="E102" s="37" t="s">
        <v>9</v>
      </c>
      <c r="F102" s="39" t="s">
        <v>81</v>
      </c>
    </row>
    <row r="103" spans="1:6" x14ac:dyDescent="0.25">
      <c r="A103" s="35">
        <v>43390</v>
      </c>
      <c r="B103" s="36" t="s">
        <v>129</v>
      </c>
      <c r="C103" s="37" t="s">
        <v>130</v>
      </c>
      <c r="D103" s="38">
        <v>886014</v>
      </c>
      <c r="E103" s="37" t="s">
        <v>9</v>
      </c>
      <c r="F103" s="39" t="s">
        <v>131</v>
      </c>
    </row>
    <row r="104" spans="1:6" x14ac:dyDescent="0.25">
      <c r="A104" s="35">
        <v>43504</v>
      </c>
      <c r="B104" s="36" t="s">
        <v>132</v>
      </c>
      <c r="C104" s="37" t="s">
        <v>130</v>
      </c>
      <c r="D104" s="38">
        <v>886013</v>
      </c>
      <c r="E104" s="37" t="s">
        <v>9</v>
      </c>
      <c r="F104" s="39" t="s">
        <v>133</v>
      </c>
    </row>
    <row r="105" spans="1:6" x14ac:dyDescent="0.25">
      <c r="A105" s="35">
        <v>42965</v>
      </c>
      <c r="B105" s="36">
        <v>323</v>
      </c>
      <c r="C105" s="37" t="s">
        <v>145</v>
      </c>
      <c r="D105" s="38">
        <v>76250</v>
      </c>
      <c r="E105" s="37" t="s">
        <v>9</v>
      </c>
      <c r="F105" s="39" t="s">
        <v>81</v>
      </c>
    </row>
    <row r="106" spans="1:6" x14ac:dyDescent="0.25">
      <c r="A106" s="35">
        <v>42959</v>
      </c>
      <c r="B106" s="36">
        <v>308</v>
      </c>
      <c r="C106" s="37" t="s">
        <v>145</v>
      </c>
      <c r="D106" s="38">
        <v>30499.999999999996</v>
      </c>
      <c r="E106" s="37" t="s">
        <v>9</v>
      </c>
      <c r="F106" s="39" t="s">
        <v>81</v>
      </c>
    </row>
    <row r="107" spans="1:6" x14ac:dyDescent="0.25">
      <c r="A107" s="35">
        <v>42970</v>
      </c>
      <c r="B107" s="36">
        <v>349</v>
      </c>
      <c r="C107" s="37" t="s">
        <v>145</v>
      </c>
      <c r="D107" s="38">
        <v>60000</v>
      </c>
      <c r="E107" s="37" t="s">
        <v>9</v>
      </c>
      <c r="F107" s="39" t="s">
        <v>81</v>
      </c>
    </row>
    <row r="108" spans="1:6" x14ac:dyDescent="0.25">
      <c r="A108" s="35">
        <v>42983</v>
      </c>
      <c r="B108" s="36">
        <v>457</v>
      </c>
      <c r="C108" s="37" t="s">
        <v>145</v>
      </c>
      <c r="D108" s="38">
        <v>18000</v>
      </c>
      <c r="E108" s="37" t="s">
        <v>9</v>
      </c>
      <c r="F108" s="39" t="s">
        <v>81</v>
      </c>
    </row>
    <row r="109" spans="1:6" x14ac:dyDescent="0.25">
      <c r="A109" s="35">
        <v>43273</v>
      </c>
      <c r="B109" s="36">
        <v>2456</v>
      </c>
      <c r="C109" s="37" t="s">
        <v>148</v>
      </c>
      <c r="D109" s="38">
        <v>14125.38</v>
      </c>
      <c r="E109" s="37" t="s">
        <v>9</v>
      </c>
      <c r="F109" s="39" t="s">
        <v>149</v>
      </c>
    </row>
    <row r="110" spans="1:6" x14ac:dyDescent="0.25">
      <c r="A110" s="35">
        <v>43449</v>
      </c>
      <c r="B110" s="36">
        <v>7297</v>
      </c>
      <c r="C110" s="37" t="s">
        <v>148</v>
      </c>
      <c r="D110" s="38">
        <v>12236.8</v>
      </c>
      <c r="E110" s="37" t="s">
        <v>9</v>
      </c>
      <c r="F110" s="39" t="s">
        <v>150</v>
      </c>
    </row>
    <row r="111" spans="1:6" x14ac:dyDescent="0.25">
      <c r="A111" s="35">
        <v>43645</v>
      </c>
      <c r="B111" s="36">
        <v>2601</v>
      </c>
      <c r="C111" s="37" t="s">
        <v>148</v>
      </c>
      <c r="D111" s="38">
        <v>234015.2</v>
      </c>
      <c r="E111" s="37" t="s">
        <v>9</v>
      </c>
      <c r="F111" s="39" t="s">
        <v>151</v>
      </c>
    </row>
    <row r="112" spans="1:6" x14ac:dyDescent="0.25">
      <c r="A112" s="35">
        <v>43676</v>
      </c>
      <c r="B112" s="36">
        <v>3392</v>
      </c>
      <c r="C112" s="37" t="s">
        <v>148</v>
      </c>
      <c r="D112" s="38">
        <v>809706</v>
      </c>
      <c r="E112" s="37" t="s">
        <v>9</v>
      </c>
      <c r="F112" s="39" t="s">
        <v>151</v>
      </c>
    </row>
    <row r="113" spans="1:6" x14ac:dyDescent="0.25">
      <c r="A113" s="35">
        <v>43712</v>
      </c>
      <c r="B113" s="36">
        <v>4267</v>
      </c>
      <c r="C113" s="37" t="s">
        <v>148</v>
      </c>
      <c r="D113" s="38">
        <v>237391.99999999997</v>
      </c>
      <c r="E113" s="37" t="s">
        <v>9</v>
      </c>
      <c r="F113" s="39" t="s">
        <v>151</v>
      </c>
    </row>
    <row r="114" spans="1:6" x14ac:dyDescent="0.25">
      <c r="A114" s="35">
        <v>43120</v>
      </c>
      <c r="B114" s="36">
        <v>2585</v>
      </c>
      <c r="C114" s="37" t="s">
        <v>152</v>
      </c>
      <c r="D114" s="38">
        <v>53658</v>
      </c>
      <c r="E114" s="37" t="s">
        <v>9</v>
      </c>
      <c r="F114" s="39" t="s">
        <v>153</v>
      </c>
    </row>
    <row r="115" spans="1:6" x14ac:dyDescent="0.25">
      <c r="A115" s="35">
        <v>43127</v>
      </c>
      <c r="B115" s="36">
        <v>2662</v>
      </c>
      <c r="C115" s="37" t="s">
        <v>152</v>
      </c>
      <c r="D115" s="38">
        <v>87357.62</v>
      </c>
      <c r="E115" s="37" t="s">
        <v>9</v>
      </c>
      <c r="F115" s="39" t="s">
        <v>153</v>
      </c>
    </row>
    <row r="116" spans="1:6" x14ac:dyDescent="0.25">
      <c r="A116" s="35">
        <v>43117</v>
      </c>
      <c r="B116" s="36">
        <v>2538</v>
      </c>
      <c r="C116" s="37" t="s">
        <v>152</v>
      </c>
      <c r="D116" s="38">
        <v>26997</v>
      </c>
      <c r="E116" s="37" t="s">
        <v>9</v>
      </c>
      <c r="F116" s="39" t="s">
        <v>153</v>
      </c>
    </row>
    <row r="117" spans="1:6" x14ac:dyDescent="0.25">
      <c r="A117" s="35">
        <v>43147</v>
      </c>
      <c r="B117" s="36">
        <v>2922</v>
      </c>
      <c r="C117" s="37" t="s">
        <v>152</v>
      </c>
      <c r="D117" s="38">
        <f>139860+400.2</f>
        <v>140260.20000000001</v>
      </c>
      <c r="E117" s="37" t="s">
        <v>9</v>
      </c>
      <c r="F117" s="39" t="s">
        <v>153</v>
      </c>
    </row>
    <row r="118" spans="1:6" x14ac:dyDescent="0.25">
      <c r="A118" s="35">
        <v>43136</v>
      </c>
      <c r="B118" s="36">
        <v>2765</v>
      </c>
      <c r="C118" s="37" t="s">
        <v>152</v>
      </c>
      <c r="D118" s="38">
        <f>33300+150</f>
        <v>33450</v>
      </c>
      <c r="E118" s="37" t="s">
        <v>9</v>
      </c>
      <c r="F118" s="39" t="s">
        <v>153</v>
      </c>
    </row>
    <row r="119" spans="1:6" x14ac:dyDescent="0.25">
      <c r="A119" s="35">
        <v>43165</v>
      </c>
      <c r="B119" s="36">
        <v>3150</v>
      </c>
      <c r="C119" s="37" t="s">
        <v>152</v>
      </c>
      <c r="D119" s="38">
        <v>847.46</v>
      </c>
      <c r="E119" s="37" t="s">
        <v>9</v>
      </c>
      <c r="F119" s="39" t="s">
        <v>154</v>
      </c>
    </row>
    <row r="120" spans="1:6" x14ac:dyDescent="0.25">
      <c r="A120" s="35">
        <v>43484</v>
      </c>
      <c r="B120" s="36">
        <v>3819</v>
      </c>
      <c r="C120" s="37" t="s">
        <v>152</v>
      </c>
      <c r="D120" s="38">
        <f>16106.48+250+0.38</f>
        <v>16356.859999999999</v>
      </c>
      <c r="E120" s="37" t="s">
        <v>9</v>
      </c>
      <c r="F120" s="39" t="s">
        <v>155</v>
      </c>
    </row>
    <row r="121" spans="1:6" x14ac:dyDescent="0.25">
      <c r="A121" s="35">
        <v>43496</v>
      </c>
      <c r="B121" s="36">
        <v>3965</v>
      </c>
      <c r="C121" s="37" t="s">
        <v>152</v>
      </c>
      <c r="D121" s="38">
        <f>225557.02+350-0.28</f>
        <v>225906.74</v>
      </c>
      <c r="E121" s="37" t="s">
        <v>9</v>
      </c>
      <c r="F121" s="39" t="s">
        <v>155</v>
      </c>
    </row>
    <row r="122" spans="1:6" x14ac:dyDescent="0.25">
      <c r="A122" s="35">
        <v>43498</v>
      </c>
      <c r="B122" s="36">
        <v>3998</v>
      </c>
      <c r="C122" s="37" t="s">
        <v>152</v>
      </c>
      <c r="D122" s="38">
        <v>442034.99999999994</v>
      </c>
      <c r="E122" s="37" t="s">
        <v>9</v>
      </c>
      <c r="F122" s="39" t="s">
        <v>155</v>
      </c>
    </row>
    <row r="123" spans="1:6" x14ac:dyDescent="0.25">
      <c r="A123" s="35">
        <v>43519</v>
      </c>
      <c r="B123" s="36">
        <v>4289</v>
      </c>
      <c r="C123" s="37" t="s">
        <v>152</v>
      </c>
      <c r="D123" s="38">
        <v>323640</v>
      </c>
      <c r="E123" s="37" t="s">
        <v>9</v>
      </c>
      <c r="F123" s="39" t="s">
        <v>156</v>
      </c>
    </row>
    <row r="124" spans="1:6" x14ac:dyDescent="0.25">
      <c r="A124" s="35">
        <v>43508</v>
      </c>
      <c r="B124" s="36">
        <v>4131</v>
      </c>
      <c r="C124" s="37" t="s">
        <v>152</v>
      </c>
      <c r="D124" s="38">
        <v>587740</v>
      </c>
      <c r="E124" s="37" t="s">
        <v>9</v>
      </c>
      <c r="F124" s="39" t="s">
        <v>155</v>
      </c>
    </row>
    <row r="125" spans="1:6" x14ac:dyDescent="0.25">
      <c r="A125" s="35">
        <v>44603</v>
      </c>
      <c r="B125" s="36" t="s">
        <v>163</v>
      </c>
      <c r="C125" s="37" t="s">
        <v>19</v>
      </c>
      <c r="D125" s="38">
        <v>6796.66</v>
      </c>
      <c r="E125" s="37" t="s">
        <v>9</v>
      </c>
      <c r="F125" s="39" t="s">
        <v>39</v>
      </c>
    </row>
    <row r="126" spans="1:6" x14ac:dyDescent="0.25">
      <c r="A126" s="35">
        <v>43121</v>
      </c>
      <c r="B126" s="36">
        <v>200</v>
      </c>
      <c r="C126" s="37" t="s">
        <v>176</v>
      </c>
      <c r="D126" s="38">
        <v>85500</v>
      </c>
      <c r="E126" s="37" t="s">
        <v>9</v>
      </c>
      <c r="F126" s="39" t="s">
        <v>177</v>
      </c>
    </row>
    <row r="127" spans="1:6" x14ac:dyDescent="0.25">
      <c r="A127" s="35">
        <v>43121</v>
      </c>
      <c r="B127" s="36">
        <v>199</v>
      </c>
      <c r="C127" s="37" t="s">
        <v>176</v>
      </c>
      <c r="D127" s="38">
        <v>85500</v>
      </c>
      <c r="E127" s="37" t="s">
        <v>9</v>
      </c>
      <c r="F127" s="39" t="s">
        <v>177</v>
      </c>
    </row>
    <row r="128" spans="1:6" x14ac:dyDescent="0.25">
      <c r="A128" s="35">
        <v>43268</v>
      </c>
      <c r="B128" s="36">
        <v>390</v>
      </c>
      <c r="C128" s="37" t="s">
        <v>178</v>
      </c>
      <c r="D128" s="38">
        <v>101906.52</v>
      </c>
      <c r="E128" s="37" t="s">
        <v>9</v>
      </c>
      <c r="F128" s="39" t="s">
        <v>179</v>
      </c>
    </row>
    <row r="129" spans="1:6" x14ac:dyDescent="0.25">
      <c r="A129" s="35">
        <v>43656</v>
      </c>
      <c r="B129" s="36" t="s">
        <v>194</v>
      </c>
      <c r="C129" s="37" t="s">
        <v>195</v>
      </c>
      <c r="D129" s="38">
        <v>17170087</v>
      </c>
      <c r="E129" s="37" t="s">
        <v>9</v>
      </c>
      <c r="F129" s="39" t="s">
        <v>196</v>
      </c>
    </row>
    <row r="130" spans="1:6" x14ac:dyDescent="0.25">
      <c r="A130" s="35">
        <v>43656</v>
      </c>
      <c r="B130" s="36" t="s">
        <v>197</v>
      </c>
      <c r="C130" s="37" t="s">
        <v>195</v>
      </c>
      <c r="D130" s="38">
        <v>1356933</v>
      </c>
      <c r="E130" s="37" t="s">
        <v>9</v>
      </c>
      <c r="F130" s="39" t="s">
        <v>198</v>
      </c>
    </row>
    <row r="131" spans="1:6" x14ac:dyDescent="0.25">
      <c r="A131" s="35">
        <v>43657</v>
      </c>
      <c r="B131" s="36" t="s">
        <v>199</v>
      </c>
      <c r="C131" s="37" t="s">
        <v>195</v>
      </c>
      <c r="D131" s="38">
        <v>1639849</v>
      </c>
      <c r="E131" s="37" t="s">
        <v>9</v>
      </c>
      <c r="F131" s="39" t="s">
        <v>200</v>
      </c>
    </row>
    <row r="132" spans="1:6" x14ac:dyDescent="0.25">
      <c r="A132" s="35">
        <v>44274</v>
      </c>
      <c r="B132" s="36">
        <v>2158</v>
      </c>
      <c r="C132" s="37" t="s">
        <v>201</v>
      </c>
      <c r="D132" s="38">
        <v>15259.999999999998</v>
      </c>
      <c r="E132" s="37" t="s">
        <v>9</v>
      </c>
      <c r="F132" s="39" t="s">
        <v>202</v>
      </c>
    </row>
    <row r="133" spans="1:6" x14ac:dyDescent="0.25">
      <c r="A133" s="35">
        <v>44370</v>
      </c>
      <c r="B133" s="36" t="s">
        <v>203</v>
      </c>
      <c r="C133" s="37" t="s">
        <v>204</v>
      </c>
      <c r="D133" s="38">
        <v>232954</v>
      </c>
      <c r="E133" s="37" t="s">
        <v>9</v>
      </c>
      <c r="F133" s="39" t="s">
        <v>205</v>
      </c>
    </row>
    <row r="134" spans="1:6" x14ac:dyDescent="0.25">
      <c r="A134" s="35">
        <v>44388</v>
      </c>
      <c r="B134" s="36" t="s">
        <v>206</v>
      </c>
      <c r="C134" s="37" t="s">
        <v>204</v>
      </c>
      <c r="D134" s="38">
        <v>111350</v>
      </c>
      <c r="E134" s="37" t="s">
        <v>9</v>
      </c>
      <c r="F134" s="39" t="s">
        <v>207</v>
      </c>
    </row>
    <row r="135" spans="1:6" x14ac:dyDescent="0.25">
      <c r="A135" s="35">
        <v>44390</v>
      </c>
      <c r="B135" s="36" t="s">
        <v>208</v>
      </c>
      <c r="C135" s="37" t="s">
        <v>204</v>
      </c>
      <c r="D135" s="38">
        <v>37000</v>
      </c>
      <c r="E135" s="37" t="s">
        <v>9</v>
      </c>
      <c r="F135" s="39" t="s">
        <v>209</v>
      </c>
    </row>
    <row r="136" spans="1:6" x14ac:dyDescent="0.25">
      <c r="A136" s="35">
        <v>43460</v>
      </c>
      <c r="B136" s="36" t="s">
        <v>228</v>
      </c>
      <c r="C136" s="37" t="s">
        <v>229</v>
      </c>
      <c r="D136" s="38">
        <v>2250</v>
      </c>
      <c r="E136" s="37" t="s">
        <v>9</v>
      </c>
      <c r="F136" s="39" t="s">
        <v>230</v>
      </c>
    </row>
    <row r="137" spans="1:6" x14ac:dyDescent="0.25">
      <c r="A137" s="35">
        <v>43825</v>
      </c>
      <c r="B137" s="36" t="s">
        <v>231</v>
      </c>
      <c r="C137" s="37" t="s">
        <v>229</v>
      </c>
      <c r="D137" s="38">
        <v>2250</v>
      </c>
      <c r="E137" s="37" t="s">
        <v>9</v>
      </c>
      <c r="F137" s="39" t="s">
        <v>230</v>
      </c>
    </row>
    <row r="138" spans="1:6" x14ac:dyDescent="0.25">
      <c r="A138" s="35">
        <v>43537</v>
      </c>
      <c r="B138" s="36">
        <v>127</v>
      </c>
      <c r="C138" s="37" t="s">
        <v>241</v>
      </c>
      <c r="D138" s="38">
        <v>616066</v>
      </c>
      <c r="E138" s="37" t="s">
        <v>9</v>
      </c>
      <c r="F138" s="39" t="s">
        <v>242</v>
      </c>
    </row>
    <row r="139" spans="1:6" x14ac:dyDescent="0.25">
      <c r="A139" s="35">
        <v>43241</v>
      </c>
      <c r="B139" s="36">
        <v>82</v>
      </c>
      <c r="C139" s="37" t="s">
        <v>254</v>
      </c>
      <c r="D139" s="38">
        <f>67451.47+250</f>
        <v>67701.47</v>
      </c>
      <c r="E139" s="37" t="s">
        <v>9</v>
      </c>
      <c r="F139" s="39" t="s">
        <v>179</v>
      </c>
    </row>
    <row r="140" spans="1:6" x14ac:dyDescent="0.25">
      <c r="A140" s="35">
        <v>43223</v>
      </c>
      <c r="B140" s="36">
        <v>56</v>
      </c>
      <c r="C140" s="37" t="s">
        <v>254</v>
      </c>
      <c r="D140" s="38">
        <f>49963.8+200</f>
        <v>50163.8</v>
      </c>
      <c r="E140" s="37" t="s">
        <v>9</v>
      </c>
      <c r="F140" s="39" t="s">
        <v>179</v>
      </c>
    </row>
    <row r="141" spans="1:6" x14ac:dyDescent="0.25">
      <c r="A141" s="35">
        <v>44184</v>
      </c>
      <c r="B141" s="36">
        <v>104</v>
      </c>
      <c r="C141" s="37" t="s">
        <v>255</v>
      </c>
      <c r="D141" s="38">
        <v>33600</v>
      </c>
      <c r="E141" s="37" t="s">
        <v>9</v>
      </c>
      <c r="F141" s="39" t="s">
        <v>256</v>
      </c>
    </row>
    <row r="142" spans="1:6" x14ac:dyDescent="0.25">
      <c r="A142" s="35">
        <v>44173</v>
      </c>
      <c r="B142" s="36"/>
      <c r="C142" s="37" t="s">
        <v>258</v>
      </c>
      <c r="D142" s="38">
        <v>29266</v>
      </c>
      <c r="E142" s="37" t="s">
        <v>9</v>
      </c>
      <c r="F142" s="39" t="s">
        <v>259</v>
      </c>
    </row>
    <row r="143" spans="1:6" x14ac:dyDescent="0.25">
      <c r="A143" s="35">
        <v>43190</v>
      </c>
      <c r="B143" s="36" t="s">
        <v>260</v>
      </c>
      <c r="C143" s="37" t="s">
        <v>261</v>
      </c>
      <c r="D143" s="38">
        <v>25752</v>
      </c>
      <c r="E143" s="37" t="s">
        <v>9</v>
      </c>
      <c r="F143" s="39" t="s">
        <v>262</v>
      </c>
    </row>
    <row r="144" spans="1:6" x14ac:dyDescent="0.25">
      <c r="A144" s="35">
        <v>43905</v>
      </c>
      <c r="B144" s="36">
        <v>287</v>
      </c>
      <c r="C144" s="37" t="s">
        <v>273</v>
      </c>
      <c r="D144" s="38">
        <v>133003</v>
      </c>
      <c r="E144" s="37" t="s">
        <v>9</v>
      </c>
      <c r="F144" s="39" t="s">
        <v>274</v>
      </c>
    </row>
    <row r="145" spans="1:6" x14ac:dyDescent="0.25">
      <c r="A145" s="35">
        <v>44142</v>
      </c>
      <c r="B145" s="36">
        <v>6</v>
      </c>
      <c r="C145" s="37" t="s">
        <v>275</v>
      </c>
      <c r="D145" s="38">
        <v>86830</v>
      </c>
      <c r="E145" s="37" t="s">
        <v>9</v>
      </c>
      <c r="F145" s="39" t="s">
        <v>196</v>
      </c>
    </row>
    <row r="146" spans="1:6" x14ac:dyDescent="0.25">
      <c r="A146" s="35">
        <v>44257</v>
      </c>
      <c r="B146" s="36" t="s">
        <v>276</v>
      </c>
      <c r="C146" s="37" t="s">
        <v>275</v>
      </c>
      <c r="D146" s="38">
        <v>90000</v>
      </c>
      <c r="E146" s="37" t="s">
        <v>9</v>
      </c>
      <c r="F146" s="39" t="s">
        <v>277</v>
      </c>
    </row>
    <row r="147" spans="1:6" x14ac:dyDescent="0.25">
      <c r="A147" s="35">
        <v>44120</v>
      </c>
      <c r="B147" s="36" t="s">
        <v>282</v>
      </c>
      <c r="C147" s="37" t="s">
        <v>283</v>
      </c>
      <c r="D147" s="38">
        <v>713626.00000000012</v>
      </c>
      <c r="E147" s="37" t="s">
        <v>9</v>
      </c>
      <c r="F147" s="39" t="s">
        <v>284</v>
      </c>
    </row>
    <row r="148" spans="1:6" x14ac:dyDescent="0.25">
      <c r="A148" s="35">
        <v>44120</v>
      </c>
      <c r="B148" s="36" t="s">
        <v>285</v>
      </c>
      <c r="C148" s="37" t="s">
        <v>283</v>
      </c>
      <c r="D148" s="38">
        <v>810770</v>
      </c>
      <c r="E148" s="37" t="s">
        <v>9</v>
      </c>
      <c r="F148" s="39" t="s">
        <v>284</v>
      </c>
    </row>
    <row r="149" spans="1:6" x14ac:dyDescent="0.25">
      <c r="A149" s="35">
        <v>44135</v>
      </c>
      <c r="B149" s="36">
        <v>716</v>
      </c>
      <c r="C149" s="37" t="s">
        <v>298</v>
      </c>
      <c r="D149" s="38">
        <v>8109.9999999999991</v>
      </c>
      <c r="E149" s="37" t="s">
        <v>9</v>
      </c>
      <c r="F149" s="39" t="s">
        <v>299</v>
      </c>
    </row>
    <row r="150" spans="1:6" x14ac:dyDescent="0.25">
      <c r="A150" s="35">
        <v>43736</v>
      </c>
      <c r="B150" s="36" t="s">
        <v>300</v>
      </c>
      <c r="C150" s="37" t="s">
        <v>301</v>
      </c>
      <c r="D150" s="38">
        <v>140926</v>
      </c>
      <c r="E150" s="37" t="s">
        <v>9</v>
      </c>
      <c r="F150" s="39" t="s">
        <v>302</v>
      </c>
    </row>
    <row r="151" spans="1:6" x14ac:dyDescent="0.25">
      <c r="A151" s="35">
        <v>44121</v>
      </c>
      <c r="B151" s="36">
        <v>13</v>
      </c>
      <c r="C151" s="37" t="s">
        <v>303</v>
      </c>
      <c r="D151" s="38">
        <v>62182.000000000007</v>
      </c>
      <c r="E151" s="37" t="s">
        <v>9</v>
      </c>
      <c r="F151" s="39" t="s">
        <v>304</v>
      </c>
    </row>
    <row r="152" spans="1:6" x14ac:dyDescent="0.25">
      <c r="A152" s="35">
        <v>43071</v>
      </c>
      <c r="B152" s="36">
        <v>46</v>
      </c>
      <c r="C152" s="37" t="s">
        <v>317</v>
      </c>
      <c r="D152" s="38">
        <v>126000</v>
      </c>
      <c r="E152" s="37" t="s">
        <v>124</v>
      </c>
      <c r="F152" s="39" t="s">
        <v>318</v>
      </c>
    </row>
    <row r="153" spans="1:6" x14ac:dyDescent="0.25">
      <c r="A153" s="35">
        <v>43174</v>
      </c>
      <c r="B153" s="36">
        <v>92</v>
      </c>
      <c r="C153" s="37" t="s">
        <v>317</v>
      </c>
      <c r="D153" s="38">
        <v>21000</v>
      </c>
      <c r="E153" s="37" t="s">
        <v>9</v>
      </c>
      <c r="F153" s="39" t="s">
        <v>318</v>
      </c>
    </row>
    <row r="154" spans="1:6" x14ac:dyDescent="0.25">
      <c r="A154" s="35">
        <v>43174</v>
      </c>
      <c r="B154" s="36">
        <v>93</v>
      </c>
      <c r="C154" s="37" t="s">
        <v>317</v>
      </c>
      <c r="D154" s="38">
        <v>210000</v>
      </c>
      <c r="E154" s="37" t="s">
        <v>9</v>
      </c>
      <c r="F154" s="39" t="s">
        <v>318</v>
      </c>
    </row>
    <row r="155" spans="1:6" x14ac:dyDescent="0.25">
      <c r="A155" s="35">
        <v>43178</v>
      </c>
      <c r="B155" s="36">
        <v>95</v>
      </c>
      <c r="C155" s="37" t="s">
        <v>317</v>
      </c>
      <c r="D155" s="38">
        <v>21000</v>
      </c>
      <c r="E155" s="37" t="s">
        <v>9</v>
      </c>
      <c r="F155" s="39" t="s">
        <v>318</v>
      </c>
    </row>
    <row r="156" spans="1:6" x14ac:dyDescent="0.25">
      <c r="A156" s="35">
        <v>43178</v>
      </c>
      <c r="B156" s="36">
        <v>97</v>
      </c>
      <c r="C156" s="37" t="s">
        <v>317</v>
      </c>
      <c r="D156" s="38">
        <v>21000</v>
      </c>
      <c r="E156" s="37" t="s">
        <v>9</v>
      </c>
      <c r="F156" s="39" t="s">
        <v>318</v>
      </c>
    </row>
    <row r="157" spans="1:6" x14ac:dyDescent="0.25">
      <c r="A157" s="35">
        <v>43047</v>
      </c>
      <c r="B157" s="36">
        <v>16</v>
      </c>
      <c r="C157" s="37" t="s">
        <v>319</v>
      </c>
      <c r="D157" s="38">
        <v>56149</v>
      </c>
      <c r="E157" s="37" t="s">
        <v>9</v>
      </c>
      <c r="F157" s="39" t="s">
        <v>320</v>
      </c>
    </row>
    <row r="158" spans="1:6" x14ac:dyDescent="0.25">
      <c r="A158" s="35">
        <v>43059</v>
      </c>
      <c r="B158" s="36">
        <v>20</v>
      </c>
      <c r="C158" s="37" t="s">
        <v>319</v>
      </c>
      <c r="D158" s="38">
        <v>60248</v>
      </c>
      <c r="E158" s="37" t="s">
        <v>9</v>
      </c>
      <c r="F158" s="39" t="s">
        <v>320</v>
      </c>
    </row>
    <row r="159" spans="1:6" x14ac:dyDescent="0.25">
      <c r="A159" s="35">
        <v>44138</v>
      </c>
      <c r="B159" s="36">
        <v>1541</v>
      </c>
      <c r="C159" s="37" t="s">
        <v>321</v>
      </c>
      <c r="D159" s="38">
        <v>98098.000000000015</v>
      </c>
      <c r="E159" s="37" t="s">
        <v>9</v>
      </c>
      <c r="F159" s="39" t="s">
        <v>322</v>
      </c>
    </row>
    <row r="160" spans="1:6" x14ac:dyDescent="0.25">
      <c r="A160" s="35">
        <v>44630</v>
      </c>
      <c r="B160" s="36">
        <v>1882</v>
      </c>
      <c r="C160" s="37" t="s">
        <v>321</v>
      </c>
      <c r="D160" s="37">
        <v>145379</v>
      </c>
      <c r="E160" s="37" t="s">
        <v>9</v>
      </c>
      <c r="F160" s="39" t="s">
        <v>323</v>
      </c>
    </row>
    <row r="161" spans="1:6" x14ac:dyDescent="0.25">
      <c r="A161" s="35">
        <v>44353</v>
      </c>
      <c r="B161" s="36">
        <v>2517</v>
      </c>
      <c r="C161" s="37" t="s">
        <v>324</v>
      </c>
      <c r="D161" s="38">
        <v>648729.99999999988</v>
      </c>
      <c r="E161" s="37" t="s">
        <v>9</v>
      </c>
      <c r="F161" s="39" t="s">
        <v>325</v>
      </c>
    </row>
    <row r="162" spans="1:6" x14ac:dyDescent="0.25">
      <c r="A162" s="35">
        <v>44261</v>
      </c>
      <c r="B162" s="36">
        <v>2518</v>
      </c>
      <c r="C162" s="37" t="s">
        <v>324</v>
      </c>
      <c r="D162" s="38">
        <v>158774.99999999997</v>
      </c>
      <c r="E162" s="37" t="s">
        <v>9</v>
      </c>
      <c r="F162" s="39" t="s">
        <v>325</v>
      </c>
    </row>
    <row r="163" spans="1:6" x14ac:dyDescent="0.25">
      <c r="A163" s="35">
        <v>44306</v>
      </c>
      <c r="B163" s="36" t="s">
        <v>326</v>
      </c>
      <c r="C163" s="37" t="s">
        <v>324</v>
      </c>
      <c r="D163" s="38">
        <v>67297.460000000006</v>
      </c>
      <c r="E163" s="37" t="s">
        <v>9</v>
      </c>
      <c r="F163" s="39" t="s">
        <v>325</v>
      </c>
    </row>
    <row r="164" spans="1:6" x14ac:dyDescent="0.25">
      <c r="A164" s="35">
        <v>44512</v>
      </c>
      <c r="B164" s="36" t="s">
        <v>327</v>
      </c>
      <c r="C164" s="37" t="s">
        <v>324</v>
      </c>
      <c r="D164" s="38">
        <f>474799.64+3000</f>
        <v>477799.64</v>
      </c>
      <c r="E164" s="37" t="s">
        <v>9</v>
      </c>
      <c r="F164" s="39" t="s">
        <v>328</v>
      </c>
    </row>
    <row r="165" spans="1:6" x14ac:dyDescent="0.25">
      <c r="A165" s="35">
        <v>44589</v>
      </c>
      <c r="B165" s="36" t="s">
        <v>329</v>
      </c>
      <c r="C165" s="37" t="s">
        <v>324</v>
      </c>
      <c r="D165" s="38">
        <f>349255.94+3696</f>
        <v>352951.94</v>
      </c>
      <c r="E165" s="37" t="s">
        <v>9</v>
      </c>
      <c r="F165" s="39" t="s">
        <v>242</v>
      </c>
    </row>
    <row r="166" spans="1:6" x14ac:dyDescent="0.25">
      <c r="A166" s="35">
        <v>44589</v>
      </c>
      <c r="B166" s="36" t="s">
        <v>330</v>
      </c>
      <c r="C166" s="37" t="s">
        <v>324</v>
      </c>
      <c r="D166" s="38">
        <f>238135.08+1870</f>
        <v>240005.08</v>
      </c>
      <c r="E166" s="37" t="s">
        <v>9</v>
      </c>
      <c r="F166" s="39" t="s">
        <v>242</v>
      </c>
    </row>
    <row r="167" spans="1:6" x14ac:dyDescent="0.25">
      <c r="A167" s="35">
        <v>44601</v>
      </c>
      <c r="B167" s="36" t="s">
        <v>331</v>
      </c>
      <c r="C167" s="37" t="s">
        <v>324</v>
      </c>
      <c r="D167" s="38">
        <f>36013.56+1134</f>
        <v>37147.56</v>
      </c>
      <c r="E167" s="37" t="s">
        <v>9</v>
      </c>
      <c r="F167" s="39" t="s">
        <v>332</v>
      </c>
    </row>
    <row r="168" spans="1:6" x14ac:dyDescent="0.25">
      <c r="A168" s="35">
        <v>44627</v>
      </c>
      <c r="B168" s="36" t="s">
        <v>333</v>
      </c>
      <c r="C168" s="37" t="s">
        <v>324</v>
      </c>
      <c r="D168" s="38">
        <f>93635.59+1813</f>
        <v>95448.59</v>
      </c>
      <c r="E168" s="37" t="s">
        <v>9</v>
      </c>
      <c r="F168" s="39" t="s">
        <v>334</v>
      </c>
    </row>
    <row r="169" spans="1:6" x14ac:dyDescent="0.25">
      <c r="A169" s="35">
        <v>42987</v>
      </c>
      <c r="B169" s="40" t="s">
        <v>335</v>
      </c>
      <c r="C169" s="37" t="s">
        <v>336</v>
      </c>
      <c r="D169" s="38">
        <v>24125.999999999996</v>
      </c>
      <c r="E169" s="37" t="s">
        <v>9</v>
      </c>
      <c r="F169" s="39" t="s">
        <v>337</v>
      </c>
    </row>
    <row r="170" spans="1:6" x14ac:dyDescent="0.25">
      <c r="A170" s="35">
        <v>42989</v>
      </c>
      <c r="B170" s="40" t="s">
        <v>338</v>
      </c>
      <c r="C170" s="37" t="s">
        <v>336</v>
      </c>
      <c r="D170" s="38">
        <v>230450.99999999997</v>
      </c>
      <c r="E170" s="37" t="s">
        <v>9</v>
      </c>
      <c r="F170" s="39" t="s">
        <v>337</v>
      </c>
    </row>
    <row r="171" spans="1:6" x14ac:dyDescent="0.25">
      <c r="A171" s="35">
        <v>43025</v>
      </c>
      <c r="B171" s="40" t="s">
        <v>339</v>
      </c>
      <c r="C171" s="37" t="s">
        <v>336</v>
      </c>
      <c r="D171" s="38">
        <v>41247.999999999993</v>
      </c>
      <c r="E171" s="37" t="s">
        <v>9</v>
      </c>
      <c r="F171" s="39" t="s">
        <v>337</v>
      </c>
    </row>
    <row r="172" spans="1:6" x14ac:dyDescent="0.25">
      <c r="A172" s="35">
        <v>43022</v>
      </c>
      <c r="B172" s="40" t="s">
        <v>340</v>
      </c>
      <c r="C172" s="37" t="s">
        <v>336</v>
      </c>
      <c r="D172" s="38">
        <v>357773.00000000006</v>
      </c>
      <c r="E172" s="37" t="s">
        <v>9</v>
      </c>
      <c r="F172" s="39" t="s">
        <v>337</v>
      </c>
    </row>
    <row r="173" spans="1:6" x14ac:dyDescent="0.25">
      <c r="A173" s="35">
        <v>43049</v>
      </c>
      <c r="B173" s="40" t="s">
        <v>341</v>
      </c>
      <c r="C173" s="37" t="s">
        <v>336</v>
      </c>
      <c r="D173" s="38">
        <v>302044.99999999994</v>
      </c>
      <c r="E173" s="37" t="s">
        <v>9</v>
      </c>
      <c r="F173" s="39" t="s">
        <v>337</v>
      </c>
    </row>
    <row r="174" spans="1:6" x14ac:dyDescent="0.25">
      <c r="A174" s="35">
        <v>43055</v>
      </c>
      <c r="B174" s="40" t="s">
        <v>342</v>
      </c>
      <c r="C174" s="37" t="s">
        <v>336</v>
      </c>
      <c r="D174" s="38">
        <v>39896</v>
      </c>
      <c r="E174" s="37" t="s">
        <v>9</v>
      </c>
      <c r="F174" s="39" t="s">
        <v>337</v>
      </c>
    </row>
    <row r="175" spans="1:6" x14ac:dyDescent="0.25">
      <c r="A175" s="35">
        <v>43056</v>
      </c>
      <c r="B175" s="40" t="s">
        <v>343</v>
      </c>
      <c r="C175" s="37" t="s">
        <v>336</v>
      </c>
      <c r="D175" s="38">
        <v>34909</v>
      </c>
      <c r="E175" s="37" t="s">
        <v>9</v>
      </c>
      <c r="F175" s="39" t="s">
        <v>337</v>
      </c>
    </row>
    <row r="176" spans="1:6" x14ac:dyDescent="0.25">
      <c r="A176" s="35">
        <v>43183</v>
      </c>
      <c r="B176" s="40" t="s">
        <v>344</v>
      </c>
      <c r="C176" s="37" t="s">
        <v>336</v>
      </c>
      <c r="D176" s="38">
        <v>600941.99999999988</v>
      </c>
      <c r="E176" s="37" t="s">
        <v>9</v>
      </c>
      <c r="F176" s="39" t="s">
        <v>337</v>
      </c>
    </row>
    <row r="177" spans="1:6" x14ac:dyDescent="0.25">
      <c r="A177" s="35">
        <v>43159</v>
      </c>
      <c r="B177" s="36">
        <v>76</v>
      </c>
      <c r="C177" s="37" t="s">
        <v>195</v>
      </c>
      <c r="D177" s="38">
        <v>13888811</v>
      </c>
      <c r="E177" s="37" t="s">
        <v>9</v>
      </c>
      <c r="F177" s="39" t="s">
        <v>196</v>
      </c>
    </row>
    <row r="178" spans="1:6" x14ac:dyDescent="0.25">
      <c r="A178" s="35">
        <v>44189</v>
      </c>
      <c r="B178" s="36">
        <v>2252</v>
      </c>
      <c r="C178" s="37" t="s">
        <v>350</v>
      </c>
      <c r="D178" s="38">
        <v>14898</v>
      </c>
      <c r="E178" s="37" t="s">
        <v>9</v>
      </c>
      <c r="F178" s="39" t="s">
        <v>262</v>
      </c>
    </row>
    <row r="179" spans="1:6" x14ac:dyDescent="0.25">
      <c r="A179" s="35">
        <v>44258</v>
      </c>
      <c r="B179" s="36">
        <v>2749</v>
      </c>
      <c r="C179" s="37" t="s">
        <v>350</v>
      </c>
      <c r="D179" s="38">
        <v>16392</v>
      </c>
      <c r="E179" s="37" t="s">
        <v>9</v>
      </c>
      <c r="F179" s="39" t="s">
        <v>262</v>
      </c>
    </row>
    <row r="180" spans="1:6" x14ac:dyDescent="0.25">
      <c r="A180" s="35">
        <v>44425</v>
      </c>
      <c r="B180" s="36">
        <v>987</v>
      </c>
      <c r="C180" s="37" t="s">
        <v>350</v>
      </c>
      <c r="D180" s="38">
        <v>18136</v>
      </c>
      <c r="E180" s="37" t="s">
        <v>9</v>
      </c>
      <c r="F180" s="39" t="s">
        <v>262</v>
      </c>
    </row>
    <row r="181" spans="1:6" x14ac:dyDescent="0.25">
      <c r="A181" s="35">
        <v>44413</v>
      </c>
      <c r="B181" s="36">
        <v>791</v>
      </c>
      <c r="C181" s="37" t="s">
        <v>350</v>
      </c>
      <c r="D181" s="38">
        <v>18096</v>
      </c>
      <c r="E181" s="37" t="s">
        <v>9</v>
      </c>
      <c r="F181" s="39" t="s">
        <v>262</v>
      </c>
    </row>
    <row r="182" spans="1:6" x14ac:dyDescent="0.25">
      <c r="A182" s="35">
        <v>44627</v>
      </c>
      <c r="B182" s="36">
        <v>4467</v>
      </c>
      <c r="C182" s="37" t="s">
        <v>350</v>
      </c>
      <c r="D182" s="38">
        <v>17476</v>
      </c>
      <c r="E182" s="37" t="s">
        <v>9</v>
      </c>
      <c r="F182" s="39" t="s">
        <v>262</v>
      </c>
    </row>
    <row r="183" spans="1:6" x14ac:dyDescent="0.25">
      <c r="A183" s="35">
        <v>44265</v>
      </c>
      <c r="B183" s="36" t="s">
        <v>360</v>
      </c>
      <c r="C183" s="37" t="s">
        <v>361</v>
      </c>
      <c r="D183" s="38">
        <v>111983</v>
      </c>
      <c r="E183" s="37" t="s">
        <v>9</v>
      </c>
      <c r="F183" s="39" t="s">
        <v>362</v>
      </c>
    </row>
    <row r="184" spans="1:6" x14ac:dyDescent="0.25">
      <c r="A184" s="35">
        <v>44273</v>
      </c>
      <c r="B184" s="36" t="s">
        <v>363</v>
      </c>
      <c r="C184" s="37" t="s">
        <v>361</v>
      </c>
      <c r="D184" s="38">
        <v>108675</v>
      </c>
      <c r="E184" s="37" t="s">
        <v>9</v>
      </c>
      <c r="F184" s="39" t="s">
        <v>362</v>
      </c>
    </row>
    <row r="185" spans="1:6" x14ac:dyDescent="0.25">
      <c r="A185" s="35">
        <v>44273</v>
      </c>
      <c r="B185" s="36" t="s">
        <v>364</v>
      </c>
      <c r="C185" s="37" t="s">
        <v>361</v>
      </c>
      <c r="D185" s="38">
        <v>18162.999999999996</v>
      </c>
      <c r="E185" s="37" t="s">
        <v>9</v>
      </c>
      <c r="F185" s="39" t="s">
        <v>365</v>
      </c>
    </row>
    <row r="186" spans="1:6" x14ac:dyDescent="0.25">
      <c r="A186" s="35">
        <v>44268</v>
      </c>
      <c r="B186" s="36" t="s">
        <v>366</v>
      </c>
      <c r="C186" s="37" t="s">
        <v>361</v>
      </c>
      <c r="D186" s="38">
        <v>27243.999999999996</v>
      </c>
      <c r="E186" s="37" t="s">
        <v>9</v>
      </c>
      <c r="F186" s="39" t="s">
        <v>365</v>
      </c>
    </row>
    <row r="187" spans="1:6" x14ac:dyDescent="0.25">
      <c r="A187" s="35">
        <v>44268</v>
      </c>
      <c r="B187" s="36" t="s">
        <v>367</v>
      </c>
      <c r="C187" s="37" t="s">
        <v>361</v>
      </c>
      <c r="D187" s="38">
        <v>102296.00000000001</v>
      </c>
      <c r="E187" s="37" t="s">
        <v>9</v>
      </c>
      <c r="F187" s="39" t="s">
        <v>362</v>
      </c>
    </row>
    <row r="188" spans="1:6" x14ac:dyDescent="0.25">
      <c r="A188" s="35">
        <v>44586</v>
      </c>
      <c r="B188" s="36" t="s">
        <v>368</v>
      </c>
      <c r="C188" s="37" t="s">
        <v>361</v>
      </c>
      <c r="D188" s="38">
        <v>108868</v>
      </c>
      <c r="E188" s="37" t="s">
        <v>9</v>
      </c>
      <c r="F188" s="39" t="s">
        <v>369</v>
      </c>
    </row>
    <row r="189" spans="1:6" x14ac:dyDescent="0.25">
      <c r="A189" s="35">
        <v>44586</v>
      </c>
      <c r="B189" s="36" t="s">
        <v>370</v>
      </c>
      <c r="C189" s="37" t="s">
        <v>361</v>
      </c>
      <c r="D189" s="38">
        <v>14238</v>
      </c>
      <c r="E189" s="37" t="s">
        <v>9</v>
      </c>
      <c r="F189" s="39" t="s">
        <v>365</v>
      </c>
    </row>
    <row r="190" spans="1:6" x14ac:dyDescent="0.25">
      <c r="A190" s="35">
        <v>44588</v>
      </c>
      <c r="B190" s="36" t="s">
        <v>371</v>
      </c>
      <c r="C190" s="37" t="s">
        <v>361</v>
      </c>
      <c r="D190" s="38">
        <v>107899</v>
      </c>
      <c r="E190" s="37" t="s">
        <v>9</v>
      </c>
      <c r="F190" s="39" t="s">
        <v>369</v>
      </c>
    </row>
    <row r="191" spans="1:6" x14ac:dyDescent="0.25">
      <c r="A191" s="35">
        <v>44588</v>
      </c>
      <c r="B191" s="36" t="s">
        <v>372</v>
      </c>
      <c r="C191" s="37" t="s">
        <v>361</v>
      </c>
      <c r="D191" s="38">
        <v>14238</v>
      </c>
      <c r="E191" s="37" t="s">
        <v>9</v>
      </c>
      <c r="F191" s="39" t="s">
        <v>365</v>
      </c>
    </row>
    <row r="192" spans="1:6" hidden="1" x14ac:dyDescent="0.25">
      <c r="A192" s="35">
        <v>43309</v>
      </c>
      <c r="B192" s="36">
        <v>562</v>
      </c>
      <c r="C192" s="37" t="s">
        <v>396</v>
      </c>
      <c r="D192" s="38">
        <f>16000+2400</f>
        <v>18400</v>
      </c>
      <c r="E192" s="37" t="s">
        <v>23</v>
      </c>
      <c r="F192" s="39" t="s">
        <v>397</v>
      </c>
    </row>
    <row r="193" spans="1:6" x14ac:dyDescent="0.25">
      <c r="A193" s="35">
        <v>43185</v>
      </c>
      <c r="B193" s="40" t="s">
        <v>398</v>
      </c>
      <c r="C193" s="37" t="s">
        <v>399</v>
      </c>
      <c r="D193" s="38">
        <v>11835829</v>
      </c>
      <c r="E193" s="37" t="s">
        <v>9</v>
      </c>
      <c r="F193" s="39" t="s">
        <v>196</v>
      </c>
    </row>
    <row r="194" spans="1:6" x14ac:dyDescent="0.25">
      <c r="A194" s="35">
        <v>43542</v>
      </c>
      <c r="B194" s="36">
        <v>229</v>
      </c>
      <c r="C194" s="37" t="s">
        <v>399</v>
      </c>
      <c r="D194" s="38">
        <v>14621982</v>
      </c>
      <c r="E194" s="37" t="s">
        <v>9</v>
      </c>
      <c r="F194" s="39" t="s">
        <v>400</v>
      </c>
    </row>
    <row r="195" spans="1:6" x14ac:dyDescent="0.25">
      <c r="A195" s="35">
        <v>43809</v>
      </c>
      <c r="B195" s="36" t="s">
        <v>401</v>
      </c>
      <c r="C195" s="37" t="s">
        <v>399</v>
      </c>
      <c r="D195" s="38">
        <v>16166180</v>
      </c>
      <c r="E195" s="37" t="s">
        <v>9</v>
      </c>
      <c r="F195" s="39" t="s">
        <v>402</v>
      </c>
    </row>
    <row r="196" spans="1:6" x14ac:dyDescent="0.25">
      <c r="A196" s="35">
        <v>43808</v>
      </c>
      <c r="B196" s="36" t="s">
        <v>403</v>
      </c>
      <c r="C196" s="37" t="s">
        <v>399</v>
      </c>
      <c r="D196" s="38">
        <v>2132082</v>
      </c>
      <c r="E196" s="37" t="s">
        <v>9</v>
      </c>
      <c r="F196" s="39" t="s">
        <v>81</v>
      </c>
    </row>
    <row r="197" spans="1:6" x14ac:dyDescent="0.25">
      <c r="A197" s="35">
        <v>43809</v>
      </c>
      <c r="B197" s="36" t="s">
        <v>404</v>
      </c>
      <c r="C197" s="37" t="s">
        <v>399</v>
      </c>
      <c r="D197" s="38">
        <v>6867420</v>
      </c>
      <c r="E197" s="37" t="s">
        <v>9</v>
      </c>
      <c r="F197" s="39" t="s">
        <v>196</v>
      </c>
    </row>
    <row r="198" spans="1:6" x14ac:dyDescent="0.25">
      <c r="A198" s="35">
        <v>43809</v>
      </c>
      <c r="B198" s="36" t="s">
        <v>405</v>
      </c>
      <c r="C198" s="37" t="s">
        <v>399</v>
      </c>
      <c r="D198" s="38">
        <v>4860586</v>
      </c>
      <c r="E198" s="37" t="s">
        <v>9</v>
      </c>
      <c r="F198" s="39" t="s">
        <v>406</v>
      </c>
    </row>
    <row r="199" spans="1:6" x14ac:dyDescent="0.25">
      <c r="A199" s="35">
        <v>44627</v>
      </c>
      <c r="B199" s="36">
        <v>13</v>
      </c>
      <c r="C199" s="37" t="s">
        <v>407</v>
      </c>
      <c r="D199" s="38">
        <v>84960</v>
      </c>
      <c r="E199" s="37" t="s">
        <v>9</v>
      </c>
      <c r="F199" s="39" t="s">
        <v>408</v>
      </c>
    </row>
    <row r="200" spans="1:6" x14ac:dyDescent="0.25">
      <c r="A200" s="35">
        <v>44206</v>
      </c>
      <c r="B200" s="36"/>
      <c r="C200" s="37" t="s">
        <v>258</v>
      </c>
      <c r="D200" s="38">
        <v>46733</v>
      </c>
      <c r="E200" s="37" t="s">
        <v>9</v>
      </c>
      <c r="F200" s="39" t="s">
        <v>259</v>
      </c>
    </row>
    <row r="201" spans="1:6" x14ac:dyDescent="0.25">
      <c r="A201" s="35">
        <v>44232</v>
      </c>
      <c r="B201" s="36">
        <v>11</v>
      </c>
      <c r="C201" s="37" t="s">
        <v>258</v>
      </c>
      <c r="D201" s="38">
        <v>63360</v>
      </c>
      <c r="E201" s="37" t="s">
        <v>9</v>
      </c>
      <c r="F201" s="39" t="s">
        <v>259</v>
      </c>
    </row>
    <row r="202" spans="1:6" x14ac:dyDescent="0.25">
      <c r="A202" s="35">
        <v>44125</v>
      </c>
      <c r="B202" s="36">
        <v>203</v>
      </c>
      <c r="C202" s="37" t="s">
        <v>411</v>
      </c>
      <c r="D202" s="38">
        <v>4400</v>
      </c>
      <c r="E202" s="37" t="s">
        <v>9</v>
      </c>
      <c r="F202" s="39" t="s">
        <v>412</v>
      </c>
    </row>
    <row r="203" spans="1:6" x14ac:dyDescent="0.25">
      <c r="A203" s="35">
        <v>44127</v>
      </c>
      <c r="B203" s="36">
        <v>209</v>
      </c>
      <c r="C203" s="37" t="s">
        <v>411</v>
      </c>
      <c r="D203" s="38">
        <v>1999.9999999999998</v>
      </c>
      <c r="E203" s="37" t="s">
        <v>9</v>
      </c>
      <c r="F203" s="39" t="s">
        <v>413</v>
      </c>
    </row>
    <row r="204" spans="1:6" x14ac:dyDescent="0.25">
      <c r="A204" s="35">
        <v>43127</v>
      </c>
      <c r="B204" s="40" t="s">
        <v>414</v>
      </c>
      <c r="C204" s="37" t="s">
        <v>415</v>
      </c>
      <c r="D204" s="38">
        <v>297234.00000000006</v>
      </c>
      <c r="E204" s="37" t="s">
        <v>124</v>
      </c>
      <c r="F204" s="39" t="s">
        <v>337</v>
      </c>
    </row>
    <row r="205" spans="1:6" x14ac:dyDescent="0.25">
      <c r="A205" s="35">
        <v>43111</v>
      </c>
      <c r="B205" s="40" t="s">
        <v>416</v>
      </c>
      <c r="C205" s="37" t="s">
        <v>415</v>
      </c>
      <c r="D205" s="38">
        <v>269641</v>
      </c>
      <c r="E205" s="37" t="s">
        <v>124</v>
      </c>
      <c r="F205" s="39" t="s">
        <v>337</v>
      </c>
    </row>
    <row r="206" spans="1:6" x14ac:dyDescent="0.25">
      <c r="A206" s="35">
        <v>43299</v>
      </c>
      <c r="B206" s="36">
        <v>298</v>
      </c>
      <c r="C206" s="37" t="s">
        <v>419</v>
      </c>
      <c r="D206" s="38">
        <v>3540</v>
      </c>
      <c r="E206" s="37" t="s">
        <v>9</v>
      </c>
      <c r="F206" s="39" t="s">
        <v>230</v>
      </c>
    </row>
    <row r="207" spans="1:6" x14ac:dyDescent="0.25">
      <c r="A207" s="35">
        <v>43595</v>
      </c>
      <c r="B207" s="36" t="s">
        <v>423</v>
      </c>
      <c r="C207" s="37" t="s">
        <v>424</v>
      </c>
      <c r="D207" s="38">
        <v>431302.7</v>
      </c>
      <c r="E207" s="37" t="s">
        <v>9</v>
      </c>
      <c r="F207" s="39" t="s">
        <v>425</v>
      </c>
    </row>
    <row r="208" spans="1:6" x14ac:dyDescent="0.25">
      <c r="A208" s="35">
        <v>43601</v>
      </c>
      <c r="B208" s="36" t="s">
        <v>426</v>
      </c>
      <c r="C208" s="37" t="s">
        <v>424</v>
      </c>
      <c r="D208" s="38">
        <v>812522.9</v>
      </c>
      <c r="E208" s="37" t="s">
        <v>9</v>
      </c>
      <c r="F208" s="39" t="s">
        <v>425</v>
      </c>
    </row>
    <row r="209" spans="1:6" x14ac:dyDescent="0.25">
      <c r="A209" s="35">
        <v>43602</v>
      </c>
      <c r="B209" s="36" t="s">
        <v>427</v>
      </c>
      <c r="C209" s="37" t="s">
        <v>424</v>
      </c>
      <c r="D209" s="38">
        <v>441135</v>
      </c>
      <c r="E209" s="37" t="s">
        <v>9</v>
      </c>
      <c r="F209" s="39" t="s">
        <v>425</v>
      </c>
    </row>
    <row r="210" spans="1:6" x14ac:dyDescent="0.25">
      <c r="A210" s="35">
        <v>43605</v>
      </c>
      <c r="B210" s="36" t="s">
        <v>428</v>
      </c>
      <c r="C210" s="37" t="s">
        <v>424</v>
      </c>
      <c r="D210" s="38">
        <v>419377.6</v>
      </c>
      <c r="E210" s="37" t="s">
        <v>9</v>
      </c>
      <c r="F210" s="39" t="s">
        <v>425</v>
      </c>
    </row>
    <row r="211" spans="1:6" x14ac:dyDescent="0.25">
      <c r="A211" s="35">
        <v>43595</v>
      </c>
      <c r="B211" s="36" t="s">
        <v>429</v>
      </c>
      <c r="C211" s="37" t="s">
        <v>424</v>
      </c>
      <c r="D211" s="38">
        <v>414992.8</v>
      </c>
      <c r="E211" s="37" t="s">
        <v>9</v>
      </c>
      <c r="F211" s="39" t="s">
        <v>425</v>
      </c>
    </row>
    <row r="212" spans="1:6" x14ac:dyDescent="0.25">
      <c r="A212" s="35">
        <v>44343</v>
      </c>
      <c r="B212" s="36" t="s">
        <v>430</v>
      </c>
      <c r="C212" s="37" t="s">
        <v>424</v>
      </c>
      <c r="D212" s="38">
        <f>689747+1.36</f>
        <v>689748.36</v>
      </c>
      <c r="E212" s="37" t="s">
        <v>9</v>
      </c>
      <c r="F212" s="39" t="s">
        <v>431</v>
      </c>
    </row>
    <row r="213" spans="1:6" x14ac:dyDescent="0.25">
      <c r="A213" s="35">
        <v>44342</v>
      </c>
      <c r="B213" s="36" t="s">
        <v>432</v>
      </c>
      <c r="C213" s="37" t="s">
        <v>424</v>
      </c>
      <c r="D213" s="38">
        <f>1328182.6-0.47</f>
        <v>1328182.1300000001</v>
      </c>
      <c r="E213" s="37" t="s">
        <v>9</v>
      </c>
      <c r="F213" s="39" t="s">
        <v>431</v>
      </c>
    </row>
    <row r="214" spans="1:6" x14ac:dyDescent="0.25">
      <c r="A214" s="35">
        <v>44113</v>
      </c>
      <c r="B214" s="36" t="s">
        <v>444</v>
      </c>
      <c r="C214" s="37" t="s">
        <v>445</v>
      </c>
      <c r="D214" s="38">
        <v>209500</v>
      </c>
      <c r="E214" s="37" t="s">
        <v>9</v>
      </c>
      <c r="F214" s="39" t="s">
        <v>446</v>
      </c>
    </row>
    <row r="215" spans="1:6" x14ac:dyDescent="0.25">
      <c r="A215" s="35">
        <v>44531</v>
      </c>
      <c r="B215" s="36" t="s">
        <v>447</v>
      </c>
      <c r="C215" s="37" t="s">
        <v>324</v>
      </c>
      <c r="D215" s="38">
        <f>98310.85+2433+0.15</f>
        <v>100744</v>
      </c>
      <c r="E215" s="37" t="s">
        <v>9</v>
      </c>
      <c r="F215" s="39" t="s">
        <v>328</v>
      </c>
    </row>
    <row r="216" spans="1:6" hidden="1" x14ac:dyDescent="0.25">
      <c r="A216" s="35">
        <v>44625</v>
      </c>
      <c r="B216" s="36" t="s">
        <v>448</v>
      </c>
      <c r="C216" s="37" t="s">
        <v>449</v>
      </c>
      <c r="D216" s="38">
        <f>173875+0.5</f>
        <v>173875.5</v>
      </c>
      <c r="E216" s="37" t="s">
        <v>23</v>
      </c>
      <c r="F216" s="39" t="s">
        <v>450</v>
      </c>
    </row>
    <row r="217" spans="1:6" x14ac:dyDescent="0.25">
      <c r="A217" s="35">
        <v>42989</v>
      </c>
      <c r="B217" s="36" t="s">
        <v>451</v>
      </c>
      <c r="C217" s="37" t="s">
        <v>452</v>
      </c>
      <c r="D217" s="38">
        <v>202258.82</v>
      </c>
      <c r="E217" s="37" t="s">
        <v>124</v>
      </c>
      <c r="F217" s="39" t="s">
        <v>453</v>
      </c>
    </row>
    <row r="218" spans="1:6" x14ac:dyDescent="0.25">
      <c r="A218" s="35">
        <v>43361</v>
      </c>
      <c r="B218" s="36" t="s">
        <v>468</v>
      </c>
      <c r="C218" s="37" t="s">
        <v>452</v>
      </c>
      <c r="D218" s="38">
        <v>36740</v>
      </c>
      <c r="E218" s="37" t="s">
        <v>9</v>
      </c>
      <c r="F218" s="39" t="s">
        <v>58</v>
      </c>
    </row>
    <row r="219" spans="1:6" x14ac:dyDescent="0.25">
      <c r="A219" s="35">
        <v>43368</v>
      </c>
      <c r="B219" s="36" t="s">
        <v>469</v>
      </c>
      <c r="C219" s="37" t="s">
        <v>452</v>
      </c>
      <c r="D219" s="38">
        <v>23274</v>
      </c>
      <c r="E219" s="37" t="s">
        <v>9</v>
      </c>
      <c r="F219" s="39" t="s">
        <v>144</v>
      </c>
    </row>
    <row r="220" spans="1:6" x14ac:dyDescent="0.25">
      <c r="A220" s="35">
        <v>43365</v>
      </c>
      <c r="B220" s="36" t="s">
        <v>470</v>
      </c>
      <c r="C220" s="37" t="s">
        <v>452</v>
      </c>
      <c r="D220" s="38">
        <v>11022</v>
      </c>
      <c r="E220" s="37" t="s">
        <v>9</v>
      </c>
      <c r="F220" s="39" t="s">
        <v>144</v>
      </c>
    </row>
    <row r="221" spans="1:6" x14ac:dyDescent="0.25">
      <c r="A221" s="35">
        <v>43483</v>
      </c>
      <c r="B221" s="36" t="s">
        <v>471</v>
      </c>
      <c r="C221" s="37" t="s">
        <v>452</v>
      </c>
      <c r="D221" s="38">
        <v>11278.999999999998</v>
      </c>
      <c r="E221" s="37" t="s">
        <v>9</v>
      </c>
      <c r="F221" s="39" t="s">
        <v>63</v>
      </c>
    </row>
    <row r="222" spans="1:6" x14ac:dyDescent="0.25">
      <c r="A222" s="35">
        <v>43662</v>
      </c>
      <c r="B222" s="36" t="s">
        <v>472</v>
      </c>
      <c r="C222" s="37" t="s">
        <v>452</v>
      </c>
      <c r="D222" s="38">
        <v>43873</v>
      </c>
      <c r="E222" s="37" t="s">
        <v>9</v>
      </c>
      <c r="F222" s="39" t="s">
        <v>144</v>
      </c>
    </row>
    <row r="223" spans="1:6" x14ac:dyDescent="0.25">
      <c r="A223" s="35">
        <v>43738</v>
      </c>
      <c r="B223" s="36" t="s">
        <v>473</v>
      </c>
      <c r="C223" s="37" t="s">
        <v>452</v>
      </c>
      <c r="D223" s="38">
        <v>38204</v>
      </c>
      <c r="E223" s="37" t="s">
        <v>9</v>
      </c>
      <c r="F223" s="39" t="s">
        <v>63</v>
      </c>
    </row>
    <row r="224" spans="1:6" x14ac:dyDescent="0.25">
      <c r="A224" s="35">
        <v>43706</v>
      </c>
      <c r="B224" s="36" t="s">
        <v>474</v>
      </c>
      <c r="C224" s="37" t="s">
        <v>452</v>
      </c>
      <c r="D224" s="38">
        <v>87906</v>
      </c>
      <c r="E224" s="37" t="s">
        <v>9</v>
      </c>
      <c r="F224" s="39" t="s">
        <v>475</v>
      </c>
    </row>
    <row r="225" spans="1:6" x14ac:dyDescent="0.25">
      <c r="A225" s="35">
        <v>44005</v>
      </c>
      <c r="B225" s="36" t="s">
        <v>476</v>
      </c>
      <c r="C225" s="37" t="s">
        <v>452</v>
      </c>
      <c r="D225" s="38">
        <v>21645.55</v>
      </c>
      <c r="E225" s="37" t="s">
        <v>9</v>
      </c>
      <c r="F225" s="39" t="s">
        <v>477</v>
      </c>
    </row>
    <row r="226" spans="1:6" x14ac:dyDescent="0.25">
      <c r="A226" s="35">
        <v>44025</v>
      </c>
      <c r="B226" s="36" t="s">
        <v>478</v>
      </c>
      <c r="C226" s="37" t="s">
        <v>452</v>
      </c>
      <c r="D226" s="38">
        <v>1513</v>
      </c>
      <c r="E226" s="37" t="s">
        <v>9</v>
      </c>
      <c r="F226" s="39" t="s">
        <v>479</v>
      </c>
    </row>
    <row r="227" spans="1:6" x14ac:dyDescent="0.25">
      <c r="A227" s="35">
        <v>44029</v>
      </c>
      <c r="B227" s="36" t="s">
        <v>480</v>
      </c>
      <c r="C227" s="37" t="s">
        <v>452</v>
      </c>
      <c r="D227" s="38">
        <v>28748.79</v>
      </c>
      <c r="E227" s="37" t="s">
        <v>9</v>
      </c>
      <c r="F227" s="39" t="s">
        <v>479</v>
      </c>
    </row>
    <row r="228" spans="1:6" x14ac:dyDescent="0.25">
      <c r="A228" s="35">
        <v>44141</v>
      </c>
      <c r="B228" s="36" t="s">
        <v>481</v>
      </c>
      <c r="C228" s="37" t="s">
        <v>452</v>
      </c>
      <c r="D228" s="38">
        <v>1840</v>
      </c>
      <c r="E228" s="37" t="s">
        <v>9</v>
      </c>
      <c r="F228" s="39" t="s">
        <v>477</v>
      </c>
    </row>
    <row r="229" spans="1:6" x14ac:dyDescent="0.25">
      <c r="A229" s="35">
        <v>44141</v>
      </c>
      <c r="B229" s="36" t="s">
        <v>482</v>
      </c>
      <c r="C229" s="37" t="s">
        <v>452</v>
      </c>
      <c r="D229" s="38">
        <v>11078</v>
      </c>
      <c r="E229" s="37" t="s">
        <v>9</v>
      </c>
      <c r="F229" s="39" t="s">
        <v>477</v>
      </c>
    </row>
    <row r="230" spans="1:6" x14ac:dyDescent="0.25">
      <c r="A230" s="35">
        <v>44144</v>
      </c>
      <c r="B230" s="36" t="s">
        <v>483</v>
      </c>
      <c r="C230" s="37" t="s">
        <v>452</v>
      </c>
      <c r="D230" s="38">
        <v>3067</v>
      </c>
      <c r="E230" s="37" t="s">
        <v>9</v>
      </c>
      <c r="F230" s="39" t="s">
        <v>477</v>
      </c>
    </row>
    <row r="231" spans="1:6" x14ac:dyDescent="0.25">
      <c r="A231" s="35">
        <v>44392</v>
      </c>
      <c r="B231" s="36" t="s">
        <v>484</v>
      </c>
      <c r="C231" s="37" t="s">
        <v>452</v>
      </c>
      <c r="D231" s="38">
        <v>7230.6</v>
      </c>
      <c r="E231" s="37" t="s">
        <v>9</v>
      </c>
      <c r="F231" s="39" t="s">
        <v>485</v>
      </c>
    </row>
    <row r="232" spans="1:6" x14ac:dyDescent="0.25">
      <c r="A232" s="35">
        <v>44530</v>
      </c>
      <c r="B232" s="36" t="s">
        <v>486</v>
      </c>
      <c r="C232" s="37" t="s">
        <v>452</v>
      </c>
      <c r="D232" s="38">
        <v>54345.38</v>
      </c>
      <c r="E232" s="37" t="s">
        <v>9</v>
      </c>
      <c r="F232" s="39" t="s">
        <v>63</v>
      </c>
    </row>
    <row r="233" spans="1:6" x14ac:dyDescent="0.25">
      <c r="A233" s="35">
        <v>44538</v>
      </c>
      <c r="B233" s="36" t="s">
        <v>487</v>
      </c>
      <c r="C233" s="37" t="s">
        <v>488</v>
      </c>
      <c r="D233" s="38">
        <f>116859.52+0.48</f>
        <v>116860</v>
      </c>
      <c r="E233" s="37" t="s">
        <v>9</v>
      </c>
      <c r="F233" s="39" t="s">
        <v>63</v>
      </c>
    </row>
    <row r="234" spans="1:6" x14ac:dyDescent="0.25">
      <c r="A234" s="35">
        <v>44537</v>
      </c>
      <c r="B234" s="36" t="s">
        <v>489</v>
      </c>
      <c r="C234" s="37" t="s">
        <v>488</v>
      </c>
      <c r="D234" s="38">
        <f>11797.4-0.4</f>
        <v>11797</v>
      </c>
      <c r="E234" s="37" t="s">
        <v>9</v>
      </c>
      <c r="F234" s="39" t="s">
        <v>490</v>
      </c>
    </row>
    <row r="235" spans="1:6" x14ac:dyDescent="0.25">
      <c r="A235" s="35">
        <v>44547</v>
      </c>
      <c r="B235" s="36" t="s">
        <v>491</v>
      </c>
      <c r="C235" s="37" t="s">
        <v>488</v>
      </c>
      <c r="D235" s="38">
        <f>716839.2-0.2</f>
        <v>716839</v>
      </c>
      <c r="E235" s="37" t="s">
        <v>9</v>
      </c>
      <c r="F235" s="39" t="s">
        <v>492</v>
      </c>
    </row>
    <row r="236" spans="1:6" x14ac:dyDescent="0.25">
      <c r="A236" s="35">
        <v>44537</v>
      </c>
      <c r="B236" s="36" t="s">
        <v>493</v>
      </c>
      <c r="C236" s="37" t="s">
        <v>488</v>
      </c>
      <c r="D236" s="38">
        <v>139995</v>
      </c>
      <c r="E236" s="37" t="s">
        <v>9</v>
      </c>
      <c r="F236" s="39" t="s">
        <v>494</v>
      </c>
    </row>
    <row r="237" spans="1:6" x14ac:dyDescent="0.25">
      <c r="A237" s="35">
        <v>44631</v>
      </c>
      <c r="B237" s="36" t="s">
        <v>495</v>
      </c>
      <c r="C237" s="37" t="s">
        <v>488</v>
      </c>
      <c r="D237" s="38">
        <v>302227.14</v>
      </c>
      <c r="E237" s="37" t="s">
        <v>9</v>
      </c>
      <c r="F237" s="39" t="s">
        <v>392</v>
      </c>
    </row>
    <row r="238" spans="1:6" x14ac:dyDescent="0.25">
      <c r="A238" s="35">
        <v>44635</v>
      </c>
      <c r="B238" s="36" t="s">
        <v>496</v>
      </c>
      <c r="C238" s="37" t="s">
        <v>488</v>
      </c>
      <c r="D238" s="38">
        <v>43791.9</v>
      </c>
      <c r="E238" s="37" t="s">
        <v>9</v>
      </c>
      <c r="F238" s="39" t="s">
        <v>392</v>
      </c>
    </row>
    <row r="239" spans="1:6" x14ac:dyDescent="0.25">
      <c r="A239" s="35">
        <v>44636</v>
      </c>
      <c r="B239" s="36" t="s">
        <v>497</v>
      </c>
      <c r="C239" s="37" t="s">
        <v>488</v>
      </c>
      <c r="D239" s="38">
        <v>65687.850000000006</v>
      </c>
      <c r="E239" s="37" t="s">
        <v>9</v>
      </c>
      <c r="F239" s="39" t="s">
        <v>392</v>
      </c>
    </row>
    <row r="240" spans="1:6" x14ac:dyDescent="0.25">
      <c r="A240" s="35">
        <v>44527</v>
      </c>
      <c r="B240" s="36">
        <v>47</v>
      </c>
      <c r="C240" s="37" t="s">
        <v>499</v>
      </c>
      <c r="D240" s="38">
        <v>193242</v>
      </c>
      <c r="E240" s="37" t="s">
        <v>9</v>
      </c>
      <c r="F240" s="39" t="s">
        <v>500</v>
      </c>
    </row>
    <row r="241" spans="1:6" x14ac:dyDescent="0.25">
      <c r="A241" s="35">
        <v>44576</v>
      </c>
      <c r="B241" s="36">
        <v>57</v>
      </c>
      <c r="C241" s="37" t="s">
        <v>499</v>
      </c>
      <c r="D241" s="38">
        <v>41301.050000000003</v>
      </c>
      <c r="E241" s="37" t="s">
        <v>9</v>
      </c>
      <c r="F241" s="39" t="s">
        <v>192</v>
      </c>
    </row>
    <row r="242" spans="1:6" x14ac:dyDescent="0.25">
      <c r="A242" s="35">
        <v>44576</v>
      </c>
      <c r="B242" s="36">
        <v>58</v>
      </c>
      <c r="C242" s="37" t="s">
        <v>499</v>
      </c>
      <c r="D242" s="38">
        <v>397697</v>
      </c>
      <c r="E242" s="37" t="s">
        <v>9</v>
      </c>
      <c r="F242" s="39" t="s">
        <v>192</v>
      </c>
    </row>
    <row r="243" spans="1:6" x14ac:dyDescent="0.25">
      <c r="A243" s="35">
        <v>44308</v>
      </c>
      <c r="B243" s="36" t="s">
        <v>508</v>
      </c>
      <c r="C243" s="37" t="s">
        <v>509</v>
      </c>
      <c r="D243" s="38">
        <v>45750</v>
      </c>
      <c r="E243" s="37" t="s">
        <v>9</v>
      </c>
      <c r="F243" s="39" t="s">
        <v>510</v>
      </c>
    </row>
    <row r="244" spans="1:6" x14ac:dyDescent="0.25">
      <c r="A244" s="35">
        <v>44290</v>
      </c>
      <c r="B244" s="36" t="s">
        <v>511</v>
      </c>
      <c r="C244" s="37" t="s">
        <v>509</v>
      </c>
      <c r="D244" s="38">
        <v>8060</v>
      </c>
      <c r="E244" s="37" t="s">
        <v>9</v>
      </c>
      <c r="F244" s="39" t="s">
        <v>512</v>
      </c>
    </row>
    <row r="245" spans="1:6" x14ac:dyDescent="0.25">
      <c r="A245" s="35">
        <v>44362</v>
      </c>
      <c r="B245" s="36" t="s">
        <v>513</v>
      </c>
      <c r="C245" s="37" t="s">
        <v>509</v>
      </c>
      <c r="D245" s="38">
        <f>3432+0.24</f>
        <v>3432.24</v>
      </c>
      <c r="E245" s="37" t="s">
        <v>9</v>
      </c>
      <c r="F245" s="39" t="s">
        <v>510</v>
      </c>
    </row>
    <row r="246" spans="1:6" x14ac:dyDescent="0.25">
      <c r="A246" s="35">
        <v>43475</v>
      </c>
      <c r="B246" s="36">
        <v>3116</v>
      </c>
      <c r="C246" s="37" t="s">
        <v>523</v>
      </c>
      <c r="D246" s="38">
        <v>24700</v>
      </c>
      <c r="E246" s="37" t="s">
        <v>9</v>
      </c>
      <c r="F246" s="39" t="s">
        <v>524</v>
      </c>
    </row>
    <row r="247" spans="1:6" x14ac:dyDescent="0.25">
      <c r="A247" s="35">
        <v>43475</v>
      </c>
      <c r="B247" s="36" t="s">
        <v>525</v>
      </c>
      <c r="C247" s="37" t="s">
        <v>523</v>
      </c>
      <c r="D247" s="38">
        <v>104882</v>
      </c>
      <c r="E247" s="37" t="s">
        <v>9</v>
      </c>
      <c r="F247" s="39" t="s">
        <v>93</v>
      </c>
    </row>
    <row r="248" spans="1:6" x14ac:dyDescent="0.25">
      <c r="A248" s="35">
        <v>43475</v>
      </c>
      <c r="B248" s="36" t="s">
        <v>526</v>
      </c>
      <c r="C248" s="37" t="s">
        <v>523</v>
      </c>
      <c r="D248" s="38">
        <v>79934</v>
      </c>
      <c r="E248" s="37" t="s">
        <v>9</v>
      </c>
      <c r="F248" s="39" t="s">
        <v>93</v>
      </c>
    </row>
    <row r="249" spans="1:6" x14ac:dyDescent="0.25">
      <c r="A249" s="35">
        <v>43519</v>
      </c>
      <c r="B249" s="36" t="s">
        <v>527</v>
      </c>
      <c r="C249" s="37" t="s">
        <v>523</v>
      </c>
      <c r="D249" s="38">
        <v>94147.000000000015</v>
      </c>
      <c r="E249" s="37" t="s">
        <v>9</v>
      </c>
      <c r="F249" s="39" t="s">
        <v>93</v>
      </c>
    </row>
    <row r="250" spans="1:6" x14ac:dyDescent="0.25">
      <c r="A250" s="35">
        <v>43517</v>
      </c>
      <c r="B250" s="36" t="s">
        <v>528</v>
      </c>
      <c r="C250" s="37" t="s">
        <v>523</v>
      </c>
      <c r="D250" s="38">
        <v>88275.200000000012</v>
      </c>
      <c r="E250" s="37" t="s">
        <v>9</v>
      </c>
      <c r="F250" s="39" t="s">
        <v>93</v>
      </c>
    </row>
    <row r="251" spans="1:6" x14ac:dyDescent="0.25">
      <c r="A251" s="35">
        <v>43517</v>
      </c>
      <c r="B251" s="36" t="s">
        <v>529</v>
      </c>
      <c r="C251" s="37" t="s">
        <v>523</v>
      </c>
      <c r="D251" s="38">
        <v>11000</v>
      </c>
      <c r="E251" s="37" t="s">
        <v>9</v>
      </c>
      <c r="F251" s="39" t="s">
        <v>93</v>
      </c>
    </row>
    <row r="252" spans="1:6" x14ac:dyDescent="0.25">
      <c r="A252" s="35">
        <v>43519</v>
      </c>
      <c r="B252" s="36" t="s">
        <v>530</v>
      </c>
      <c r="C252" s="37" t="s">
        <v>523</v>
      </c>
      <c r="D252" s="38">
        <v>22000</v>
      </c>
      <c r="E252" s="37" t="s">
        <v>9</v>
      </c>
      <c r="F252" s="39" t="s">
        <v>524</v>
      </c>
    </row>
    <row r="253" spans="1:6" x14ac:dyDescent="0.25">
      <c r="A253" s="35">
        <v>43533</v>
      </c>
      <c r="B253" s="36" t="s">
        <v>531</v>
      </c>
      <c r="C253" s="37" t="s">
        <v>523</v>
      </c>
      <c r="D253" s="38">
        <v>90064.999999999985</v>
      </c>
      <c r="E253" s="37" t="s">
        <v>9</v>
      </c>
      <c r="F253" s="39" t="s">
        <v>93</v>
      </c>
    </row>
    <row r="254" spans="1:6" x14ac:dyDescent="0.25">
      <c r="A254" s="35">
        <v>43533</v>
      </c>
      <c r="B254" s="36" t="s">
        <v>532</v>
      </c>
      <c r="C254" s="37" t="s">
        <v>523</v>
      </c>
      <c r="D254" s="38">
        <v>19250.000000000004</v>
      </c>
      <c r="E254" s="37" t="s">
        <v>9</v>
      </c>
      <c r="F254" s="39" t="s">
        <v>524</v>
      </c>
    </row>
    <row r="255" spans="1:6" x14ac:dyDescent="0.25">
      <c r="A255" s="35">
        <v>43555</v>
      </c>
      <c r="B255" s="36" t="s">
        <v>533</v>
      </c>
      <c r="C255" s="37" t="s">
        <v>523</v>
      </c>
      <c r="D255" s="38">
        <v>79857.999999999985</v>
      </c>
      <c r="E255" s="37" t="s">
        <v>9</v>
      </c>
      <c r="F255" s="39" t="s">
        <v>93</v>
      </c>
    </row>
    <row r="256" spans="1:6" x14ac:dyDescent="0.25">
      <c r="A256" s="35">
        <v>43541</v>
      </c>
      <c r="B256" s="36" t="s">
        <v>534</v>
      </c>
      <c r="C256" s="37" t="s">
        <v>523</v>
      </c>
      <c r="D256" s="38">
        <v>59875</v>
      </c>
      <c r="E256" s="37" t="s">
        <v>9</v>
      </c>
      <c r="F256" s="39" t="s">
        <v>93</v>
      </c>
    </row>
    <row r="257" spans="1:6" x14ac:dyDescent="0.25">
      <c r="A257" s="35">
        <v>43541</v>
      </c>
      <c r="B257" s="36" t="s">
        <v>535</v>
      </c>
      <c r="C257" s="37" t="s">
        <v>523</v>
      </c>
      <c r="D257" s="38">
        <v>35750.000000000007</v>
      </c>
      <c r="E257" s="37" t="s">
        <v>9</v>
      </c>
      <c r="F257" s="39" t="s">
        <v>524</v>
      </c>
    </row>
    <row r="258" spans="1:6" x14ac:dyDescent="0.25">
      <c r="A258" s="35">
        <v>43555</v>
      </c>
      <c r="B258" s="36" t="s">
        <v>536</v>
      </c>
      <c r="C258" s="37" t="s">
        <v>523</v>
      </c>
      <c r="D258" s="38">
        <v>16500</v>
      </c>
      <c r="E258" s="37" t="s">
        <v>9</v>
      </c>
      <c r="F258" s="39" t="s">
        <v>524</v>
      </c>
    </row>
    <row r="259" spans="1:6" x14ac:dyDescent="0.25">
      <c r="A259" s="35">
        <v>43568</v>
      </c>
      <c r="B259" s="36" t="s">
        <v>537</v>
      </c>
      <c r="C259" s="37" t="s">
        <v>523</v>
      </c>
      <c r="D259" s="38">
        <v>93618</v>
      </c>
      <c r="E259" s="37" t="s">
        <v>9</v>
      </c>
      <c r="F259" s="39" t="s">
        <v>93</v>
      </c>
    </row>
    <row r="260" spans="1:6" x14ac:dyDescent="0.25">
      <c r="A260" s="35">
        <v>43568</v>
      </c>
      <c r="B260" s="36" t="s">
        <v>538</v>
      </c>
      <c r="C260" s="37" t="s">
        <v>523</v>
      </c>
      <c r="D260" s="38">
        <v>13750</v>
      </c>
      <c r="E260" s="37" t="s">
        <v>9</v>
      </c>
      <c r="F260" s="39" t="s">
        <v>524</v>
      </c>
    </row>
    <row r="261" spans="1:6" x14ac:dyDescent="0.25">
      <c r="A261" s="35">
        <v>43556</v>
      </c>
      <c r="B261" s="36" t="s">
        <v>539</v>
      </c>
      <c r="C261" s="37" t="s">
        <v>523</v>
      </c>
      <c r="D261" s="38">
        <v>19250.000000000004</v>
      </c>
      <c r="E261" s="37" t="s">
        <v>9</v>
      </c>
      <c r="F261" s="39" t="s">
        <v>524</v>
      </c>
    </row>
    <row r="262" spans="1:6" x14ac:dyDescent="0.25">
      <c r="A262" s="35">
        <v>43556</v>
      </c>
      <c r="B262" s="36" t="s">
        <v>540</v>
      </c>
      <c r="C262" s="37" t="s">
        <v>523</v>
      </c>
      <c r="D262" s="38">
        <v>98809.000000000015</v>
      </c>
      <c r="E262" s="37" t="s">
        <v>9</v>
      </c>
      <c r="F262" s="39" t="s">
        <v>93</v>
      </c>
    </row>
    <row r="263" spans="1:6" x14ac:dyDescent="0.25">
      <c r="A263" s="35">
        <v>43566</v>
      </c>
      <c r="B263" s="36" t="s">
        <v>541</v>
      </c>
      <c r="C263" s="37" t="s">
        <v>523</v>
      </c>
      <c r="D263" s="38">
        <v>13750</v>
      </c>
      <c r="E263" s="37" t="s">
        <v>9</v>
      </c>
      <c r="F263" s="39" t="s">
        <v>524</v>
      </c>
    </row>
    <row r="264" spans="1:6" x14ac:dyDescent="0.25">
      <c r="A264" s="35">
        <v>43566</v>
      </c>
      <c r="B264" s="36" t="s">
        <v>542</v>
      </c>
      <c r="C264" s="37" t="s">
        <v>523</v>
      </c>
      <c r="D264" s="38">
        <v>82051.000000000015</v>
      </c>
      <c r="E264" s="37" t="s">
        <v>9</v>
      </c>
      <c r="F264" s="39" t="s">
        <v>93</v>
      </c>
    </row>
    <row r="265" spans="1:6" x14ac:dyDescent="0.25">
      <c r="A265" s="35">
        <v>44155</v>
      </c>
      <c r="B265" s="36">
        <v>1275</v>
      </c>
      <c r="C265" s="37" t="s">
        <v>523</v>
      </c>
      <c r="D265" s="38">
        <v>17400</v>
      </c>
      <c r="E265" s="37" t="s">
        <v>9</v>
      </c>
      <c r="F265" s="39" t="s">
        <v>543</v>
      </c>
    </row>
    <row r="266" spans="1:6" x14ac:dyDescent="0.25">
      <c r="A266" s="35">
        <v>44155</v>
      </c>
      <c r="B266" s="36">
        <v>1273</v>
      </c>
      <c r="C266" s="37" t="s">
        <v>523</v>
      </c>
      <c r="D266" s="38">
        <v>124423.99999999999</v>
      </c>
      <c r="E266" s="37" t="s">
        <v>9</v>
      </c>
      <c r="F266" s="39" t="s">
        <v>93</v>
      </c>
    </row>
    <row r="267" spans="1:6" x14ac:dyDescent="0.25">
      <c r="A267" s="35">
        <v>44155</v>
      </c>
      <c r="B267" s="36">
        <v>1265</v>
      </c>
      <c r="C267" s="37" t="s">
        <v>523</v>
      </c>
      <c r="D267" s="38">
        <v>104473.99999999999</v>
      </c>
      <c r="E267" s="37" t="s">
        <v>9</v>
      </c>
      <c r="F267" s="39" t="s">
        <v>93</v>
      </c>
    </row>
    <row r="268" spans="1:6" x14ac:dyDescent="0.25">
      <c r="A268" s="35">
        <v>44155</v>
      </c>
      <c r="B268" s="36">
        <v>1266</v>
      </c>
      <c r="C268" s="37" t="s">
        <v>523</v>
      </c>
      <c r="D268" s="38">
        <v>12000</v>
      </c>
      <c r="E268" s="37" t="s">
        <v>9</v>
      </c>
      <c r="F268" s="39" t="s">
        <v>544</v>
      </c>
    </row>
    <row r="269" spans="1:6" x14ac:dyDescent="0.25">
      <c r="A269" s="35">
        <v>44185</v>
      </c>
      <c r="B269" s="36">
        <v>1479</v>
      </c>
      <c r="C269" s="37" t="s">
        <v>523</v>
      </c>
      <c r="D269" s="38">
        <v>106421</v>
      </c>
      <c r="E269" s="37" t="s">
        <v>9</v>
      </c>
      <c r="F269" s="39" t="s">
        <v>93</v>
      </c>
    </row>
    <row r="270" spans="1:6" x14ac:dyDescent="0.25">
      <c r="A270" s="35">
        <v>44185</v>
      </c>
      <c r="B270" s="36">
        <v>1482</v>
      </c>
      <c r="C270" s="37" t="s">
        <v>523</v>
      </c>
      <c r="D270" s="38">
        <v>10000</v>
      </c>
      <c r="E270" s="37" t="s">
        <v>9</v>
      </c>
      <c r="F270" s="39" t="s">
        <v>543</v>
      </c>
    </row>
    <row r="271" spans="1:6" x14ac:dyDescent="0.25">
      <c r="A271" s="35">
        <v>44185</v>
      </c>
      <c r="B271" s="36">
        <v>1480</v>
      </c>
      <c r="C271" s="37" t="s">
        <v>523</v>
      </c>
      <c r="D271" s="38">
        <v>10000</v>
      </c>
      <c r="E271" s="37" t="s">
        <v>9</v>
      </c>
      <c r="F271" s="39" t="s">
        <v>543</v>
      </c>
    </row>
    <row r="272" spans="1:6" x14ac:dyDescent="0.25">
      <c r="A272" s="35">
        <v>44185</v>
      </c>
      <c r="B272" s="36">
        <v>1481</v>
      </c>
      <c r="C272" s="37" t="s">
        <v>523</v>
      </c>
      <c r="D272" s="38">
        <v>112230</v>
      </c>
      <c r="E272" s="37" t="s">
        <v>9</v>
      </c>
      <c r="F272" s="39" t="s">
        <v>93</v>
      </c>
    </row>
    <row r="273" spans="1:6" x14ac:dyDescent="0.25">
      <c r="A273" s="35">
        <v>44178</v>
      </c>
      <c r="B273" s="36">
        <v>1424</v>
      </c>
      <c r="C273" s="37" t="s">
        <v>523</v>
      </c>
      <c r="D273" s="38">
        <v>88322</v>
      </c>
      <c r="E273" s="37" t="s">
        <v>9</v>
      </c>
      <c r="F273" s="39" t="s">
        <v>93</v>
      </c>
    </row>
    <row r="274" spans="1:6" x14ac:dyDescent="0.25">
      <c r="A274" s="35">
        <v>44178</v>
      </c>
      <c r="B274" s="36">
        <v>1425</v>
      </c>
      <c r="C274" s="37" t="s">
        <v>523</v>
      </c>
      <c r="D274" s="38">
        <v>10000</v>
      </c>
      <c r="E274" s="37" t="s">
        <v>9</v>
      </c>
      <c r="F274" s="39" t="s">
        <v>545</v>
      </c>
    </row>
    <row r="275" spans="1:6" x14ac:dyDescent="0.25">
      <c r="A275" s="35">
        <v>44171</v>
      </c>
      <c r="B275" s="36">
        <v>1378</v>
      </c>
      <c r="C275" s="37" t="s">
        <v>523</v>
      </c>
      <c r="D275" s="38">
        <v>10000</v>
      </c>
      <c r="E275" s="37" t="s">
        <v>9</v>
      </c>
      <c r="F275" s="39" t="s">
        <v>545</v>
      </c>
    </row>
    <row r="276" spans="1:6" x14ac:dyDescent="0.25">
      <c r="A276" s="35">
        <v>44171</v>
      </c>
      <c r="B276" s="36">
        <v>1377</v>
      </c>
      <c r="C276" s="37" t="s">
        <v>523</v>
      </c>
      <c r="D276" s="38">
        <v>84843</v>
      </c>
      <c r="E276" s="37" t="s">
        <v>9</v>
      </c>
      <c r="F276" s="39" t="s">
        <v>93</v>
      </c>
    </row>
    <row r="277" spans="1:6" x14ac:dyDescent="0.25">
      <c r="A277" s="35">
        <v>44209</v>
      </c>
      <c r="B277" s="36">
        <v>1678</v>
      </c>
      <c r="C277" s="37" t="s">
        <v>523</v>
      </c>
      <c r="D277" s="38">
        <v>106644</v>
      </c>
      <c r="E277" s="37" t="s">
        <v>9</v>
      </c>
      <c r="F277" s="39" t="s">
        <v>93</v>
      </c>
    </row>
    <row r="278" spans="1:6" x14ac:dyDescent="0.25">
      <c r="A278" s="35">
        <v>44212</v>
      </c>
      <c r="B278" s="36">
        <v>1702</v>
      </c>
      <c r="C278" s="37" t="s">
        <v>523</v>
      </c>
      <c r="D278" s="38">
        <v>12000</v>
      </c>
      <c r="E278" s="37" t="s">
        <v>9</v>
      </c>
      <c r="F278" s="39" t="s">
        <v>524</v>
      </c>
    </row>
    <row r="279" spans="1:6" x14ac:dyDescent="0.25">
      <c r="A279" s="35">
        <v>44209</v>
      </c>
      <c r="B279" s="36">
        <v>1679</v>
      </c>
      <c r="C279" s="37" t="s">
        <v>523</v>
      </c>
      <c r="D279" s="38">
        <v>12000</v>
      </c>
      <c r="E279" s="37" t="s">
        <v>9</v>
      </c>
      <c r="F279" s="39" t="s">
        <v>524</v>
      </c>
    </row>
    <row r="280" spans="1:6" x14ac:dyDescent="0.25">
      <c r="A280" s="35">
        <v>44212</v>
      </c>
      <c r="B280" s="36">
        <v>1701</v>
      </c>
      <c r="C280" s="37" t="s">
        <v>523</v>
      </c>
      <c r="D280" s="38">
        <v>106421</v>
      </c>
      <c r="E280" s="37" t="s">
        <v>9</v>
      </c>
      <c r="F280" s="39" t="s">
        <v>93</v>
      </c>
    </row>
    <row r="281" spans="1:6" x14ac:dyDescent="0.25">
      <c r="A281" s="35">
        <v>44217</v>
      </c>
      <c r="B281" s="36">
        <v>1797</v>
      </c>
      <c r="C281" s="37" t="s">
        <v>523</v>
      </c>
      <c r="D281" s="38">
        <v>104378</v>
      </c>
      <c r="E281" s="37" t="s">
        <v>9</v>
      </c>
      <c r="F281" s="39" t="s">
        <v>93</v>
      </c>
    </row>
    <row r="282" spans="1:6" x14ac:dyDescent="0.25">
      <c r="A282" s="35">
        <v>44221</v>
      </c>
      <c r="B282" s="36">
        <v>1798</v>
      </c>
      <c r="C282" s="37" t="s">
        <v>523</v>
      </c>
      <c r="D282" s="38">
        <v>10000</v>
      </c>
      <c r="E282" s="37" t="s">
        <v>9</v>
      </c>
      <c r="F282" s="39" t="s">
        <v>524</v>
      </c>
    </row>
    <row r="283" spans="1:6" x14ac:dyDescent="0.25">
      <c r="A283" s="35">
        <v>44227</v>
      </c>
      <c r="B283" s="36">
        <v>1844</v>
      </c>
      <c r="C283" s="37" t="s">
        <v>523</v>
      </c>
      <c r="D283" s="38">
        <v>12000</v>
      </c>
      <c r="E283" s="37" t="s">
        <v>9</v>
      </c>
      <c r="F283" s="39" t="s">
        <v>524</v>
      </c>
    </row>
    <row r="284" spans="1:6" x14ac:dyDescent="0.25">
      <c r="A284" s="35">
        <v>44227</v>
      </c>
      <c r="B284" s="36">
        <v>1843</v>
      </c>
      <c r="C284" s="37" t="s">
        <v>523</v>
      </c>
      <c r="D284" s="38">
        <v>108144</v>
      </c>
      <c r="E284" s="37" t="s">
        <v>9</v>
      </c>
      <c r="F284" s="39" t="s">
        <v>93</v>
      </c>
    </row>
    <row r="285" spans="1:6" x14ac:dyDescent="0.25">
      <c r="A285" s="35">
        <v>44201</v>
      </c>
      <c r="B285" s="36">
        <v>1611</v>
      </c>
      <c r="C285" s="37" t="s">
        <v>523</v>
      </c>
      <c r="D285" s="38">
        <v>131191</v>
      </c>
      <c r="E285" s="37" t="s">
        <v>9</v>
      </c>
      <c r="F285" s="39" t="s">
        <v>93</v>
      </c>
    </row>
    <row r="286" spans="1:6" x14ac:dyDescent="0.25">
      <c r="A286" s="35">
        <v>44199</v>
      </c>
      <c r="B286" s="36">
        <v>1592</v>
      </c>
      <c r="C286" s="37" t="s">
        <v>523</v>
      </c>
      <c r="D286" s="38">
        <v>134064</v>
      </c>
      <c r="E286" s="37" t="s">
        <v>9</v>
      </c>
      <c r="F286" s="39" t="s">
        <v>93</v>
      </c>
    </row>
    <row r="287" spans="1:6" x14ac:dyDescent="0.25">
      <c r="A287" s="35">
        <v>44242</v>
      </c>
      <c r="B287" s="36">
        <v>1985</v>
      </c>
      <c r="C287" s="37" t="s">
        <v>523</v>
      </c>
      <c r="D287" s="38">
        <v>126766</v>
      </c>
      <c r="E287" s="37" t="s">
        <v>9</v>
      </c>
      <c r="F287" s="39" t="s">
        <v>93</v>
      </c>
    </row>
    <row r="288" spans="1:6" x14ac:dyDescent="0.25">
      <c r="A288" s="35">
        <v>44245</v>
      </c>
      <c r="B288" s="36">
        <v>2009</v>
      </c>
      <c r="C288" s="37" t="s">
        <v>523</v>
      </c>
      <c r="D288" s="38">
        <v>106293.6</v>
      </c>
      <c r="E288" s="37" t="s">
        <v>9</v>
      </c>
      <c r="F288" s="39" t="s">
        <v>93</v>
      </c>
    </row>
    <row r="289" spans="1:6" x14ac:dyDescent="0.25">
      <c r="A289" s="35">
        <v>44245</v>
      </c>
      <c r="B289" s="36">
        <v>2010</v>
      </c>
      <c r="C289" s="37" t="s">
        <v>523</v>
      </c>
      <c r="D289" s="38">
        <v>10000</v>
      </c>
      <c r="E289" s="37" t="s">
        <v>9</v>
      </c>
      <c r="F289" s="39" t="s">
        <v>524</v>
      </c>
    </row>
    <row r="290" spans="1:6" x14ac:dyDescent="0.25">
      <c r="A290" s="35">
        <v>44241</v>
      </c>
      <c r="B290" s="36">
        <v>1973</v>
      </c>
      <c r="C290" s="37" t="s">
        <v>523</v>
      </c>
      <c r="D290" s="38">
        <v>12000</v>
      </c>
      <c r="E290" s="37" t="s">
        <v>9</v>
      </c>
      <c r="F290" s="39" t="s">
        <v>524</v>
      </c>
    </row>
    <row r="291" spans="1:6" x14ac:dyDescent="0.25">
      <c r="A291" s="35">
        <v>44241</v>
      </c>
      <c r="B291" s="36">
        <v>1972</v>
      </c>
      <c r="C291" s="37" t="s">
        <v>523</v>
      </c>
      <c r="D291" s="38">
        <v>106102.00000000001</v>
      </c>
      <c r="E291" s="37" t="s">
        <v>9</v>
      </c>
      <c r="F291" s="39" t="s">
        <v>93</v>
      </c>
    </row>
    <row r="292" spans="1:6" x14ac:dyDescent="0.25">
      <c r="A292" s="35">
        <v>44242</v>
      </c>
      <c r="B292" s="36">
        <v>1986</v>
      </c>
      <c r="C292" s="37" t="s">
        <v>523</v>
      </c>
      <c r="D292" s="38">
        <v>12000</v>
      </c>
      <c r="E292" s="37" t="s">
        <v>9</v>
      </c>
      <c r="F292" s="39" t="s">
        <v>524</v>
      </c>
    </row>
    <row r="293" spans="1:6" x14ac:dyDescent="0.25">
      <c r="A293" s="35">
        <v>43278</v>
      </c>
      <c r="B293" s="36" t="s">
        <v>546</v>
      </c>
      <c r="C293" s="37" t="s">
        <v>547</v>
      </c>
      <c r="D293" s="38">
        <v>66158</v>
      </c>
      <c r="E293" s="37" t="s">
        <v>9</v>
      </c>
      <c r="F293" s="39" t="s">
        <v>548</v>
      </c>
    </row>
    <row r="294" spans="1:6" x14ac:dyDescent="0.25">
      <c r="A294" s="35">
        <v>43330</v>
      </c>
      <c r="B294" s="36" t="s">
        <v>549</v>
      </c>
      <c r="C294" s="37" t="s">
        <v>547</v>
      </c>
      <c r="D294" s="38">
        <v>3000</v>
      </c>
      <c r="E294" s="37" t="s">
        <v>9</v>
      </c>
      <c r="F294" s="39" t="s">
        <v>550</v>
      </c>
    </row>
    <row r="295" spans="1:6" x14ac:dyDescent="0.25">
      <c r="A295" s="35">
        <v>43873</v>
      </c>
      <c r="B295" s="36" t="s">
        <v>551</v>
      </c>
      <c r="C295" s="37" t="s">
        <v>552</v>
      </c>
      <c r="D295" s="38">
        <v>600710</v>
      </c>
      <c r="E295" s="37" t="s">
        <v>9</v>
      </c>
      <c r="F295" s="39" t="s">
        <v>553</v>
      </c>
    </row>
    <row r="296" spans="1:6" x14ac:dyDescent="0.25">
      <c r="A296" s="35">
        <v>43856</v>
      </c>
      <c r="B296" s="36" t="s">
        <v>554</v>
      </c>
      <c r="C296" s="37" t="s">
        <v>552</v>
      </c>
      <c r="D296" s="38">
        <v>331191.00000000006</v>
      </c>
      <c r="E296" s="37" t="s">
        <v>9</v>
      </c>
      <c r="F296" s="39" t="s">
        <v>553</v>
      </c>
    </row>
    <row r="297" spans="1:6" x14ac:dyDescent="0.25">
      <c r="A297" s="35">
        <v>43884</v>
      </c>
      <c r="B297" s="36" t="s">
        <v>555</v>
      </c>
      <c r="C297" s="37" t="s">
        <v>552</v>
      </c>
      <c r="D297" s="38">
        <v>309204</v>
      </c>
      <c r="E297" s="37" t="s">
        <v>9</v>
      </c>
      <c r="F297" s="39" t="s">
        <v>553</v>
      </c>
    </row>
    <row r="298" spans="1:6" x14ac:dyDescent="0.25">
      <c r="A298" s="35">
        <v>43884</v>
      </c>
      <c r="B298" s="36" t="s">
        <v>556</v>
      </c>
      <c r="C298" s="37" t="s">
        <v>552</v>
      </c>
      <c r="D298" s="38">
        <v>644139.99999999988</v>
      </c>
      <c r="E298" s="37" t="s">
        <v>9</v>
      </c>
      <c r="F298" s="39" t="s">
        <v>553</v>
      </c>
    </row>
    <row r="299" spans="1:6" x14ac:dyDescent="0.25">
      <c r="A299" s="35">
        <v>43972</v>
      </c>
      <c r="B299" s="36" t="s">
        <v>557</v>
      </c>
      <c r="C299" s="37" t="s">
        <v>552</v>
      </c>
      <c r="D299" s="38">
        <v>578964</v>
      </c>
      <c r="E299" s="37" t="s">
        <v>9</v>
      </c>
      <c r="F299" s="39" t="s">
        <v>553</v>
      </c>
    </row>
    <row r="300" spans="1:6" x14ac:dyDescent="0.25">
      <c r="A300" s="35">
        <v>44020</v>
      </c>
      <c r="B300" s="36" t="s">
        <v>558</v>
      </c>
      <c r="C300" s="37" t="s">
        <v>552</v>
      </c>
      <c r="D300" s="38">
        <v>551638</v>
      </c>
      <c r="E300" s="37" t="s">
        <v>9</v>
      </c>
      <c r="F300" s="39" t="s">
        <v>553</v>
      </c>
    </row>
    <row r="301" spans="1:6" x14ac:dyDescent="0.25">
      <c r="A301" s="35">
        <v>44050</v>
      </c>
      <c r="B301" s="36" t="s">
        <v>559</v>
      </c>
      <c r="C301" s="37" t="s">
        <v>552</v>
      </c>
      <c r="D301" s="38">
        <v>502649</v>
      </c>
      <c r="E301" s="37" t="s">
        <v>9</v>
      </c>
      <c r="F301" s="39" t="s">
        <v>553</v>
      </c>
    </row>
    <row r="302" spans="1:6" x14ac:dyDescent="0.25">
      <c r="A302" s="35">
        <v>44050</v>
      </c>
      <c r="B302" s="36" t="s">
        <v>560</v>
      </c>
      <c r="C302" s="37" t="s">
        <v>552</v>
      </c>
      <c r="D302" s="38">
        <v>556900.00000000012</v>
      </c>
      <c r="E302" s="37" t="s">
        <v>9</v>
      </c>
      <c r="F302" s="39" t="s">
        <v>553</v>
      </c>
    </row>
    <row r="303" spans="1:6" x14ac:dyDescent="0.25">
      <c r="A303" s="35">
        <v>44178</v>
      </c>
      <c r="B303" s="36" t="s">
        <v>561</v>
      </c>
      <c r="C303" s="37" t="s">
        <v>552</v>
      </c>
      <c r="D303" s="38">
        <v>711450</v>
      </c>
      <c r="E303" s="37" t="s">
        <v>9</v>
      </c>
      <c r="F303" s="39" t="s">
        <v>553</v>
      </c>
    </row>
    <row r="304" spans="1:6" x14ac:dyDescent="0.25">
      <c r="A304" s="35">
        <v>44248</v>
      </c>
      <c r="B304" s="36" t="s">
        <v>562</v>
      </c>
      <c r="C304" s="37" t="s">
        <v>552</v>
      </c>
      <c r="D304" s="38">
        <v>660005.99999999988</v>
      </c>
      <c r="E304" s="37" t="s">
        <v>9</v>
      </c>
      <c r="F304" s="39" t="s">
        <v>553</v>
      </c>
    </row>
    <row r="305" spans="1:6" x14ac:dyDescent="0.25">
      <c r="A305" s="35">
        <v>44233</v>
      </c>
      <c r="B305" s="36" t="s">
        <v>563</v>
      </c>
      <c r="C305" s="37" t="s">
        <v>564</v>
      </c>
      <c r="D305" s="38">
        <v>189473</v>
      </c>
      <c r="E305" s="37" t="s">
        <v>9</v>
      </c>
      <c r="F305" s="39" t="s">
        <v>565</v>
      </c>
    </row>
    <row r="306" spans="1:6" x14ac:dyDescent="0.25">
      <c r="A306" s="35">
        <v>44233</v>
      </c>
      <c r="B306" s="36"/>
      <c r="C306" s="37" t="s">
        <v>566</v>
      </c>
      <c r="D306" s="38">
        <v>10977</v>
      </c>
      <c r="E306" s="37" t="s">
        <v>9</v>
      </c>
      <c r="F306" s="39" t="s">
        <v>565</v>
      </c>
    </row>
    <row r="307" spans="1:6" x14ac:dyDescent="0.25">
      <c r="A307" s="35">
        <v>44253</v>
      </c>
      <c r="B307" s="36">
        <v>1</v>
      </c>
      <c r="C307" s="37" t="s">
        <v>567</v>
      </c>
      <c r="D307" s="38">
        <v>39600</v>
      </c>
      <c r="E307" s="37" t="s">
        <v>9</v>
      </c>
      <c r="F307" s="39" t="s">
        <v>565</v>
      </c>
    </row>
    <row r="308" spans="1:6" x14ac:dyDescent="0.25">
      <c r="A308" s="35">
        <v>44253</v>
      </c>
      <c r="B308" s="36" t="s">
        <v>568</v>
      </c>
      <c r="C308" s="37" t="s">
        <v>569</v>
      </c>
      <c r="D308" s="38">
        <v>61421</v>
      </c>
      <c r="E308" s="37" t="s">
        <v>9</v>
      </c>
      <c r="F308" s="39" t="s">
        <v>565</v>
      </c>
    </row>
    <row r="309" spans="1:6" x14ac:dyDescent="0.25">
      <c r="A309" s="35">
        <v>44256</v>
      </c>
      <c r="B309" s="36" t="s">
        <v>568</v>
      </c>
      <c r="C309" s="37" t="s">
        <v>569</v>
      </c>
      <c r="D309" s="38">
        <v>66131</v>
      </c>
      <c r="E309" s="37" t="s">
        <v>9</v>
      </c>
      <c r="F309" s="39" t="s">
        <v>565</v>
      </c>
    </row>
    <row r="310" spans="1:6" x14ac:dyDescent="0.25">
      <c r="A310" s="35">
        <v>44574</v>
      </c>
      <c r="B310" s="36" t="s">
        <v>570</v>
      </c>
      <c r="C310" s="37" t="s">
        <v>552</v>
      </c>
      <c r="D310" s="38">
        <f>546932+0.2</f>
        <v>546932.19999999995</v>
      </c>
      <c r="E310" s="37" t="s">
        <v>9</v>
      </c>
      <c r="F310" s="39" t="s">
        <v>553</v>
      </c>
    </row>
    <row r="311" spans="1:6" x14ac:dyDescent="0.25">
      <c r="A311" s="35">
        <v>43084</v>
      </c>
      <c r="B311" s="36" t="s">
        <v>571</v>
      </c>
      <c r="C311" s="37" t="s">
        <v>572</v>
      </c>
      <c r="D311" s="38">
        <v>625300</v>
      </c>
      <c r="E311" s="37" t="s">
        <v>9</v>
      </c>
      <c r="F311" s="39" t="s">
        <v>337</v>
      </c>
    </row>
    <row r="312" spans="1:6" x14ac:dyDescent="0.25">
      <c r="A312" s="35">
        <v>43157</v>
      </c>
      <c r="B312" s="36" t="s">
        <v>573</v>
      </c>
      <c r="C312" s="37" t="s">
        <v>572</v>
      </c>
      <c r="D312" s="38">
        <v>431995.00000000006</v>
      </c>
      <c r="E312" s="37" t="s">
        <v>9</v>
      </c>
      <c r="F312" s="39" t="s">
        <v>337</v>
      </c>
    </row>
    <row r="313" spans="1:6" x14ac:dyDescent="0.25">
      <c r="A313" s="35">
        <v>43157</v>
      </c>
      <c r="B313" s="36" t="s">
        <v>574</v>
      </c>
      <c r="C313" s="37" t="s">
        <v>572</v>
      </c>
      <c r="D313" s="38">
        <v>438714</v>
      </c>
      <c r="E313" s="37" t="s">
        <v>9</v>
      </c>
      <c r="F313" s="39" t="s">
        <v>337</v>
      </c>
    </row>
    <row r="314" spans="1:6" x14ac:dyDescent="0.25">
      <c r="A314" s="35">
        <v>44172</v>
      </c>
      <c r="B314" s="36" t="s">
        <v>575</v>
      </c>
      <c r="C314" s="37" t="s">
        <v>576</v>
      </c>
      <c r="D314" s="38">
        <v>109036</v>
      </c>
      <c r="E314" s="37" t="s">
        <v>9</v>
      </c>
      <c r="F314" s="39" t="s">
        <v>565</v>
      </c>
    </row>
    <row r="315" spans="1:6" x14ac:dyDescent="0.25">
      <c r="A315" s="35">
        <v>44189</v>
      </c>
      <c r="B315" s="36" t="s">
        <v>577</v>
      </c>
      <c r="C315" s="37" t="s">
        <v>578</v>
      </c>
      <c r="D315" s="38">
        <v>43000</v>
      </c>
      <c r="E315" s="37" t="s">
        <v>9</v>
      </c>
      <c r="F315" s="39" t="s">
        <v>565</v>
      </c>
    </row>
    <row r="316" spans="1:6" x14ac:dyDescent="0.25">
      <c r="A316" s="35">
        <v>44483</v>
      </c>
      <c r="B316" s="36" t="s">
        <v>579</v>
      </c>
      <c r="C316" s="37" t="s">
        <v>580</v>
      </c>
      <c r="D316" s="38">
        <v>21355.8</v>
      </c>
      <c r="E316" s="37" t="s">
        <v>9</v>
      </c>
      <c r="F316" s="39" t="s">
        <v>581</v>
      </c>
    </row>
    <row r="317" spans="1:6" x14ac:dyDescent="0.25">
      <c r="A317" s="35">
        <v>44533</v>
      </c>
      <c r="B317" s="36" t="s">
        <v>582</v>
      </c>
      <c r="C317" s="37" t="s">
        <v>583</v>
      </c>
      <c r="D317" s="38">
        <v>10080</v>
      </c>
      <c r="E317" s="37" t="s">
        <v>9</v>
      </c>
      <c r="F317" s="39" t="s">
        <v>584</v>
      </c>
    </row>
    <row r="318" spans="1:6" x14ac:dyDescent="0.25">
      <c r="A318" s="35">
        <v>43298</v>
      </c>
      <c r="B318" s="36" t="s">
        <v>592</v>
      </c>
      <c r="C318" s="37" t="s">
        <v>593</v>
      </c>
      <c r="D318" s="38">
        <v>102399.00000000001</v>
      </c>
      <c r="E318" s="37" t="s">
        <v>9</v>
      </c>
      <c r="F318" s="39" t="s">
        <v>93</v>
      </c>
    </row>
    <row r="319" spans="1:6" x14ac:dyDescent="0.25">
      <c r="A319" s="35">
        <v>43290</v>
      </c>
      <c r="B319" s="36" t="s">
        <v>594</v>
      </c>
      <c r="C319" s="37" t="s">
        <v>593</v>
      </c>
      <c r="D319" s="38">
        <v>121200.00000000001</v>
      </c>
      <c r="E319" s="37" t="s">
        <v>9</v>
      </c>
      <c r="F319" s="39" t="s">
        <v>93</v>
      </c>
    </row>
    <row r="320" spans="1:6" x14ac:dyDescent="0.25">
      <c r="A320" s="35">
        <v>43307</v>
      </c>
      <c r="B320" s="36" t="s">
        <v>595</v>
      </c>
      <c r="C320" s="37" t="s">
        <v>593</v>
      </c>
      <c r="D320" s="38">
        <v>122664.99999999999</v>
      </c>
      <c r="E320" s="37" t="s">
        <v>9</v>
      </c>
      <c r="F320" s="39" t="s">
        <v>93</v>
      </c>
    </row>
    <row r="321" spans="1:6" x14ac:dyDescent="0.25">
      <c r="A321" s="35">
        <v>43303</v>
      </c>
      <c r="B321" s="36" t="s">
        <v>596</v>
      </c>
      <c r="C321" s="37" t="s">
        <v>593</v>
      </c>
      <c r="D321" s="38">
        <v>141300</v>
      </c>
      <c r="E321" s="37" t="s">
        <v>9</v>
      </c>
      <c r="F321" s="39" t="s">
        <v>93</v>
      </c>
    </row>
    <row r="322" spans="1:6" x14ac:dyDescent="0.25">
      <c r="A322" s="35">
        <v>43298</v>
      </c>
      <c r="B322" s="36" t="s">
        <v>597</v>
      </c>
      <c r="C322" s="37" t="s">
        <v>593</v>
      </c>
      <c r="D322" s="38">
        <v>95699.999999999985</v>
      </c>
      <c r="E322" s="37" t="s">
        <v>9</v>
      </c>
      <c r="F322" s="39" t="s">
        <v>93</v>
      </c>
    </row>
    <row r="323" spans="1:6" x14ac:dyDescent="0.25">
      <c r="A323" s="35">
        <v>43326</v>
      </c>
      <c r="B323" s="36" t="s">
        <v>598</v>
      </c>
      <c r="C323" s="37" t="s">
        <v>593</v>
      </c>
      <c r="D323" s="38">
        <v>127250</v>
      </c>
      <c r="E323" s="37" t="s">
        <v>9</v>
      </c>
      <c r="F323" s="39" t="s">
        <v>93</v>
      </c>
    </row>
    <row r="324" spans="1:6" x14ac:dyDescent="0.25">
      <c r="A324" s="35">
        <v>43341</v>
      </c>
      <c r="B324" s="36" t="s">
        <v>599</v>
      </c>
      <c r="C324" s="37" t="s">
        <v>593</v>
      </c>
      <c r="D324" s="38">
        <v>59273</v>
      </c>
      <c r="E324" s="37" t="s">
        <v>9</v>
      </c>
      <c r="F324" s="39" t="s">
        <v>93</v>
      </c>
    </row>
    <row r="325" spans="1:6" x14ac:dyDescent="0.25">
      <c r="A325" s="35">
        <v>43337</v>
      </c>
      <c r="B325" s="36" t="s">
        <v>600</v>
      </c>
      <c r="C325" s="37" t="s">
        <v>593</v>
      </c>
      <c r="D325" s="38">
        <v>118533</v>
      </c>
      <c r="E325" s="37" t="s">
        <v>9</v>
      </c>
      <c r="F325" s="39" t="s">
        <v>93</v>
      </c>
    </row>
    <row r="326" spans="1:6" x14ac:dyDescent="0.25">
      <c r="A326" s="35">
        <v>43326</v>
      </c>
      <c r="B326" s="36" t="s">
        <v>601</v>
      </c>
      <c r="C326" s="37" t="s">
        <v>593</v>
      </c>
      <c r="D326" s="38">
        <v>118500</v>
      </c>
      <c r="E326" s="37" t="s">
        <v>9</v>
      </c>
      <c r="F326" s="39" t="s">
        <v>93</v>
      </c>
    </row>
    <row r="327" spans="1:6" x14ac:dyDescent="0.25">
      <c r="A327" s="35">
        <v>43345</v>
      </c>
      <c r="B327" s="36" t="s">
        <v>602</v>
      </c>
      <c r="C327" s="37" t="s">
        <v>593</v>
      </c>
      <c r="D327" s="38">
        <v>39612.999999999993</v>
      </c>
      <c r="E327" s="37" t="s">
        <v>9</v>
      </c>
      <c r="F327" s="39" t="s">
        <v>93</v>
      </c>
    </row>
    <row r="328" spans="1:6" x14ac:dyDescent="0.25">
      <c r="A328" s="35">
        <v>43344</v>
      </c>
      <c r="B328" s="36" t="s">
        <v>603</v>
      </c>
      <c r="C328" s="37" t="s">
        <v>593</v>
      </c>
      <c r="D328" s="38">
        <v>118546</v>
      </c>
      <c r="E328" s="37" t="s">
        <v>9</v>
      </c>
      <c r="F328" s="39" t="s">
        <v>93</v>
      </c>
    </row>
    <row r="329" spans="1:6" x14ac:dyDescent="0.25">
      <c r="A329" s="35">
        <v>43349</v>
      </c>
      <c r="B329" s="36" t="s">
        <v>604</v>
      </c>
      <c r="C329" s="37" t="s">
        <v>593</v>
      </c>
      <c r="D329" s="38">
        <v>85725.999999999985</v>
      </c>
      <c r="E329" s="37" t="s">
        <v>9</v>
      </c>
      <c r="F329" s="39" t="s">
        <v>93</v>
      </c>
    </row>
    <row r="330" spans="1:6" x14ac:dyDescent="0.25">
      <c r="A330" s="35">
        <v>43361</v>
      </c>
      <c r="B330" s="36" t="s">
        <v>605</v>
      </c>
      <c r="C330" s="37" t="s">
        <v>593</v>
      </c>
      <c r="D330" s="38">
        <v>138033</v>
      </c>
      <c r="E330" s="37" t="s">
        <v>9</v>
      </c>
      <c r="F330" s="39" t="s">
        <v>93</v>
      </c>
    </row>
    <row r="331" spans="1:6" x14ac:dyDescent="0.25">
      <c r="A331" s="35">
        <v>43358</v>
      </c>
      <c r="B331" s="36" t="s">
        <v>606</v>
      </c>
      <c r="C331" s="37" t="s">
        <v>593</v>
      </c>
      <c r="D331" s="38">
        <v>99046</v>
      </c>
      <c r="E331" s="37" t="s">
        <v>9</v>
      </c>
      <c r="F331" s="39" t="s">
        <v>93</v>
      </c>
    </row>
    <row r="332" spans="1:6" x14ac:dyDescent="0.25">
      <c r="A332" s="35">
        <v>43358</v>
      </c>
      <c r="B332" s="36" t="s">
        <v>607</v>
      </c>
      <c r="C332" s="37" t="s">
        <v>593</v>
      </c>
      <c r="D332" s="38">
        <v>99033</v>
      </c>
      <c r="E332" s="37" t="s">
        <v>9</v>
      </c>
      <c r="F332" s="39" t="s">
        <v>93</v>
      </c>
    </row>
    <row r="333" spans="1:6" x14ac:dyDescent="0.25">
      <c r="A333" s="35">
        <v>43353</v>
      </c>
      <c r="B333" s="36" t="s">
        <v>608</v>
      </c>
      <c r="C333" s="37" t="s">
        <v>593</v>
      </c>
      <c r="D333" s="38">
        <v>99000.000000000015</v>
      </c>
      <c r="E333" s="37" t="s">
        <v>9</v>
      </c>
      <c r="F333" s="39" t="s">
        <v>93</v>
      </c>
    </row>
    <row r="334" spans="1:6" x14ac:dyDescent="0.25">
      <c r="A334" s="35">
        <v>43373</v>
      </c>
      <c r="B334" s="36" t="s">
        <v>609</v>
      </c>
      <c r="C334" s="37" t="s">
        <v>593</v>
      </c>
      <c r="D334" s="38">
        <v>120034</v>
      </c>
      <c r="E334" s="37" t="s">
        <v>9</v>
      </c>
      <c r="F334" s="39" t="s">
        <v>93</v>
      </c>
    </row>
    <row r="335" spans="1:6" x14ac:dyDescent="0.25">
      <c r="A335" s="35">
        <v>43371</v>
      </c>
      <c r="B335" s="36" t="s">
        <v>610</v>
      </c>
      <c r="C335" s="37" t="s">
        <v>593</v>
      </c>
      <c r="D335" s="38">
        <v>120034</v>
      </c>
      <c r="E335" s="37" t="s">
        <v>9</v>
      </c>
      <c r="F335" s="39" t="s">
        <v>93</v>
      </c>
    </row>
    <row r="336" spans="1:6" x14ac:dyDescent="0.25">
      <c r="A336" s="35">
        <v>43371</v>
      </c>
      <c r="B336" s="36" t="s">
        <v>611</v>
      </c>
      <c r="C336" s="37" t="s">
        <v>593</v>
      </c>
      <c r="D336" s="38">
        <v>120034</v>
      </c>
      <c r="E336" s="37" t="s">
        <v>9</v>
      </c>
      <c r="F336" s="39" t="s">
        <v>93</v>
      </c>
    </row>
    <row r="337" spans="1:6" x14ac:dyDescent="0.25">
      <c r="A337" s="35">
        <v>43381</v>
      </c>
      <c r="B337" s="36" t="s">
        <v>612</v>
      </c>
      <c r="C337" s="37" t="s">
        <v>593</v>
      </c>
      <c r="D337" s="38">
        <v>120000</v>
      </c>
      <c r="E337" s="37" t="s">
        <v>9</v>
      </c>
      <c r="F337" s="39" t="s">
        <v>93</v>
      </c>
    </row>
    <row r="338" spans="1:6" x14ac:dyDescent="0.25">
      <c r="A338" s="35">
        <v>43380</v>
      </c>
      <c r="B338" s="36" t="s">
        <v>613</v>
      </c>
      <c r="C338" s="37" t="s">
        <v>593</v>
      </c>
      <c r="D338" s="38">
        <v>129450.00000000001</v>
      </c>
      <c r="E338" s="37" t="s">
        <v>9</v>
      </c>
      <c r="F338" s="39" t="s">
        <v>93</v>
      </c>
    </row>
    <row r="339" spans="1:6" x14ac:dyDescent="0.25">
      <c r="A339" s="35">
        <v>43381</v>
      </c>
      <c r="B339" s="36" t="s">
        <v>614</v>
      </c>
      <c r="C339" s="37" t="s">
        <v>593</v>
      </c>
      <c r="D339" s="38">
        <v>103250</v>
      </c>
      <c r="E339" s="37" t="s">
        <v>9</v>
      </c>
      <c r="F339" s="39" t="s">
        <v>93</v>
      </c>
    </row>
    <row r="340" spans="1:6" x14ac:dyDescent="0.25">
      <c r="A340" s="35">
        <v>43383</v>
      </c>
      <c r="B340" s="36" t="s">
        <v>615</v>
      </c>
      <c r="C340" s="37" t="s">
        <v>593</v>
      </c>
      <c r="D340" s="38">
        <v>93800</v>
      </c>
      <c r="E340" s="37" t="s">
        <v>9</v>
      </c>
      <c r="F340" s="39" t="s">
        <v>93</v>
      </c>
    </row>
    <row r="341" spans="1:6" x14ac:dyDescent="0.25">
      <c r="A341" s="35">
        <v>43386</v>
      </c>
      <c r="B341" s="36" t="s">
        <v>616</v>
      </c>
      <c r="C341" s="37" t="s">
        <v>593</v>
      </c>
      <c r="D341" s="38">
        <v>120000</v>
      </c>
      <c r="E341" s="37" t="s">
        <v>9</v>
      </c>
      <c r="F341" s="39" t="s">
        <v>93</v>
      </c>
    </row>
    <row r="342" spans="1:6" x14ac:dyDescent="0.25">
      <c r="A342" s="35">
        <v>43389</v>
      </c>
      <c r="B342" s="36" t="s">
        <v>617</v>
      </c>
      <c r="C342" s="37" t="s">
        <v>593</v>
      </c>
      <c r="D342" s="38">
        <v>108000.00000000001</v>
      </c>
      <c r="E342" s="37" t="s">
        <v>9</v>
      </c>
      <c r="F342" s="39" t="s">
        <v>93</v>
      </c>
    </row>
    <row r="343" spans="1:6" x14ac:dyDescent="0.25">
      <c r="A343" s="35">
        <v>43389</v>
      </c>
      <c r="B343" s="36" t="s">
        <v>618</v>
      </c>
      <c r="C343" s="37" t="s">
        <v>593</v>
      </c>
      <c r="D343" s="38">
        <v>113500.00000000001</v>
      </c>
      <c r="E343" s="37" t="s">
        <v>9</v>
      </c>
      <c r="F343" s="39" t="s">
        <v>93</v>
      </c>
    </row>
    <row r="344" spans="1:6" x14ac:dyDescent="0.25">
      <c r="A344" s="35">
        <v>43390</v>
      </c>
      <c r="B344" s="36" t="s">
        <v>619</v>
      </c>
      <c r="C344" s="37" t="s">
        <v>593</v>
      </c>
      <c r="D344" s="38">
        <v>80399.999999999985</v>
      </c>
      <c r="E344" s="37" t="s">
        <v>9</v>
      </c>
      <c r="F344" s="39" t="s">
        <v>93</v>
      </c>
    </row>
    <row r="345" spans="1:6" x14ac:dyDescent="0.25">
      <c r="A345" s="35">
        <v>43394</v>
      </c>
      <c r="B345" s="36" t="s">
        <v>620</v>
      </c>
      <c r="C345" s="37" t="s">
        <v>593</v>
      </c>
      <c r="D345" s="38">
        <v>91142</v>
      </c>
      <c r="E345" s="37" t="s">
        <v>9</v>
      </c>
      <c r="F345" s="39" t="s">
        <v>93</v>
      </c>
    </row>
    <row r="346" spans="1:6" x14ac:dyDescent="0.25">
      <c r="A346" s="35">
        <v>43395</v>
      </c>
      <c r="B346" s="36" t="s">
        <v>621</v>
      </c>
      <c r="C346" s="37" t="s">
        <v>593</v>
      </c>
      <c r="D346" s="38">
        <v>95942</v>
      </c>
      <c r="E346" s="37" t="s">
        <v>9</v>
      </c>
      <c r="F346" s="39" t="s">
        <v>93</v>
      </c>
    </row>
    <row r="347" spans="1:6" x14ac:dyDescent="0.25">
      <c r="A347" s="35">
        <v>43395</v>
      </c>
      <c r="B347" s="36" t="s">
        <v>622</v>
      </c>
      <c r="C347" s="37" t="s">
        <v>593</v>
      </c>
      <c r="D347" s="38">
        <v>103783.00000000001</v>
      </c>
      <c r="E347" s="37" t="s">
        <v>9</v>
      </c>
      <c r="F347" s="39" t="s">
        <v>93</v>
      </c>
    </row>
    <row r="348" spans="1:6" x14ac:dyDescent="0.25">
      <c r="A348" s="35">
        <v>43402</v>
      </c>
      <c r="B348" s="36" t="s">
        <v>623</v>
      </c>
      <c r="C348" s="37" t="s">
        <v>593</v>
      </c>
      <c r="D348" s="38">
        <v>75167</v>
      </c>
      <c r="E348" s="37" t="s">
        <v>9</v>
      </c>
      <c r="F348" s="39" t="s">
        <v>93</v>
      </c>
    </row>
    <row r="349" spans="1:6" x14ac:dyDescent="0.25">
      <c r="A349" s="35">
        <v>43401</v>
      </c>
      <c r="B349" s="36" t="s">
        <v>624</v>
      </c>
      <c r="C349" s="37" t="s">
        <v>593</v>
      </c>
      <c r="D349" s="38">
        <v>116804.00000000001</v>
      </c>
      <c r="E349" s="37" t="s">
        <v>9</v>
      </c>
      <c r="F349" s="39" t="s">
        <v>93</v>
      </c>
    </row>
    <row r="350" spans="1:6" x14ac:dyDescent="0.25">
      <c r="A350" s="35">
        <v>43403</v>
      </c>
      <c r="B350" s="36" t="s">
        <v>625</v>
      </c>
      <c r="C350" s="37" t="s">
        <v>593</v>
      </c>
      <c r="D350" s="38">
        <v>88350.000000000015</v>
      </c>
      <c r="E350" s="37" t="s">
        <v>9</v>
      </c>
      <c r="F350" s="39" t="s">
        <v>93</v>
      </c>
    </row>
    <row r="351" spans="1:6" x14ac:dyDescent="0.25">
      <c r="A351" s="35">
        <v>43465</v>
      </c>
      <c r="B351" s="36" t="s">
        <v>626</v>
      </c>
      <c r="C351" s="37" t="s">
        <v>593</v>
      </c>
      <c r="D351" s="38">
        <v>91350.000000000015</v>
      </c>
      <c r="E351" s="37" t="s">
        <v>9</v>
      </c>
      <c r="F351" s="39" t="s">
        <v>93</v>
      </c>
    </row>
    <row r="352" spans="1:6" x14ac:dyDescent="0.25">
      <c r="A352" s="35">
        <v>43461</v>
      </c>
      <c r="B352" s="36" t="s">
        <v>627</v>
      </c>
      <c r="C352" s="37" t="s">
        <v>593</v>
      </c>
      <c r="D352" s="38">
        <v>88316.000000000015</v>
      </c>
      <c r="E352" s="37" t="s">
        <v>9</v>
      </c>
      <c r="F352" s="39" t="s">
        <v>93</v>
      </c>
    </row>
    <row r="353" spans="1:6" x14ac:dyDescent="0.25">
      <c r="A353" s="35">
        <v>43442</v>
      </c>
      <c r="B353" s="36" t="s">
        <v>628</v>
      </c>
      <c r="C353" s="37" t="s">
        <v>593</v>
      </c>
      <c r="D353" s="38">
        <v>93588</v>
      </c>
      <c r="E353" s="37" t="s">
        <v>9</v>
      </c>
      <c r="F353" s="39" t="s">
        <v>93</v>
      </c>
    </row>
    <row r="354" spans="1:6" x14ac:dyDescent="0.25">
      <c r="A354" s="35">
        <v>43441</v>
      </c>
      <c r="B354" s="36" t="s">
        <v>628</v>
      </c>
      <c r="C354" s="37" t="s">
        <v>593</v>
      </c>
      <c r="D354" s="38">
        <v>98174</v>
      </c>
      <c r="E354" s="37" t="s">
        <v>9</v>
      </c>
      <c r="F354" s="39" t="s">
        <v>93</v>
      </c>
    </row>
    <row r="355" spans="1:6" x14ac:dyDescent="0.25">
      <c r="A355" s="35">
        <v>43493</v>
      </c>
      <c r="B355" s="36" t="s">
        <v>629</v>
      </c>
      <c r="C355" s="37" t="s">
        <v>593</v>
      </c>
      <c r="D355" s="38">
        <v>96400</v>
      </c>
      <c r="E355" s="37" t="s">
        <v>9</v>
      </c>
      <c r="F355" s="39" t="s">
        <v>93</v>
      </c>
    </row>
    <row r="356" spans="1:6" x14ac:dyDescent="0.25">
      <c r="A356" s="35">
        <v>43495</v>
      </c>
      <c r="B356" s="36" t="s">
        <v>630</v>
      </c>
      <c r="C356" s="37" t="s">
        <v>593</v>
      </c>
      <c r="D356" s="38">
        <v>93801</v>
      </c>
      <c r="E356" s="37" t="s">
        <v>9</v>
      </c>
      <c r="F356" s="39" t="s">
        <v>93</v>
      </c>
    </row>
    <row r="357" spans="1:6" x14ac:dyDescent="0.25">
      <c r="A357" s="35">
        <v>43472</v>
      </c>
      <c r="B357" s="36" t="s">
        <v>631</v>
      </c>
      <c r="C357" s="37" t="s">
        <v>593</v>
      </c>
      <c r="D357" s="38">
        <v>95784.42</v>
      </c>
      <c r="E357" s="37" t="s">
        <v>9</v>
      </c>
      <c r="F357" s="39" t="s">
        <v>93</v>
      </c>
    </row>
    <row r="358" spans="1:6" x14ac:dyDescent="0.25">
      <c r="A358" s="35">
        <v>43501</v>
      </c>
      <c r="B358" s="36" t="s">
        <v>632</v>
      </c>
      <c r="C358" s="37" t="s">
        <v>593</v>
      </c>
      <c r="D358" s="38">
        <v>62250.030000000006</v>
      </c>
      <c r="E358" s="37" t="s">
        <v>9</v>
      </c>
      <c r="F358" s="39" t="s">
        <v>93</v>
      </c>
    </row>
    <row r="359" spans="1:6" x14ac:dyDescent="0.25">
      <c r="A359" s="35">
        <v>43508</v>
      </c>
      <c r="B359" s="36" t="s">
        <v>633</v>
      </c>
      <c r="C359" s="37" t="s">
        <v>593</v>
      </c>
      <c r="D359" s="38">
        <v>96422.000000000015</v>
      </c>
      <c r="E359" s="37" t="s">
        <v>9</v>
      </c>
      <c r="F359" s="39" t="s">
        <v>93</v>
      </c>
    </row>
    <row r="360" spans="1:6" x14ac:dyDescent="0.25">
      <c r="A360" s="35">
        <v>43552</v>
      </c>
      <c r="B360" s="36" t="s">
        <v>630</v>
      </c>
      <c r="C360" s="37" t="s">
        <v>593</v>
      </c>
      <c r="D360" s="38">
        <v>94804</v>
      </c>
      <c r="E360" s="37" t="s">
        <v>9</v>
      </c>
      <c r="F360" s="39" t="s">
        <v>93</v>
      </c>
    </row>
    <row r="361" spans="1:6" x14ac:dyDescent="0.25">
      <c r="A361" s="35">
        <v>43694</v>
      </c>
      <c r="B361" s="36" t="s">
        <v>634</v>
      </c>
      <c r="C361" s="37" t="s">
        <v>593</v>
      </c>
      <c r="D361" s="38">
        <v>121851.65000000001</v>
      </c>
      <c r="E361" s="37" t="s">
        <v>9</v>
      </c>
      <c r="F361" s="39" t="s">
        <v>93</v>
      </c>
    </row>
    <row r="362" spans="1:6" x14ac:dyDescent="0.25">
      <c r="A362" s="35">
        <v>43738</v>
      </c>
      <c r="B362" s="36" t="s">
        <v>635</v>
      </c>
      <c r="C362" s="37" t="s">
        <v>593</v>
      </c>
      <c r="D362" s="38">
        <v>122750.00000000001</v>
      </c>
      <c r="E362" s="37" t="s">
        <v>9</v>
      </c>
      <c r="F362" s="39" t="s">
        <v>93</v>
      </c>
    </row>
    <row r="363" spans="1:6" x14ac:dyDescent="0.25">
      <c r="A363" s="35">
        <v>43745</v>
      </c>
      <c r="B363" s="36" t="s">
        <v>636</v>
      </c>
      <c r="C363" s="37" t="s">
        <v>593</v>
      </c>
      <c r="D363" s="38">
        <v>124500</v>
      </c>
      <c r="E363" s="37" t="s">
        <v>9</v>
      </c>
      <c r="F363" s="39" t="s">
        <v>93</v>
      </c>
    </row>
    <row r="364" spans="1:6" x14ac:dyDescent="0.25">
      <c r="A364" s="35">
        <v>43761</v>
      </c>
      <c r="B364" s="36" t="s">
        <v>637</v>
      </c>
      <c r="C364" s="37" t="s">
        <v>593</v>
      </c>
      <c r="D364" s="38">
        <v>124500</v>
      </c>
      <c r="E364" s="37" t="s">
        <v>9</v>
      </c>
      <c r="F364" s="39" t="s">
        <v>93</v>
      </c>
    </row>
    <row r="365" spans="1:6" x14ac:dyDescent="0.25">
      <c r="A365" s="35">
        <v>44293</v>
      </c>
      <c r="B365" s="36" t="s">
        <v>646</v>
      </c>
      <c r="C365" s="37" t="s">
        <v>647</v>
      </c>
      <c r="D365" s="38">
        <f>8672+2500+0.04</f>
        <v>11172.04</v>
      </c>
      <c r="E365" s="37" t="s">
        <v>9</v>
      </c>
      <c r="F365" s="39" t="s">
        <v>648</v>
      </c>
    </row>
    <row r="366" spans="1:6" x14ac:dyDescent="0.25">
      <c r="A366" s="35">
        <v>44359</v>
      </c>
      <c r="B366" s="36" t="s">
        <v>649</v>
      </c>
      <c r="C366" s="37" t="s">
        <v>647</v>
      </c>
      <c r="D366" s="38">
        <f>8060+0.2</f>
        <v>8060.2</v>
      </c>
      <c r="E366" s="37" t="s">
        <v>9</v>
      </c>
      <c r="F366" s="39" t="s">
        <v>648</v>
      </c>
    </row>
    <row r="367" spans="1:6" x14ac:dyDescent="0.25">
      <c r="A367" s="35">
        <v>43328</v>
      </c>
      <c r="B367" s="36">
        <v>1139</v>
      </c>
      <c r="C367" s="37" t="s">
        <v>665</v>
      </c>
      <c r="D367" s="38">
        <v>707638</v>
      </c>
      <c r="E367" s="37" t="s">
        <v>9</v>
      </c>
      <c r="F367" s="39" t="s">
        <v>666</v>
      </c>
    </row>
    <row r="368" spans="1:6" x14ac:dyDescent="0.25">
      <c r="A368" s="35">
        <v>43067</v>
      </c>
      <c r="B368" s="36">
        <v>10</v>
      </c>
      <c r="C368" s="37" t="s">
        <v>667</v>
      </c>
      <c r="D368" s="38">
        <v>82152</v>
      </c>
      <c r="E368" s="37" t="s">
        <v>9</v>
      </c>
      <c r="F368" s="39" t="s">
        <v>668</v>
      </c>
    </row>
    <row r="369" spans="1:6" x14ac:dyDescent="0.25">
      <c r="A369" s="35">
        <v>44442</v>
      </c>
      <c r="B369" s="36"/>
      <c r="C369" s="37" t="s">
        <v>713</v>
      </c>
      <c r="D369" s="38">
        <v>15500</v>
      </c>
      <c r="E369" s="37" t="s">
        <v>9</v>
      </c>
      <c r="F369" s="39" t="s">
        <v>256</v>
      </c>
    </row>
    <row r="370" spans="1:6" x14ac:dyDescent="0.25">
      <c r="A370" s="35">
        <v>44467</v>
      </c>
      <c r="B370" s="36"/>
      <c r="C370" s="37" t="s">
        <v>713</v>
      </c>
      <c r="D370" s="38">
        <v>3700</v>
      </c>
      <c r="E370" s="37" t="s">
        <v>9</v>
      </c>
      <c r="F370" s="39" t="s">
        <v>714</v>
      </c>
    </row>
    <row r="371" spans="1:6" x14ac:dyDescent="0.25">
      <c r="A371" s="35">
        <v>44441</v>
      </c>
      <c r="B371" s="36"/>
      <c r="C371" s="37" t="s">
        <v>713</v>
      </c>
      <c r="D371" s="38">
        <v>9000</v>
      </c>
      <c r="E371" s="37" t="s">
        <v>9</v>
      </c>
      <c r="F371" s="39" t="s">
        <v>714</v>
      </c>
    </row>
    <row r="372" spans="1:6" x14ac:dyDescent="0.25">
      <c r="A372" s="35">
        <v>44467</v>
      </c>
      <c r="B372" s="36"/>
      <c r="C372" s="37" t="s">
        <v>713</v>
      </c>
      <c r="D372" s="38">
        <v>9000</v>
      </c>
      <c r="E372" s="37" t="s">
        <v>9</v>
      </c>
      <c r="F372" s="39" t="s">
        <v>715</v>
      </c>
    </row>
    <row r="373" spans="1:6" x14ac:dyDescent="0.25">
      <c r="A373" s="35">
        <v>44517</v>
      </c>
      <c r="B373" s="36"/>
      <c r="C373" s="37" t="s">
        <v>713</v>
      </c>
      <c r="D373" s="38">
        <v>10000</v>
      </c>
      <c r="E373" s="37" t="s">
        <v>9</v>
      </c>
      <c r="F373" s="39" t="s">
        <v>716</v>
      </c>
    </row>
    <row r="374" spans="1:6" x14ac:dyDescent="0.25">
      <c r="A374" s="35">
        <v>44517</v>
      </c>
      <c r="B374" s="36"/>
      <c r="C374" s="37" t="s">
        <v>713</v>
      </c>
      <c r="D374" s="38">
        <v>23000</v>
      </c>
      <c r="E374" s="37" t="s">
        <v>9</v>
      </c>
      <c r="F374" s="39" t="s">
        <v>716</v>
      </c>
    </row>
    <row r="375" spans="1:6" x14ac:dyDescent="0.25">
      <c r="A375" s="35">
        <v>44517</v>
      </c>
      <c r="B375" s="36"/>
      <c r="C375" s="37" t="s">
        <v>713</v>
      </c>
      <c r="D375" s="38">
        <v>4000</v>
      </c>
      <c r="E375" s="37" t="s">
        <v>9</v>
      </c>
      <c r="F375" s="39" t="s">
        <v>716</v>
      </c>
    </row>
    <row r="376" spans="1:6" x14ac:dyDescent="0.25">
      <c r="A376" s="35">
        <v>44523</v>
      </c>
      <c r="B376" s="36"/>
      <c r="C376" s="37" t="s">
        <v>713</v>
      </c>
      <c r="D376" s="38">
        <v>9500</v>
      </c>
      <c r="E376" s="37" t="s">
        <v>9</v>
      </c>
      <c r="F376" s="39" t="s">
        <v>716</v>
      </c>
    </row>
    <row r="377" spans="1:6" x14ac:dyDescent="0.25">
      <c r="A377" s="35">
        <v>44523</v>
      </c>
      <c r="B377" s="36"/>
      <c r="C377" s="37" t="s">
        <v>713</v>
      </c>
      <c r="D377" s="38">
        <v>9500</v>
      </c>
      <c r="E377" s="37" t="s">
        <v>9</v>
      </c>
      <c r="F377" s="39" t="s">
        <v>716</v>
      </c>
    </row>
    <row r="378" spans="1:6" x14ac:dyDescent="0.25">
      <c r="A378" s="35">
        <v>44523</v>
      </c>
      <c r="B378" s="36"/>
      <c r="C378" s="37" t="s">
        <v>713</v>
      </c>
      <c r="D378" s="38">
        <v>3800</v>
      </c>
      <c r="E378" s="37" t="s">
        <v>9</v>
      </c>
      <c r="F378" s="39" t="s">
        <v>716</v>
      </c>
    </row>
    <row r="379" spans="1:6" x14ac:dyDescent="0.25">
      <c r="A379" s="35">
        <v>44523</v>
      </c>
      <c r="B379" s="36"/>
      <c r="C379" s="37" t="s">
        <v>713</v>
      </c>
      <c r="D379" s="38">
        <v>8800</v>
      </c>
      <c r="E379" s="37" t="s">
        <v>9</v>
      </c>
      <c r="F379" s="39" t="s">
        <v>716</v>
      </c>
    </row>
    <row r="380" spans="1:6" x14ac:dyDescent="0.25">
      <c r="A380" s="35">
        <v>44523</v>
      </c>
      <c r="B380" s="36"/>
      <c r="C380" s="37" t="s">
        <v>713</v>
      </c>
      <c r="D380" s="38">
        <v>7200</v>
      </c>
      <c r="E380" s="37" t="s">
        <v>9</v>
      </c>
      <c r="F380" s="39" t="s">
        <v>716</v>
      </c>
    </row>
    <row r="381" spans="1:6" x14ac:dyDescent="0.25">
      <c r="A381" s="35">
        <v>44524</v>
      </c>
      <c r="B381" s="36"/>
      <c r="C381" s="37" t="s">
        <v>713</v>
      </c>
      <c r="D381" s="38">
        <v>8360</v>
      </c>
      <c r="E381" s="37" t="s">
        <v>9</v>
      </c>
      <c r="F381" s="39" t="s">
        <v>716</v>
      </c>
    </row>
    <row r="382" spans="1:6" x14ac:dyDescent="0.25">
      <c r="A382" s="35">
        <v>44524</v>
      </c>
      <c r="B382" s="36"/>
      <c r="C382" s="37" t="s">
        <v>713</v>
      </c>
      <c r="D382" s="38">
        <v>8360</v>
      </c>
      <c r="E382" s="37" t="s">
        <v>9</v>
      </c>
      <c r="F382" s="39" t="s">
        <v>716</v>
      </c>
    </row>
    <row r="383" spans="1:6" x14ac:dyDescent="0.25">
      <c r="A383" s="35">
        <v>44524</v>
      </c>
      <c r="B383" s="36"/>
      <c r="C383" s="37" t="s">
        <v>713</v>
      </c>
      <c r="D383" s="38">
        <v>9025</v>
      </c>
      <c r="E383" s="37" t="s">
        <v>9</v>
      </c>
      <c r="F383" s="39" t="s">
        <v>716</v>
      </c>
    </row>
    <row r="384" spans="1:6" x14ac:dyDescent="0.25">
      <c r="A384" s="35">
        <v>44524</v>
      </c>
      <c r="B384" s="36"/>
      <c r="C384" s="37" t="s">
        <v>713</v>
      </c>
      <c r="D384" s="38">
        <v>9500</v>
      </c>
      <c r="E384" s="37" t="s">
        <v>9</v>
      </c>
      <c r="F384" s="39" t="s">
        <v>716</v>
      </c>
    </row>
    <row r="385" spans="1:6" x14ac:dyDescent="0.25">
      <c r="A385" s="35">
        <v>44525</v>
      </c>
      <c r="B385" s="36"/>
      <c r="C385" s="37" t="s">
        <v>713</v>
      </c>
      <c r="D385" s="38">
        <v>32000</v>
      </c>
      <c r="E385" s="37" t="s">
        <v>9</v>
      </c>
      <c r="F385" s="39" t="s">
        <v>716</v>
      </c>
    </row>
    <row r="386" spans="1:6" x14ac:dyDescent="0.25">
      <c r="A386" s="35">
        <v>44551</v>
      </c>
      <c r="B386" s="36"/>
      <c r="C386" s="37" t="s">
        <v>713</v>
      </c>
      <c r="D386" s="38">
        <v>32000</v>
      </c>
      <c r="E386" s="37" t="s">
        <v>9</v>
      </c>
      <c r="F386" s="39" t="s">
        <v>256</v>
      </c>
    </row>
    <row r="387" spans="1:6" x14ac:dyDescent="0.25">
      <c r="A387" s="35">
        <v>44590</v>
      </c>
      <c r="B387" s="36"/>
      <c r="C387" s="37" t="s">
        <v>713</v>
      </c>
      <c r="D387" s="38">
        <v>8700</v>
      </c>
      <c r="E387" s="37" t="s">
        <v>9</v>
      </c>
      <c r="F387" s="39" t="s">
        <v>715</v>
      </c>
    </row>
    <row r="388" spans="1:6" x14ac:dyDescent="0.25">
      <c r="A388" s="35">
        <v>44591</v>
      </c>
      <c r="B388" s="36"/>
      <c r="C388" s="37" t="s">
        <v>713</v>
      </c>
      <c r="D388" s="38">
        <v>3000</v>
      </c>
      <c r="E388" s="37" t="s">
        <v>9</v>
      </c>
      <c r="F388" s="39" t="s">
        <v>715</v>
      </c>
    </row>
    <row r="389" spans="1:6" x14ac:dyDescent="0.25">
      <c r="A389" s="35">
        <v>44610</v>
      </c>
      <c r="B389" s="36"/>
      <c r="C389" s="37" t="s">
        <v>713</v>
      </c>
      <c r="D389" s="38">
        <v>16500</v>
      </c>
      <c r="E389" s="37" t="s">
        <v>9</v>
      </c>
      <c r="F389" s="39" t="s">
        <v>256</v>
      </c>
    </row>
    <row r="390" spans="1:6" x14ac:dyDescent="0.25">
      <c r="A390" s="35">
        <v>44616</v>
      </c>
      <c r="B390" s="36"/>
      <c r="C390" s="37" t="s">
        <v>713</v>
      </c>
      <c r="D390" s="38">
        <v>8500</v>
      </c>
      <c r="E390" s="37" t="s">
        <v>9</v>
      </c>
      <c r="F390" s="39" t="s">
        <v>715</v>
      </c>
    </row>
    <row r="391" spans="1:6" x14ac:dyDescent="0.25">
      <c r="A391" s="35">
        <v>44628</v>
      </c>
      <c r="B391" s="36"/>
      <c r="C391" s="37" t="s">
        <v>713</v>
      </c>
      <c r="D391" s="38">
        <v>16500</v>
      </c>
      <c r="E391" s="37" t="s">
        <v>9</v>
      </c>
      <c r="F391" s="39" t="s">
        <v>256</v>
      </c>
    </row>
    <row r="392" spans="1:6" x14ac:dyDescent="0.25">
      <c r="A392" s="35">
        <v>44627</v>
      </c>
      <c r="B392" s="36"/>
      <c r="C392" s="37" t="s">
        <v>713</v>
      </c>
      <c r="D392" s="38">
        <v>8400</v>
      </c>
      <c r="E392" s="37" t="s">
        <v>9</v>
      </c>
      <c r="F392" s="39" t="s">
        <v>717</v>
      </c>
    </row>
    <row r="393" spans="1:6" x14ac:dyDescent="0.25">
      <c r="A393" s="35">
        <v>44627</v>
      </c>
      <c r="B393" s="36"/>
      <c r="C393" s="37" t="s">
        <v>713</v>
      </c>
      <c r="D393" s="38">
        <v>9000</v>
      </c>
      <c r="E393" s="37" t="s">
        <v>9</v>
      </c>
      <c r="F393" s="39" t="s">
        <v>718</v>
      </c>
    </row>
    <row r="394" spans="1:6" x14ac:dyDescent="0.25">
      <c r="A394" s="35">
        <v>44633</v>
      </c>
      <c r="B394" s="36"/>
      <c r="C394" s="37" t="s">
        <v>713</v>
      </c>
      <c r="D394" s="38">
        <v>3000</v>
      </c>
      <c r="E394" s="37" t="s">
        <v>9</v>
      </c>
      <c r="F394" s="39" t="s">
        <v>719</v>
      </c>
    </row>
    <row r="395" spans="1:6" x14ac:dyDescent="0.25">
      <c r="A395" s="35">
        <v>43314</v>
      </c>
      <c r="B395" s="36" t="s">
        <v>728</v>
      </c>
      <c r="C395" s="37" t="s">
        <v>729</v>
      </c>
      <c r="D395" s="38">
        <v>990</v>
      </c>
      <c r="E395" s="37" t="s">
        <v>9</v>
      </c>
      <c r="F395" s="39" t="s">
        <v>730</v>
      </c>
    </row>
    <row r="396" spans="1:6" x14ac:dyDescent="0.25">
      <c r="A396" s="35">
        <v>43312</v>
      </c>
      <c r="B396" s="36" t="s">
        <v>731</v>
      </c>
      <c r="C396" s="37" t="s">
        <v>729</v>
      </c>
      <c r="D396" s="38">
        <v>619.99999999999989</v>
      </c>
      <c r="E396" s="37" t="s">
        <v>9</v>
      </c>
      <c r="F396" s="39" t="s">
        <v>730</v>
      </c>
    </row>
    <row r="397" spans="1:6" x14ac:dyDescent="0.25">
      <c r="A397" s="35">
        <v>43312</v>
      </c>
      <c r="B397" s="36" t="s">
        <v>732</v>
      </c>
      <c r="C397" s="37" t="s">
        <v>729</v>
      </c>
      <c r="D397" s="38">
        <v>1960</v>
      </c>
      <c r="E397" s="37" t="s">
        <v>9</v>
      </c>
      <c r="F397" s="39" t="s">
        <v>730</v>
      </c>
    </row>
    <row r="398" spans="1:6" x14ac:dyDescent="0.25">
      <c r="A398" s="35">
        <v>43300</v>
      </c>
      <c r="B398" s="36" t="s">
        <v>733</v>
      </c>
      <c r="C398" s="37" t="s">
        <v>729</v>
      </c>
      <c r="D398" s="38">
        <v>12794</v>
      </c>
      <c r="E398" s="37" t="s">
        <v>9</v>
      </c>
      <c r="F398" s="39" t="s">
        <v>730</v>
      </c>
    </row>
    <row r="399" spans="1:6" x14ac:dyDescent="0.25">
      <c r="A399" s="35">
        <v>43300</v>
      </c>
      <c r="B399" s="36" t="s">
        <v>734</v>
      </c>
      <c r="C399" s="37" t="s">
        <v>729</v>
      </c>
      <c r="D399" s="38">
        <v>16839</v>
      </c>
      <c r="E399" s="37" t="s">
        <v>9</v>
      </c>
      <c r="F399" s="39" t="s">
        <v>730</v>
      </c>
    </row>
    <row r="400" spans="1:6" x14ac:dyDescent="0.25">
      <c r="A400" s="35">
        <v>43351</v>
      </c>
      <c r="B400" s="36" t="s">
        <v>741</v>
      </c>
      <c r="C400" s="37" t="s">
        <v>742</v>
      </c>
      <c r="D400" s="38">
        <v>379804</v>
      </c>
      <c r="E400" s="37" t="s">
        <v>9</v>
      </c>
      <c r="F400" s="39" t="s">
        <v>743</v>
      </c>
    </row>
    <row r="401" spans="1:6" hidden="1" x14ac:dyDescent="0.25">
      <c r="A401" s="35">
        <v>43353</v>
      </c>
      <c r="B401" s="36" t="s">
        <v>744</v>
      </c>
      <c r="C401" s="37" t="s">
        <v>742</v>
      </c>
      <c r="D401" s="38">
        <f>386954+50000</f>
        <v>436954</v>
      </c>
      <c r="E401" s="37" t="s">
        <v>23</v>
      </c>
      <c r="F401" s="39" t="s">
        <v>745</v>
      </c>
    </row>
    <row r="402" spans="1:6" x14ac:dyDescent="0.25">
      <c r="A402" s="35">
        <v>43382</v>
      </c>
      <c r="B402" s="36" t="s">
        <v>746</v>
      </c>
      <c r="C402" s="37" t="s">
        <v>742</v>
      </c>
      <c r="D402" s="38">
        <f>156000+33000</f>
        <v>189000</v>
      </c>
      <c r="E402" s="37" t="s">
        <v>9</v>
      </c>
      <c r="F402" s="39" t="s">
        <v>747</v>
      </c>
    </row>
    <row r="403" spans="1:6" x14ac:dyDescent="0.25">
      <c r="A403" s="35">
        <v>43304</v>
      </c>
      <c r="B403" s="36" t="s">
        <v>748</v>
      </c>
      <c r="C403" s="37" t="s">
        <v>749</v>
      </c>
      <c r="D403" s="38">
        <v>58174</v>
      </c>
      <c r="E403" s="37" t="s">
        <v>9</v>
      </c>
      <c r="F403" s="39" t="s">
        <v>750</v>
      </c>
    </row>
    <row r="404" spans="1:6" x14ac:dyDescent="0.25">
      <c r="A404" s="35">
        <v>44442</v>
      </c>
      <c r="B404" s="36" t="s">
        <v>751</v>
      </c>
      <c r="C404" s="37" t="s">
        <v>752</v>
      </c>
      <c r="D404" s="38">
        <f>84648+1500</f>
        <v>86148</v>
      </c>
      <c r="E404" s="37" t="s">
        <v>9</v>
      </c>
      <c r="F404" s="39" t="s">
        <v>753</v>
      </c>
    </row>
    <row r="405" spans="1:6" x14ac:dyDescent="0.25">
      <c r="A405" s="35">
        <v>44559</v>
      </c>
      <c r="B405" s="36" t="s">
        <v>754</v>
      </c>
      <c r="C405" s="37" t="s">
        <v>752</v>
      </c>
      <c r="D405" s="38">
        <v>22375.5</v>
      </c>
      <c r="E405" s="37" t="s">
        <v>9</v>
      </c>
      <c r="F405" s="39" t="s">
        <v>192</v>
      </c>
    </row>
    <row r="406" spans="1:6" x14ac:dyDescent="0.25">
      <c r="A406" s="35">
        <v>42978</v>
      </c>
      <c r="B406" s="36" t="s">
        <v>763</v>
      </c>
      <c r="C406" s="37" t="s">
        <v>764</v>
      </c>
      <c r="D406" s="38">
        <v>53100</v>
      </c>
      <c r="E406" s="37" t="s">
        <v>9</v>
      </c>
      <c r="F406" s="39" t="s">
        <v>765</v>
      </c>
    </row>
    <row r="407" spans="1:6" x14ac:dyDescent="0.25">
      <c r="A407" s="35">
        <v>43677</v>
      </c>
      <c r="B407" s="36">
        <v>158</v>
      </c>
      <c r="C407" s="37" t="s">
        <v>774</v>
      </c>
      <c r="D407" s="38">
        <v>23056</v>
      </c>
      <c r="E407" s="37" t="s">
        <v>9</v>
      </c>
      <c r="F407" s="39" t="s">
        <v>775</v>
      </c>
    </row>
    <row r="408" spans="1:6" x14ac:dyDescent="0.25">
      <c r="A408" s="35">
        <v>43696</v>
      </c>
      <c r="B408" s="36">
        <v>175</v>
      </c>
      <c r="C408" s="37" t="s">
        <v>774</v>
      </c>
      <c r="D408" s="38">
        <v>23056</v>
      </c>
      <c r="E408" s="37" t="s">
        <v>9</v>
      </c>
      <c r="F408" s="39" t="s">
        <v>775</v>
      </c>
    </row>
    <row r="409" spans="1:6" x14ac:dyDescent="0.25">
      <c r="A409" s="35">
        <v>44462</v>
      </c>
      <c r="B409" s="36">
        <v>2843</v>
      </c>
      <c r="C409" s="37" t="s">
        <v>514</v>
      </c>
      <c r="D409" s="38">
        <f>1016.4-0.4</f>
        <v>1016</v>
      </c>
      <c r="E409" s="37" t="s">
        <v>9</v>
      </c>
      <c r="F409" s="39" t="s">
        <v>787</v>
      </c>
    </row>
    <row r="410" spans="1:6" x14ac:dyDescent="0.25">
      <c r="A410" s="35">
        <v>44208</v>
      </c>
      <c r="B410" s="36" t="s">
        <v>276</v>
      </c>
      <c r="C410" s="37" t="s">
        <v>789</v>
      </c>
      <c r="D410" s="38">
        <v>50000</v>
      </c>
      <c r="E410" s="37" t="s">
        <v>9</v>
      </c>
      <c r="F410" s="39" t="s">
        <v>790</v>
      </c>
    </row>
    <row r="411" spans="1:6" hidden="1" x14ac:dyDescent="0.25">
      <c r="A411" s="35">
        <v>43263</v>
      </c>
      <c r="B411" s="36" t="s">
        <v>791</v>
      </c>
      <c r="C411" s="37" t="s">
        <v>792</v>
      </c>
      <c r="D411" s="38">
        <f>29578.3</f>
        <v>29578.3</v>
      </c>
      <c r="E411" s="37" t="s">
        <v>23</v>
      </c>
      <c r="F411" s="39" t="s">
        <v>793</v>
      </c>
    </row>
    <row r="412" spans="1:6" x14ac:dyDescent="0.25">
      <c r="A412" s="35">
        <v>43272</v>
      </c>
      <c r="B412" s="41" t="s">
        <v>797</v>
      </c>
      <c r="C412" s="37" t="s">
        <v>792</v>
      </c>
      <c r="D412" s="38">
        <v>17750.8</v>
      </c>
      <c r="E412" s="37" t="s">
        <v>9</v>
      </c>
      <c r="F412" s="39" t="s">
        <v>798</v>
      </c>
    </row>
    <row r="413" spans="1:6" x14ac:dyDescent="0.25">
      <c r="A413" s="35">
        <v>43477</v>
      </c>
      <c r="B413" s="36" t="s">
        <v>807</v>
      </c>
      <c r="C413" s="37" t="s">
        <v>808</v>
      </c>
      <c r="D413" s="38">
        <v>130400.00000000001</v>
      </c>
      <c r="E413" s="37" t="s">
        <v>9</v>
      </c>
      <c r="F413" s="39" t="s">
        <v>20</v>
      </c>
    </row>
    <row r="414" spans="1:6" x14ac:dyDescent="0.25">
      <c r="A414" s="35">
        <v>43507</v>
      </c>
      <c r="B414" s="36">
        <v>4121</v>
      </c>
      <c r="C414" s="37" t="s">
        <v>152</v>
      </c>
      <c r="D414" s="38">
        <v>32865</v>
      </c>
      <c r="E414" s="37" t="s">
        <v>9</v>
      </c>
      <c r="F414" s="39" t="s">
        <v>813</v>
      </c>
    </row>
    <row r="415" spans="1:6" x14ac:dyDescent="0.25">
      <c r="A415" s="35">
        <v>43505</v>
      </c>
      <c r="B415" s="36">
        <v>4108</v>
      </c>
      <c r="C415" s="37" t="s">
        <v>152</v>
      </c>
      <c r="D415" s="38">
        <v>17257</v>
      </c>
      <c r="E415" s="37" t="s">
        <v>9</v>
      </c>
      <c r="F415" s="39" t="s">
        <v>39</v>
      </c>
    </row>
    <row r="416" spans="1:6" x14ac:dyDescent="0.25">
      <c r="A416" s="35">
        <v>43505</v>
      </c>
      <c r="B416" s="36">
        <v>4107</v>
      </c>
      <c r="C416" s="37" t="s">
        <v>152</v>
      </c>
      <c r="D416" s="38">
        <v>22538</v>
      </c>
      <c r="E416" s="37" t="s">
        <v>9</v>
      </c>
      <c r="F416" s="39" t="s">
        <v>156</v>
      </c>
    </row>
    <row r="417" spans="1:6" x14ac:dyDescent="0.25">
      <c r="A417" s="35">
        <v>43504</v>
      </c>
      <c r="B417" s="36">
        <v>4093</v>
      </c>
      <c r="C417" s="37" t="s">
        <v>152</v>
      </c>
      <c r="D417" s="38">
        <v>32115</v>
      </c>
      <c r="E417" s="37" t="s">
        <v>9</v>
      </c>
      <c r="F417" s="39" t="s">
        <v>813</v>
      </c>
    </row>
    <row r="418" spans="1:6" x14ac:dyDescent="0.25">
      <c r="A418" s="35">
        <v>43503</v>
      </c>
      <c r="B418" s="36">
        <v>4063</v>
      </c>
      <c r="C418" s="37" t="s">
        <v>152</v>
      </c>
      <c r="D418" s="38">
        <v>621245</v>
      </c>
      <c r="E418" s="37" t="s">
        <v>9</v>
      </c>
      <c r="F418" s="39" t="s">
        <v>39</v>
      </c>
    </row>
    <row r="419" spans="1:6" x14ac:dyDescent="0.25">
      <c r="A419" s="35">
        <v>43501</v>
      </c>
      <c r="B419" s="36">
        <v>4041</v>
      </c>
      <c r="C419" s="37" t="s">
        <v>152</v>
      </c>
      <c r="D419" s="38">
        <v>51849</v>
      </c>
      <c r="E419" s="37" t="s">
        <v>9</v>
      </c>
      <c r="F419" s="39" t="s">
        <v>156</v>
      </c>
    </row>
    <row r="420" spans="1:6" x14ac:dyDescent="0.25">
      <c r="A420" s="35">
        <v>43500</v>
      </c>
      <c r="B420" s="36">
        <v>4029</v>
      </c>
      <c r="C420" s="37" t="s">
        <v>152</v>
      </c>
      <c r="D420" s="38">
        <v>33040</v>
      </c>
      <c r="E420" s="37" t="s">
        <v>9</v>
      </c>
      <c r="F420" s="39" t="s">
        <v>39</v>
      </c>
    </row>
    <row r="421" spans="1:6" x14ac:dyDescent="0.25">
      <c r="A421" s="35">
        <v>43500</v>
      </c>
      <c r="B421" s="36">
        <v>4028</v>
      </c>
      <c r="C421" s="37" t="s">
        <v>152</v>
      </c>
      <c r="D421" s="38">
        <v>2599.9999999999995</v>
      </c>
      <c r="E421" s="37" t="s">
        <v>9</v>
      </c>
      <c r="F421" s="39" t="s">
        <v>39</v>
      </c>
    </row>
    <row r="422" spans="1:6" x14ac:dyDescent="0.25">
      <c r="A422" s="35">
        <v>43497</v>
      </c>
      <c r="B422" s="36">
        <v>3987</v>
      </c>
      <c r="C422" s="37" t="s">
        <v>152</v>
      </c>
      <c r="D422" s="38">
        <v>15500</v>
      </c>
      <c r="E422" s="37" t="s">
        <v>9</v>
      </c>
      <c r="F422" s="39" t="s">
        <v>814</v>
      </c>
    </row>
    <row r="423" spans="1:6" x14ac:dyDescent="0.25">
      <c r="A423" s="35">
        <v>43225</v>
      </c>
      <c r="B423" s="36">
        <v>419</v>
      </c>
      <c r="C423" s="37" t="s">
        <v>152</v>
      </c>
      <c r="D423" s="38">
        <v>107477</v>
      </c>
      <c r="E423" s="37" t="s">
        <v>9</v>
      </c>
      <c r="F423" s="39" t="s">
        <v>55</v>
      </c>
    </row>
    <row r="424" spans="1:6" x14ac:dyDescent="0.25">
      <c r="A424" s="35">
        <v>43591</v>
      </c>
      <c r="B424" s="36" t="s">
        <v>815</v>
      </c>
      <c r="C424" s="37" t="s">
        <v>152</v>
      </c>
      <c r="D424" s="38">
        <f>53166.34-0.25</f>
        <v>53166.09</v>
      </c>
      <c r="E424" s="37" t="s">
        <v>9</v>
      </c>
      <c r="F424" s="39" t="s">
        <v>816</v>
      </c>
    </row>
    <row r="425" spans="1:6" x14ac:dyDescent="0.25">
      <c r="A425" s="35">
        <v>43707</v>
      </c>
      <c r="B425" s="36" t="s">
        <v>817</v>
      </c>
      <c r="C425" s="37" t="s">
        <v>152</v>
      </c>
      <c r="D425" s="38">
        <v>6593</v>
      </c>
      <c r="E425" s="37" t="s">
        <v>9</v>
      </c>
      <c r="F425" s="39" t="s">
        <v>818</v>
      </c>
    </row>
    <row r="426" spans="1:6" x14ac:dyDescent="0.25">
      <c r="A426" s="35">
        <v>43705</v>
      </c>
      <c r="B426" s="36" t="s">
        <v>819</v>
      </c>
      <c r="C426" s="37" t="s">
        <v>152</v>
      </c>
      <c r="D426" s="38">
        <v>2200</v>
      </c>
      <c r="E426" s="37" t="s">
        <v>9</v>
      </c>
      <c r="F426" s="39" t="s">
        <v>820</v>
      </c>
    </row>
    <row r="427" spans="1:6" x14ac:dyDescent="0.25">
      <c r="A427" s="35">
        <v>43623</v>
      </c>
      <c r="B427" s="36" t="s">
        <v>821</v>
      </c>
      <c r="C427" s="37" t="s">
        <v>152</v>
      </c>
      <c r="D427" s="38">
        <v>227416.00000000003</v>
      </c>
      <c r="E427" s="37" t="s">
        <v>9</v>
      </c>
      <c r="F427" s="39" t="s">
        <v>822</v>
      </c>
    </row>
    <row r="428" spans="1:6" x14ac:dyDescent="0.25">
      <c r="A428" s="35">
        <v>43795</v>
      </c>
      <c r="B428" s="36" t="s">
        <v>823</v>
      </c>
      <c r="C428" s="37" t="s">
        <v>152</v>
      </c>
      <c r="D428" s="38">
        <v>31635.000000000004</v>
      </c>
      <c r="E428" s="37" t="s">
        <v>9</v>
      </c>
      <c r="F428" s="39" t="s">
        <v>824</v>
      </c>
    </row>
    <row r="429" spans="1:6" x14ac:dyDescent="0.25">
      <c r="A429" s="35">
        <v>43799</v>
      </c>
      <c r="B429" s="36" t="s">
        <v>825</v>
      </c>
      <c r="C429" s="37" t="s">
        <v>152</v>
      </c>
      <c r="D429" s="38">
        <v>39471</v>
      </c>
      <c r="E429" s="37" t="s">
        <v>9</v>
      </c>
      <c r="F429" s="39" t="s">
        <v>824</v>
      </c>
    </row>
    <row r="430" spans="1:6" x14ac:dyDescent="0.25">
      <c r="A430" s="35">
        <v>43826</v>
      </c>
      <c r="B430" s="36" t="s">
        <v>826</v>
      </c>
      <c r="C430" s="37" t="s">
        <v>152</v>
      </c>
      <c r="D430" s="38">
        <v>59059</v>
      </c>
      <c r="E430" s="37" t="s">
        <v>9</v>
      </c>
      <c r="F430" s="39" t="s">
        <v>827</v>
      </c>
    </row>
    <row r="431" spans="1:6" x14ac:dyDescent="0.25">
      <c r="A431" s="35">
        <v>43802</v>
      </c>
      <c r="B431" s="36" t="s">
        <v>828</v>
      </c>
      <c r="C431" s="37" t="s">
        <v>152</v>
      </c>
      <c r="D431" s="38">
        <v>78706</v>
      </c>
      <c r="E431" s="37" t="s">
        <v>9</v>
      </c>
      <c r="F431" s="39" t="s">
        <v>829</v>
      </c>
    </row>
    <row r="432" spans="1:6" x14ac:dyDescent="0.25">
      <c r="A432" s="35">
        <v>43857</v>
      </c>
      <c r="B432" s="36" t="s">
        <v>830</v>
      </c>
      <c r="C432" s="37" t="s">
        <v>152</v>
      </c>
      <c r="D432" s="38">
        <v>226000.00000000003</v>
      </c>
      <c r="E432" s="37" t="s">
        <v>9</v>
      </c>
      <c r="F432" s="39" t="s">
        <v>156</v>
      </c>
    </row>
    <row r="433" spans="1:6" x14ac:dyDescent="0.25">
      <c r="A433" s="35">
        <v>43873</v>
      </c>
      <c r="B433" s="36" t="s">
        <v>831</v>
      </c>
      <c r="C433" s="37" t="s">
        <v>152</v>
      </c>
      <c r="D433" s="38">
        <v>919</v>
      </c>
      <c r="E433" s="37" t="s">
        <v>9</v>
      </c>
      <c r="F433" s="39" t="s">
        <v>832</v>
      </c>
    </row>
    <row r="434" spans="1:6" x14ac:dyDescent="0.25">
      <c r="A434" s="35">
        <v>43846</v>
      </c>
      <c r="B434" s="36" t="s">
        <v>833</v>
      </c>
      <c r="C434" s="37" t="s">
        <v>152</v>
      </c>
      <c r="D434" s="38">
        <v>11000</v>
      </c>
      <c r="E434" s="37" t="s">
        <v>9</v>
      </c>
      <c r="F434" s="39" t="s">
        <v>834</v>
      </c>
    </row>
    <row r="435" spans="1:6" x14ac:dyDescent="0.25">
      <c r="A435" s="35">
        <v>43851</v>
      </c>
      <c r="B435" s="36" t="s">
        <v>835</v>
      </c>
      <c r="C435" s="37" t="s">
        <v>152</v>
      </c>
      <c r="D435" s="38">
        <v>16500</v>
      </c>
      <c r="E435" s="37" t="s">
        <v>9</v>
      </c>
      <c r="F435" s="39" t="s">
        <v>834</v>
      </c>
    </row>
    <row r="436" spans="1:6" x14ac:dyDescent="0.25">
      <c r="A436" s="35">
        <v>44043</v>
      </c>
      <c r="B436" s="36" t="s">
        <v>836</v>
      </c>
      <c r="C436" s="37" t="s">
        <v>152</v>
      </c>
      <c r="D436" s="38">
        <v>23200.000000000004</v>
      </c>
      <c r="E436" s="37" t="s">
        <v>9</v>
      </c>
      <c r="F436" s="39" t="s">
        <v>837</v>
      </c>
    </row>
    <row r="437" spans="1:6" x14ac:dyDescent="0.25">
      <c r="A437" s="35">
        <v>44145</v>
      </c>
      <c r="B437" s="36" t="s">
        <v>838</v>
      </c>
      <c r="C437" s="37" t="s">
        <v>152</v>
      </c>
      <c r="D437" s="38">
        <v>18255</v>
      </c>
      <c r="E437" s="37" t="s">
        <v>9</v>
      </c>
      <c r="F437" s="39" t="s">
        <v>39</v>
      </c>
    </row>
    <row r="438" spans="1:6" x14ac:dyDescent="0.25">
      <c r="A438" s="35">
        <v>44246</v>
      </c>
      <c r="B438" s="36" t="s">
        <v>839</v>
      </c>
      <c r="C438" s="37" t="s">
        <v>152</v>
      </c>
      <c r="D438" s="38">
        <v>19444</v>
      </c>
      <c r="E438" s="37" t="s">
        <v>9</v>
      </c>
      <c r="F438" s="39" t="s">
        <v>39</v>
      </c>
    </row>
    <row r="439" spans="1:6" x14ac:dyDescent="0.25">
      <c r="A439" s="35">
        <v>44281</v>
      </c>
      <c r="B439" s="36" t="s">
        <v>840</v>
      </c>
      <c r="C439" s="37" t="s">
        <v>152</v>
      </c>
      <c r="D439" s="38">
        <v>28848</v>
      </c>
      <c r="E439" s="37" t="s">
        <v>9</v>
      </c>
      <c r="F439" s="39" t="s">
        <v>155</v>
      </c>
    </row>
    <row r="440" spans="1:6" x14ac:dyDescent="0.25">
      <c r="A440" s="35">
        <v>44518</v>
      </c>
      <c r="B440" s="36" t="s">
        <v>841</v>
      </c>
      <c r="C440" s="37" t="s">
        <v>152</v>
      </c>
      <c r="D440" s="38">
        <v>35911</v>
      </c>
      <c r="E440" s="37" t="s">
        <v>9</v>
      </c>
      <c r="F440" s="39" t="s">
        <v>842</v>
      </c>
    </row>
    <row r="441" spans="1:6" x14ac:dyDescent="0.25">
      <c r="A441" s="35">
        <v>44519</v>
      </c>
      <c r="B441" s="36" t="s">
        <v>843</v>
      </c>
      <c r="C441" s="37" t="s">
        <v>152</v>
      </c>
      <c r="D441" s="38">
        <v>55047.040000000001</v>
      </c>
      <c r="E441" s="37" t="s">
        <v>9</v>
      </c>
      <c r="F441" s="39" t="s">
        <v>842</v>
      </c>
    </row>
    <row r="442" spans="1:6" x14ac:dyDescent="0.25">
      <c r="A442" s="35">
        <v>44298</v>
      </c>
      <c r="B442" s="36" t="s">
        <v>844</v>
      </c>
      <c r="C442" s="37" t="s">
        <v>152</v>
      </c>
      <c r="D442" s="38">
        <v>2228.8200000000002</v>
      </c>
      <c r="E442" s="37" t="s">
        <v>9</v>
      </c>
      <c r="F442" s="39" t="s">
        <v>845</v>
      </c>
    </row>
    <row r="443" spans="1:6" x14ac:dyDescent="0.25">
      <c r="A443" s="35">
        <v>44365</v>
      </c>
      <c r="B443" s="36" t="s">
        <v>846</v>
      </c>
      <c r="C443" s="37" t="s">
        <v>152</v>
      </c>
      <c r="D443" s="38">
        <v>2622.04</v>
      </c>
      <c r="E443" s="37" t="s">
        <v>9</v>
      </c>
      <c r="F443" s="39" t="s">
        <v>847</v>
      </c>
    </row>
    <row r="444" spans="1:6" x14ac:dyDescent="0.25">
      <c r="A444" s="35">
        <v>44522</v>
      </c>
      <c r="B444" s="36" t="s">
        <v>848</v>
      </c>
      <c r="C444" s="37" t="s">
        <v>152</v>
      </c>
      <c r="D444" s="38">
        <v>239794.28</v>
      </c>
      <c r="E444" s="37" t="s">
        <v>9</v>
      </c>
      <c r="F444" s="39" t="s">
        <v>849</v>
      </c>
    </row>
    <row r="445" spans="1:6" x14ac:dyDescent="0.25">
      <c r="A445" s="35">
        <v>44530</v>
      </c>
      <c r="B445" s="36" t="s">
        <v>850</v>
      </c>
      <c r="C445" s="37" t="s">
        <v>152</v>
      </c>
      <c r="D445" s="38">
        <v>244067.8</v>
      </c>
      <c r="E445" s="37" t="s">
        <v>9</v>
      </c>
      <c r="F445" s="39" t="s">
        <v>851</v>
      </c>
    </row>
    <row r="446" spans="1:6" x14ac:dyDescent="0.25">
      <c r="A446" s="35">
        <v>44537</v>
      </c>
      <c r="B446" s="36" t="s">
        <v>852</v>
      </c>
      <c r="C446" s="37" t="s">
        <v>152</v>
      </c>
      <c r="D446" s="38">
        <v>677.96</v>
      </c>
      <c r="E446" s="37" t="s">
        <v>9</v>
      </c>
      <c r="F446" s="39" t="s">
        <v>853</v>
      </c>
    </row>
    <row r="447" spans="1:6" x14ac:dyDescent="0.25">
      <c r="A447" s="35">
        <v>44553</v>
      </c>
      <c r="B447" s="36" t="s">
        <v>854</v>
      </c>
      <c r="C447" s="37" t="s">
        <v>152</v>
      </c>
      <c r="D447" s="38">
        <v>238209.52</v>
      </c>
      <c r="E447" s="37" t="s">
        <v>9</v>
      </c>
      <c r="F447" s="39" t="s">
        <v>849</v>
      </c>
    </row>
    <row r="448" spans="1:6" x14ac:dyDescent="0.25">
      <c r="A448" s="35">
        <v>44568</v>
      </c>
      <c r="B448" s="36" t="s">
        <v>855</v>
      </c>
      <c r="C448" s="37" t="s">
        <v>152</v>
      </c>
      <c r="D448" s="38">
        <v>249681.36</v>
      </c>
      <c r="E448" s="37" t="s">
        <v>9</v>
      </c>
      <c r="F448" s="39" t="s">
        <v>856</v>
      </c>
    </row>
    <row r="449" spans="1:6" x14ac:dyDescent="0.25">
      <c r="A449" s="35">
        <v>44443</v>
      </c>
      <c r="B449" s="36" t="s">
        <v>857</v>
      </c>
      <c r="C449" s="37" t="s">
        <v>152</v>
      </c>
      <c r="D449" s="38">
        <v>900</v>
      </c>
      <c r="E449" s="37" t="s">
        <v>9</v>
      </c>
      <c r="F449" s="39" t="s">
        <v>858</v>
      </c>
    </row>
    <row r="450" spans="1:6" x14ac:dyDescent="0.25">
      <c r="A450" s="35">
        <v>44473</v>
      </c>
      <c r="B450" s="36" t="s">
        <v>859</v>
      </c>
      <c r="C450" s="37" t="s">
        <v>152</v>
      </c>
      <c r="D450" s="38">
        <v>45868.49</v>
      </c>
      <c r="E450" s="37" t="s">
        <v>9</v>
      </c>
      <c r="F450" s="39" t="s">
        <v>35</v>
      </c>
    </row>
    <row r="451" spans="1:6" x14ac:dyDescent="0.25">
      <c r="A451" s="35">
        <v>44475</v>
      </c>
      <c r="B451" s="36" t="s">
        <v>860</v>
      </c>
      <c r="C451" s="37" t="s">
        <v>152</v>
      </c>
      <c r="D451" s="38">
        <v>20228.82</v>
      </c>
      <c r="E451" s="37" t="s">
        <v>9</v>
      </c>
      <c r="F451" s="39" t="s">
        <v>35</v>
      </c>
    </row>
    <row r="452" spans="1:6" x14ac:dyDescent="0.25">
      <c r="A452" s="35">
        <v>44519</v>
      </c>
      <c r="B452" s="36" t="s">
        <v>861</v>
      </c>
      <c r="C452" s="37" t="s">
        <v>152</v>
      </c>
      <c r="D452" s="38">
        <v>1677.96</v>
      </c>
      <c r="E452" s="37" t="s">
        <v>9</v>
      </c>
      <c r="F452" s="39" t="s">
        <v>35</v>
      </c>
    </row>
    <row r="453" spans="1:6" x14ac:dyDescent="0.25">
      <c r="A453" s="35">
        <v>44562</v>
      </c>
      <c r="B453" s="36" t="s">
        <v>862</v>
      </c>
      <c r="C453" s="37" t="s">
        <v>152</v>
      </c>
      <c r="D453" s="38">
        <v>62891.96</v>
      </c>
      <c r="E453" s="37" t="s">
        <v>9</v>
      </c>
      <c r="F453" s="39" t="s">
        <v>863</v>
      </c>
    </row>
    <row r="454" spans="1:6" x14ac:dyDescent="0.25">
      <c r="A454" s="35">
        <v>44585</v>
      </c>
      <c r="B454" s="36" t="s">
        <v>864</v>
      </c>
      <c r="C454" s="37" t="s">
        <v>152</v>
      </c>
      <c r="D454" s="38">
        <v>18927.54</v>
      </c>
      <c r="E454" s="37" t="s">
        <v>9</v>
      </c>
      <c r="F454" s="39" t="s">
        <v>865</v>
      </c>
    </row>
    <row r="455" spans="1:6" x14ac:dyDescent="0.25">
      <c r="A455" s="35">
        <v>44585</v>
      </c>
      <c r="B455" s="36" t="s">
        <v>866</v>
      </c>
      <c r="C455" s="37" t="s">
        <v>152</v>
      </c>
      <c r="D455" s="38">
        <f>15833.69-0.26</f>
        <v>15833.43</v>
      </c>
      <c r="E455" s="37" t="s">
        <v>9</v>
      </c>
      <c r="F455" s="39" t="s">
        <v>865</v>
      </c>
    </row>
    <row r="456" spans="1:6" x14ac:dyDescent="0.25">
      <c r="A456" s="35">
        <v>44613</v>
      </c>
      <c r="B456" s="36" t="s">
        <v>867</v>
      </c>
      <c r="C456" s="37" t="s">
        <v>152</v>
      </c>
      <c r="D456" s="38">
        <v>22076.28</v>
      </c>
      <c r="E456" s="37" t="s">
        <v>9</v>
      </c>
      <c r="F456" s="39" t="s">
        <v>868</v>
      </c>
    </row>
    <row r="457" spans="1:6" x14ac:dyDescent="0.25">
      <c r="A457" s="35">
        <v>44490</v>
      </c>
      <c r="B457" s="36" t="s">
        <v>920</v>
      </c>
      <c r="C457" s="37" t="s">
        <v>921</v>
      </c>
      <c r="D457" s="38">
        <v>1687516</v>
      </c>
      <c r="E457" s="37" t="s">
        <v>9</v>
      </c>
      <c r="F457" s="39" t="s">
        <v>55</v>
      </c>
    </row>
    <row r="458" spans="1:6" x14ac:dyDescent="0.25">
      <c r="A458" s="35">
        <v>44616</v>
      </c>
      <c r="B458" s="36" t="s">
        <v>922</v>
      </c>
      <c r="C458" s="37" t="s">
        <v>921</v>
      </c>
      <c r="D458" s="38">
        <v>1767530</v>
      </c>
      <c r="E458" s="37" t="s">
        <v>9</v>
      </c>
      <c r="F458" s="39" t="s">
        <v>55</v>
      </c>
    </row>
    <row r="459" spans="1:6" x14ac:dyDescent="0.25">
      <c r="A459" s="35">
        <v>44650</v>
      </c>
      <c r="B459" s="36" t="s">
        <v>923</v>
      </c>
      <c r="C459" s="37" t="s">
        <v>921</v>
      </c>
      <c r="D459" s="38">
        <v>2511701</v>
      </c>
      <c r="E459" s="37" t="s">
        <v>9</v>
      </c>
      <c r="F459" s="39" t="s">
        <v>55</v>
      </c>
    </row>
    <row r="460" spans="1:6" x14ac:dyDescent="0.25">
      <c r="A460" s="35">
        <v>42978</v>
      </c>
      <c r="B460" s="36">
        <v>188</v>
      </c>
      <c r="C460" s="37" t="s">
        <v>942</v>
      </c>
      <c r="D460" s="38">
        <v>47872</v>
      </c>
      <c r="E460" s="37" t="s">
        <v>9</v>
      </c>
      <c r="F460" s="39" t="s">
        <v>81</v>
      </c>
    </row>
    <row r="461" spans="1:6" x14ac:dyDescent="0.25">
      <c r="A461" s="35">
        <v>42947</v>
      </c>
      <c r="B461" s="36">
        <v>95</v>
      </c>
      <c r="C461" s="37" t="s">
        <v>942</v>
      </c>
      <c r="D461" s="38">
        <v>52531.199999999997</v>
      </c>
      <c r="E461" s="37" t="s">
        <v>9</v>
      </c>
      <c r="F461" s="39" t="s">
        <v>81</v>
      </c>
    </row>
    <row r="462" spans="1:6" x14ac:dyDescent="0.25">
      <c r="A462" s="35">
        <v>43009</v>
      </c>
      <c r="B462" s="36">
        <v>103</v>
      </c>
      <c r="C462" s="37" t="s">
        <v>942</v>
      </c>
      <c r="D462" s="38">
        <v>26266</v>
      </c>
      <c r="E462" s="37" t="s">
        <v>9</v>
      </c>
      <c r="F462" s="39" t="s">
        <v>81</v>
      </c>
    </row>
    <row r="463" spans="1:6" x14ac:dyDescent="0.25">
      <c r="A463" s="35">
        <v>43034</v>
      </c>
      <c r="B463" s="36">
        <v>165</v>
      </c>
      <c r="C463" s="37" t="s">
        <v>942</v>
      </c>
      <c r="D463" s="38">
        <v>43008</v>
      </c>
      <c r="E463" s="37" t="s">
        <v>9</v>
      </c>
      <c r="F463" s="39" t="s">
        <v>81</v>
      </c>
    </row>
    <row r="464" spans="1:6" x14ac:dyDescent="0.25">
      <c r="A464" s="35">
        <v>43245</v>
      </c>
      <c r="B464" s="36"/>
      <c r="C464" s="37" t="s">
        <v>942</v>
      </c>
      <c r="D464" s="38">
        <v>8000</v>
      </c>
      <c r="E464" s="37" t="s">
        <v>9</v>
      </c>
      <c r="F464" s="39" t="s">
        <v>81</v>
      </c>
    </row>
    <row r="465" spans="1:6" x14ac:dyDescent="0.25">
      <c r="A465" s="35">
        <v>43253</v>
      </c>
      <c r="B465" s="36"/>
      <c r="C465" s="37" t="s">
        <v>942</v>
      </c>
      <c r="D465" s="38">
        <v>13000</v>
      </c>
      <c r="E465" s="37" t="s">
        <v>9</v>
      </c>
      <c r="F465" s="39" t="s">
        <v>81</v>
      </c>
    </row>
    <row r="466" spans="1:6" x14ac:dyDescent="0.25">
      <c r="A466" s="35">
        <v>44503</v>
      </c>
      <c r="B466" s="36">
        <v>1495</v>
      </c>
      <c r="C466" s="37" t="s">
        <v>350</v>
      </c>
      <c r="D466" s="38">
        <v>19896</v>
      </c>
      <c r="E466" s="37" t="s">
        <v>9</v>
      </c>
      <c r="F466" s="39" t="s">
        <v>262</v>
      </c>
    </row>
    <row r="467" spans="1:6" x14ac:dyDescent="0.25">
      <c r="A467" s="35">
        <v>44651</v>
      </c>
      <c r="B467" s="36">
        <v>834</v>
      </c>
      <c r="C467" s="37" t="s">
        <v>350</v>
      </c>
      <c r="D467" s="38">
        <v>11355</v>
      </c>
      <c r="E467" s="37" t="s">
        <v>9</v>
      </c>
      <c r="F467" s="39" t="s">
        <v>262</v>
      </c>
    </row>
    <row r="468" spans="1:6" x14ac:dyDescent="0.25">
      <c r="A468" s="35">
        <v>43449</v>
      </c>
      <c r="B468" s="36">
        <v>1096</v>
      </c>
      <c r="C468" s="37" t="s">
        <v>943</v>
      </c>
      <c r="D468" s="38">
        <v>522492</v>
      </c>
      <c r="E468" s="37" t="s">
        <v>9</v>
      </c>
      <c r="F468" s="39" t="s">
        <v>944</v>
      </c>
    </row>
    <row r="469" spans="1:6" x14ac:dyDescent="0.25">
      <c r="A469" s="35">
        <v>44256</v>
      </c>
      <c r="B469" s="36"/>
      <c r="C469" s="37" t="s">
        <v>258</v>
      </c>
      <c r="D469" s="38">
        <v>147706</v>
      </c>
      <c r="E469" s="37" t="s">
        <v>9</v>
      </c>
      <c r="F469" s="39" t="s">
        <v>259</v>
      </c>
    </row>
    <row r="470" spans="1:6" x14ac:dyDescent="0.25">
      <c r="A470" s="35">
        <v>42987</v>
      </c>
      <c r="B470" s="40" t="s">
        <v>335</v>
      </c>
      <c r="C470" s="37" t="s">
        <v>415</v>
      </c>
      <c r="D470" s="38">
        <v>418365</v>
      </c>
      <c r="E470" s="37" t="s">
        <v>9</v>
      </c>
      <c r="F470" s="39" t="s">
        <v>944</v>
      </c>
    </row>
    <row r="471" spans="1:6" x14ac:dyDescent="0.25">
      <c r="A471" s="35">
        <v>43507</v>
      </c>
      <c r="B471" s="36">
        <v>4116</v>
      </c>
      <c r="C471" s="37" t="s">
        <v>152</v>
      </c>
      <c r="D471" s="38">
        <v>32156</v>
      </c>
      <c r="E471" s="37" t="s">
        <v>9</v>
      </c>
      <c r="F471" s="39" t="s">
        <v>55</v>
      </c>
    </row>
    <row r="472" spans="1:6" x14ac:dyDescent="0.25">
      <c r="A472" s="35">
        <v>44228</v>
      </c>
      <c r="B472" s="36"/>
      <c r="C472" s="37" t="s">
        <v>713</v>
      </c>
      <c r="D472" s="38">
        <v>19176</v>
      </c>
      <c r="E472" s="37" t="s">
        <v>9</v>
      </c>
      <c r="F472" s="39" t="s">
        <v>956</v>
      </c>
    </row>
    <row r="473" spans="1:6" x14ac:dyDescent="0.25">
      <c r="A473" s="35">
        <v>44291</v>
      </c>
      <c r="B473" s="36"/>
      <c r="C473" s="37" t="s">
        <v>713</v>
      </c>
      <c r="D473" s="38">
        <v>8265</v>
      </c>
      <c r="E473" s="37" t="s">
        <v>9</v>
      </c>
      <c r="F473" s="39" t="s">
        <v>956</v>
      </c>
    </row>
    <row r="474" spans="1:6" x14ac:dyDescent="0.25">
      <c r="A474" s="35">
        <v>44294</v>
      </c>
      <c r="B474" s="36"/>
      <c r="C474" s="37" t="s">
        <v>713</v>
      </c>
      <c r="D474" s="38">
        <v>7917</v>
      </c>
      <c r="E474" s="37" t="s">
        <v>9</v>
      </c>
      <c r="F474" s="39" t="s">
        <v>956</v>
      </c>
    </row>
    <row r="475" spans="1:6" x14ac:dyDescent="0.25">
      <c r="A475" s="35">
        <v>44294</v>
      </c>
      <c r="B475" s="36"/>
      <c r="C475" s="37" t="s">
        <v>713</v>
      </c>
      <c r="D475" s="38">
        <v>7917</v>
      </c>
      <c r="E475" s="37" t="s">
        <v>9</v>
      </c>
      <c r="F475" s="39" t="s">
        <v>956</v>
      </c>
    </row>
    <row r="476" spans="1:6" x14ac:dyDescent="0.25">
      <c r="A476" s="35">
        <v>44474</v>
      </c>
      <c r="B476" s="36"/>
      <c r="C476" s="37" t="s">
        <v>713</v>
      </c>
      <c r="D476" s="38">
        <v>9000</v>
      </c>
      <c r="E476" s="37" t="s">
        <v>9</v>
      </c>
      <c r="F476" s="39" t="s">
        <v>956</v>
      </c>
    </row>
    <row r="477" spans="1:6" x14ac:dyDescent="0.25">
      <c r="A477" s="35">
        <v>44618</v>
      </c>
      <c r="B477" s="36"/>
      <c r="C477" s="37" t="s">
        <v>713</v>
      </c>
      <c r="D477" s="38">
        <v>37400</v>
      </c>
      <c r="E477" s="37" t="s">
        <v>9</v>
      </c>
      <c r="F477" s="39" t="s">
        <v>956</v>
      </c>
    </row>
    <row r="478" spans="1:6" x14ac:dyDescent="0.25">
      <c r="A478" s="35">
        <v>44523</v>
      </c>
      <c r="B478" s="36"/>
      <c r="C478" s="37" t="s">
        <v>713</v>
      </c>
      <c r="D478" s="38">
        <v>35720</v>
      </c>
      <c r="E478" s="37" t="s">
        <v>9</v>
      </c>
      <c r="F478" s="39" t="s">
        <v>956</v>
      </c>
    </row>
    <row r="479" spans="1:6" x14ac:dyDescent="0.25">
      <c r="A479" s="35">
        <v>43684</v>
      </c>
      <c r="B479" s="36">
        <v>16</v>
      </c>
      <c r="C479" s="37" t="s">
        <v>958</v>
      </c>
      <c r="D479" s="38">
        <v>28500</v>
      </c>
      <c r="E479" s="37" t="s">
        <v>9</v>
      </c>
      <c r="F479" s="39" t="s">
        <v>959</v>
      </c>
    </row>
    <row r="480" spans="1:6" x14ac:dyDescent="0.25">
      <c r="A480" s="35">
        <v>44553</v>
      </c>
      <c r="B480" s="36"/>
      <c r="C480" s="37" t="s">
        <v>488</v>
      </c>
      <c r="D480" s="38">
        <v>1659194</v>
      </c>
      <c r="E480" s="37" t="s">
        <v>124</v>
      </c>
      <c r="F480" s="39" t="s">
        <v>63</v>
      </c>
    </row>
    <row r="481" spans="1:6" x14ac:dyDescent="0.25">
      <c r="A481" s="35">
        <v>44618</v>
      </c>
      <c r="B481" s="36">
        <v>12</v>
      </c>
      <c r="C481" s="37" t="s">
        <v>407</v>
      </c>
      <c r="D481" s="38">
        <v>200095</v>
      </c>
      <c r="E481" s="37" t="s">
        <v>9</v>
      </c>
      <c r="F481" s="39" t="s">
        <v>960</v>
      </c>
    </row>
    <row r="482" spans="1:6" x14ac:dyDescent="0.25">
      <c r="A482" s="35">
        <v>44650</v>
      </c>
      <c r="B482" s="36" t="s">
        <v>38</v>
      </c>
      <c r="C482" s="37" t="s">
        <v>16</v>
      </c>
      <c r="D482" s="38">
        <v>16212.96</v>
      </c>
      <c r="E482" s="37" t="s">
        <v>9</v>
      </c>
      <c r="F482" s="39" t="s">
        <v>962</v>
      </c>
    </row>
    <row r="483" spans="1:6" x14ac:dyDescent="0.25">
      <c r="A483" s="35">
        <v>43052</v>
      </c>
      <c r="B483" s="36">
        <v>29</v>
      </c>
      <c r="C483" s="37" t="s">
        <v>963</v>
      </c>
      <c r="D483" s="38">
        <v>91758</v>
      </c>
      <c r="E483" s="37" t="s">
        <v>9</v>
      </c>
      <c r="F483" s="39" t="s">
        <v>73</v>
      </c>
    </row>
    <row r="484" spans="1:6" x14ac:dyDescent="0.25">
      <c r="A484" s="35">
        <v>43314</v>
      </c>
      <c r="B484" s="36">
        <v>1</v>
      </c>
      <c r="C484" s="37" t="s">
        <v>676</v>
      </c>
      <c r="D484" s="38">
        <v>23010</v>
      </c>
      <c r="E484" s="37" t="s">
        <v>9</v>
      </c>
      <c r="F484" s="39" t="s">
        <v>964</v>
      </c>
    </row>
    <row r="485" spans="1:6" x14ac:dyDescent="0.25">
      <c r="A485" s="35">
        <v>43607</v>
      </c>
      <c r="B485" s="36" t="s">
        <v>966</v>
      </c>
      <c r="C485" s="37" t="s">
        <v>967</v>
      </c>
      <c r="D485" s="38">
        <v>1544443</v>
      </c>
      <c r="E485" s="37" t="s">
        <v>9</v>
      </c>
      <c r="F485" s="39" t="s">
        <v>962</v>
      </c>
    </row>
    <row r="486" spans="1:6" x14ac:dyDescent="0.25">
      <c r="A486" s="35">
        <v>43726</v>
      </c>
      <c r="B486" s="36" t="s">
        <v>968</v>
      </c>
      <c r="C486" s="37" t="s">
        <v>967</v>
      </c>
      <c r="D486" s="38">
        <v>646900</v>
      </c>
      <c r="E486" s="37" t="s">
        <v>9</v>
      </c>
      <c r="F486" s="39" t="s">
        <v>962</v>
      </c>
    </row>
    <row r="487" spans="1:6" x14ac:dyDescent="0.25">
      <c r="A487" s="35">
        <v>43881</v>
      </c>
      <c r="B487" s="36" t="s">
        <v>969</v>
      </c>
      <c r="C487" s="37" t="s">
        <v>967</v>
      </c>
      <c r="D487" s="38">
        <v>941554</v>
      </c>
      <c r="E487" s="37" t="s">
        <v>124</v>
      </c>
      <c r="F487" s="39" t="s">
        <v>962</v>
      </c>
    </row>
    <row r="488" spans="1:6" x14ac:dyDescent="0.25">
      <c r="A488" s="35">
        <v>44285</v>
      </c>
      <c r="B488" s="36"/>
      <c r="C488" s="37" t="s">
        <v>152</v>
      </c>
      <c r="D488" s="38">
        <v>8473</v>
      </c>
      <c r="E488" s="37" t="s">
        <v>9</v>
      </c>
      <c r="F488" s="39" t="s">
        <v>970</v>
      </c>
    </row>
    <row r="489" spans="1:6" x14ac:dyDescent="0.25">
      <c r="A489" s="35">
        <v>44333</v>
      </c>
      <c r="B489" s="36" t="s">
        <v>979</v>
      </c>
      <c r="C489" s="37" t="s">
        <v>509</v>
      </c>
      <c r="D489" s="38">
        <v>36315</v>
      </c>
      <c r="E489" s="37" t="s">
        <v>9</v>
      </c>
      <c r="F489" s="39" t="s">
        <v>512</v>
      </c>
    </row>
    <row r="490" spans="1:6" x14ac:dyDescent="0.25">
      <c r="A490" s="35">
        <v>44273</v>
      </c>
      <c r="B490" s="36" t="s">
        <v>364</v>
      </c>
      <c r="C490" s="37" t="s">
        <v>361</v>
      </c>
      <c r="D490" s="38">
        <v>15392</v>
      </c>
      <c r="E490" s="37" t="s">
        <v>9</v>
      </c>
      <c r="F490" s="39" t="s">
        <v>365</v>
      </c>
    </row>
    <row r="491" spans="1:6" x14ac:dyDescent="0.25">
      <c r="A491" s="35">
        <v>44292</v>
      </c>
      <c r="B491" s="36" t="s">
        <v>994</v>
      </c>
      <c r="C491" s="37" t="s">
        <v>361</v>
      </c>
      <c r="D491" s="38">
        <f>101539.42-0.42</f>
        <v>101539</v>
      </c>
      <c r="E491" s="37" t="s">
        <v>9</v>
      </c>
      <c r="F491" s="39" t="s">
        <v>362</v>
      </c>
    </row>
    <row r="492" spans="1:6" x14ac:dyDescent="0.25">
      <c r="A492" s="35">
        <v>44292</v>
      </c>
      <c r="B492" s="36" t="s">
        <v>995</v>
      </c>
      <c r="C492" s="37" t="s">
        <v>361</v>
      </c>
      <c r="D492" s="38">
        <v>13468</v>
      </c>
      <c r="E492" s="37" t="s">
        <v>9</v>
      </c>
      <c r="F492" s="39" t="s">
        <v>365</v>
      </c>
    </row>
    <row r="493" spans="1:6" x14ac:dyDescent="0.25">
      <c r="A493" s="35">
        <v>44295</v>
      </c>
      <c r="B493" s="36" t="s">
        <v>996</v>
      </c>
      <c r="C493" s="37" t="s">
        <v>361</v>
      </c>
      <c r="D493" s="38">
        <v>13468</v>
      </c>
      <c r="E493" s="37" t="s">
        <v>9</v>
      </c>
      <c r="F493" s="39" t="s">
        <v>365</v>
      </c>
    </row>
    <row r="494" spans="1:6" x14ac:dyDescent="0.25">
      <c r="A494" s="35">
        <v>44295</v>
      </c>
      <c r="B494" s="36" t="s">
        <v>997</v>
      </c>
      <c r="C494" s="37" t="s">
        <v>361</v>
      </c>
      <c r="D494" s="38">
        <f>101957.28-0.28</f>
        <v>101957</v>
      </c>
      <c r="E494" s="37" t="s">
        <v>9</v>
      </c>
      <c r="F494" s="39" t="s">
        <v>362</v>
      </c>
    </row>
    <row r="495" spans="1:6" x14ac:dyDescent="0.25">
      <c r="A495" s="35">
        <v>44304</v>
      </c>
      <c r="B495" s="36" t="s">
        <v>998</v>
      </c>
      <c r="C495" s="37" t="s">
        <v>361</v>
      </c>
      <c r="D495" s="38">
        <f>101957.28-0.28</f>
        <v>101957</v>
      </c>
      <c r="E495" s="37" t="s">
        <v>9</v>
      </c>
      <c r="F495" s="39" t="s">
        <v>362</v>
      </c>
    </row>
    <row r="496" spans="1:6" x14ac:dyDescent="0.25">
      <c r="A496" s="35">
        <v>44304</v>
      </c>
      <c r="B496" s="36" t="s">
        <v>999</v>
      </c>
      <c r="C496" s="37" t="s">
        <v>361</v>
      </c>
      <c r="D496" s="38">
        <v>13468</v>
      </c>
      <c r="E496" s="37" t="s">
        <v>9</v>
      </c>
      <c r="F496" s="39" t="s">
        <v>365</v>
      </c>
    </row>
    <row r="497" spans="1:6" x14ac:dyDescent="0.25">
      <c r="A497" s="35">
        <v>44333</v>
      </c>
      <c r="B497" s="36" t="s">
        <v>1000</v>
      </c>
      <c r="C497" s="37" t="s">
        <v>361</v>
      </c>
      <c r="D497" s="38">
        <f>106778.71-0.71</f>
        <v>106778</v>
      </c>
      <c r="E497" s="37" t="s">
        <v>9</v>
      </c>
      <c r="F497" s="39" t="s">
        <v>362</v>
      </c>
    </row>
    <row r="498" spans="1:6" x14ac:dyDescent="0.25">
      <c r="A498" s="35">
        <v>44352</v>
      </c>
      <c r="B498" s="36" t="s">
        <v>1001</v>
      </c>
      <c r="C498" s="37" t="s">
        <v>361</v>
      </c>
      <c r="D498" s="38">
        <v>104143</v>
      </c>
      <c r="E498" s="37" t="s">
        <v>9</v>
      </c>
      <c r="F498" s="39" t="s">
        <v>362</v>
      </c>
    </row>
    <row r="499" spans="1:6" x14ac:dyDescent="0.25">
      <c r="A499" s="35">
        <v>44352</v>
      </c>
      <c r="B499" s="36" t="s">
        <v>1002</v>
      </c>
      <c r="C499" s="37" t="s">
        <v>361</v>
      </c>
      <c r="D499" s="38">
        <v>13468</v>
      </c>
      <c r="E499" s="37" t="s">
        <v>9</v>
      </c>
      <c r="F499" s="39" t="s">
        <v>365</v>
      </c>
    </row>
    <row r="500" spans="1:6" x14ac:dyDescent="0.25">
      <c r="A500" s="35">
        <v>44386</v>
      </c>
      <c r="B500" s="36" t="s">
        <v>1003</v>
      </c>
      <c r="C500" s="37" t="s">
        <v>361</v>
      </c>
      <c r="D500" s="38">
        <v>13468</v>
      </c>
      <c r="E500" s="37" t="s">
        <v>9</v>
      </c>
      <c r="F500" s="39" t="s">
        <v>365</v>
      </c>
    </row>
    <row r="501" spans="1:6" x14ac:dyDescent="0.25">
      <c r="A501" s="35">
        <v>44386</v>
      </c>
      <c r="B501" s="36" t="s">
        <v>1004</v>
      </c>
      <c r="C501" s="37" t="s">
        <v>361</v>
      </c>
      <c r="D501" s="38">
        <v>104657.28</v>
      </c>
      <c r="E501" s="37" t="s">
        <v>9</v>
      </c>
      <c r="F501" s="39" t="s">
        <v>362</v>
      </c>
    </row>
    <row r="502" spans="1:6" x14ac:dyDescent="0.25">
      <c r="A502" s="35">
        <v>44391</v>
      </c>
      <c r="B502" s="36" t="s">
        <v>1005</v>
      </c>
      <c r="C502" s="37" t="s">
        <v>361</v>
      </c>
      <c r="D502" s="38">
        <v>13468</v>
      </c>
      <c r="E502" s="37" t="s">
        <v>9</v>
      </c>
      <c r="F502" s="39" t="s">
        <v>365</v>
      </c>
    </row>
    <row r="503" spans="1:6" x14ac:dyDescent="0.25">
      <c r="A503" s="35">
        <v>44391</v>
      </c>
      <c r="B503" s="36" t="s">
        <v>1006</v>
      </c>
      <c r="C503" s="37" t="s">
        <v>361</v>
      </c>
      <c r="D503" s="38">
        <v>104464.43</v>
      </c>
      <c r="E503" s="37" t="s">
        <v>9</v>
      </c>
      <c r="F503" s="39" t="s">
        <v>362</v>
      </c>
    </row>
    <row r="504" spans="1:6" x14ac:dyDescent="0.25">
      <c r="A504" s="35">
        <v>44429</v>
      </c>
      <c r="B504" s="36" t="s">
        <v>1007</v>
      </c>
      <c r="C504" s="37" t="s">
        <v>361</v>
      </c>
      <c r="D504" s="38">
        <v>100896.56</v>
      </c>
      <c r="E504" s="37" t="s">
        <v>9</v>
      </c>
      <c r="F504" s="39" t="s">
        <v>362</v>
      </c>
    </row>
    <row r="505" spans="1:6" x14ac:dyDescent="0.25">
      <c r="A505" s="35">
        <v>44429</v>
      </c>
      <c r="B505" s="36" t="s">
        <v>1008</v>
      </c>
      <c r="C505" s="37" t="s">
        <v>361</v>
      </c>
      <c r="D505" s="38">
        <v>13468</v>
      </c>
      <c r="E505" s="37" t="s">
        <v>9</v>
      </c>
      <c r="F505" s="39" t="s">
        <v>365</v>
      </c>
    </row>
    <row r="506" spans="1:6" x14ac:dyDescent="0.25">
      <c r="A506" s="35">
        <v>44650</v>
      </c>
      <c r="B506" s="36" t="s">
        <v>161</v>
      </c>
      <c r="C506" s="37" t="s">
        <v>16</v>
      </c>
      <c r="D506" s="38">
        <v>3550</v>
      </c>
      <c r="E506" s="37" t="s">
        <v>9</v>
      </c>
      <c r="F506" s="39" t="s">
        <v>962</v>
      </c>
    </row>
    <row r="507" spans="1:6" x14ac:dyDescent="0.25">
      <c r="A507" s="35">
        <v>43676</v>
      </c>
      <c r="B507" s="36"/>
      <c r="C507" s="37" t="s">
        <v>152</v>
      </c>
      <c r="D507" s="37">
        <v>20800</v>
      </c>
      <c r="E507" s="43" t="s">
        <v>9</v>
      </c>
      <c r="F507" s="39" t="s">
        <v>133</v>
      </c>
    </row>
    <row r="508" spans="1:6" x14ac:dyDescent="0.25">
      <c r="A508" s="35">
        <v>43495</v>
      </c>
      <c r="B508" s="36">
        <v>3930</v>
      </c>
      <c r="C508" s="37" t="s">
        <v>152</v>
      </c>
      <c r="D508" s="37">
        <v>113526</v>
      </c>
      <c r="E508" s="43" t="s">
        <v>9</v>
      </c>
      <c r="F508" s="39" t="s">
        <v>133</v>
      </c>
    </row>
    <row r="509" spans="1:6" x14ac:dyDescent="0.25">
      <c r="A509" s="35">
        <v>43515</v>
      </c>
      <c r="B509" s="36">
        <v>4225</v>
      </c>
      <c r="C509" s="37" t="s">
        <v>152</v>
      </c>
      <c r="D509" s="37">
        <v>162578</v>
      </c>
      <c r="E509" s="43" t="s">
        <v>9</v>
      </c>
      <c r="F509" s="39" t="s">
        <v>133</v>
      </c>
    </row>
    <row r="510" spans="1:6" x14ac:dyDescent="0.25">
      <c r="A510" s="35">
        <v>43555</v>
      </c>
      <c r="B510" s="36"/>
      <c r="C510" s="37" t="s">
        <v>1020</v>
      </c>
      <c r="D510" s="37">
        <v>1496000</v>
      </c>
      <c r="E510" s="37" t="s">
        <v>9</v>
      </c>
      <c r="F510" s="39" t="s">
        <v>1939</v>
      </c>
    </row>
    <row r="511" spans="1:6" x14ac:dyDescent="0.25">
      <c r="A511" s="35">
        <v>43555</v>
      </c>
      <c r="B511" s="36"/>
      <c r="C511" s="37" t="s">
        <v>1021</v>
      </c>
      <c r="D511" s="37">
        <v>1100000</v>
      </c>
      <c r="E511" s="37" t="s">
        <v>9</v>
      </c>
      <c r="F511" s="39" t="s">
        <v>1022</v>
      </c>
    </row>
    <row r="512" spans="1:6" x14ac:dyDescent="0.25">
      <c r="A512" s="35">
        <v>43773</v>
      </c>
      <c r="B512" s="36"/>
      <c r="C512" s="37" t="s">
        <v>1026</v>
      </c>
      <c r="D512" s="37">
        <v>37000</v>
      </c>
      <c r="E512" s="37" t="s">
        <v>9</v>
      </c>
      <c r="F512" s="39" t="s">
        <v>1022</v>
      </c>
    </row>
    <row r="513" spans="1:6" x14ac:dyDescent="0.25">
      <c r="A513" s="35">
        <v>44147</v>
      </c>
      <c r="B513" s="36"/>
      <c r="C513" s="37" t="s">
        <v>1038</v>
      </c>
      <c r="D513" s="37">
        <v>20000</v>
      </c>
      <c r="E513" s="37" t="s">
        <v>9</v>
      </c>
      <c r="F513" s="39" t="s">
        <v>1022</v>
      </c>
    </row>
    <row r="514" spans="1:6" x14ac:dyDescent="0.25">
      <c r="A514" s="35">
        <v>44148</v>
      </c>
      <c r="B514" s="36"/>
      <c r="C514" s="37" t="s">
        <v>1039</v>
      </c>
      <c r="D514" s="37">
        <v>13000</v>
      </c>
      <c r="E514" s="37" t="s">
        <v>9</v>
      </c>
      <c r="F514" s="39" t="s">
        <v>1022</v>
      </c>
    </row>
    <row r="515" spans="1:6" x14ac:dyDescent="0.25">
      <c r="A515" s="35">
        <v>44148</v>
      </c>
      <c r="B515" s="36"/>
      <c r="C515" s="37" t="s">
        <v>1040</v>
      </c>
      <c r="D515" s="37">
        <v>20000</v>
      </c>
      <c r="E515" s="37" t="s">
        <v>9</v>
      </c>
      <c r="F515" s="39" t="s">
        <v>1022</v>
      </c>
    </row>
    <row r="516" spans="1:6" x14ac:dyDescent="0.25">
      <c r="A516" s="35">
        <v>44148</v>
      </c>
      <c r="B516" s="36"/>
      <c r="C516" s="37" t="s">
        <v>1026</v>
      </c>
      <c r="D516" s="37">
        <v>66000</v>
      </c>
      <c r="E516" s="37" t="s">
        <v>9</v>
      </c>
      <c r="F516" s="39" t="s">
        <v>1022</v>
      </c>
    </row>
    <row r="517" spans="1:6" x14ac:dyDescent="0.25">
      <c r="A517" s="35">
        <v>44286</v>
      </c>
      <c r="B517" s="36"/>
      <c r="C517" s="37" t="s">
        <v>1021</v>
      </c>
      <c r="D517" s="37">
        <v>3894067</v>
      </c>
      <c r="E517" s="37" t="s">
        <v>9</v>
      </c>
      <c r="F517" s="39" t="s">
        <v>1022</v>
      </c>
    </row>
    <row r="518" spans="1:6" hidden="1" x14ac:dyDescent="0.25">
      <c r="A518" s="35">
        <v>44651</v>
      </c>
      <c r="B518" s="36"/>
      <c r="C518" s="37" t="s">
        <v>1049</v>
      </c>
      <c r="D518" s="37">
        <v>1831823.91</v>
      </c>
      <c r="E518" s="37" t="s">
        <v>23</v>
      </c>
      <c r="F518" s="39"/>
    </row>
    <row r="519" spans="1:6" x14ac:dyDescent="0.25">
      <c r="A519" s="35">
        <v>44651</v>
      </c>
      <c r="B519" s="36"/>
      <c r="C519" s="37" t="s">
        <v>1021</v>
      </c>
      <c r="D519" s="37">
        <v>3904023</v>
      </c>
      <c r="E519" s="37" t="s">
        <v>9</v>
      </c>
      <c r="F519" s="39" t="s">
        <v>1022</v>
      </c>
    </row>
    <row r="520" spans="1:6" x14ac:dyDescent="0.25">
      <c r="A520" s="35">
        <v>44651</v>
      </c>
      <c r="B520" s="36"/>
      <c r="C520" s="37" t="s">
        <v>1051</v>
      </c>
      <c r="D520" s="37">
        <v>5800460</v>
      </c>
      <c r="E520" s="37" t="s">
        <v>9</v>
      </c>
      <c r="F520" s="39" t="s">
        <v>1052</v>
      </c>
    </row>
    <row r="521" spans="1:6" x14ac:dyDescent="0.25">
      <c r="A521" s="35"/>
      <c r="B521" s="36"/>
      <c r="C521" s="37" t="s">
        <v>1053</v>
      </c>
      <c r="D521" s="38">
        <f>228173+13846617</f>
        <v>14074790</v>
      </c>
      <c r="E521" s="37" t="s">
        <v>9</v>
      </c>
      <c r="F521" s="39" t="s">
        <v>1933</v>
      </c>
    </row>
    <row r="522" spans="1:6" x14ac:dyDescent="0.25">
      <c r="A522" s="47">
        <v>45016</v>
      </c>
      <c r="B522" s="48">
        <v>11</v>
      </c>
      <c r="C522" s="48" t="s">
        <v>1067</v>
      </c>
      <c r="D522" s="48">
        <v>96990</v>
      </c>
      <c r="E522" s="48" t="s">
        <v>1068</v>
      </c>
      <c r="F522" s="49" t="s">
        <v>1914</v>
      </c>
    </row>
    <row r="523" spans="1:6" x14ac:dyDescent="0.25">
      <c r="A523" s="47">
        <v>45016</v>
      </c>
      <c r="B523" s="48"/>
      <c r="C523" s="48" t="s">
        <v>1071</v>
      </c>
      <c r="D523" s="48">
        <v>196200</v>
      </c>
      <c r="E523" s="48" t="s">
        <v>9</v>
      </c>
      <c r="F523" s="49" t="s">
        <v>51</v>
      </c>
    </row>
    <row r="524" spans="1:6" x14ac:dyDescent="0.25">
      <c r="A524" s="47">
        <v>44679</v>
      </c>
      <c r="B524" s="50" t="s">
        <v>1073</v>
      </c>
      <c r="C524" s="48" t="s">
        <v>1074</v>
      </c>
      <c r="D524" s="48">
        <v>113381</v>
      </c>
      <c r="E524" s="48" t="s">
        <v>9</v>
      </c>
      <c r="F524" s="49" t="s">
        <v>1075</v>
      </c>
    </row>
    <row r="525" spans="1:6" x14ac:dyDescent="0.25">
      <c r="A525" s="47">
        <v>44681</v>
      </c>
      <c r="B525" s="48">
        <v>174</v>
      </c>
      <c r="C525" s="48" t="s">
        <v>350</v>
      </c>
      <c r="D525" s="48">
        <v>19532</v>
      </c>
      <c r="E525" s="48" t="s">
        <v>9</v>
      </c>
      <c r="F525" s="49" t="s">
        <v>1076</v>
      </c>
    </row>
    <row r="526" spans="1:6" x14ac:dyDescent="0.25">
      <c r="A526" s="47">
        <v>44707</v>
      </c>
      <c r="B526" s="48">
        <v>9624</v>
      </c>
      <c r="C526" s="48" t="s">
        <v>1074</v>
      </c>
      <c r="D526" s="48">
        <v>130158</v>
      </c>
      <c r="E526" s="48" t="s">
        <v>9</v>
      </c>
      <c r="F526" s="49" t="s">
        <v>1075</v>
      </c>
    </row>
    <row r="527" spans="1:6" x14ac:dyDescent="0.25">
      <c r="A527" s="47">
        <v>44727</v>
      </c>
      <c r="B527" s="48">
        <v>112</v>
      </c>
      <c r="C527" s="48" t="s">
        <v>1074</v>
      </c>
      <c r="D527" s="48">
        <v>99001</v>
      </c>
      <c r="E527" s="48" t="s">
        <v>9</v>
      </c>
      <c r="F527" s="49" t="s">
        <v>1075</v>
      </c>
    </row>
    <row r="528" spans="1:6" x14ac:dyDescent="0.25">
      <c r="A528" s="47">
        <v>44745</v>
      </c>
      <c r="B528" s="48">
        <v>834</v>
      </c>
      <c r="C528" s="48" t="s">
        <v>350</v>
      </c>
      <c r="D528" s="48">
        <v>11355</v>
      </c>
      <c r="E528" s="48" t="s">
        <v>9</v>
      </c>
      <c r="F528" s="49" t="s">
        <v>1076</v>
      </c>
    </row>
    <row r="529" spans="1:6" x14ac:dyDescent="0.25">
      <c r="A529" s="47">
        <v>44757</v>
      </c>
      <c r="B529" s="48">
        <v>930</v>
      </c>
      <c r="C529" s="48" t="s">
        <v>1074</v>
      </c>
      <c r="D529" s="48">
        <v>120588</v>
      </c>
      <c r="E529" s="48" t="s">
        <v>9</v>
      </c>
      <c r="F529" s="49" t="s">
        <v>1075</v>
      </c>
    </row>
    <row r="530" spans="1:6" x14ac:dyDescent="0.25">
      <c r="A530" s="47">
        <v>44789</v>
      </c>
      <c r="B530" s="48">
        <v>1304</v>
      </c>
      <c r="C530" s="48" t="s">
        <v>350</v>
      </c>
      <c r="D530" s="48">
        <v>18118</v>
      </c>
      <c r="E530" s="48" t="s">
        <v>9</v>
      </c>
      <c r="F530" s="49" t="s">
        <v>1076</v>
      </c>
    </row>
    <row r="531" spans="1:6" x14ac:dyDescent="0.25">
      <c r="A531" s="47">
        <v>44791</v>
      </c>
      <c r="B531" s="50" t="s">
        <v>1077</v>
      </c>
      <c r="C531" s="48" t="s">
        <v>1074</v>
      </c>
      <c r="D531" s="48">
        <v>135749</v>
      </c>
      <c r="E531" s="48" t="s">
        <v>9</v>
      </c>
      <c r="F531" s="49" t="s">
        <v>1075</v>
      </c>
    </row>
    <row r="532" spans="1:6" x14ac:dyDescent="0.25">
      <c r="A532" s="47">
        <v>44819</v>
      </c>
      <c r="B532" s="50" t="s">
        <v>1078</v>
      </c>
      <c r="C532" s="48" t="s">
        <v>1074</v>
      </c>
      <c r="D532" s="48">
        <v>82399</v>
      </c>
      <c r="E532" s="48" t="s">
        <v>9</v>
      </c>
      <c r="F532" s="49" t="s">
        <v>1075</v>
      </c>
    </row>
    <row r="533" spans="1:6" x14ac:dyDescent="0.25">
      <c r="A533" s="47">
        <v>44823</v>
      </c>
      <c r="B533" s="48">
        <v>1479</v>
      </c>
      <c r="C533" s="48" t="s">
        <v>350</v>
      </c>
      <c r="D533" s="48">
        <v>36236</v>
      </c>
      <c r="E533" s="48" t="s">
        <v>9</v>
      </c>
      <c r="F533" s="49" t="s">
        <v>1076</v>
      </c>
    </row>
    <row r="534" spans="1:6" x14ac:dyDescent="0.25">
      <c r="A534" s="47">
        <v>44847</v>
      </c>
      <c r="B534" s="48">
        <v>1781</v>
      </c>
      <c r="C534" s="48" t="s">
        <v>350</v>
      </c>
      <c r="D534" s="48">
        <v>18122</v>
      </c>
      <c r="E534" s="48" t="s">
        <v>9</v>
      </c>
      <c r="F534" s="49" t="s">
        <v>1076</v>
      </c>
    </row>
    <row r="535" spans="1:6" x14ac:dyDescent="0.25">
      <c r="A535" s="47">
        <v>44847</v>
      </c>
      <c r="B535" s="50" t="s">
        <v>1079</v>
      </c>
      <c r="C535" s="48" t="s">
        <v>1074</v>
      </c>
      <c r="D535" s="48">
        <v>157571</v>
      </c>
      <c r="E535" s="48" t="s">
        <v>9</v>
      </c>
      <c r="F535" s="49" t="s">
        <v>1075</v>
      </c>
    </row>
    <row r="536" spans="1:6" x14ac:dyDescent="0.25">
      <c r="A536" s="47">
        <v>44895</v>
      </c>
      <c r="B536" s="50" t="s">
        <v>1080</v>
      </c>
      <c r="C536" s="48" t="s">
        <v>1074</v>
      </c>
      <c r="D536" s="48">
        <v>45424</v>
      </c>
      <c r="E536" s="48" t="s">
        <v>9</v>
      </c>
      <c r="F536" s="49" t="s">
        <v>1075</v>
      </c>
    </row>
    <row r="537" spans="1:6" x14ac:dyDescent="0.25">
      <c r="A537" s="47">
        <v>44903</v>
      </c>
      <c r="B537" s="48">
        <v>2339</v>
      </c>
      <c r="C537" s="48" t="s">
        <v>350</v>
      </c>
      <c r="D537" s="48">
        <v>18080</v>
      </c>
      <c r="E537" s="48" t="s">
        <v>9</v>
      </c>
      <c r="F537" s="49" t="s">
        <v>1076</v>
      </c>
    </row>
    <row r="538" spans="1:6" x14ac:dyDescent="0.25">
      <c r="A538" s="47">
        <v>44909</v>
      </c>
      <c r="B538" s="48">
        <v>2304</v>
      </c>
      <c r="C538" s="48" t="s">
        <v>350</v>
      </c>
      <c r="D538" s="48">
        <v>18122</v>
      </c>
      <c r="E538" s="48" t="s">
        <v>9</v>
      </c>
      <c r="F538" s="49" t="s">
        <v>1076</v>
      </c>
    </row>
    <row r="539" spans="1:6" x14ac:dyDescent="0.25">
      <c r="A539" s="47">
        <v>44910</v>
      </c>
      <c r="B539" s="50" t="s">
        <v>1081</v>
      </c>
      <c r="C539" s="48" t="s">
        <v>1074</v>
      </c>
      <c r="D539" s="48">
        <v>104918</v>
      </c>
      <c r="E539" s="48" t="s">
        <v>9</v>
      </c>
      <c r="F539" s="49" t="s">
        <v>1075</v>
      </c>
    </row>
    <row r="540" spans="1:6" x14ac:dyDescent="0.25">
      <c r="A540" s="47">
        <v>44918</v>
      </c>
      <c r="B540" s="48">
        <v>2503</v>
      </c>
      <c r="C540" s="48" t="s">
        <v>350</v>
      </c>
      <c r="D540" s="48">
        <v>27183</v>
      </c>
      <c r="E540" s="48" t="s">
        <v>9</v>
      </c>
      <c r="F540" s="49" t="s">
        <v>1076</v>
      </c>
    </row>
    <row r="541" spans="1:6" x14ac:dyDescent="0.25">
      <c r="A541" s="47">
        <v>44932</v>
      </c>
      <c r="B541" s="50" t="s">
        <v>1082</v>
      </c>
      <c r="C541" s="48" t="s">
        <v>1074</v>
      </c>
      <c r="D541" s="48">
        <v>105072</v>
      </c>
      <c r="E541" s="48" t="s">
        <v>9</v>
      </c>
      <c r="F541" s="49" t="s">
        <v>1075</v>
      </c>
    </row>
    <row r="542" spans="1:6" x14ac:dyDescent="0.25">
      <c r="A542" s="47">
        <v>44973</v>
      </c>
      <c r="B542" s="48">
        <v>2931</v>
      </c>
      <c r="C542" s="48" t="s">
        <v>350</v>
      </c>
      <c r="D542" s="48">
        <v>18122</v>
      </c>
      <c r="E542" s="48" t="s">
        <v>9</v>
      </c>
      <c r="F542" s="49" t="s">
        <v>1076</v>
      </c>
    </row>
    <row r="543" spans="1:6" x14ac:dyDescent="0.25">
      <c r="A543" s="47">
        <v>44974</v>
      </c>
      <c r="B543" s="50" t="s">
        <v>1083</v>
      </c>
      <c r="C543" s="48" t="s">
        <v>1074</v>
      </c>
      <c r="D543" s="48">
        <v>122694</v>
      </c>
      <c r="E543" s="48" t="s">
        <v>9</v>
      </c>
      <c r="F543" s="49" t="s">
        <v>1075</v>
      </c>
    </row>
    <row r="544" spans="1:6" x14ac:dyDescent="0.25">
      <c r="A544" s="47">
        <v>45000</v>
      </c>
      <c r="B544" s="50" t="s">
        <v>1084</v>
      </c>
      <c r="C544" s="48" t="s">
        <v>1074</v>
      </c>
      <c r="D544" s="48">
        <v>128348</v>
      </c>
      <c r="E544" s="48" t="s">
        <v>9</v>
      </c>
      <c r="F544" s="49" t="s">
        <v>1075</v>
      </c>
    </row>
    <row r="545" spans="1:6" x14ac:dyDescent="0.25">
      <c r="A545" s="47">
        <v>45016</v>
      </c>
      <c r="B545" s="48">
        <v>3162</v>
      </c>
      <c r="C545" s="48" t="s">
        <v>350</v>
      </c>
      <c r="D545" s="48">
        <v>18122</v>
      </c>
      <c r="E545" s="48" t="s">
        <v>9</v>
      </c>
      <c r="F545" s="49" t="s">
        <v>1076</v>
      </c>
    </row>
    <row r="546" spans="1:6" x14ac:dyDescent="0.25">
      <c r="A546" s="47">
        <v>45016</v>
      </c>
      <c r="B546" s="48"/>
      <c r="C546" s="48" t="s">
        <v>350</v>
      </c>
      <c r="D546" s="48">
        <v>6741</v>
      </c>
      <c r="E546" s="48" t="s">
        <v>9</v>
      </c>
      <c r="F546" s="49" t="s">
        <v>1076</v>
      </c>
    </row>
    <row r="547" spans="1:6" x14ac:dyDescent="0.25">
      <c r="A547" s="47">
        <v>44742</v>
      </c>
      <c r="B547" s="48">
        <v>107</v>
      </c>
      <c r="C547" s="48" t="s">
        <v>16</v>
      </c>
      <c r="D547" s="48">
        <v>153221.76000000001</v>
      </c>
      <c r="E547" s="48" t="s">
        <v>9</v>
      </c>
      <c r="F547" s="9" t="s">
        <v>17</v>
      </c>
    </row>
    <row r="548" spans="1:6" x14ac:dyDescent="0.25">
      <c r="A548" s="47">
        <v>44742</v>
      </c>
      <c r="B548" s="48">
        <v>106</v>
      </c>
      <c r="C548" s="48" t="s">
        <v>16</v>
      </c>
      <c r="D548" s="48">
        <v>201578.63</v>
      </c>
      <c r="E548" s="48" t="s">
        <v>9</v>
      </c>
      <c r="F548" s="9" t="s">
        <v>17</v>
      </c>
    </row>
    <row r="549" spans="1:6" x14ac:dyDescent="0.25">
      <c r="A549" s="47">
        <v>44742</v>
      </c>
      <c r="B549" s="48">
        <v>103</v>
      </c>
      <c r="C549" s="48" t="s">
        <v>16</v>
      </c>
      <c r="D549" s="48">
        <v>19639.88</v>
      </c>
      <c r="E549" s="48" t="s">
        <v>9</v>
      </c>
      <c r="F549" s="9" t="s">
        <v>17</v>
      </c>
    </row>
    <row r="550" spans="1:6" x14ac:dyDescent="0.25">
      <c r="A550" s="47">
        <v>44762</v>
      </c>
      <c r="B550" s="48">
        <v>148</v>
      </c>
      <c r="C550" s="48" t="s">
        <v>16</v>
      </c>
      <c r="D550" s="48">
        <v>540948.31999999995</v>
      </c>
      <c r="E550" s="48" t="s">
        <v>9</v>
      </c>
      <c r="F550" s="9" t="s">
        <v>17</v>
      </c>
    </row>
    <row r="551" spans="1:6" x14ac:dyDescent="0.25">
      <c r="A551" s="47">
        <v>44791</v>
      </c>
      <c r="B551" s="48">
        <v>108</v>
      </c>
      <c r="C551" s="48" t="s">
        <v>16</v>
      </c>
      <c r="D551" s="48">
        <v>430594.1</v>
      </c>
      <c r="E551" s="48" t="s">
        <v>9</v>
      </c>
      <c r="F551" s="9" t="s">
        <v>17</v>
      </c>
    </row>
    <row r="552" spans="1:6" x14ac:dyDescent="0.25">
      <c r="A552" s="47">
        <v>44844</v>
      </c>
      <c r="B552" s="48">
        <v>249</v>
      </c>
      <c r="C552" s="48" t="s">
        <v>16</v>
      </c>
      <c r="D552" s="48">
        <v>180507.34</v>
      </c>
      <c r="E552" s="48" t="s">
        <v>9</v>
      </c>
      <c r="F552" s="9" t="s">
        <v>17</v>
      </c>
    </row>
    <row r="553" spans="1:6" x14ac:dyDescent="0.25">
      <c r="A553" s="47">
        <v>44844</v>
      </c>
      <c r="B553" s="48">
        <v>248</v>
      </c>
      <c r="C553" s="48" t="s">
        <v>16</v>
      </c>
      <c r="D553" s="48">
        <v>81187.37</v>
      </c>
      <c r="E553" s="48" t="s">
        <v>9</v>
      </c>
      <c r="F553" s="9" t="s">
        <v>17</v>
      </c>
    </row>
    <row r="554" spans="1:6" x14ac:dyDescent="0.25">
      <c r="A554" s="47">
        <v>44844</v>
      </c>
      <c r="B554" s="48">
        <v>250</v>
      </c>
      <c r="C554" s="48" t="s">
        <v>16</v>
      </c>
      <c r="D554" s="48">
        <v>518274.78</v>
      </c>
      <c r="E554" s="48" t="s">
        <v>9</v>
      </c>
      <c r="F554" s="9" t="s">
        <v>17</v>
      </c>
    </row>
    <row r="555" spans="1:6" x14ac:dyDescent="0.25">
      <c r="A555" s="47">
        <v>44895</v>
      </c>
      <c r="B555" s="48">
        <v>287</v>
      </c>
      <c r="C555" s="48" t="s">
        <v>16</v>
      </c>
      <c r="D555" s="48">
        <v>635927.54</v>
      </c>
      <c r="E555" s="48" t="s">
        <v>9</v>
      </c>
      <c r="F555" s="9" t="s">
        <v>17</v>
      </c>
    </row>
    <row r="556" spans="1:6" x14ac:dyDescent="0.25">
      <c r="A556" s="47">
        <v>44895</v>
      </c>
      <c r="B556" s="48">
        <v>279</v>
      </c>
      <c r="C556" s="48" t="s">
        <v>16</v>
      </c>
      <c r="D556" s="48">
        <v>25545.5</v>
      </c>
      <c r="E556" s="48" t="s">
        <v>9</v>
      </c>
      <c r="F556" s="9" t="s">
        <v>17</v>
      </c>
    </row>
    <row r="557" spans="1:6" x14ac:dyDescent="0.25">
      <c r="A557" s="47">
        <v>44895</v>
      </c>
      <c r="B557" s="48">
        <v>275</v>
      </c>
      <c r="C557" s="48" t="s">
        <v>16</v>
      </c>
      <c r="D557" s="48">
        <v>156940.76</v>
      </c>
      <c r="E557" s="48" t="s">
        <v>9</v>
      </c>
      <c r="F557" s="9" t="s">
        <v>17</v>
      </c>
    </row>
    <row r="558" spans="1:6" x14ac:dyDescent="0.25">
      <c r="A558" s="47">
        <v>44895</v>
      </c>
      <c r="B558" s="48">
        <v>477</v>
      </c>
      <c r="C558" s="48" t="s">
        <v>1088</v>
      </c>
      <c r="D558" s="48">
        <v>71051.56</v>
      </c>
      <c r="E558" s="48" t="s">
        <v>9</v>
      </c>
      <c r="F558" s="9" t="s">
        <v>17</v>
      </c>
    </row>
    <row r="559" spans="1:6" x14ac:dyDescent="0.25">
      <c r="A559" s="47">
        <v>44907</v>
      </c>
      <c r="B559" s="48" t="s">
        <v>1089</v>
      </c>
      <c r="C559" s="48" t="s">
        <v>1090</v>
      </c>
      <c r="D559" s="48">
        <v>35506.49</v>
      </c>
      <c r="E559" s="48" t="s">
        <v>9</v>
      </c>
      <c r="F559" s="49" t="s">
        <v>1907</v>
      </c>
    </row>
    <row r="560" spans="1:6" x14ac:dyDescent="0.25">
      <c r="A560" s="47">
        <v>44909</v>
      </c>
      <c r="B560" s="48">
        <v>284</v>
      </c>
      <c r="C560" s="48" t="s">
        <v>16</v>
      </c>
      <c r="D560" s="48">
        <v>131383.92000000001</v>
      </c>
      <c r="E560" s="48" t="s">
        <v>9</v>
      </c>
      <c r="F560" s="9" t="s">
        <v>17</v>
      </c>
    </row>
    <row r="561" spans="1:6" x14ac:dyDescent="0.25">
      <c r="A561" s="47">
        <v>44909</v>
      </c>
      <c r="B561" s="48">
        <v>323</v>
      </c>
      <c r="C561" s="48" t="s">
        <v>16</v>
      </c>
      <c r="D561" s="48">
        <v>123086.81</v>
      </c>
      <c r="E561" s="48" t="s">
        <v>9</v>
      </c>
      <c r="F561" s="9" t="s">
        <v>17</v>
      </c>
    </row>
    <row r="562" spans="1:6" x14ac:dyDescent="0.25">
      <c r="A562" s="47">
        <v>44914</v>
      </c>
      <c r="B562" s="48" t="s">
        <v>1089</v>
      </c>
      <c r="C562" s="48" t="s">
        <v>1090</v>
      </c>
      <c r="D562" s="48">
        <v>41898</v>
      </c>
      <c r="E562" s="48" t="s">
        <v>9</v>
      </c>
      <c r="F562" s="49" t="s">
        <v>1907</v>
      </c>
    </row>
    <row r="563" spans="1:6" x14ac:dyDescent="0.25">
      <c r="A563" s="47">
        <v>44919</v>
      </c>
      <c r="B563" s="48">
        <v>342</v>
      </c>
      <c r="C563" s="48" t="s">
        <v>16</v>
      </c>
      <c r="D563" s="48">
        <v>180230.16</v>
      </c>
      <c r="E563" s="48" t="s">
        <v>9</v>
      </c>
      <c r="F563" s="9" t="s">
        <v>17</v>
      </c>
    </row>
    <row r="564" spans="1:6" x14ac:dyDescent="0.25">
      <c r="A564" s="47">
        <v>44919</v>
      </c>
      <c r="B564" s="48">
        <v>327</v>
      </c>
      <c r="C564" s="48" t="s">
        <v>16</v>
      </c>
      <c r="D564" s="48">
        <v>213178.89</v>
      </c>
      <c r="E564" s="48" t="s">
        <v>9</v>
      </c>
      <c r="F564" s="9" t="s">
        <v>17</v>
      </c>
    </row>
    <row r="565" spans="1:6" x14ac:dyDescent="0.25">
      <c r="A565" s="47">
        <v>44919</v>
      </c>
      <c r="B565" s="48">
        <v>332</v>
      </c>
      <c r="C565" s="48" t="s">
        <v>16</v>
      </c>
      <c r="D565" s="48">
        <v>165728.31</v>
      </c>
      <c r="E565" s="48" t="s">
        <v>9</v>
      </c>
      <c r="F565" s="9" t="s">
        <v>17</v>
      </c>
    </row>
    <row r="566" spans="1:6" x14ac:dyDescent="0.25">
      <c r="A566" s="47">
        <v>44919</v>
      </c>
      <c r="B566" s="48">
        <v>331</v>
      </c>
      <c r="C566" s="48" t="s">
        <v>16</v>
      </c>
      <c r="D566" s="48">
        <v>406288.75</v>
      </c>
      <c r="E566" s="48" t="s">
        <v>9</v>
      </c>
      <c r="F566" s="9" t="s">
        <v>17</v>
      </c>
    </row>
    <row r="567" spans="1:6" x14ac:dyDescent="0.25">
      <c r="A567" s="47">
        <v>44926</v>
      </c>
      <c r="B567" s="48" t="s">
        <v>1091</v>
      </c>
      <c r="C567" s="48" t="s">
        <v>1090</v>
      </c>
      <c r="D567" s="48">
        <v>25316.29</v>
      </c>
      <c r="E567" s="48" t="s">
        <v>9</v>
      </c>
      <c r="F567" s="49" t="s">
        <v>1907</v>
      </c>
    </row>
    <row r="568" spans="1:6" x14ac:dyDescent="0.25">
      <c r="A568" s="47">
        <v>44926</v>
      </c>
      <c r="B568" s="48">
        <v>364</v>
      </c>
      <c r="C568" s="48" t="s">
        <v>16</v>
      </c>
      <c r="D568" s="48">
        <v>270095.46999999997</v>
      </c>
      <c r="E568" s="48" t="s">
        <v>9</v>
      </c>
      <c r="F568" s="9" t="s">
        <v>17</v>
      </c>
    </row>
    <row r="569" spans="1:6" x14ac:dyDescent="0.25">
      <c r="A569" s="47">
        <v>44926</v>
      </c>
      <c r="B569" s="48">
        <v>203</v>
      </c>
      <c r="C569" s="48" t="s">
        <v>16</v>
      </c>
      <c r="D569" s="48">
        <v>162253.25</v>
      </c>
      <c r="E569" s="48" t="s">
        <v>9</v>
      </c>
      <c r="F569" s="9" t="s">
        <v>17</v>
      </c>
    </row>
    <row r="570" spans="1:6" x14ac:dyDescent="0.25">
      <c r="A570" s="47">
        <v>44954</v>
      </c>
      <c r="B570" s="48">
        <v>391</v>
      </c>
      <c r="C570" s="48" t="s">
        <v>16</v>
      </c>
      <c r="D570" s="48">
        <v>48673.8</v>
      </c>
      <c r="E570" s="48" t="s">
        <v>9</v>
      </c>
      <c r="F570" s="9" t="s">
        <v>17</v>
      </c>
    </row>
    <row r="571" spans="1:6" x14ac:dyDescent="0.25">
      <c r="A571" s="47">
        <v>44954</v>
      </c>
      <c r="B571" s="48">
        <v>390</v>
      </c>
      <c r="C571" s="48" t="s">
        <v>16</v>
      </c>
      <c r="D571" s="48">
        <v>23119.7</v>
      </c>
      <c r="E571" s="48" t="s">
        <v>9</v>
      </c>
      <c r="F571" s="9" t="s">
        <v>17</v>
      </c>
    </row>
    <row r="572" spans="1:6" x14ac:dyDescent="0.25">
      <c r="A572" s="47">
        <v>44954</v>
      </c>
      <c r="B572" s="48">
        <v>392</v>
      </c>
      <c r="C572" s="48" t="s">
        <v>16</v>
      </c>
      <c r="D572" s="48">
        <v>51439.08</v>
      </c>
      <c r="E572" s="48" t="s">
        <v>9</v>
      </c>
      <c r="F572" s="9" t="s">
        <v>17</v>
      </c>
    </row>
    <row r="573" spans="1:6" x14ac:dyDescent="0.25">
      <c r="A573" s="47">
        <v>44957</v>
      </c>
      <c r="B573" s="48">
        <v>382</v>
      </c>
      <c r="C573" s="48" t="s">
        <v>16</v>
      </c>
      <c r="D573" s="48">
        <v>266824.59999999998</v>
      </c>
      <c r="E573" s="48" t="s">
        <v>9</v>
      </c>
      <c r="F573" s="9" t="s">
        <v>17</v>
      </c>
    </row>
    <row r="574" spans="1:6" hidden="1" x14ac:dyDescent="0.25">
      <c r="A574" s="47">
        <v>45016</v>
      </c>
      <c r="B574" s="48">
        <v>11</v>
      </c>
      <c r="C574" s="48" t="s">
        <v>1067</v>
      </c>
      <c r="D574" s="48">
        <v>53278.78</v>
      </c>
      <c r="E574" s="48" t="s">
        <v>23</v>
      </c>
      <c r="F574" s="110"/>
    </row>
    <row r="575" spans="1:6" x14ac:dyDescent="0.25">
      <c r="A575" s="47">
        <v>44679</v>
      </c>
      <c r="B575" s="48" t="s">
        <v>1104</v>
      </c>
      <c r="C575" s="48" t="s">
        <v>1105</v>
      </c>
      <c r="D575" s="48">
        <v>14532</v>
      </c>
      <c r="E575" s="48" t="s">
        <v>9</v>
      </c>
      <c r="F575" s="9" t="s">
        <v>365</v>
      </c>
    </row>
    <row r="576" spans="1:6" x14ac:dyDescent="0.25">
      <c r="A576" s="47">
        <v>44679</v>
      </c>
      <c r="B576" s="48" t="s">
        <v>1106</v>
      </c>
      <c r="C576" s="48" t="s">
        <v>1105</v>
      </c>
      <c r="D576" s="48">
        <v>113627</v>
      </c>
      <c r="E576" s="48" t="s">
        <v>9</v>
      </c>
      <c r="F576" s="9" t="s">
        <v>362</v>
      </c>
    </row>
    <row r="577" spans="1:6" x14ac:dyDescent="0.25">
      <c r="A577" s="47">
        <v>44679</v>
      </c>
      <c r="B577" s="48">
        <v>36</v>
      </c>
      <c r="C577" s="48" t="s">
        <v>713</v>
      </c>
      <c r="D577" s="48">
        <v>18000</v>
      </c>
      <c r="E577" s="48" t="s">
        <v>9</v>
      </c>
      <c r="F577" s="49" t="s">
        <v>256</v>
      </c>
    </row>
    <row r="578" spans="1:6" x14ac:dyDescent="0.25">
      <c r="A578" s="47">
        <v>44681</v>
      </c>
      <c r="B578" s="48">
        <v>45</v>
      </c>
      <c r="C578" s="48" t="s">
        <v>713</v>
      </c>
      <c r="D578" s="48">
        <v>18000</v>
      </c>
      <c r="E578" s="48" t="s">
        <v>9</v>
      </c>
      <c r="F578" s="49" t="s">
        <v>256</v>
      </c>
    </row>
    <row r="579" spans="1:6" x14ac:dyDescent="0.25">
      <c r="A579" s="47">
        <v>44696</v>
      </c>
      <c r="B579" s="48">
        <v>1720</v>
      </c>
      <c r="C579" s="48" t="s">
        <v>1105</v>
      </c>
      <c r="D579" s="48">
        <v>14532</v>
      </c>
      <c r="E579" s="48" t="s">
        <v>9</v>
      </c>
      <c r="F579" s="9" t="s">
        <v>365</v>
      </c>
    </row>
    <row r="580" spans="1:6" x14ac:dyDescent="0.25">
      <c r="A580" s="47">
        <v>44696</v>
      </c>
      <c r="B580" s="48" t="s">
        <v>1107</v>
      </c>
      <c r="C580" s="48" t="s">
        <v>1105</v>
      </c>
      <c r="D580" s="48">
        <v>114996</v>
      </c>
      <c r="E580" s="48" t="s">
        <v>9</v>
      </c>
      <c r="F580" s="9" t="s">
        <v>362</v>
      </c>
    </row>
    <row r="581" spans="1:6" x14ac:dyDescent="0.25">
      <c r="A581" s="47">
        <v>44722</v>
      </c>
      <c r="B581" s="48" t="s">
        <v>1108</v>
      </c>
      <c r="C581" s="48" t="s">
        <v>1105</v>
      </c>
      <c r="D581" s="48">
        <v>14532</v>
      </c>
      <c r="E581" s="48" t="s">
        <v>9</v>
      </c>
      <c r="F581" s="9" t="s">
        <v>365</v>
      </c>
    </row>
    <row r="582" spans="1:6" x14ac:dyDescent="0.25">
      <c r="A582" s="47">
        <v>44722</v>
      </c>
      <c r="B582" s="48" t="s">
        <v>1109</v>
      </c>
      <c r="C582" s="48" t="s">
        <v>1105</v>
      </c>
      <c r="D582" s="48">
        <v>116550</v>
      </c>
      <c r="E582" s="48" t="s">
        <v>9</v>
      </c>
      <c r="F582" s="9" t="s">
        <v>362</v>
      </c>
    </row>
    <row r="583" spans="1:6" x14ac:dyDescent="0.25">
      <c r="A583" s="47">
        <v>44725</v>
      </c>
      <c r="B583" s="48">
        <v>50</v>
      </c>
      <c r="C583" s="48" t="s">
        <v>713</v>
      </c>
      <c r="D583" s="48">
        <v>36000</v>
      </c>
      <c r="E583" s="48" t="s">
        <v>9</v>
      </c>
      <c r="F583" s="49" t="s">
        <v>1908</v>
      </c>
    </row>
    <row r="584" spans="1:6" x14ac:dyDescent="0.25">
      <c r="A584" s="47">
        <v>44742</v>
      </c>
      <c r="B584" s="48">
        <v>92</v>
      </c>
      <c r="C584" s="48" t="s">
        <v>713</v>
      </c>
      <c r="D584" s="48">
        <v>18500</v>
      </c>
      <c r="E584" s="48" t="s">
        <v>9</v>
      </c>
      <c r="F584" s="49" t="s">
        <v>719</v>
      </c>
    </row>
    <row r="585" spans="1:6" x14ac:dyDescent="0.25">
      <c r="A585" s="47">
        <v>44770</v>
      </c>
      <c r="B585" s="48">
        <v>55</v>
      </c>
      <c r="C585" s="48" t="s">
        <v>1110</v>
      </c>
      <c r="D585" s="48">
        <v>13674</v>
      </c>
      <c r="E585" s="48" t="s">
        <v>9</v>
      </c>
      <c r="F585" s="49" t="s">
        <v>256</v>
      </c>
    </row>
    <row r="586" spans="1:6" x14ac:dyDescent="0.25">
      <c r="A586" s="47">
        <v>44773</v>
      </c>
      <c r="B586" s="48" t="s">
        <v>1111</v>
      </c>
      <c r="C586" s="48" t="s">
        <v>1105</v>
      </c>
      <c r="D586" s="48">
        <v>112369</v>
      </c>
      <c r="E586" s="48" t="s">
        <v>9</v>
      </c>
      <c r="F586" s="9" t="s">
        <v>362</v>
      </c>
    </row>
    <row r="587" spans="1:6" x14ac:dyDescent="0.25">
      <c r="A587" s="47">
        <v>44773</v>
      </c>
      <c r="B587" s="48" t="s">
        <v>1112</v>
      </c>
      <c r="C587" s="48" t="s">
        <v>1105</v>
      </c>
      <c r="D587" s="48">
        <v>14532</v>
      </c>
      <c r="E587" s="48" t="s">
        <v>9</v>
      </c>
      <c r="F587" s="9" t="s">
        <v>365</v>
      </c>
    </row>
    <row r="588" spans="1:6" x14ac:dyDescent="0.25">
      <c r="A588" s="47">
        <v>44773</v>
      </c>
      <c r="B588" s="48" t="s">
        <v>1113</v>
      </c>
      <c r="C588" s="48" t="s">
        <v>1105</v>
      </c>
      <c r="D588" s="48">
        <v>15888</v>
      </c>
      <c r="E588" s="48" t="s">
        <v>9</v>
      </c>
      <c r="F588" s="9" t="s">
        <v>365</v>
      </c>
    </row>
    <row r="589" spans="1:6" x14ac:dyDescent="0.25">
      <c r="A589" s="47">
        <v>44773</v>
      </c>
      <c r="B589" s="48" t="s">
        <v>1114</v>
      </c>
      <c r="C589" s="48" t="s">
        <v>1105</v>
      </c>
      <c r="D589" s="48">
        <v>113368</v>
      </c>
      <c r="E589" s="48" t="s">
        <v>9</v>
      </c>
      <c r="F589" s="9" t="s">
        <v>362</v>
      </c>
    </row>
    <row r="590" spans="1:6" x14ac:dyDescent="0.25">
      <c r="A590" s="47">
        <v>44829</v>
      </c>
      <c r="B590" s="48">
        <v>106</v>
      </c>
      <c r="C590" s="48" t="s">
        <v>713</v>
      </c>
      <c r="D590" s="48">
        <v>19000</v>
      </c>
      <c r="E590" s="48" t="s">
        <v>9</v>
      </c>
      <c r="F590" s="9" t="s">
        <v>365</v>
      </c>
    </row>
    <row r="591" spans="1:6" x14ac:dyDescent="0.25">
      <c r="A591" s="47">
        <v>44846</v>
      </c>
      <c r="B591" s="48">
        <v>8</v>
      </c>
      <c r="C591" s="48" t="s">
        <v>713</v>
      </c>
      <c r="D591" s="48">
        <v>19000</v>
      </c>
      <c r="E591" s="48" t="s">
        <v>9</v>
      </c>
      <c r="F591" s="9" t="s">
        <v>365</v>
      </c>
    </row>
    <row r="592" spans="1:6" x14ac:dyDescent="0.25">
      <c r="A592" s="47">
        <v>44849</v>
      </c>
      <c r="B592" s="48" t="s">
        <v>1115</v>
      </c>
      <c r="C592" s="48" t="s">
        <v>1105</v>
      </c>
      <c r="D592" s="48">
        <v>114737</v>
      </c>
      <c r="E592" s="48" t="s">
        <v>9</v>
      </c>
      <c r="F592" s="9" t="s">
        <v>362</v>
      </c>
    </row>
    <row r="593" spans="1:6" x14ac:dyDescent="0.25">
      <c r="A593" s="47">
        <v>44849</v>
      </c>
      <c r="B593" s="48" t="s">
        <v>1116</v>
      </c>
      <c r="C593" s="48" t="s">
        <v>1105</v>
      </c>
      <c r="D593" s="48">
        <v>1355.94</v>
      </c>
      <c r="E593" s="48" t="s">
        <v>9</v>
      </c>
      <c r="F593" s="9" t="s">
        <v>365</v>
      </c>
    </row>
    <row r="594" spans="1:6" x14ac:dyDescent="0.25">
      <c r="A594" s="47">
        <v>44853</v>
      </c>
      <c r="B594" s="48">
        <v>17</v>
      </c>
      <c r="C594" s="48" t="s">
        <v>713</v>
      </c>
      <c r="D594" s="48">
        <v>19000</v>
      </c>
      <c r="E594" s="48" t="s">
        <v>9</v>
      </c>
      <c r="F594" s="9" t="s">
        <v>365</v>
      </c>
    </row>
    <row r="595" spans="1:6" x14ac:dyDescent="0.25">
      <c r="A595" s="47">
        <v>44880</v>
      </c>
      <c r="B595" s="48" t="s">
        <v>1117</v>
      </c>
      <c r="C595" s="48" t="s">
        <v>1105</v>
      </c>
      <c r="D595" s="48">
        <v>16608</v>
      </c>
      <c r="E595" s="48" t="s">
        <v>9</v>
      </c>
      <c r="F595" s="9" t="s">
        <v>365</v>
      </c>
    </row>
    <row r="596" spans="1:6" x14ac:dyDescent="0.25">
      <c r="A596" s="47">
        <v>44880</v>
      </c>
      <c r="B596" s="48" t="s">
        <v>1118</v>
      </c>
      <c r="C596" s="48" t="s">
        <v>1105</v>
      </c>
      <c r="D596" s="48">
        <v>133237</v>
      </c>
      <c r="E596" s="48" t="s">
        <v>9</v>
      </c>
      <c r="F596" s="9" t="s">
        <v>362</v>
      </c>
    </row>
    <row r="597" spans="1:6" x14ac:dyDescent="0.25">
      <c r="A597" s="47">
        <v>44919</v>
      </c>
      <c r="B597" s="48">
        <v>7</v>
      </c>
      <c r="C597" s="48" t="s">
        <v>713</v>
      </c>
      <c r="D597" s="48">
        <v>19000</v>
      </c>
      <c r="E597" s="48" t="s">
        <v>9</v>
      </c>
      <c r="F597" s="9" t="s">
        <v>365</v>
      </c>
    </row>
    <row r="598" spans="1:6" x14ac:dyDescent="0.25">
      <c r="A598" s="47">
        <v>44926</v>
      </c>
      <c r="B598" s="48" t="s">
        <v>1119</v>
      </c>
      <c r="C598" s="48" t="s">
        <v>1105</v>
      </c>
      <c r="D598" s="48">
        <v>6228</v>
      </c>
      <c r="E598" s="48" t="s">
        <v>9</v>
      </c>
      <c r="F598" s="9" t="s">
        <v>365</v>
      </c>
    </row>
    <row r="599" spans="1:6" x14ac:dyDescent="0.25">
      <c r="A599" s="47">
        <v>44926</v>
      </c>
      <c r="B599" s="48" t="s">
        <v>1120</v>
      </c>
      <c r="C599" s="48" t="s">
        <v>1105</v>
      </c>
      <c r="D599" s="48">
        <v>118400</v>
      </c>
      <c r="E599" s="48" t="s">
        <v>9</v>
      </c>
      <c r="F599" s="9" t="s">
        <v>362</v>
      </c>
    </row>
    <row r="600" spans="1:6" x14ac:dyDescent="0.25">
      <c r="A600" s="47">
        <v>44942</v>
      </c>
      <c r="B600" s="48" t="s">
        <v>1121</v>
      </c>
      <c r="C600" s="48" t="s">
        <v>1105</v>
      </c>
      <c r="D600" s="48">
        <v>131646</v>
      </c>
      <c r="E600" s="48" t="s">
        <v>9</v>
      </c>
      <c r="F600" s="9" t="s">
        <v>362</v>
      </c>
    </row>
    <row r="601" spans="1:6" x14ac:dyDescent="0.25">
      <c r="A601" s="47">
        <v>44942</v>
      </c>
      <c r="B601" s="48" t="s">
        <v>1122</v>
      </c>
      <c r="C601" s="48" t="s">
        <v>1105</v>
      </c>
      <c r="D601" s="48">
        <v>16608</v>
      </c>
      <c r="E601" s="48" t="s">
        <v>9</v>
      </c>
      <c r="F601" s="9" t="s">
        <v>365</v>
      </c>
    </row>
    <row r="602" spans="1:6" x14ac:dyDescent="0.25">
      <c r="A602" s="47">
        <v>44943</v>
      </c>
      <c r="B602" s="48">
        <v>9</v>
      </c>
      <c r="C602" s="48" t="s">
        <v>713</v>
      </c>
      <c r="D602" s="48">
        <v>19000</v>
      </c>
      <c r="E602" s="48" t="s">
        <v>9</v>
      </c>
      <c r="F602" s="9" t="s">
        <v>256</v>
      </c>
    </row>
    <row r="603" spans="1:6" x14ac:dyDescent="0.25">
      <c r="A603" s="47">
        <v>44954</v>
      </c>
      <c r="B603" s="48" t="s">
        <v>1123</v>
      </c>
      <c r="C603" s="48" t="s">
        <v>1105</v>
      </c>
      <c r="D603" s="48">
        <v>112776</v>
      </c>
      <c r="E603" s="48" t="s">
        <v>9</v>
      </c>
      <c r="F603" s="9" t="s">
        <v>362</v>
      </c>
    </row>
    <row r="604" spans="1:6" x14ac:dyDescent="0.25">
      <c r="A604" s="47">
        <v>44865</v>
      </c>
      <c r="B604" s="48">
        <v>4</v>
      </c>
      <c r="C604" s="48" t="s">
        <v>1124</v>
      </c>
      <c r="D604" s="48">
        <v>309862.83</v>
      </c>
      <c r="E604" s="48" t="s">
        <v>9</v>
      </c>
      <c r="F604" s="9" t="s">
        <v>205</v>
      </c>
    </row>
    <row r="605" spans="1:6" x14ac:dyDescent="0.25">
      <c r="A605" s="47">
        <v>44895</v>
      </c>
      <c r="B605" s="48">
        <v>916</v>
      </c>
      <c r="C605" s="48" t="s">
        <v>1128</v>
      </c>
      <c r="D605" s="48">
        <v>1275457.6200000001</v>
      </c>
      <c r="E605" s="48" t="s">
        <v>9</v>
      </c>
      <c r="F605" s="49" t="s">
        <v>960</v>
      </c>
    </row>
    <row r="606" spans="1:6" x14ac:dyDescent="0.25">
      <c r="A606" s="47">
        <v>45016</v>
      </c>
      <c r="B606" s="48">
        <v>11</v>
      </c>
      <c r="C606" s="48" t="s">
        <v>1067</v>
      </c>
      <c r="D606" s="48">
        <v>84694</v>
      </c>
      <c r="E606" s="48" t="s">
        <v>9</v>
      </c>
      <c r="F606" s="49" t="s">
        <v>1914</v>
      </c>
    </row>
    <row r="607" spans="1:6" x14ac:dyDescent="0.25">
      <c r="A607" s="47">
        <v>45016</v>
      </c>
      <c r="B607" s="48">
        <v>204</v>
      </c>
      <c r="C607" s="48" t="s">
        <v>244</v>
      </c>
      <c r="D607" s="48">
        <v>7079.6</v>
      </c>
      <c r="E607" s="48" t="s">
        <v>9</v>
      </c>
      <c r="F607" s="49" t="s">
        <v>1926</v>
      </c>
    </row>
    <row r="608" spans="1:6" x14ac:dyDescent="0.25">
      <c r="A608" s="47">
        <v>44811</v>
      </c>
      <c r="B608" s="48">
        <v>8260035790</v>
      </c>
      <c r="C608" s="48" t="s">
        <v>1134</v>
      </c>
      <c r="D608" s="48">
        <v>18466.080000000002</v>
      </c>
      <c r="E608" s="48" t="s">
        <v>9</v>
      </c>
      <c r="F608" s="49" t="s">
        <v>1909</v>
      </c>
    </row>
    <row r="609" spans="1:6" x14ac:dyDescent="0.25">
      <c r="A609" s="47">
        <v>44811</v>
      </c>
      <c r="B609" s="48">
        <v>8260035789</v>
      </c>
      <c r="C609" s="48" t="s">
        <v>1134</v>
      </c>
      <c r="D609" s="48">
        <v>3177.14</v>
      </c>
      <c r="E609" s="48" t="s">
        <v>9</v>
      </c>
      <c r="F609" s="49" t="s">
        <v>1909</v>
      </c>
    </row>
    <row r="610" spans="1:6" x14ac:dyDescent="0.25">
      <c r="A610" s="47">
        <v>44811</v>
      </c>
      <c r="B610" s="48">
        <v>8260035788</v>
      </c>
      <c r="C610" s="48" t="s">
        <v>1134</v>
      </c>
      <c r="D610" s="48">
        <v>27186.46</v>
      </c>
      <c r="E610" s="48" t="s">
        <v>9</v>
      </c>
      <c r="F610" s="49" t="s">
        <v>1909</v>
      </c>
    </row>
    <row r="611" spans="1:6" x14ac:dyDescent="0.25">
      <c r="A611" s="47">
        <v>44811</v>
      </c>
      <c r="B611" s="48">
        <v>8260035787</v>
      </c>
      <c r="C611" s="48" t="s">
        <v>1134</v>
      </c>
      <c r="D611" s="48">
        <v>11150.34</v>
      </c>
      <c r="E611" s="48" t="s">
        <v>9</v>
      </c>
      <c r="F611" s="49" t="s">
        <v>1909</v>
      </c>
    </row>
    <row r="612" spans="1:6" x14ac:dyDescent="0.25">
      <c r="A612" s="47">
        <v>44811</v>
      </c>
      <c r="B612" s="48">
        <v>8260035786</v>
      </c>
      <c r="C612" s="48" t="s">
        <v>1134</v>
      </c>
      <c r="D612" s="48">
        <v>17353.919999999998</v>
      </c>
      <c r="E612" s="48" t="s">
        <v>9</v>
      </c>
      <c r="F612" s="49" t="s">
        <v>1909</v>
      </c>
    </row>
    <row r="613" spans="1:6" x14ac:dyDescent="0.25">
      <c r="A613" s="47">
        <v>44811</v>
      </c>
      <c r="B613" s="48">
        <v>8260035785</v>
      </c>
      <c r="C613" s="48" t="s">
        <v>1134</v>
      </c>
      <c r="D613" s="48">
        <v>110195.76</v>
      </c>
      <c r="E613" s="48" t="s">
        <v>9</v>
      </c>
      <c r="F613" s="49" t="s">
        <v>1909</v>
      </c>
    </row>
    <row r="614" spans="1:6" x14ac:dyDescent="0.25">
      <c r="A614" s="47">
        <v>44811</v>
      </c>
      <c r="B614" s="48">
        <v>8260035784</v>
      </c>
      <c r="C614" s="48" t="s">
        <v>1134</v>
      </c>
      <c r="D614" s="48">
        <v>92131.36</v>
      </c>
      <c r="E614" s="48" t="s">
        <v>9</v>
      </c>
      <c r="F614" s="49" t="s">
        <v>1909</v>
      </c>
    </row>
    <row r="615" spans="1:6" x14ac:dyDescent="0.25">
      <c r="A615" s="47">
        <v>44883</v>
      </c>
      <c r="B615" s="48">
        <v>8260036275</v>
      </c>
      <c r="C615" s="48" t="s">
        <v>1134</v>
      </c>
      <c r="D615" s="48">
        <v>247589.15</v>
      </c>
      <c r="E615" s="48" t="s">
        <v>9</v>
      </c>
      <c r="F615" s="49" t="s">
        <v>1909</v>
      </c>
    </row>
    <row r="616" spans="1:6" x14ac:dyDescent="0.25">
      <c r="A616" s="47">
        <v>44883</v>
      </c>
      <c r="B616" s="48">
        <v>8260036759</v>
      </c>
      <c r="C616" s="48" t="s">
        <v>1134</v>
      </c>
      <c r="D616" s="48">
        <v>271508.47999999998</v>
      </c>
      <c r="E616" s="48" t="s">
        <v>9</v>
      </c>
      <c r="F616" s="49" t="s">
        <v>1909</v>
      </c>
    </row>
    <row r="617" spans="1:6" x14ac:dyDescent="0.25">
      <c r="A617" s="47">
        <v>44883</v>
      </c>
      <c r="B617" s="48">
        <v>8260036766</v>
      </c>
      <c r="C617" s="48" t="s">
        <v>1134</v>
      </c>
      <c r="D617" s="48">
        <v>229758.3</v>
      </c>
      <c r="E617" s="48" t="s">
        <v>9</v>
      </c>
      <c r="F617" s="49" t="s">
        <v>1909</v>
      </c>
    </row>
    <row r="618" spans="1:6" x14ac:dyDescent="0.25">
      <c r="A618" s="47">
        <v>44883</v>
      </c>
      <c r="B618" s="48">
        <v>8260036767</v>
      </c>
      <c r="C618" s="48" t="s">
        <v>1134</v>
      </c>
      <c r="D618" s="48">
        <v>240813.56</v>
      </c>
      <c r="E618" s="48" t="s">
        <v>9</v>
      </c>
      <c r="F618" s="49" t="s">
        <v>1909</v>
      </c>
    </row>
    <row r="619" spans="1:6" x14ac:dyDescent="0.25">
      <c r="A619" s="47">
        <v>44883</v>
      </c>
      <c r="B619" s="48">
        <v>8260036768</v>
      </c>
      <c r="C619" s="48" t="s">
        <v>1134</v>
      </c>
      <c r="D619" s="48">
        <v>210422.04</v>
      </c>
      <c r="E619" s="48" t="s">
        <v>9</v>
      </c>
      <c r="F619" s="49" t="s">
        <v>1909</v>
      </c>
    </row>
    <row r="620" spans="1:6" x14ac:dyDescent="0.25">
      <c r="A620" s="47">
        <v>44895</v>
      </c>
      <c r="B620" s="48">
        <v>8260036930</v>
      </c>
      <c r="C620" s="48" t="s">
        <v>1134</v>
      </c>
      <c r="D620" s="48">
        <v>631835.34</v>
      </c>
      <c r="E620" s="48" t="s">
        <v>9</v>
      </c>
      <c r="F620" s="49" t="s">
        <v>1909</v>
      </c>
    </row>
    <row r="621" spans="1:6" x14ac:dyDescent="0.25">
      <c r="A621" s="47">
        <v>44895</v>
      </c>
      <c r="B621" s="48">
        <v>8260036931</v>
      </c>
      <c r="C621" s="48" t="s">
        <v>1134</v>
      </c>
      <c r="D621" s="48">
        <v>680870.17</v>
      </c>
      <c r="E621" s="48" t="s">
        <v>9</v>
      </c>
      <c r="F621" s="49" t="s">
        <v>1909</v>
      </c>
    </row>
    <row r="622" spans="1:6" x14ac:dyDescent="0.25">
      <c r="A622" s="47">
        <v>44895</v>
      </c>
      <c r="B622" s="48">
        <v>8260036932</v>
      </c>
      <c r="C622" s="48" t="s">
        <v>1134</v>
      </c>
      <c r="D622" s="48">
        <v>662237.30000000005</v>
      </c>
      <c r="E622" s="48" t="s">
        <v>9</v>
      </c>
      <c r="F622" s="49" t="s">
        <v>1909</v>
      </c>
    </row>
    <row r="623" spans="1:6" x14ac:dyDescent="0.25">
      <c r="A623" s="47">
        <v>44895</v>
      </c>
      <c r="B623" s="48">
        <v>8260036933</v>
      </c>
      <c r="C623" s="48" t="s">
        <v>1134</v>
      </c>
      <c r="D623" s="48">
        <v>578660.6</v>
      </c>
      <c r="E623" s="48" t="s">
        <v>9</v>
      </c>
      <c r="F623" s="49" t="s">
        <v>1909</v>
      </c>
    </row>
    <row r="624" spans="1:6" x14ac:dyDescent="0.25">
      <c r="A624" s="47">
        <v>44895</v>
      </c>
      <c r="B624" s="48">
        <v>8260036934</v>
      </c>
      <c r="C624" s="48" t="s">
        <v>1134</v>
      </c>
      <c r="D624" s="48">
        <v>746648.31</v>
      </c>
      <c r="E624" s="48" t="s">
        <v>9</v>
      </c>
      <c r="F624" s="49" t="s">
        <v>1909</v>
      </c>
    </row>
    <row r="625" spans="1:6" x14ac:dyDescent="0.25">
      <c r="A625" s="47">
        <v>44895</v>
      </c>
      <c r="B625" s="48">
        <v>8260036943</v>
      </c>
      <c r="C625" s="48" t="s">
        <v>1134</v>
      </c>
      <c r="D625" s="48">
        <v>1151807.21</v>
      </c>
      <c r="E625" s="48" t="s">
        <v>9</v>
      </c>
      <c r="F625" s="49" t="s">
        <v>1909</v>
      </c>
    </row>
    <row r="626" spans="1:6" x14ac:dyDescent="0.25">
      <c r="A626" s="47">
        <v>44895</v>
      </c>
      <c r="B626" s="48">
        <v>8260036941</v>
      </c>
      <c r="C626" s="48" t="s">
        <v>1134</v>
      </c>
      <c r="D626" s="48">
        <v>418838.99</v>
      </c>
      <c r="E626" s="48" t="s">
        <v>9</v>
      </c>
      <c r="F626" s="49" t="s">
        <v>1909</v>
      </c>
    </row>
    <row r="627" spans="1:6" x14ac:dyDescent="0.25">
      <c r="A627" s="47">
        <v>44895</v>
      </c>
      <c r="B627" s="48">
        <v>8260036942</v>
      </c>
      <c r="C627" s="48" t="s">
        <v>1134</v>
      </c>
      <c r="D627" s="48">
        <v>414967.8</v>
      </c>
      <c r="E627" s="48" t="s">
        <v>9</v>
      </c>
      <c r="F627" s="49" t="s">
        <v>1909</v>
      </c>
    </row>
    <row r="628" spans="1:6" x14ac:dyDescent="0.25">
      <c r="A628" s="47">
        <v>44895</v>
      </c>
      <c r="B628" s="48">
        <v>8260036944</v>
      </c>
      <c r="C628" s="48" t="s">
        <v>1134</v>
      </c>
      <c r="D628" s="48">
        <v>1141161.44</v>
      </c>
      <c r="E628" s="48" t="s">
        <v>9</v>
      </c>
      <c r="F628" s="49" t="s">
        <v>1909</v>
      </c>
    </row>
    <row r="629" spans="1:6" x14ac:dyDescent="0.25">
      <c r="A629" s="47">
        <v>44696</v>
      </c>
      <c r="B629" s="48" t="s">
        <v>1148</v>
      </c>
      <c r="C629" s="48" t="s">
        <v>1149</v>
      </c>
      <c r="D629" s="48">
        <v>820500</v>
      </c>
      <c r="E629" s="48" t="s">
        <v>9</v>
      </c>
      <c r="F629" s="49" t="s">
        <v>1920</v>
      </c>
    </row>
    <row r="630" spans="1:6" x14ac:dyDescent="0.25">
      <c r="A630" s="47">
        <v>44696</v>
      </c>
      <c r="B630" s="48" t="s">
        <v>1150</v>
      </c>
      <c r="C630" s="48" t="s">
        <v>1149</v>
      </c>
      <c r="D630" s="48">
        <v>723400</v>
      </c>
      <c r="E630" s="48" t="s">
        <v>9</v>
      </c>
      <c r="F630" s="49" t="s">
        <v>1920</v>
      </c>
    </row>
    <row r="631" spans="1:6" x14ac:dyDescent="0.25">
      <c r="A631" s="47">
        <v>44835</v>
      </c>
      <c r="B631" s="48">
        <v>73</v>
      </c>
      <c r="C631" s="48" t="s">
        <v>1149</v>
      </c>
      <c r="D631" s="48">
        <v>319800.82</v>
      </c>
      <c r="E631" s="48" t="s">
        <v>9</v>
      </c>
      <c r="F631" s="49" t="s">
        <v>1920</v>
      </c>
    </row>
    <row r="632" spans="1:6" hidden="1" x14ac:dyDescent="0.25">
      <c r="A632" s="47">
        <v>44895</v>
      </c>
      <c r="B632" s="48">
        <v>240</v>
      </c>
      <c r="C632" s="48" t="s">
        <v>1155</v>
      </c>
      <c r="D632" s="48">
        <v>20212.5</v>
      </c>
      <c r="E632" s="48" t="s">
        <v>23</v>
      </c>
      <c r="F632" s="49" t="s">
        <v>138</v>
      </c>
    </row>
    <row r="633" spans="1:6" x14ac:dyDescent="0.25">
      <c r="A633" s="47">
        <v>44895</v>
      </c>
      <c r="B633" s="48">
        <v>1519</v>
      </c>
      <c r="C633" s="48" t="s">
        <v>1156</v>
      </c>
      <c r="D633" s="48">
        <v>57216</v>
      </c>
      <c r="E633" s="48" t="s">
        <v>9</v>
      </c>
      <c r="F633" s="49" t="s">
        <v>202</v>
      </c>
    </row>
    <row r="634" spans="1:6" x14ac:dyDescent="0.25">
      <c r="A634" s="47">
        <v>44895</v>
      </c>
      <c r="B634" s="48">
        <v>4132</v>
      </c>
      <c r="C634" s="48" t="s">
        <v>211</v>
      </c>
      <c r="D634" s="48">
        <v>922410</v>
      </c>
      <c r="E634" s="48" t="s">
        <v>9</v>
      </c>
      <c r="F634" s="49" t="s">
        <v>1159</v>
      </c>
    </row>
    <row r="635" spans="1:6" x14ac:dyDescent="0.25">
      <c r="A635" s="47">
        <v>44919</v>
      </c>
      <c r="B635" s="48" t="s">
        <v>1162</v>
      </c>
      <c r="C635" s="48" t="s">
        <v>1163</v>
      </c>
      <c r="D635" s="48">
        <v>45374.95</v>
      </c>
      <c r="E635" s="48" t="s">
        <v>9</v>
      </c>
      <c r="F635" s="49" t="s">
        <v>1159</v>
      </c>
    </row>
    <row r="636" spans="1:6" hidden="1" x14ac:dyDescent="0.25">
      <c r="A636" s="47">
        <v>44919</v>
      </c>
      <c r="B636" s="48">
        <v>238</v>
      </c>
      <c r="C636" s="48" t="s">
        <v>1155</v>
      </c>
      <c r="D636" s="48">
        <v>20212.5</v>
      </c>
      <c r="E636" s="48" t="s">
        <v>23</v>
      </c>
      <c r="F636" s="49" t="s">
        <v>138</v>
      </c>
    </row>
    <row r="637" spans="1:6" x14ac:dyDescent="0.25">
      <c r="A637" s="47">
        <v>44926</v>
      </c>
      <c r="B637" s="48" t="s">
        <v>1164</v>
      </c>
      <c r="C637" s="48" t="s">
        <v>1163</v>
      </c>
      <c r="D637" s="48">
        <v>40886.46</v>
      </c>
      <c r="E637" s="48" t="s">
        <v>9</v>
      </c>
      <c r="F637" s="49" t="s">
        <v>1159</v>
      </c>
    </row>
    <row r="638" spans="1:6" x14ac:dyDescent="0.25">
      <c r="A638" s="47">
        <v>44926</v>
      </c>
      <c r="B638" s="48">
        <v>1709</v>
      </c>
      <c r="C638" s="48" t="s">
        <v>1156</v>
      </c>
      <c r="D638" s="48">
        <v>72000</v>
      </c>
      <c r="E638" s="48" t="s">
        <v>9</v>
      </c>
      <c r="F638" s="49" t="s">
        <v>202</v>
      </c>
    </row>
    <row r="639" spans="1:6" x14ac:dyDescent="0.25">
      <c r="A639" s="47">
        <v>44661</v>
      </c>
      <c r="B639" s="48" t="s">
        <v>1165</v>
      </c>
      <c r="C639" s="48" t="s">
        <v>1166</v>
      </c>
      <c r="D639" s="48">
        <v>11440.68</v>
      </c>
      <c r="E639" s="48" t="s">
        <v>9</v>
      </c>
      <c r="F639" s="49" t="s">
        <v>1912</v>
      </c>
    </row>
    <row r="640" spans="1:6" x14ac:dyDescent="0.25">
      <c r="A640" s="47">
        <v>44730</v>
      </c>
      <c r="B640" s="48" t="s">
        <v>1167</v>
      </c>
      <c r="C640" s="48" t="s">
        <v>1166</v>
      </c>
      <c r="D640" s="48">
        <v>30800</v>
      </c>
      <c r="E640" s="48" t="s">
        <v>9</v>
      </c>
      <c r="F640" s="49" t="s">
        <v>1912</v>
      </c>
    </row>
    <row r="641" spans="1:6" x14ac:dyDescent="0.25">
      <c r="A641" s="47">
        <v>44925</v>
      </c>
      <c r="B641" s="48">
        <v>269</v>
      </c>
      <c r="C641" s="48" t="s">
        <v>1168</v>
      </c>
      <c r="D641" s="48">
        <v>71550</v>
      </c>
      <c r="E641" s="48" t="s">
        <v>9</v>
      </c>
      <c r="F641" s="49" t="s">
        <v>450</v>
      </c>
    </row>
    <row r="642" spans="1:6" x14ac:dyDescent="0.25">
      <c r="A642" s="47">
        <v>44932</v>
      </c>
      <c r="B642" s="48">
        <v>3343</v>
      </c>
      <c r="C642" s="48" t="s">
        <v>1166</v>
      </c>
      <c r="D642" s="48">
        <v>17568.990000000002</v>
      </c>
      <c r="E642" s="48" t="s">
        <v>9</v>
      </c>
      <c r="F642" s="49" t="s">
        <v>1912</v>
      </c>
    </row>
    <row r="643" spans="1:6" x14ac:dyDescent="0.25">
      <c r="A643" s="47">
        <v>44942</v>
      </c>
      <c r="B643" s="48">
        <v>381</v>
      </c>
      <c r="C643" s="48" t="s">
        <v>16</v>
      </c>
      <c r="D643" s="48">
        <v>195569.32</v>
      </c>
      <c r="E643" s="48" t="s">
        <v>9</v>
      </c>
      <c r="F643" s="49" t="s">
        <v>17</v>
      </c>
    </row>
    <row r="644" spans="1:6" x14ac:dyDescent="0.25">
      <c r="A644" s="47">
        <v>44965</v>
      </c>
      <c r="B644" s="48">
        <v>305</v>
      </c>
      <c r="C644" s="48" t="s">
        <v>1155</v>
      </c>
      <c r="D644" s="48">
        <v>21333.27</v>
      </c>
      <c r="E644" s="48" t="s">
        <v>9</v>
      </c>
      <c r="F644" s="49" t="s">
        <v>1935</v>
      </c>
    </row>
    <row r="645" spans="1:6" x14ac:dyDescent="0.25">
      <c r="A645" s="47">
        <v>44974</v>
      </c>
      <c r="B645" s="48" t="s">
        <v>1169</v>
      </c>
      <c r="C645" s="48" t="s">
        <v>1166</v>
      </c>
      <c r="D645" s="48">
        <v>42681</v>
      </c>
      <c r="E645" s="48" t="s">
        <v>9</v>
      </c>
      <c r="F645" s="49" t="s">
        <v>1912</v>
      </c>
    </row>
    <row r="646" spans="1:6" x14ac:dyDescent="0.25">
      <c r="A646" s="47">
        <v>44974</v>
      </c>
      <c r="B646" s="48" t="s">
        <v>1170</v>
      </c>
      <c r="C646" s="48" t="s">
        <v>1171</v>
      </c>
      <c r="D646" s="48">
        <v>31910</v>
      </c>
      <c r="E646" s="48" t="s">
        <v>9</v>
      </c>
      <c r="F646" s="49" t="s">
        <v>1919</v>
      </c>
    </row>
    <row r="647" spans="1:6" x14ac:dyDescent="0.25">
      <c r="A647" s="47">
        <v>44987</v>
      </c>
      <c r="B647" s="48">
        <v>377</v>
      </c>
      <c r="C647" s="48" t="s">
        <v>1155</v>
      </c>
      <c r="D647" s="48">
        <v>37681.339999999997</v>
      </c>
      <c r="E647" s="48" t="s">
        <v>9</v>
      </c>
      <c r="F647" s="49" t="s">
        <v>1935</v>
      </c>
    </row>
    <row r="648" spans="1:6" x14ac:dyDescent="0.25">
      <c r="A648" s="47">
        <v>45016</v>
      </c>
      <c r="B648" s="48">
        <v>396</v>
      </c>
      <c r="C648" s="48" t="s">
        <v>1155</v>
      </c>
      <c r="D648" s="48">
        <v>34091.75</v>
      </c>
      <c r="E648" s="48" t="s">
        <v>9</v>
      </c>
      <c r="F648" s="49" t="s">
        <v>1935</v>
      </c>
    </row>
    <row r="649" spans="1:6" x14ac:dyDescent="0.25">
      <c r="A649" s="47">
        <v>45016</v>
      </c>
      <c r="B649" s="48">
        <v>12</v>
      </c>
      <c r="C649" s="48" t="s">
        <v>1067</v>
      </c>
      <c r="D649" s="48">
        <v>238398.24</v>
      </c>
      <c r="E649" s="48" t="s">
        <v>9</v>
      </c>
      <c r="F649" s="49" t="s">
        <v>1914</v>
      </c>
    </row>
    <row r="650" spans="1:6" x14ac:dyDescent="0.25">
      <c r="A650" s="47">
        <v>45016</v>
      </c>
      <c r="B650" s="48">
        <v>19</v>
      </c>
      <c r="C650" s="48" t="s">
        <v>1174</v>
      </c>
      <c r="D650" s="48">
        <v>249375</v>
      </c>
      <c r="E650" s="48" t="s">
        <v>9</v>
      </c>
      <c r="F650" s="49" t="s">
        <v>1159</v>
      </c>
    </row>
    <row r="651" spans="1:6" x14ac:dyDescent="0.25">
      <c r="A651" s="47">
        <v>45016</v>
      </c>
      <c r="B651" s="48">
        <v>20</v>
      </c>
      <c r="C651" s="48" t="s">
        <v>1174</v>
      </c>
      <c r="D651" s="48">
        <v>249375</v>
      </c>
      <c r="E651" s="48" t="s">
        <v>9</v>
      </c>
      <c r="F651" s="49" t="s">
        <v>1159</v>
      </c>
    </row>
    <row r="652" spans="1:6" x14ac:dyDescent="0.25">
      <c r="A652" s="47">
        <v>45016</v>
      </c>
      <c r="B652" s="48">
        <v>11</v>
      </c>
      <c r="C652" s="48" t="s">
        <v>1067</v>
      </c>
      <c r="D652" s="48">
        <v>655065.62</v>
      </c>
      <c r="E652" s="48" t="s">
        <v>9</v>
      </c>
      <c r="F652" s="49" t="s">
        <v>1914</v>
      </c>
    </row>
    <row r="653" spans="1:6" x14ac:dyDescent="0.25">
      <c r="A653" s="47">
        <v>44712</v>
      </c>
      <c r="B653" s="48">
        <v>1</v>
      </c>
      <c r="C653" s="48" t="s">
        <v>407</v>
      </c>
      <c r="D653" s="48">
        <v>52000</v>
      </c>
      <c r="E653" s="48" t="s">
        <v>9</v>
      </c>
      <c r="F653" s="49" t="s">
        <v>1917</v>
      </c>
    </row>
    <row r="654" spans="1:6" x14ac:dyDescent="0.25">
      <c r="A654" s="47">
        <v>44722</v>
      </c>
      <c r="B654" s="50" t="s">
        <v>1175</v>
      </c>
      <c r="C654" s="48" t="s">
        <v>1176</v>
      </c>
      <c r="D654" s="48">
        <v>8436939.2699999996</v>
      </c>
      <c r="E654" s="48" t="s">
        <v>9</v>
      </c>
      <c r="F654" s="49" t="s">
        <v>1159</v>
      </c>
    </row>
    <row r="655" spans="1:6" x14ac:dyDescent="0.25">
      <c r="A655" s="47">
        <v>44819</v>
      </c>
      <c r="B655" s="48" t="s">
        <v>1177</v>
      </c>
      <c r="C655" s="48" t="s">
        <v>1176</v>
      </c>
      <c r="D655" s="48">
        <v>1479472</v>
      </c>
      <c r="E655" s="48" t="s">
        <v>9</v>
      </c>
      <c r="F655" s="49" t="s">
        <v>1159</v>
      </c>
    </row>
    <row r="656" spans="1:6" x14ac:dyDescent="0.25">
      <c r="A656" s="47">
        <v>44820</v>
      </c>
      <c r="B656" s="48">
        <v>36</v>
      </c>
      <c r="C656" s="48" t="s">
        <v>1051</v>
      </c>
      <c r="D656" s="48">
        <v>508480</v>
      </c>
      <c r="E656" s="48" t="s">
        <v>9</v>
      </c>
      <c r="F656" s="49" t="s">
        <v>1052</v>
      </c>
    </row>
    <row r="657" spans="1:6" x14ac:dyDescent="0.25">
      <c r="A657" s="47">
        <v>44845</v>
      </c>
      <c r="B657" s="48" t="s">
        <v>1178</v>
      </c>
      <c r="C657" s="48" t="s">
        <v>1176</v>
      </c>
      <c r="D657" s="48">
        <v>2220658</v>
      </c>
      <c r="E657" s="48" t="s">
        <v>9</v>
      </c>
      <c r="F657" s="49" t="s">
        <v>1159</v>
      </c>
    </row>
    <row r="658" spans="1:6" x14ac:dyDescent="0.25">
      <c r="A658" s="47">
        <v>44845</v>
      </c>
      <c r="B658" s="48" t="s">
        <v>1179</v>
      </c>
      <c r="C658" s="48" t="s">
        <v>1176</v>
      </c>
      <c r="D658" s="48">
        <v>1700862</v>
      </c>
      <c r="E658" s="48" t="s">
        <v>9</v>
      </c>
      <c r="F658" s="49" t="s">
        <v>1159</v>
      </c>
    </row>
    <row r="659" spans="1:6" x14ac:dyDescent="0.25">
      <c r="A659" s="47">
        <v>44861</v>
      </c>
      <c r="B659" s="48" t="s">
        <v>1180</v>
      </c>
      <c r="C659" s="48" t="s">
        <v>1176</v>
      </c>
      <c r="D659" s="48">
        <v>5667240</v>
      </c>
      <c r="E659" s="48" t="s">
        <v>9</v>
      </c>
      <c r="F659" s="49" t="s">
        <v>1159</v>
      </c>
    </row>
    <row r="660" spans="1:6" x14ac:dyDescent="0.25">
      <c r="A660" s="47">
        <v>44865</v>
      </c>
      <c r="B660" s="48" t="s">
        <v>1181</v>
      </c>
      <c r="C660" s="48" t="s">
        <v>1176</v>
      </c>
      <c r="D660" s="48">
        <v>4557208</v>
      </c>
      <c r="E660" s="48" t="s">
        <v>9</v>
      </c>
      <c r="F660" s="49" t="s">
        <v>1159</v>
      </c>
    </row>
    <row r="661" spans="1:6" x14ac:dyDescent="0.25">
      <c r="A661" s="47">
        <v>44875</v>
      </c>
      <c r="B661" s="48">
        <v>46</v>
      </c>
      <c r="C661" s="48" t="s">
        <v>1051</v>
      </c>
      <c r="D661" s="48">
        <v>391840</v>
      </c>
      <c r="E661" s="48" t="s">
        <v>9</v>
      </c>
      <c r="F661" s="49" t="s">
        <v>1052</v>
      </c>
    </row>
    <row r="662" spans="1:6" x14ac:dyDescent="0.25">
      <c r="A662" s="47">
        <v>44875</v>
      </c>
      <c r="B662" s="48">
        <v>47</v>
      </c>
      <c r="C662" s="48" t="s">
        <v>1051</v>
      </c>
      <c r="D662" s="48">
        <v>1360232</v>
      </c>
      <c r="E662" s="48" t="s">
        <v>9</v>
      </c>
      <c r="F662" s="49" t="s">
        <v>1052</v>
      </c>
    </row>
    <row r="663" spans="1:6" x14ac:dyDescent="0.25">
      <c r="A663" s="47">
        <v>44895</v>
      </c>
      <c r="B663" s="48">
        <v>3</v>
      </c>
      <c r="C663" s="48" t="s">
        <v>407</v>
      </c>
      <c r="D663" s="48">
        <v>24703.39</v>
      </c>
      <c r="E663" s="48" t="s">
        <v>9</v>
      </c>
      <c r="F663" s="49" t="s">
        <v>1917</v>
      </c>
    </row>
    <row r="664" spans="1:6" x14ac:dyDescent="0.25">
      <c r="A664" s="47">
        <v>44895</v>
      </c>
      <c r="B664" s="48">
        <v>2</v>
      </c>
      <c r="C664" s="48" t="s">
        <v>407</v>
      </c>
      <c r="D664" s="48">
        <v>228144</v>
      </c>
      <c r="E664" s="48" t="s">
        <v>9</v>
      </c>
      <c r="F664" s="49" t="s">
        <v>1917</v>
      </c>
    </row>
    <row r="665" spans="1:6" x14ac:dyDescent="0.25">
      <c r="A665" s="47">
        <v>44926</v>
      </c>
      <c r="B665" s="48">
        <v>3077</v>
      </c>
      <c r="C665" s="48" t="s">
        <v>1166</v>
      </c>
      <c r="D665" s="48">
        <v>1694.9</v>
      </c>
      <c r="E665" s="48" t="s">
        <v>9</v>
      </c>
      <c r="F665" s="49" t="s">
        <v>1912</v>
      </c>
    </row>
    <row r="666" spans="1:6" x14ac:dyDescent="0.25">
      <c r="A666" s="47">
        <v>44926</v>
      </c>
      <c r="B666" s="48">
        <v>3179</v>
      </c>
      <c r="C666" s="48" t="s">
        <v>1166</v>
      </c>
      <c r="D666" s="48">
        <v>5898.3</v>
      </c>
      <c r="E666" s="48" t="s">
        <v>9</v>
      </c>
      <c r="F666" s="49" t="s">
        <v>1912</v>
      </c>
    </row>
    <row r="667" spans="1:6" x14ac:dyDescent="0.25">
      <c r="A667" s="47">
        <v>44932</v>
      </c>
      <c r="B667" s="48">
        <v>291</v>
      </c>
      <c r="C667" s="48" t="s">
        <v>1155</v>
      </c>
      <c r="D667" s="48">
        <v>20347</v>
      </c>
      <c r="E667" s="48" t="s">
        <v>9</v>
      </c>
      <c r="F667" s="49" t="s">
        <v>1935</v>
      </c>
    </row>
    <row r="668" spans="1:6" x14ac:dyDescent="0.25">
      <c r="A668" s="47">
        <v>44933</v>
      </c>
      <c r="B668" s="48" t="s">
        <v>1184</v>
      </c>
      <c r="C668" s="48" t="s">
        <v>1168</v>
      </c>
      <c r="D668" s="48">
        <v>124480</v>
      </c>
      <c r="E668" s="48" t="s">
        <v>9</v>
      </c>
      <c r="F668" s="49" t="s">
        <v>450</v>
      </c>
    </row>
    <row r="669" spans="1:6" x14ac:dyDescent="0.25">
      <c r="A669" s="47">
        <v>44941</v>
      </c>
      <c r="B669" s="48" t="s">
        <v>1185</v>
      </c>
      <c r="C669" s="48" t="s">
        <v>1186</v>
      </c>
      <c r="D669" s="48">
        <v>62711.86</v>
      </c>
      <c r="E669" s="48" t="s">
        <v>9</v>
      </c>
      <c r="F669" s="49" t="s">
        <v>1913</v>
      </c>
    </row>
    <row r="670" spans="1:6" x14ac:dyDescent="0.25">
      <c r="A670" s="47">
        <v>44941</v>
      </c>
      <c r="B670" s="48" t="s">
        <v>1187</v>
      </c>
      <c r="C670" s="48" t="s">
        <v>1186</v>
      </c>
      <c r="D670" s="48">
        <v>62923.72</v>
      </c>
      <c r="E670" s="48" t="s">
        <v>9</v>
      </c>
      <c r="F670" s="49" t="s">
        <v>1913</v>
      </c>
    </row>
    <row r="671" spans="1:6" x14ac:dyDescent="0.25">
      <c r="A671" s="47">
        <v>44941</v>
      </c>
      <c r="B671" s="48" t="s">
        <v>1188</v>
      </c>
      <c r="C671" s="48" t="s">
        <v>1186</v>
      </c>
      <c r="D671" s="48">
        <v>62711.86</v>
      </c>
      <c r="E671" s="48" t="s">
        <v>9</v>
      </c>
      <c r="F671" s="49" t="s">
        <v>1913</v>
      </c>
    </row>
    <row r="672" spans="1:6" x14ac:dyDescent="0.25">
      <c r="A672" s="47">
        <v>44941</v>
      </c>
      <c r="B672" s="48" t="s">
        <v>1189</v>
      </c>
      <c r="C672" s="48" t="s">
        <v>1186</v>
      </c>
      <c r="D672" s="48">
        <v>62923.72</v>
      </c>
      <c r="E672" s="48" t="s">
        <v>9</v>
      </c>
      <c r="F672" s="49" t="s">
        <v>1913</v>
      </c>
    </row>
    <row r="673" spans="1:6" x14ac:dyDescent="0.25">
      <c r="A673" s="47">
        <v>44948</v>
      </c>
      <c r="B673" s="48">
        <v>66</v>
      </c>
      <c r="C673" s="48" t="s">
        <v>1051</v>
      </c>
      <c r="D673" s="48">
        <v>1782552</v>
      </c>
      <c r="E673" s="48" t="s">
        <v>9</v>
      </c>
      <c r="F673" s="49" t="s">
        <v>1052</v>
      </c>
    </row>
    <row r="674" spans="1:6" x14ac:dyDescent="0.25">
      <c r="A674" s="47">
        <v>44948</v>
      </c>
      <c r="B674" s="48">
        <v>64</v>
      </c>
      <c r="C674" s="48" t="s">
        <v>1051</v>
      </c>
      <c r="D674" s="48">
        <v>127118.75</v>
      </c>
      <c r="E674" s="48" t="s">
        <v>9</v>
      </c>
      <c r="F674" s="49" t="s">
        <v>1052</v>
      </c>
    </row>
    <row r="675" spans="1:6" x14ac:dyDescent="0.25">
      <c r="A675" s="47">
        <v>44948</v>
      </c>
      <c r="B675" s="48">
        <v>23</v>
      </c>
      <c r="C675" s="48" t="s">
        <v>1051</v>
      </c>
      <c r="D675" s="48">
        <v>271062</v>
      </c>
      <c r="E675" s="48" t="s">
        <v>9</v>
      </c>
      <c r="F675" s="49" t="s">
        <v>1052</v>
      </c>
    </row>
    <row r="676" spans="1:6" x14ac:dyDescent="0.25">
      <c r="A676" s="47">
        <v>44948</v>
      </c>
      <c r="B676" s="48">
        <v>13</v>
      </c>
      <c r="C676" s="48" t="s">
        <v>1051</v>
      </c>
      <c r="D676" s="48">
        <v>445577</v>
      </c>
      <c r="E676" s="48" t="s">
        <v>9</v>
      </c>
      <c r="F676" s="49" t="s">
        <v>1052</v>
      </c>
    </row>
    <row r="677" spans="1:6" x14ac:dyDescent="0.25">
      <c r="A677" s="47">
        <v>44948</v>
      </c>
      <c r="B677" s="48">
        <v>15</v>
      </c>
      <c r="C677" s="48" t="s">
        <v>1051</v>
      </c>
      <c r="D677" s="48">
        <v>114442</v>
      </c>
      <c r="E677" s="48" t="s">
        <v>9</v>
      </c>
      <c r="F677" s="49" t="s">
        <v>1052</v>
      </c>
    </row>
    <row r="678" spans="1:6" x14ac:dyDescent="0.25">
      <c r="A678" s="47">
        <v>44948</v>
      </c>
      <c r="B678" s="48">
        <v>16</v>
      </c>
      <c r="C678" s="48" t="s">
        <v>1051</v>
      </c>
      <c r="D678" s="48">
        <v>744950</v>
      </c>
      <c r="E678" s="48" t="s">
        <v>9</v>
      </c>
      <c r="F678" s="49" t="s">
        <v>1052</v>
      </c>
    </row>
    <row r="679" spans="1:6" x14ac:dyDescent="0.25">
      <c r="A679" s="47">
        <v>44951</v>
      </c>
      <c r="B679" s="48">
        <v>60</v>
      </c>
      <c r="C679" s="48" t="s">
        <v>1051</v>
      </c>
      <c r="D679" s="48">
        <v>1694928</v>
      </c>
      <c r="E679" s="48" t="s">
        <v>9</v>
      </c>
      <c r="F679" s="49" t="s">
        <v>1052</v>
      </c>
    </row>
    <row r="680" spans="1:6" x14ac:dyDescent="0.25">
      <c r="A680" s="47">
        <v>44951</v>
      </c>
      <c r="B680" s="48">
        <v>59</v>
      </c>
      <c r="C680" s="48" t="s">
        <v>1051</v>
      </c>
      <c r="D680" s="48">
        <v>678039</v>
      </c>
      <c r="E680" s="48" t="s">
        <v>9</v>
      </c>
      <c r="F680" s="49" t="s">
        <v>1052</v>
      </c>
    </row>
    <row r="681" spans="1:6" x14ac:dyDescent="0.25">
      <c r="A681" s="47">
        <v>44951</v>
      </c>
      <c r="B681" s="48">
        <v>6</v>
      </c>
      <c r="C681" s="48" t="s">
        <v>407</v>
      </c>
      <c r="D681" s="48">
        <v>222380.51</v>
      </c>
      <c r="E681" s="48" t="s">
        <v>9</v>
      </c>
      <c r="F681" s="49" t="s">
        <v>1917</v>
      </c>
    </row>
    <row r="682" spans="1:6" x14ac:dyDescent="0.25">
      <c r="A682" s="47">
        <v>44954</v>
      </c>
      <c r="B682" s="48">
        <v>5</v>
      </c>
      <c r="C682" s="48" t="s">
        <v>1190</v>
      </c>
      <c r="D682" s="48">
        <v>794339</v>
      </c>
      <c r="E682" s="48" t="s">
        <v>9</v>
      </c>
      <c r="F682" s="49" t="s">
        <v>1159</v>
      </c>
    </row>
    <row r="683" spans="1:6" x14ac:dyDescent="0.25">
      <c r="A683" s="47">
        <v>44959</v>
      </c>
      <c r="B683" s="48">
        <v>8</v>
      </c>
      <c r="C683" s="48" t="s">
        <v>407</v>
      </c>
      <c r="D683" s="48">
        <v>588000</v>
      </c>
      <c r="E683" s="48" t="s">
        <v>9</v>
      </c>
      <c r="F683" s="49" t="s">
        <v>1917</v>
      </c>
    </row>
    <row r="684" spans="1:6" x14ac:dyDescent="0.25">
      <c r="A684" s="47">
        <v>45016</v>
      </c>
      <c r="B684" s="48">
        <v>11</v>
      </c>
      <c r="C684" s="48" t="s">
        <v>1067</v>
      </c>
      <c r="D684" s="48">
        <v>6338427.9400000004</v>
      </c>
      <c r="E684" s="48" t="s">
        <v>9</v>
      </c>
      <c r="F684" s="49" t="s">
        <v>1914</v>
      </c>
    </row>
    <row r="685" spans="1:6" x14ac:dyDescent="0.25">
      <c r="A685" s="47">
        <v>44674</v>
      </c>
      <c r="B685" s="48" t="s">
        <v>1194</v>
      </c>
      <c r="C685" s="48" t="s">
        <v>1195</v>
      </c>
      <c r="D685" s="48">
        <v>824469.5</v>
      </c>
      <c r="E685" s="48" t="s">
        <v>9</v>
      </c>
      <c r="F685" s="49" t="s">
        <v>1921</v>
      </c>
    </row>
    <row r="686" spans="1:6" x14ac:dyDescent="0.25">
      <c r="A686" s="47">
        <v>44754</v>
      </c>
      <c r="B686" s="48" t="s">
        <v>1197</v>
      </c>
      <c r="C686" s="48" t="s">
        <v>1198</v>
      </c>
      <c r="D686" s="48">
        <v>129550.84</v>
      </c>
      <c r="E686" s="48" t="s">
        <v>9</v>
      </c>
      <c r="F686" s="49" t="s">
        <v>1910</v>
      </c>
    </row>
    <row r="687" spans="1:6" x14ac:dyDescent="0.25">
      <c r="A687" s="47">
        <v>44754</v>
      </c>
      <c r="B687" s="48" t="s">
        <v>1199</v>
      </c>
      <c r="C687" s="48" t="s">
        <v>1198</v>
      </c>
      <c r="D687" s="48">
        <v>19044.88</v>
      </c>
      <c r="E687" s="48" t="s">
        <v>9</v>
      </c>
      <c r="F687" s="49" t="s">
        <v>1910</v>
      </c>
    </row>
    <row r="688" spans="1:6" x14ac:dyDescent="0.25">
      <c r="A688" s="47">
        <v>44754</v>
      </c>
      <c r="B688" s="48" t="s">
        <v>1200</v>
      </c>
      <c r="C688" s="48" t="s">
        <v>1198</v>
      </c>
      <c r="D688" s="48">
        <v>533561.81999999995</v>
      </c>
      <c r="E688" s="48" t="s">
        <v>9</v>
      </c>
      <c r="F688" s="49" t="s">
        <v>1910</v>
      </c>
    </row>
    <row r="689" spans="1:6" x14ac:dyDescent="0.25">
      <c r="A689" s="47">
        <v>44770</v>
      </c>
      <c r="B689" s="48" t="s">
        <v>1201</v>
      </c>
      <c r="C689" s="48" t="s">
        <v>1195</v>
      </c>
      <c r="D689" s="48">
        <v>344773.22</v>
      </c>
      <c r="E689" s="48" t="s">
        <v>9</v>
      </c>
      <c r="F689" s="49" t="s">
        <v>1921</v>
      </c>
    </row>
    <row r="690" spans="1:6" x14ac:dyDescent="0.25">
      <c r="A690" s="47">
        <v>44813</v>
      </c>
      <c r="B690" s="48" t="s">
        <v>1202</v>
      </c>
      <c r="C690" s="48" t="s">
        <v>1195</v>
      </c>
      <c r="D690" s="48">
        <v>397436.94</v>
      </c>
      <c r="E690" s="48" t="s">
        <v>9</v>
      </c>
      <c r="F690" s="49" t="s">
        <v>1921</v>
      </c>
    </row>
    <row r="691" spans="1:6" x14ac:dyDescent="0.25">
      <c r="A691" s="47">
        <v>44824</v>
      </c>
      <c r="B691" s="48" t="s">
        <v>1203</v>
      </c>
      <c r="C691" s="48" t="s">
        <v>1198</v>
      </c>
      <c r="D691" s="48">
        <v>285762.68</v>
      </c>
      <c r="E691" s="48" t="s">
        <v>9</v>
      </c>
      <c r="F691" s="49" t="s">
        <v>1910</v>
      </c>
    </row>
    <row r="692" spans="1:6" x14ac:dyDescent="0.25">
      <c r="A692" s="47">
        <v>44909</v>
      </c>
      <c r="B692" s="48" t="s">
        <v>1205</v>
      </c>
      <c r="C692" s="48" t="s">
        <v>1195</v>
      </c>
      <c r="D692" s="48">
        <v>300808.42</v>
      </c>
      <c r="E692" s="48" t="s">
        <v>9</v>
      </c>
      <c r="F692" s="49" t="s">
        <v>1921</v>
      </c>
    </row>
    <row r="693" spans="1:6" x14ac:dyDescent="0.25">
      <c r="A693" s="47">
        <v>44919</v>
      </c>
      <c r="B693" s="48" t="s">
        <v>1206</v>
      </c>
      <c r="C693" s="48" t="s">
        <v>1198</v>
      </c>
      <c r="D693" s="48">
        <v>52938.92</v>
      </c>
      <c r="E693" s="48" t="s">
        <v>9</v>
      </c>
      <c r="F693" s="49" t="s">
        <v>1910</v>
      </c>
    </row>
    <row r="694" spans="1:6" x14ac:dyDescent="0.25">
      <c r="A694" s="47">
        <v>44919</v>
      </c>
      <c r="B694" s="48">
        <v>569</v>
      </c>
      <c r="C694" s="48" t="s">
        <v>1207</v>
      </c>
      <c r="D694" s="48">
        <v>13304</v>
      </c>
      <c r="E694" s="48" t="s">
        <v>9</v>
      </c>
      <c r="F694" s="49" t="s">
        <v>1910</v>
      </c>
    </row>
    <row r="695" spans="1:6" x14ac:dyDescent="0.25">
      <c r="A695" s="47">
        <v>44954</v>
      </c>
      <c r="B695" s="48" t="s">
        <v>1208</v>
      </c>
      <c r="C695" s="48" t="s">
        <v>1198</v>
      </c>
      <c r="D695" s="48">
        <v>16201</v>
      </c>
      <c r="E695" s="48" t="s">
        <v>9</v>
      </c>
      <c r="F695" s="49" t="s">
        <v>1910</v>
      </c>
    </row>
    <row r="696" spans="1:6" x14ac:dyDescent="0.25">
      <c r="A696" s="47">
        <v>45016</v>
      </c>
      <c r="B696" s="48">
        <v>11</v>
      </c>
      <c r="C696" s="48" t="s">
        <v>1067</v>
      </c>
      <c r="D696" s="48">
        <v>63282</v>
      </c>
      <c r="E696" s="48" t="s">
        <v>9</v>
      </c>
      <c r="F696" s="49" t="s">
        <v>1914</v>
      </c>
    </row>
    <row r="697" spans="1:6" x14ac:dyDescent="0.25">
      <c r="A697" s="47">
        <v>44693</v>
      </c>
      <c r="B697" s="48" t="s">
        <v>1209</v>
      </c>
      <c r="C697" s="48" t="s">
        <v>1210</v>
      </c>
      <c r="D697" s="48">
        <v>336654</v>
      </c>
      <c r="E697" s="48" t="s">
        <v>9</v>
      </c>
      <c r="F697" s="39" t="s">
        <v>55</v>
      </c>
    </row>
    <row r="698" spans="1:6" x14ac:dyDescent="0.25">
      <c r="A698" s="47">
        <v>44840</v>
      </c>
      <c r="B698" s="48" t="s">
        <v>1213</v>
      </c>
      <c r="C698" s="48" t="s">
        <v>1210</v>
      </c>
      <c r="D698" s="48">
        <v>414604.3</v>
      </c>
      <c r="E698" s="48" t="s">
        <v>9</v>
      </c>
      <c r="F698" s="39" t="s">
        <v>55</v>
      </c>
    </row>
    <row r="699" spans="1:6" x14ac:dyDescent="0.25">
      <c r="A699" s="47">
        <v>44895</v>
      </c>
      <c r="B699" s="48">
        <v>103</v>
      </c>
      <c r="C699" s="48" t="s">
        <v>1214</v>
      </c>
      <c r="D699" s="48">
        <v>8060</v>
      </c>
      <c r="E699" s="48" t="s">
        <v>9</v>
      </c>
      <c r="F699" s="49" t="s">
        <v>1159</v>
      </c>
    </row>
    <row r="700" spans="1:6" x14ac:dyDescent="0.25">
      <c r="A700" s="47">
        <v>44895</v>
      </c>
      <c r="B700" s="48" t="s">
        <v>1215</v>
      </c>
      <c r="C700" s="48" t="s">
        <v>1210</v>
      </c>
      <c r="D700" s="48">
        <v>1605663.1</v>
      </c>
      <c r="E700" s="48" t="s">
        <v>9</v>
      </c>
      <c r="F700" s="39" t="s">
        <v>55</v>
      </c>
    </row>
    <row r="701" spans="1:6" x14ac:dyDescent="0.25">
      <c r="A701" s="47">
        <v>44907</v>
      </c>
      <c r="B701" s="48" t="s">
        <v>1216</v>
      </c>
      <c r="C701" s="48" t="s">
        <v>1210</v>
      </c>
      <c r="D701" s="48">
        <v>2856397.1</v>
      </c>
      <c r="E701" s="48" t="s">
        <v>9</v>
      </c>
      <c r="F701" s="39" t="s">
        <v>55</v>
      </c>
    </row>
    <row r="702" spans="1:6" x14ac:dyDescent="0.25">
      <c r="A702" s="47">
        <v>44954</v>
      </c>
      <c r="B702" s="48">
        <v>320</v>
      </c>
      <c r="C702" s="48" t="s">
        <v>1155</v>
      </c>
      <c r="D702" s="48">
        <v>27354.25</v>
      </c>
      <c r="E702" s="48" t="s">
        <v>9</v>
      </c>
      <c r="F702" s="49" t="s">
        <v>1935</v>
      </c>
    </row>
    <row r="703" spans="1:6" x14ac:dyDescent="0.25">
      <c r="A703" s="47">
        <v>44954</v>
      </c>
      <c r="B703" s="48">
        <v>319</v>
      </c>
      <c r="C703" s="48" t="s">
        <v>1155</v>
      </c>
      <c r="D703" s="48">
        <v>26950</v>
      </c>
      <c r="E703" s="48" t="s">
        <v>9</v>
      </c>
      <c r="F703" s="49" t="s">
        <v>1935</v>
      </c>
    </row>
    <row r="704" spans="1:6" x14ac:dyDescent="0.25">
      <c r="A704" s="47">
        <v>44959</v>
      </c>
      <c r="B704" s="48" t="s">
        <v>1217</v>
      </c>
      <c r="C704" s="48" t="s">
        <v>1210</v>
      </c>
      <c r="D704" s="48">
        <v>25800</v>
      </c>
      <c r="E704" s="48" t="s">
        <v>9</v>
      </c>
      <c r="F704" s="39" t="s">
        <v>55</v>
      </c>
    </row>
    <row r="705" spans="1:6" x14ac:dyDescent="0.25">
      <c r="A705" s="47">
        <v>45016</v>
      </c>
      <c r="B705" s="48">
        <v>11</v>
      </c>
      <c r="C705" s="48" t="s">
        <v>1067</v>
      </c>
      <c r="D705" s="48">
        <v>1895861.94</v>
      </c>
      <c r="E705" s="48" t="s">
        <v>9</v>
      </c>
      <c r="F705" s="49" t="s">
        <v>1914</v>
      </c>
    </row>
    <row r="706" spans="1:6" x14ac:dyDescent="0.25">
      <c r="A706" s="47">
        <v>44772</v>
      </c>
      <c r="B706" s="48">
        <v>867</v>
      </c>
      <c r="C706" s="48" t="s">
        <v>1128</v>
      </c>
      <c r="D706" s="48">
        <v>933898.3</v>
      </c>
      <c r="E706" s="48" t="s">
        <v>9</v>
      </c>
      <c r="F706" s="49" t="s">
        <v>960</v>
      </c>
    </row>
    <row r="707" spans="1:6" x14ac:dyDescent="0.25">
      <c r="A707" s="47">
        <v>44791</v>
      </c>
      <c r="B707" s="48" t="s">
        <v>1245</v>
      </c>
      <c r="C707" s="48" t="s">
        <v>1186</v>
      </c>
      <c r="D707" s="48">
        <v>103097.62</v>
      </c>
      <c r="E707" s="48" t="s">
        <v>9</v>
      </c>
      <c r="F707" s="49" t="s">
        <v>1913</v>
      </c>
    </row>
    <row r="708" spans="1:6" x14ac:dyDescent="0.25">
      <c r="A708" s="47">
        <v>44791</v>
      </c>
      <c r="B708" s="48" t="s">
        <v>1246</v>
      </c>
      <c r="C708" s="48" t="s">
        <v>1186</v>
      </c>
      <c r="D708" s="48">
        <v>2076.2800000000002</v>
      </c>
      <c r="E708" s="48" t="s">
        <v>9</v>
      </c>
      <c r="F708" s="49" t="s">
        <v>1913</v>
      </c>
    </row>
    <row r="709" spans="1:6" x14ac:dyDescent="0.25">
      <c r="A709" s="47">
        <v>44795</v>
      </c>
      <c r="B709" s="48" t="s">
        <v>1247</v>
      </c>
      <c r="C709" s="48" t="s">
        <v>1186</v>
      </c>
      <c r="D709" s="48">
        <v>99618.62</v>
      </c>
      <c r="E709" s="48" t="s">
        <v>9</v>
      </c>
      <c r="F709" s="49" t="s">
        <v>1913</v>
      </c>
    </row>
    <row r="710" spans="1:6" x14ac:dyDescent="0.25">
      <c r="A710" s="47">
        <v>44804</v>
      </c>
      <c r="B710" s="48" t="s">
        <v>1248</v>
      </c>
      <c r="C710" s="48" t="s">
        <v>1186</v>
      </c>
      <c r="D710" s="48">
        <v>104916.9</v>
      </c>
      <c r="E710" s="48" t="s">
        <v>9</v>
      </c>
      <c r="F710" s="49" t="s">
        <v>1913</v>
      </c>
    </row>
    <row r="711" spans="1:6" x14ac:dyDescent="0.25">
      <c r="A711" s="47">
        <v>44804</v>
      </c>
      <c r="B711" s="48" t="s">
        <v>1249</v>
      </c>
      <c r="C711" s="48" t="s">
        <v>1186</v>
      </c>
      <c r="D711" s="48">
        <v>325881.36</v>
      </c>
      <c r="E711" s="48" t="s">
        <v>9</v>
      </c>
      <c r="F711" s="49" t="s">
        <v>1913</v>
      </c>
    </row>
    <row r="712" spans="1:6" x14ac:dyDescent="0.25">
      <c r="A712" s="47">
        <v>44808</v>
      </c>
      <c r="B712" s="48" t="s">
        <v>1250</v>
      </c>
      <c r="C712" s="48" t="s">
        <v>1186</v>
      </c>
      <c r="D712" s="48">
        <v>225466.66</v>
      </c>
      <c r="E712" s="48" t="s">
        <v>9</v>
      </c>
      <c r="F712" s="49" t="s">
        <v>1913</v>
      </c>
    </row>
    <row r="713" spans="1:6" x14ac:dyDescent="0.25">
      <c r="A713" s="47">
        <v>44840</v>
      </c>
      <c r="B713" s="48" t="s">
        <v>1253</v>
      </c>
      <c r="C713" s="48" t="s">
        <v>1186</v>
      </c>
      <c r="D713" s="48">
        <v>93452.96</v>
      </c>
      <c r="E713" s="48" t="s">
        <v>9</v>
      </c>
      <c r="F713" s="49" t="s">
        <v>1913</v>
      </c>
    </row>
    <row r="714" spans="1:6" x14ac:dyDescent="0.25">
      <c r="A714" s="47">
        <v>44840</v>
      </c>
      <c r="B714" s="48" t="s">
        <v>1254</v>
      </c>
      <c r="C714" s="48" t="s">
        <v>1186</v>
      </c>
      <c r="D714" s="48">
        <v>6161.7</v>
      </c>
      <c r="E714" s="48" t="s">
        <v>9</v>
      </c>
      <c r="F714" s="49" t="s">
        <v>365</v>
      </c>
    </row>
    <row r="715" spans="1:6" x14ac:dyDescent="0.25">
      <c r="A715" s="47">
        <v>44845</v>
      </c>
      <c r="B715" s="48" t="s">
        <v>1258</v>
      </c>
      <c r="C715" s="48" t="s">
        <v>1186</v>
      </c>
      <c r="D715" s="48">
        <v>98951.76</v>
      </c>
      <c r="E715" s="48" t="s">
        <v>9</v>
      </c>
      <c r="F715" s="49" t="s">
        <v>1913</v>
      </c>
    </row>
    <row r="716" spans="1:6" x14ac:dyDescent="0.25">
      <c r="A716" s="47">
        <v>44845</v>
      </c>
      <c r="B716" s="48" t="s">
        <v>1259</v>
      </c>
      <c r="C716" s="48" t="s">
        <v>1186</v>
      </c>
      <c r="D716" s="48">
        <v>526493.56000000006</v>
      </c>
      <c r="E716" s="48" t="s">
        <v>9</v>
      </c>
      <c r="F716" s="49" t="s">
        <v>1913</v>
      </c>
    </row>
    <row r="717" spans="1:6" x14ac:dyDescent="0.25">
      <c r="A717" s="47">
        <v>44845</v>
      </c>
      <c r="B717" s="48" t="s">
        <v>1260</v>
      </c>
      <c r="C717" s="48" t="s">
        <v>1186</v>
      </c>
      <c r="D717" s="48">
        <v>512134.95</v>
      </c>
      <c r="E717" s="48" t="s">
        <v>9</v>
      </c>
      <c r="F717" s="49" t="s">
        <v>1913</v>
      </c>
    </row>
    <row r="718" spans="1:6" x14ac:dyDescent="0.25">
      <c r="A718" s="47">
        <v>44847</v>
      </c>
      <c r="B718" s="48">
        <v>243</v>
      </c>
      <c r="C718" s="48" t="s">
        <v>774</v>
      </c>
      <c r="D718" s="48">
        <v>39907.35</v>
      </c>
      <c r="E718" s="48" t="s">
        <v>9</v>
      </c>
      <c r="F718" s="49" t="s">
        <v>775</v>
      </c>
    </row>
    <row r="719" spans="1:6" x14ac:dyDescent="0.25">
      <c r="A719" s="47">
        <v>44891</v>
      </c>
      <c r="B719" s="48" t="s">
        <v>1268</v>
      </c>
      <c r="C719" s="48" t="s">
        <v>1186</v>
      </c>
      <c r="D719" s="48">
        <v>5296.6</v>
      </c>
      <c r="E719" s="48" t="s">
        <v>9</v>
      </c>
      <c r="F719" s="49" t="s">
        <v>1913</v>
      </c>
    </row>
    <row r="720" spans="1:6" x14ac:dyDescent="0.25">
      <c r="A720" s="47">
        <v>44891</v>
      </c>
      <c r="B720" s="48" t="s">
        <v>854</v>
      </c>
      <c r="C720" s="48" t="s">
        <v>1186</v>
      </c>
      <c r="D720" s="48">
        <v>46610.16</v>
      </c>
      <c r="E720" s="48" t="s">
        <v>9</v>
      </c>
      <c r="F720" s="49" t="s">
        <v>1913</v>
      </c>
    </row>
    <row r="721" spans="1:6" x14ac:dyDescent="0.25">
      <c r="A721" s="47">
        <v>44891</v>
      </c>
      <c r="B721" s="48">
        <v>999</v>
      </c>
      <c r="C721" s="48" t="s">
        <v>1186</v>
      </c>
      <c r="D721" s="48">
        <v>46610.16</v>
      </c>
      <c r="E721" s="48" t="s">
        <v>9</v>
      </c>
      <c r="F721" s="49" t="s">
        <v>1913</v>
      </c>
    </row>
    <row r="722" spans="1:6" x14ac:dyDescent="0.25">
      <c r="A722" s="47">
        <v>44895</v>
      </c>
      <c r="B722" s="48" t="s">
        <v>1271</v>
      </c>
      <c r="C722" s="48" t="s">
        <v>1186</v>
      </c>
      <c r="D722" s="48">
        <v>60127.14</v>
      </c>
      <c r="E722" s="48" t="s">
        <v>9</v>
      </c>
      <c r="F722" s="49" t="s">
        <v>1913</v>
      </c>
    </row>
    <row r="723" spans="1:6" x14ac:dyDescent="0.25">
      <c r="A723" s="47">
        <v>44895</v>
      </c>
      <c r="B723" s="48" t="s">
        <v>1272</v>
      </c>
      <c r="C723" s="48" t="s">
        <v>1186</v>
      </c>
      <c r="D723" s="48">
        <v>60127.14</v>
      </c>
      <c r="E723" s="48" t="s">
        <v>9</v>
      </c>
      <c r="F723" s="49" t="s">
        <v>1913</v>
      </c>
    </row>
    <row r="724" spans="1:6" x14ac:dyDescent="0.25">
      <c r="A724" s="47">
        <v>44895</v>
      </c>
      <c r="B724" s="48" t="s">
        <v>1273</v>
      </c>
      <c r="C724" s="48" t="s">
        <v>1186</v>
      </c>
      <c r="D724" s="48">
        <v>7603.74</v>
      </c>
      <c r="E724" s="48" t="s">
        <v>9</v>
      </c>
      <c r="F724" s="49" t="s">
        <v>365</v>
      </c>
    </row>
    <row r="725" spans="1:6" x14ac:dyDescent="0.25">
      <c r="A725" s="47">
        <v>44895</v>
      </c>
      <c r="B725" s="48" t="s">
        <v>1274</v>
      </c>
      <c r="C725" s="48" t="s">
        <v>1186</v>
      </c>
      <c r="D725" s="48">
        <v>49788.14</v>
      </c>
      <c r="E725" s="48" t="s">
        <v>9</v>
      </c>
      <c r="F725" s="49" t="s">
        <v>1913</v>
      </c>
    </row>
    <row r="726" spans="1:6" x14ac:dyDescent="0.25">
      <c r="A726" s="47">
        <v>44895</v>
      </c>
      <c r="B726" s="48" t="s">
        <v>1275</v>
      </c>
      <c r="C726" s="48" t="s">
        <v>1186</v>
      </c>
      <c r="D726" s="48">
        <v>49788.14</v>
      </c>
      <c r="E726" s="48" t="s">
        <v>9</v>
      </c>
      <c r="F726" s="49" t="s">
        <v>1913</v>
      </c>
    </row>
    <row r="727" spans="1:6" x14ac:dyDescent="0.25">
      <c r="A727" s="47">
        <v>44895</v>
      </c>
      <c r="B727" s="48">
        <v>300</v>
      </c>
      <c r="C727" s="48" t="s">
        <v>774</v>
      </c>
      <c r="D727" s="48">
        <v>6570.11</v>
      </c>
      <c r="E727" s="48" t="s">
        <v>9</v>
      </c>
      <c r="F727" s="49" t="s">
        <v>775</v>
      </c>
    </row>
    <row r="728" spans="1:6" x14ac:dyDescent="0.25">
      <c r="A728" s="47">
        <v>44895</v>
      </c>
      <c r="B728" s="48" t="s">
        <v>1276</v>
      </c>
      <c r="C728" s="48" t="s">
        <v>1166</v>
      </c>
      <c r="D728" s="48">
        <v>3467</v>
      </c>
      <c r="E728" s="48" t="s">
        <v>9</v>
      </c>
      <c r="F728" s="49" t="s">
        <v>365</v>
      </c>
    </row>
    <row r="729" spans="1:6" x14ac:dyDescent="0.25">
      <c r="A729" s="47">
        <v>44907</v>
      </c>
      <c r="B729" s="48" t="s">
        <v>1287</v>
      </c>
      <c r="C729" s="48" t="s">
        <v>1186</v>
      </c>
      <c r="D729" s="48">
        <v>277423.71999999997</v>
      </c>
      <c r="E729" s="48" t="s">
        <v>9</v>
      </c>
      <c r="F729" s="49" t="s">
        <v>1913</v>
      </c>
    </row>
    <row r="730" spans="1:6" x14ac:dyDescent="0.25">
      <c r="A730" s="47">
        <v>44907</v>
      </c>
      <c r="B730" s="48" t="s">
        <v>1288</v>
      </c>
      <c r="C730" s="48" t="s">
        <v>1186</v>
      </c>
      <c r="D730" s="48">
        <v>33659.9</v>
      </c>
      <c r="E730" s="48" t="s">
        <v>9</v>
      </c>
      <c r="F730" s="49" t="s">
        <v>365</v>
      </c>
    </row>
    <row r="731" spans="1:6" x14ac:dyDescent="0.25">
      <c r="A731" s="47">
        <v>44907</v>
      </c>
      <c r="B731" s="48" t="s">
        <v>1289</v>
      </c>
      <c r="C731" s="48" t="s">
        <v>1186</v>
      </c>
      <c r="D731" s="48">
        <v>32067.119999999999</v>
      </c>
      <c r="E731" s="48" t="s">
        <v>9</v>
      </c>
      <c r="F731" s="49" t="s">
        <v>365</v>
      </c>
    </row>
    <row r="732" spans="1:6" x14ac:dyDescent="0.25">
      <c r="A732" s="47">
        <v>44907</v>
      </c>
      <c r="B732" s="48" t="s">
        <v>1290</v>
      </c>
      <c r="C732" s="48" t="s">
        <v>1186</v>
      </c>
      <c r="D732" s="48">
        <v>13640.5</v>
      </c>
      <c r="E732" s="48" t="s">
        <v>9</v>
      </c>
      <c r="F732" s="49" t="s">
        <v>365</v>
      </c>
    </row>
    <row r="733" spans="1:6" x14ac:dyDescent="0.25">
      <c r="A733" s="47">
        <v>44919</v>
      </c>
      <c r="B733" s="48" t="s">
        <v>1292</v>
      </c>
      <c r="C733" s="48" t="s">
        <v>1186</v>
      </c>
      <c r="D733" s="48">
        <v>152831.85999999999</v>
      </c>
      <c r="E733" s="48" t="s">
        <v>9</v>
      </c>
      <c r="F733" s="49" t="s">
        <v>1913</v>
      </c>
    </row>
    <row r="734" spans="1:6" x14ac:dyDescent="0.25">
      <c r="A734" s="47">
        <v>44919</v>
      </c>
      <c r="B734" s="48" t="s">
        <v>1297</v>
      </c>
      <c r="C734" s="48" t="s">
        <v>1166</v>
      </c>
      <c r="D734" s="48">
        <v>4152.54</v>
      </c>
      <c r="E734" s="48" t="s">
        <v>9</v>
      </c>
      <c r="F734" s="49" t="s">
        <v>1913</v>
      </c>
    </row>
    <row r="735" spans="1:6" x14ac:dyDescent="0.25">
      <c r="A735" s="47">
        <v>44919</v>
      </c>
      <c r="B735" s="48" t="s">
        <v>1298</v>
      </c>
      <c r="C735" s="48" t="s">
        <v>1166</v>
      </c>
      <c r="D735" s="48">
        <v>4915.12</v>
      </c>
      <c r="E735" s="48" t="s">
        <v>9</v>
      </c>
      <c r="F735" s="49" t="s">
        <v>365</v>
      </c>
    </row>
    <row r="736" spans="1:6" x14ac:dyDescent="0.25">
      <c r="A736" s="47">
        <v>44919</v>
      </c>
      <c r="B736" s="48" t="s">
        <v>1299</v>
      </c>
      <c r="C736" s="48" t="s">
        <v>1166</v>
      </c>
      <c r="D736" s="48">
        <v>5898.36</v>
      </c>
      <c r="E736" s="48" t="s">
        <v>9</v>
      </c>
      <c r="F736" s="49" t="s">
        <v>365</v>
      </c>
    </row>
    <row r="737" spans="1:6" x14ac:dyDescent="0.25">
      <c r="A737" s="47">
        <v>44919</v>
      </c>
      <c r="B737" s="48" t="s">
        <v>1300</v>
      </c>
      <c r="C737" s="48" t="s">
        <v>1166</v>
      </c>
      <c r="D737" s="48">
        <v>2033</v>
      </c>
      <c r="E737" s="48" t="s">
        <v>9</v>
      </c>
      <c r="F737" s="49" t="s">
        <v>365</v>
      </c>
    </row>
    <row r="738" spans="1:6" x14ac:dyDescent="0.25">
      <c r="A738" s="47">
        <v>44919</v>
      </c>
      <c r="B738" s="48" t="s">
        <v>1301</v>
      </c>
      <c r="C738" s="48" t="s">
        <v>1166</v>
      </c>
      <c r="D738" s="48">
        <v>9533.9</v>
      </c>
      <c r="E738" s="48" t="s">
        <v>9</v>
      </c>
      <c r="F738" s="49" t="s">
        <v>365</v>
      </c>
    </row>
    <row r="739" spans="1:6" x14ac:dyDescent="0.25">
      <c r="A739" s="47">
        <v>44926</v>
      </c>
      <c r="B739" s="48" t="s">
        <v>1304</v>
      </c>
      <c r="C739" s="48" t="s">
        <v>1186</v>
      </c>
      <c r="D739" s="48">
        <v>32881.360000000001</v>
      </c>
      <c r="E739" s="48" t="s">
        <v>9</v>
      </c>
      <c r="F739" s="49" t="s">
        <v>1913</v>
      </c>
    </row>
    <row r="740" spans="1:6" x14ac:dyDescent="0.25">
      <c r="A740" s="47">
        <v>44926</v>
      </c>
      <c r="B740" s="48" t="s">
        <v>1305</v>
      </c>
      <c r="C740" s="48" t="s">
        <v>1186</v>
      </c>
      <c r="D740" s="48">
        <v>28940.68</v>
      </c>
      <c r="E740" s="48" t="s">
        <v>9</v>
      </c>
      <c r="F740" s="49" t="s">
        <v>1913</v>
      </c>
    </row>
    <row r="741" spans="1:6" x14ac:dyDescent="0.25">
      <c r="A741" s="47">
        <v>44926</v>
      </c>
      <c r="B741" s="48" t="s">
        <v>1306</v>
      </c>
      <c r="C741" s="48" t="s">
        <v>1186</v>
      </c>
      <c r="D741" s="48">
        <v>387849.56</v>
      </c>
      <c r="E741" s="48" t="s">
        <v>9</v>
      </c>
      <c r="F741" s="49" t="s">
        <v>1913</v>
      </c>
    </row>
    <row r="742" spans="1:6" x14ac:dyDescent="0.25">
      <c r="A742" s="47">
        <v>44932</v>
      </c>
      <c r="B742" s="48" t="s">
        <v>1309</v>
      </c>
      <c r="C742" s="48" t="s">
        <v>1186</v>
      </c>
      <c r="D742" s="48">
        <v>141779.68</v>
      </c>
      <c r="E742" s="48" t="s">
        <v>9</v>
      </c>
      <c r="F742" s="49" t="s">
        <v>1913</v>
      </c>
    </row>
    <row r="743" spans="1:6" x14ac:dyDescent="0.25">
      <c r="A743" s="47">
        <v>44932</v>
      </c>
      <c r="B743" s="48" t="s">
        <v>1310</v>
      </c>
      <c r="C743" s="48" t="s">
        <v>1186</v>
      </c>
      <c r="D743" s="48">
        <v>73728.820000000007</v>
      </c>
      <c r="E743" s="48" t="s">
        <v>9</v>
      </c>
      <c r="F743" s="49" t="s">
        <v>1913</v>
      </c>
    </row>
    <row r="744" spans="1:6" x14ac:dyDescent="0.25">
      <c r="A744" s="47">
        <v>44932</v>
      </c>
      <c r="B744" s="48" t="s">
        <v>1311</v>
      </c>
      <c r="C744" s="48" t="s">
        <v>1186</v>
      </c>
      <c r="D744" s="48">
        <v>135630.51999999999</v>
      </c>
      <c r="E744" s="48" t="s">
        <v>9</v>
      </c>
      <c r="F744" s="49" t="s">
        <v>1913</v>
      </c>
    </row>
    <row r="745" spans="1:6" x14ac:dyDescent="0.25">
      <c r="A745" s="47">
        <v>44933</v>
      </c>
      <c r="B745" s="48" t="s">
        <v>1313</v>
      </c>
      <c r="C745" s="48" t="s">
        <v>1186</v>
      </c>
      <c r="D745" s="48">
        <v>261795</v>
      </c>
      <c r="E745" s="48" t="s">
        <v>9</v>
      </c>
      <c r="F745" s="49" t="s">
        <v>1913</v>
      </c>
    </row>
    <row r="746" spans="1:6" x14ac:dyDescent="0.25">
      <c r="A746" s="47">
        <v>44933</v>
      </c>
      <c r="B746" s="48" t="s">
        <v>1314</v>
      </c>
      <c r="C746" s="48" t="s">
        <v>1186</v>
      </c>
      <c r="D746" s="48">
        <v>242211.44</v>
      </c>
      <c r="E746" s="48" t="s">
        <v>9</v>
      </c>
      <c r="F746" s="49" t="s">
        <v>1913</v>
      </c>
    </row>
    <row r="747" spans="1:6" x14ac:dyDescent="0.25">
      <c r="A747" s="47">
        <v>44941</v>
      </c>
      <c r="B747" s="48" t="s">
        <v>1316</v>
      </c>
      <c r="C747" s="48" t="s">
        <v>1186</v>
      </c>
      <c r="D747" s="48">
        <v>74517.2</v>
      </c>
      <c r="E747" s="48" t="s">
        <v>9</v>
      </c>
      <c r="F747" s="49" t="s">
        <v>1913</v>
      </c>
    </row>
    <row r="748" spans="1:6" x14ac:dyDescent="0.25">
      <c r="A748" s="47">
        <v>44942</v>
      </c>
      <c r="B748" s="48" t="s">
        <v>1318</v>
      </c>
      <c r="C748" s="48" t="s">
        <v>1186</v>
      </c>
      <c r="D748" s="48">
        <v>188575</v>
      </c>
      <c r="E748" s="48" t="s">
        <v>9</v>
      </c>
      <c r="F748" s="49" t="s">
        <v>1913</v>
      </c>
    </row>
    <row r="749" spans="1:6" x14ac:dyDescent="0.25">
      <c r="A749" s="47">
        <v>44972</v>
      </c>
      <c r="B749" s="48" t="s">
        <v>1323</v>
      </c>
      <c r="C749" s="48" t="s">
        <v>1186</v>
      </c>
      <c r="D749" s="48">
        <v>151311.35999999999</v>
      </c>
      <c r="E749" s="48" t="s">
        <v>9</v>
      </c>
      <c r="F749" s="49" t="s">
        <v>1913</v>
      </c>
    </row>
    <row r="750" spans="1:6" x14ac:dyDescent="0.25">
      <c r="A750" s="47">
        <v>45016</v>
      </c>
      <c r="B750" s="48">
        <v>12</v>
      </c>
      <c r="C750" s="48" t="s">
        <v>1067</v>
      </c>
      <c r="D750" s="48">
        <v>247584.2</v>
      </c>
      <c r="E750" s="48" t="s">
        <v>9</v>
      </c>
      <c r="F750" s="49" t="s">
        <v>1914</v>
      </c>
    </row>
    <row r="751" spans="1:6" x14ac:dyDescent="0.25">
      <c r="A751" s="47">
        <v>45016</v>
      </c>
      <c r="B751" s="48">
        <v>11</v>
      </c>
      <c r="C751" s="48" t="s">
        <v>1067</v>
      </c>
      <c r="D751" s="48">
        <v>2242064.94</v>
      </c>
      <c r="E751" s="48" t="s">
        <v>9</v>
      </c>
      <c r="F751" s="49" t="s">
        <v>1914</v>
      </c>
    </row>
    <row r="752" spans="1:6" x14ac:dyDescent="0.25">
      <c r="A752" s="47">
        <v>45016</v>
      </c>
      <c r="B752" s="48">
        <v>4018</v>
      </c>
      <c r="C752" s="48" t="s">
        <v>1166</v>
      </c>
      <c r="D752" s="48">
        <v>1130</v>
      </c>
      <c r="E752" s="48" t="s">
        <v>9</v>
      </c>
      <c r="F752" s="49" t="s">
        <v>365</v>
      </c>
    </row>
    <row r="753" spans="1:6" x14ac:dyDescent="0.25">
      <c r="A753" s="47">
        <v>44754</v>
      </c>
      <c r="B753" s="48" t="s">
        <v>1341</v>
      </c>
      <c r="C753" s="48" t="s">
        <v>19</v>
      </c>
      <c r="D753" s="48">
        <v>145818.1</v>
      </c>
      <c r="E753" s="48" t="s">
        <v>9</v>
      </c>
      <c r="F753" s="49" t="s">
        <v>1936</v>
      </c>
    </row>
    <row r="754" spans="1:6" x14ac:dyDescent="0.25">
      <c r="A754" s="47">
        <v>44813</v>
      </c>
      <c r="B754" s="48" t="s">
        <v>1342</v>
      </c>
      <c r="C754" s="48" t="s">
        <v>19</v>
      </c>
      <c r="D754" s="48">
        <v>26131.72</v>
      </c>
      <c r="E754" s="48" t="s">
        <v>9</v>
      </c>
      <c r="F754" s="49" t="s">
        <v>1936</v>
      </c>
    </row>
    <row r="755" spans="1:6" x14ac:dyDescent="0.25">
      <c r="A755" s="47">
        <v>44819</v>
      </c>
      <c r="B755" s="48">
        <v>96</v>
      </c>
      <c r="C755" s="48" t="s">
        <v>1343</v>
      </c>
      <c r="D755" s="48">
        <v>12472.94</v>
      </c>
      <c r="E755" s="48" t="s">
        <v>9</v>
      </c>
      <c r="F755" s="49" t="s">
        <v>1913</v>
      </c>
    </row>
    <row r="756" spans="1:6" x14ac:dyDescent="0.25">
      <c r="A756" s="47">
        <v>44842</v>
      </c>
      <c r="B756" s="48" t="s">
        <v>1344</v>
      </c>
      <c r="C756" s="48" t="s">
        <v>19</v>
      </c>
      <c r="D756" s="48">
        <v>64710.27</v>
      </c>
      <c r="E756" s="48" t="s">
        <v>9</v>
      </c>
      <c r="F756" s="49" t="s">
        <v>1936</v>
      </c>
    </row>
    <row r="757" spans="1:6" x14ac:dyDescent="0.25">
      <c r="A757" s="47">
        <v>44919</v>
      </c>
      <c r="B757" s="48" t="s">
        <v>1345</v>
      </c>
      <c r="C757" s="48" t="s">
        <v>19</v>
      </c>
      <c r="D757" s="48">
        <v>6271.19</v>
      </c>
      <c r="E757" s="48" t="s">
        <v>9</v>
      </c>
      <c r="F757" s="49" t="s">
        <v>1936</v>
      </c>
    </row>
    <row r="758" spans="1:6" x14ac:dyDescent="0.25">
      <c r="A758" s="47">
        <v>44919</v>
      </c>
      <c r="B758" s="48" t="s">
        <v>1346</v>
      </c>
      <c r="C758" s="48" t="s">
        <v>19</v>
      </c>
      <c r="D758" s="48">
        <v>85101.8</v>
      </c>
      <c r="E758" s="48" t="s">
        <v>9</v>
      </c>
      <c r="F758" s="49" t="s">
        <v>1936</v>
      </c>
    </row>
    <row r="759" spans="1:6" x14ac:dyDescent="0.25">
      <c r="A759" s="47">
        <v>44919</v>
      </c>
      <c r="B759" s="48" t="s">
        <v>1345</v>
      </c>
      <c r="C759" s="48" t="s">
        <v>19</v>
      </c>
      <c r="D759" s="48">
        <v>31757.62</v>
      </c>
      <c r="E759" s="48" t="s">
        <v>9</v>
      </c>
      <c r="F759" s="49" t="s">
        <v>1936</v>
      </c>
    </row>
    <row r="760" spans="1:6" x14ac:dyDescent="0.25">
      <c r="A760" s="47">
        <v>45016</v>
      </c>
      <c r="B760" s="48">
        <v>11</v>
      </c>
      <c r="C760" s="48" t="s">
        <v>1067</v>
      </c>
      <c r="D760" s="48">
        <v>164426.14000000001</v>
      </c>
      <c r="E760" s="48" t="s">
        <v>9</v>
      </c>
      <c r="F760" s="49" t="s">
        <v>1914</v>
      </c>
    </row>
    <row r="761" spans="1:6" x14ac:dyDescent="0.25">
      <c r="A761" s="47">
        <v>44654</v>
      </c>
      <c r="B761" s="48"/>
      <c r="C761" s="48" t="s">
        <v>713</v>
      </c>
      <c r="D761" s="48">
        <v>3800</v>
      </c>
      <c r="E761" s="48" t="s">
        <v>9</v>
      </c>
      <c r="F761" s="49" t="s">
        <v>256</v>
      </c>
    </row>
    <row r="762" spans="1:6" x14ac:dyDescent="0.25">
      <c r="A762" s="47">
        <v>44654</v>
      </c>
      <c r="B762" s="48"/>
      <c r="C762" s="48" t="s">
        <v>713</v>
      </c>
      <c r="D762" s="48">
        <v>8800</v>
      </c>
      <c r="E762" s="48" t="s">
        <v>9</v>
      </c>
      <c r="F762" s="49" t="s">
        <v>256</v>
      </c>
    </row>
    <row r="763" spans="1:6" x14ac:dyDescent="0.25">
      <c r="A763" s="47">
        <v>44681</v>
      </c>
      <c r="B763" s="48">
        <v>43</v>
      </c>
      <c r="C763" s="48" t="s">
        <v>713</v>
      </c>
      <c r="D763" s="48">
        <v>5880</v>
      </c>
      <c r="E763" s="48" t="s">
        <v>9</v>
      </c>
      <c r="F763" s="49" t="s">
        <v>719</v>
      </c>
    </row>
    <row r="764" spans="1:6" x14ac:dyDescent="0.25">
      <c r="A764" s="47">
        <v>44681</v>
      </c>
      <c r="B764" s="48">
        <v>42</v>
      </c>
      <c r="C764" s="48" t="s">
        <v>713</v>
      </c>
      <c r="D764" s="48">
        <v>2100</v>
      </c>
      <c r="E764" s="48" t="s">
        <v>9</v>
      </c>
      <c r="F764" s="49" t="s">
        <v>719</v>
      </c>
    </row>
    <row r="765" spans="1:6" x14ac:dyDescent="0.25">
      <c r="A765" s="47">
        <v>44681</v>
      </c>
      <c r="B765" s="48">
        <v>39</v>
      </c>
      <c r="C765" s="48" t="s">
        <v>713</v>
      </c>
      <c r="D765" s="48">
        <v>3000</v>
      </c>
      <c r="E765" s="48" t="s">
        <v>9</v>
      </c>
      <c r="F765" s="49" t="s">
        <v>719</v>
      </c>
    </row>
    <row r="766" spans="1:6" x14ac:dyDescent="0.25">
      <c r="A766" s="47">
        <v>44681</v>
      </c>
      <c r="B766" s="48">
        <v>38</v>
      </c>
      <c r="C766" s="48" t="s">
        <v>713</v>
      </c>
      <c r="D766" s="48">
        <v>8500</v>
      </c>
      <c r="E766" s="48" t="s">
        <v>9</v>
      </c>
      <c r="F766" s="49" t="s">
        <v>256</v>
      </c>
    </row>
    <row r="767" spans="1:6" x14ac:dyDescent="0.25">
      <c r="A767" s="47">
        <v>44681</v>
      </c>
      <c r="B767" s="48">
        <v>40</v>
      </c>
      <c r="C767" s="48" t="s">
        <v>713</v>
      </c>
      <c r="D767" s="48">
        <v>2100</v>
      </c>
      <c r="E767" s="48" t="s">
        <v>9</v>
      </c>
      <c r="F767" s="49" t="s">
        <v>719</v>
      </c>
    </row>
    <row r="768" spans="1:6" x14ac:dyDescent="0.25">
      <c r="A768" s="47">
        <v>44681</v>
      </c>
      <c r="B768" s="48">
        <v>41</v>
      </c>
      <c r="C768" s="48" t="s">
        <v>713</v>
      </c>
      <c r="D768" s="48">
        <v>2100</v>
      </c>
      <c r="E768" s="48" t="s">
        <v>9</v>
      </c>
      <c r="F768" s="49" t="s">
        <v>719</v>
      </c>
    </row>
    <row r="769" spans="1:6" x14ac:dyDescent="0.25">
      <c r="A769" s="47">
        <v>44718</v>
      </c>
      <c r="B769" s="48">
        <v>48</v>
      </c>
      <c r="C769" s="48" t="s">
        <v>713</v>
      </c>
      <c r="D769" s="48">
        <v>9200</v>
      </c>
      <c r="E769" s="48" t="s">
        <v>9</v>
      </c>
      <c r="F769" s="49" t="s">
        <v>256</v>
      </c>
    </row>
    <row r="770" spans="1:6" x14ac:dyDescent="0.25">
      <c r="A770" s="47">
        <v>44725</v>
      </c>
      <c r="B770" s="48">
        <v>46</v>
      </c>
      <c r="C770" s="48" t="s">
        <v>713</v>
      </c>
      <c r="D770" s="48">
        <v>6160</v>
      </c>
      <c r="E770" s="48" t="s">
        <v>9</v>
      </c>
      <c r="F770" s="49" t="s">
        <v>719</v>
      </c>
    </row>
    <row r="771" spans="1:6" x14ac:dyDescent="0.25">
      <c r="A771" s="47">
        <v>44770</v>
      </c>
      <c r="B771" s="48">
        <v>192</v>
      </c>
      <c r="C771" s="48" t="s">
        <v>713</v>
      </c>
      <c r="D771" s="48">
        <v>16800</v>
      </c>
      <c r="E771" s="48" t="s">
        <v>9</v>
      </c>
      <c r="F771" s="49" t="s">
        <v>256</v>
      </c>
    </row>
    <row r="772" spans="1:6" x14ac:dyDescent="0.25">
      <c r="A772" s="47">
        <v>44770</v>
      </c>
      <c r="B772" s="48">
        <v>191</v>
      </c>
      <c r="C772" s="48" t="s">
        <v>713</v>
      </c>
      <c r="D772" s="48">
        <v>10200</v>
      </c>
      <c r="E772" s="48" t="s">
        <v>9</v>
      </c>
      <c r="F772" s="49" t="s">
        <v>256</v>
      </c>
    </row>
    <row r="773" spans="1:6" x14ac:dyDescent="0.25">
      <c r="A773" s="47">
        <v>44770</v>
      </c>
      <c r="B773" s="48">
        <v>105</v>
      </c>
      <c r="C773" s="48" t="s">
        <v>713</v>
      </c>
      <c r="D773" s="48">
        <v>9800</v>
      </c>
      <c r="E773" s="48" t="s">
        <v>9</v>
      </c>
      <c r="F773" s="49" t="s">
        <v>256</v>
      </c>
    </row>
    <row r="774" spans="1:6" x14ac:dyDescent="0.25">
      <c r="A774" s="47">
        <v>44783</v>
      </c>
      <c r="B774" s="48">
        <v>162</v>
      </c>
      <c r="C774" s="48" t="s">
        <v>713</v>
      </c>
      <c r="D774" s="48">
        <v>9500</v>
      </c>
      <c r="E774" s="48" t="s">
        <v>9</v>
      </c>
      <c r="F774" s="49" t="s">
        <v>256</v>
      </c>
    </row>
    <row r="775" spans="1:6" x14ac:dyDescent="0.25">
      <c r="A775" s="47">
        <v>44791</v>
      </c>
      <c r="B775" s="48">
        <v>51</v>
      </c>
      <c r="C775" s="48" t="s">
        <v>713</v>
      </c>
      <c r="D775" s="48">
        <v>8800</v>
      </c>
      <c r="E775" s="48" t="s">
        <v>9</v>
      </c>
      <c r="F775" s="49" t="s">
        <v>256</v>
      </c>
    </row>
    <row r="776" spans="1:6" x14ac:dyDescent="0.25">
      <c r="A776" s="47">
        <v>44791</v>
      </c>
      <c r="B776" s="48">
        <v>53</v>
      </c>
      <c r="C776" s="48" t="s">
        <v>713</v>
      </c>
      <c r="D776" s="48">
        <v>3500</v>
      </c>
      <c r="E776" s="48" t="s">
        <v>9</v>
      </c>
      <c r="F776" s="49" t="s">
        <v>256</v>
      </c>
    </row>
    <row r="777" spans="1:6" x14ac:dyDescent="0.25">
      <c r="A777" s="47">
        <v>44808</v>
      </c>
      <c r="B777" s="48" t="s">
        <v>1348</v>
      </c>
      <c r="C777" s="48" t="s">
        <v>713</v>
      </c>
      <c r="D777" s="48">
        <v>12400</v>
      </c>
      <c r="E777" s="48" t="s">
        <v>9</v>
      </c>
      <c r="F777" s="49" t="s">
        <v>256</v>
      </c>
    </row>
    <row r="778" spans="1:6" x14ac:dyDescent="0.25">
      <c r="A778" s="47">
        <v>44811</v>
      </c>
      <c r="B778" s="48">
        <v>67</v>
      </c>
      <c r="C778" s="48" t="s">
        <v>713</v>
      </c>
      <c r="D778" s="48">
        <v>15800</v>
      </c>
      <c r="E778" s="48" t="s">
        <v>9</v>
      </c>
      <c r="F778" s="49" t="s">
        <v>256</v>
      </c>
    </row>
    <row r="779" spans="1:6" x14ac:dyDescent="0.25">
      <c r="A779" s="47">
        <v>44829</v>
      </c>
      <c r="B779" s="51">
        <v>106107</v>
      </c>
      <c r="C779" s="48" t="s">
        <v>713</v>
      </c>
      <c r="D779" s="48">
        <v>8500</v>
      </c>
      <c r="E779" s="48" t="s">
        <v>9</v>
      </c>
      <c r="F779" s="49" t="s">
        <v>256</v>
      </c>
    </row>
    <row r="780" spans="1:6" x14ac:dyDescent="0.25">
      <c r="A780" s="47">
        <v>44840</v>
      </c>
      <c r="B780" s="48"/>
      <c r="C780" s="48" t="s">
        <v>713</v>
      </c>
      <c r="D780" s="48">
        <v>19100</v>
      </c>
      <c r="E780" s="48" t="s">
        <v>9</v>
      </c>
      <c r="F780" s="49" t="s">
        <v>256</v>
      </c>
    </row>
    <row r="781" spans="1:6" x14ac:dyDescent="0.25">
      <c r="A781" s="47">
        <v>44853</v>
      </c>
      <c r="B781" s="48">
        <v>18</v>
      </c>
      <c r="C781" s="48" t="s">
        <v>713</v>
      </c>
      <c r="D781" s="48">
        <v>17000</v>
      </c>
      <c r="E781" s="48" t="s">
        <v>9</v>
      </c>
      <c r="F781" s="49" t="s">
        <v>256</v>
      </c>
    </row>
    <row r="782" spans="1:6" x14ac:dyDescent="0.25">
      <c r="A782" s="47">
        <v>44867</v>
      </c>
      <c r="B782" s="48" t="s">
        <v>1349</v>
      </c>
      <c r="C782" s="48" t="s">
        <v>713</v>
      </c>
      <c r="D782" s="48">
        <v>24830</v>
      </c>
      <c r="E782" s="48" t="s">
        <v>9</v>
      </c>
      <c r="F782" s="49" t="s">
        <v>256</v>
      </c>
    </row>
    <row r="783" spans="1:6" x14ac:dyDescent="0.25">
      <c r="A783" s="47">
        <v>44867</v>
      </c>
      <c r="B783" s="48" t="s">
        <v>1350</v>
      </c>
      <c r="C783" s="48" t="s">
        <v>713</v>
      </c>
      <c r="D783" s="48">
        <v>28100</v>
      </c>
      <c r="E783" s="48" t="s">
        <v>9</v>
      </c>
      <c r="F783" s="49" t="s">
        <v>256</v>
      </c>
    </row>
    <row r="784" spans="1:6" x14ac:dyDescent="0.25">
      <c r="A784" s="47">
        <v>44874</v>
      </c>
      <c r="B784" s="48"/>
      <c r="C784" s="48" t="s">
        <v>713</v>
      </c>
      <c r="D784" s="48">
        <v>8500</v>
      </c>
      <c r="E784" s="48" t="s">
        <v>9</v>
      </c>
      <c r="F784" s="49" t="s">
        <v>256</v>
      </c>
    </row>
    <row r="785" spans="1:6" x14ac:dyDescent="0.25">
      <c r="A785" s="47">
        <v>44895</v>
      </c>
      <c r="B785" s="48">
        <v>91</v>
      </c>
      <c r="C785" s="48" t="s">
        <v>713</v>
      </c>
      <c r="D785" s="48">
        <v>8500</v>
      </c>
      <c r="E785" s="48" t="s">
        <v>9</v>
      </c>
      <c r="F785" s="49" t="s">
        <v>256</v>
      </c>
    </row>
    <row r="786" spans="1:6" x14ac:dyDescent="0.25">
      <c r="A786" s="47">
        <v>44919</v>
      </c>
      <c r="B786" s="48">
        <v>99</v>
      </c>
      <c r="C786" s="48" t="s">
        <v>713</v>
      </c>
      <c r="D786" s="48">
        <v>3600</v>
      </c>
      <c r="E786" s="48" t="s">
        <v>9</v>
      </c>
      <c r="F786" s="49" t="s">
        <v>719</v>
      </c>
    </row>
    <row r="787" spans="1:6" x14ac:dyDescent="0.25">
      <c r="A787" s="47">
        <v>44919</v>
      </c>
      <c r="B787" s="48" t="s">
        <v>1351</v>
      </c>
      <c r="C787" s="48" t="s">
        <v>713</v>
      </c>
      <c r="D787" s="48">
        <v>39140</v>
      </c>
      <c r="E787" s="48" t="s">
        <v>9</v>
      </c>
      <c r="F787" s="49" t="s">
        <v>256</v>
      </c>
    </row>
    <row r="788" spans="1:6" x14ac:dyDescent="0.25">
      <c r="A788" s="47">
        <v>44919</v>
      </c>
      <c r="B788" s="48">
        <v>28</v>
      </c>
      <c r="C788" s="48" t="s">
        <v>713</v>
      </c>
      <c r="D788" s="48">
        <v>9000</v>
      </c>
      <c r="E788" s="48" t="s">
        <v>9</v>
      </c>
      <c r="F788" s="49" t="s">
        <v>256</v>
      </c>
    </row>
    <row r="789" spans="1:6" x14ac:dyDescent="0.25">
      <c r="A789" s="47">
        <v>44932</v>
      </c>
      <c r="B789" s="48">
        <v>30</v>
      </c>
      <c r="C789" s="48" t="s">
        <v>713</v>
      </c>
      <c r="D789" s="48">
        <v>6300</v>
      </c>
      <c r="E789" s="48" t="s">
        <v>9</v>
      </c>
      <c r="F789" s="49" t="s">
        <v>256</v>
      </c>
    </row>
    <row r="790" spans="1:6" x14ac:dyDescent="0.25">
      <c r="A790" s="47">
        <v>44943</v>
      </c>
      <c r="B790" s="48" t="s">
        <v>1352</v>
      </c>
      <c r="C790" s="48" t="s">
        <v>713</v>
      </c>
      <c r="D790" s="48">
        <v>18690</v>
      </c>
      <c r="E790" s="48" t="s">
        <v>9</v>
      </c>
      <c r="F790" s="49" t="s">
        <v>256</v>
      </c>
    </row>
    <row r="791" spans="1:6" x14ac:dyDescent="0.25">
      <c r="A791" s="47">
        <v>44954</v>
      </c>
      <c r="B791" s="48" t="s">
        <v>1353</v>
      </c>
      <c r="C791" s="48" t="s">
        <v>713</v>
      </c>
      <c r="D791" s="48">
        <v>16250</v>
      </c>
      <c r="E791" s="48" t="s">
        <v>9</v>
      </c>
      <c r="F791" s="49" t="s">
        <v>256</v>
      </c>
    </row>
    <row r="792" spans="1:6" x14ac:dyDescent="0.25">
      <c r="A792" s="47">
        <v>44652</v>
      </c>
      <c r="B792" s="48">
        <v>430530642</v>
      </c>
      <c r="C792" s="48" t="s">
        <v>1354</v>
      </c>
      <c r="D792" s="48">
        <v>1836</v>
      </c>
      <c r="E792" s="48" t="s">
        <v>9</v>
      </c>
      <c r="F792" s="49" t="s">
        <v>1924</v>
      </c>
    </row>
    <row r="793" spans="1:6" x14ac:dyDescent="0.25">
      <c r="A793" s="47">
        <v>44674</v>
      </c>
      <c r="B793" s="48">
        <v>430530560</v>
      </c>
      <c r="C793" s="48" t="s">
        <v>1354</v>
      </c>
      <c r="D793" s="48">
        <v>10564</v>
      </c>
      <c r="E793" s="48" t="s">
        <v>9</v>
      </c>
      <c r="F793" s="49" t="s">
        <v>1924</v>
      </c>
    </row>
    <row r="794" spans="1:6" x14ac:dyDescent="0.25">
      <c r="A794" s="47">
        <v>44674</v>
      </c>
      <c r="B794" s="48" t="s">
        <v>1358</v>
      </c>
      <c r="C794" s="48" t="s">
        <v>19</v>
      </c>
      <c r="D794" s="48">
        <v>47105.07</v>
      </c>
      <c r="E794" s="48" t="s">
        <v>9</v>
      </c>
      <c r="F794" s="49" t="s">
        <v>1936</v>
      </c>
    </row>
    <row r="795" spans="1:6" x14ac:dyDescent="0.25">
      <c r="A795" s="47">
        <v>44674</v>
      </c>
      <c r="B795" s="48" t="s">
        <v>1359</v>
      </c>
      <c r="C795" s="48" t="s">
        <v>1186</v>
      </c>
      <c r="D795" s="48">
        <v>32767.84</v>
      </c>
      <c r="E795" s="48" t="s">
        <v>9</v>
      </c>
      <c r="F795" s="49" t="s">
        <v>1913</v>
      </c>
    </row>
    <row r="796" spans="1:6" x14ac:dyDescent="0.25">
      <c r="A796" s="47">
        <v>44674</v>
      </c>
      <c r="B796" s="48" t="s">
        <v>1360</v>
      </c>
      <c r="C796" s="48" t="s">
        <v>1186</v>
      </c>
      <c r="D796" s="48">
        <v>70655.92</v>
      </c>
      <c r="E796" s="48" t="s">
        <v>9</v>
      </c>
      <c r="F796" s="49" t="s">
        <v>1913</v>
      </c>
    </row>
    <row r="797" spans="1:6" x14ac:dyDescent="0.25">
      <c r="A797" s="47">
        <v>44674</v>
      </c>
      <c r="B797" s="48" t="s">
        <v>1361</v>
      </c>
      <c r="C797" s="48" t="s">
        <v>1186</v>
      </c>
      <c r="D797" s="48">
        <v>70655.92</v>
      </c>
      <c r="E797" s="48" t="s">
        <v>9</v>
      </c>
      <c r="F797" s="49" t="s">
        <v>1913</v>
      </c>
    </row>
    <row r="798" spans="1:6" x14ac:dyDescent="0.25">
      <c r="A798" s="47">
        <v>44679</v>
      </c>
      <c r="B798" s="48">
        <v>430529077</v>
      </c>
      <c r="C798" s="48" t="s">
        <v>1354</v>
      </c>
      <c r="D798" s="48">
        <v>15642</v>
      </c>
      <c r="E798" s="48" t="s">
        <v>9</v>
      </c>
      <c r="F798" s="49" t="s">
        <v>1925</v>
      </c>
    </row>
    <row r="799" spans="1:6" x14ac:dyDescent="0.25">
      <c r="A799" s="47">
        <v>44679</v>
      </c>
      <c r="B799" s="48">
        <v>2</v>
      </c>
      <c r="C799" s="48" t="s">
        <v>16</v>
      </c>
      <c r="D799" s="48">
        <v>45831.18</v>
      </c>
      <c r="E799" s="48" t="s">
        <v>9</v>
      </c>
      <c r="F799" s="49" t="s">
        <v>17</v>
      </c>
    </row>
    <row r="800" spans="1:6" x14ac:dyDescent="0.25">
      <c r="A800" s="47">
        <v>44681</v>
      </c>
      <c r="B800" s="48" t="s">
        <v>1363</v>
      </c>
      <c r="C800" s="48" t="s">
        <v>1186</v>
      </c>
      <c r="D800" s="48">
        <v>70655.92</v>
      </c>
      <c r="E800" s="48" t="s">
        <v>9</v>
      </c>
      <c r="F800" s="49" t="s">
        <v>1913</v>
      </c>
    </row>
    <row r="801" spans="1:6" x14ac:dyDescent="0.25">
      <c r="A801" s="47">
        <v>44681</v>
      </c>
      <c r="B801" s="48">
        <v>2218200728</v>
      </c>
      <c r="C801" s="48" t="s">
        <v>1364</v>
      </c>
      <c r="D801" s="48">
        <v>868455.35</v>
      </c>
      <c r="E801" s="48" t="s">
        <v>9</v>
      </c>
      <c r="F801" s="49" t="s">
        <v>1913</v>
      </c>
    </row>
    <row r="802" spans="1:6" x14ac:dyDescent="0.25">
      <c r="A802" s="47">
        <v>44682</v>
      </c>
      <c r="B802" s="48">
        <v>430529231</v>
      </c>
      <c r="C802" s="48" t="s">
        <v>1354</v>
      </c>
      <c r="D802" s="48">
        <v>265857</v>
      </c>
      <c r="E802" s="48" t="s">
        <v>9</v>
      </c>
      <c r="F802" s="49" t="s">
        <v>1924</v>
      </c>
    </row>
    <row r="803" spans="1:6" x14ac:dyDescent="0.25">
      <c r="A803" s="47">
        <v>44682</v>
      </c>
      <c r="B803" s="48">
        <v>368</v>
      </c>
      <c r="C803" s="48" t="s">
        <v>1354</v>
      </c>
      <c r="D803" s="48">
        <v>175872</v>
      </c>
      <c r="E803" s="48" t="s">
        <v>9</v>
      </c>
      <c r="F803" s="49" t="s">
        <v>1924</v>
      </c>
    </row>
    <row r="804" spans="1:6" x14ac:dyDescent="0.25">
      <c r="A804" s="47">
        <v>44683</v>
      </c>
      <c r="B804" s="48">
        <v>2218200875</v>
      </c>
      <c r="C804" s="48" t="s">
        <v>1364</v>
      </c>
      <c r="D804" s="48">
        <v>618607.43999999994</v>
      </c>
      <c r="E804" s="48" t="s">
        <v>9</v>
      </c>
      <c r="F804" s="49" t="s">
        <v>1913</v>
      </c>
    </row>
    <row r="805" spans="1:6" x14ac:dyDescent="0.25">
      <c r="A805" s="47">
        <v>44696</v>
      </c>
      <c r="B805" s="48" t="s">
        <v>1365</v>
      </c>
      <c r="C805" s="48" t="s">
        <v>1186</v>
      </c>
      <c r="D805" s="48">
        <v>60118.66</v>
      </c>
      <c r="E805" s="48" t="s">
        <v>9</v>
      </c>
      <c r="F805" s="49" t="s">
        <v>1913</v>
      </c>
    </row>
    <row r="806" spans="1:6" x14ac:dyDescent="0.25">
      <c r="A806" s="47">
        <v>44696</v>
      </c>
      <c r="B806" s="48" t="s">
        <v>1366</v>
      </c>
      <c r="C806" s="48" t="s">
        <v>1186</v>
      </c>
      <c r="D806" s="48">
        <v>27201.7</v>
      </c>
      <c r="E806" s="48" t="s">
        <v>9</v>
      </c>
      <c r="F806" s="49" t="s">
        <v>1913</v>
      </c>
    </row>
    <row r="807" spans="1:6" x14ac:dyDescent="0.25">
      <c r="A807" s="47">
        <v>44696</v>
      </c>
      <c r="B807" s="48">
        <v>28</v>
      </c>
      <c r="C807" s="48" t="s">
        <v>16</v>
      </c>
      <c r="D807" s="48">
        <v>168592.94</v>
      </c>
      <c r="E807" s="48" t="s">
        <v>9</v>
      </c>
      <c r="F807" s="49" t="s">
        <v>17</v>
      </c>
    </row>
    <row r="808" spans="1:6" x14ac:dyDescent="0.25">
      <c r="A808" s="47">
        <v>44726</v>
      </c>
      <c r="B808" s="48" t="s">
        <v>1371</v>
      </c>
      <c r="C808" s="48" t="s">
        <v>1372</v>
      </c>
      <c r="D808" s="48">
        <v>650000</v>
      </c>
      <c r="E808" s="48" t="s">
        <v>9</v>
      </c>
      <c r="F808" s="49" t="s">
        <v>1928</v>
      </c>
    </row>
    <row r="809" spans="1:6" x14ac:dyDescent="0.25">
      <c r="A809" s="47">
        <v>44727</v>
      </c>
      <c r="B809" s="48" t="s">
        <v>1373</v>
      </c>
      <c r="C809" s="48" t="s">
        <v>19</v>
      </c>
      <c r="D809" s="48">
        <v>110747.74</v>
      </c>
      <c r="E809" s="48" t="s">
        <v>9</v>
      </c>
      <c r="F809" s="49" t="s">
        <v>1936</v>
      </c>
    </row>
    <row r="810" spans="1:6" x14ac:dyDescent="0.25">
      <c r="A810" s="47">
        <v>44730</v>
      </c>
      <c r="B810" s="48" t="s">
        <v>1374</v>
      </c>
      <c r="C810" s="48" t="s">
        <v>1186</v>
      </c>
      <c r="D810" s="48">
        <v>27648.3</v>
      </c>
      <c r="E810" s="48" t="s">
        <v>9</v>
      </c>
      <c r="F810" s="49" t="s">
        <v>1913</v>
      </c>
    </row>
    <row r="811" spans="1:6" x14ac:dyDescent="0.25">
      <c r="A811" s="47">
        <v>44742</v>
      </c>
      <c r="B811" s="48" t="s">
        <v>1375</v>
      </c>
      <c r="C811" s="48" t="s">
        <v>19</v>
      </c>
      <c r="D811" s="48">
        <v>3334.9</v>
      </c>
      <c r="E811" s="48" t="s">
        <v>9</v>
      </c>
      <c r="F811" s="49" t="s">
        <v>1936</v>
      </c>
    </row>
    <row r="812" spans="1:6" x14ac:dyDescent="0.25">
      <c r="A812" s="47">
        <v>44762</v>
      </c>
      <c r="B812" s="48" t="s">
        <v>1376</v>
      </c>
      <c r="C812" s="48" t="s">
        <v>1186</v>
      </c>
      <c r="D812" s="48">
        <v>111343.56</v>
      </c>
      <c r="E812" s="48" t="s">
        <v>9</v>
      </c>
      <c r="F812" s="49" t="s">
        <v>1913</v>
      </c>
    </row>
    <row r="813" spans="1:6" x14ac:dyDescent="0.25">
      <c r="A813" s="47">
        <v>44762</v>
      </c>
      <c r="B813" s="48" t="s">
        <v>1377</v>
      </c>
      <c r="C813" s="48" t="s">
        <v>1186</v>
      </c>
      <c r="D813" s="48">
        <v>77126.960000000006</v>
      </c>
      <c r="E813" s="48" t="s">
        <v>9</v>
      </c>
      <c r="F813" s="49" t="s">
        <v>1913</v>
      </c>
    </row>
    <row r="814" spans="1:6" x14ac:dyDescent="0.25">
      <c r="A814" s="47">
        <v>44762</v>
      </c>
      <c r="B814" s="48" t="s">
        <v>1378</v>
      </c>
      <c r="C814" s="48" t="s">
        <v>1186</v>
      </c>
      <c r="D814" s="48">
        <v>18683.060000000001</v>
      </c>
      <c r="E814" s="48" t="s">
        <v>9</v>
      </c>
      <c r="F814" s="49" t="s">
        <v>1913</v>
      </c>
    </row>
    <row r="815" spans="1:6" x14ac:dyDescent="0.25">
      <c r="A815" s="47">
        <v>44762</v>
      </c>
      <c r="B815" s="48" t="s">
        <v>1379</v>
      </c>
      <c r="C815" s="48" t="s">
        <v>1186</v>
      </c>
      <c r="D815" s="48">
        <v>18767.8</v>
      </c>
      <c r="E815" s="48" t="s">
        <v>9</v>
      </c>
      <c r="F815" s="49" t="s">
        <v>1913</v>
      </c>
    </row>
    <row r="816" spans="1:6" x14ac:dyDescent="0.25">
      <c r="A816" s="47">
        <v>44772</v>
      </c>
      <c r="B816" s="48">
        <v>2114211233</v>
      </c>
      <c r="C816" s="48" t="s">
        <v>1364</v>
      </c>
      <c r="D816" s="48">
        <v>868455.35</v>
      </c>
      <c r="E816" s="48" t="s">
        <v>9</v>
      </c>
      <c r="F816" s="49" t="s">
        <v>1913</v>
      </c>
    </row>
    <row r="817" spans="1:6" x14ac:dyDescent="0.25">
      <c r="A817" s="47">
        <v>44772</v>
      </c>
      <c r="B817" s="48">
        <v>21</v>
      </c>
      <c r="C817" s="48" t="s">
        <v>1380</v>
      </c>
      <c r="D817" s="48">
        <v>177618</v>
      </c>
      <c r="E817" s="48" t="s">
        <v>9</v>
      </c>
      <c r="F817" s="49" t="s">
        <v>1927</v>
      </c>
    </row>
    <row r="818" spans="1:6" x14ac:dyDescent="0.25">
      <c r="A818" s="47">
        <v>44789</v>
      </c>
      <c r="B818" s="48" t="s">
        <v>1381</v>
      </c>
      <c r="C818" s="48" t="s">
        <v>110</v>
      </c>
      <c r="D818" s="48">
        <v>34725</v>
      </c>
      <c r="E818" s="48" t="s">
        <v>9</v>
      </c>
      <c r="F818" s="49" t="s">
        <v>111</v>
      </c>
    </row>
    <row r="819" spans="1:6" x14ac:dyDescent="0.25">
      <c r="A819" s="47">
        <v>44791</v>
      </c>
      <c r="B819" s="48" t="s">
        <v>1382</v>
      </c>
      <c r="C819" s="48" t="s">
        <v>1163</v>
      </c>
      <c r="D819" s="48">
        <v>435668</v>
      </c>
      <c r="E819" s="48" t="s">
        <v>9</v>
      </c>
      <c r="F819" s="49" t="s">
        <v>1159</v>
      </c>
    </row>
    <row r="820" spans="1:6" x14ac:dyDescent="0.25">
      <c r="A820" s="47">
        <v>44804</v>
      </c>
      <c r="B820" s="48">
        <v>322</v>
      </c>
      <c r="C820" s="48" t="s">
        <v>1207</v>
      </c>
      <c r="D820" s="48">
        <v>196708</v>
      </c>
      <c r="E820" s="48" t="s">
        <v>9</v>
      </c>
      <c r="F820" s="49" t="s">
        <v>1910</v>
      </c>
    </row>
    <row r="821" spans="1:6" x14ac:dyDescent="0.25">
      <c r="A821" s="47">
        <v>44804</v>
      </c>
      <c r="B821" s="48">
        <v>320</v>
      </c>
      <c r="C821" s="48" t="s">
        <v>1207</v>
      </c>
      <c r="D821" s="48">
        <v>336104.36</v>
      </c>
      <c r="E821" s="48" t="s">
        <v>9</v>
      </c>
      <c r="F821" s="49" t="s">
        <v>1910</v>
      </c>
    </row>
    <row r="822" spans="1:6" x14ac:dyDescent="0.25">
      <c r="A822" s="47">
        <v>44814</v>
      </c>
      <c r="B822" s="48" t="s">
        <v>1384</v>
      </c>
      <c r="C822" s="52" t="s">
        <v>1385</v>
      </c>
      <c r="D822" s="48">
        <v>27000</v>
      </c>
      <c r="E822" s="48" t="s">
        <v>9</v>
      </c>
      <c r="F822" s="49" t="s">
        <v>1159</v>
      </c>
    </row>
    <row r="823" spans="1:6" x14ac:dyDescent="0.25">
      <c r="A823" s="47">
        <v>44814</v>
      </c>
      <c r="B823" s="48">
        <v>340</v>
      </c>
      <c r="C823" s="48" t="s">
        <v>1207</v>
      </c>
      <c r="D823" s="48">
        <v>292770.5</v>
      </c>
      <c r="E823" s="48" t="s">
        <v>9</v>
      </c>
      <c r="F823" s="49" t="s">
        <v>1910</v>
      </c>
    </row>
    <row r="824" spans="1:6" x14ac:dyDescent="0.25">
      <c r="A824" s="47">
        <v>44895</v>
      </c>
      <c r="B824" s="48">
        <v>485</v>
      </c>
      <c r="C824" s="48" t="s">
        <v>1207</v>
      </c>
      <c r="D824" s="48">
        <v>68499.199999999997</v>
      </c>
      <c r="E824" s="48" t="s">
        <v>9</v>
      </c>
      <c r="F824" s="49" t="s">
        <v>1931</v>
      </c>
    </row>
    <row r="825" spans="1:6" x14ac:dyDescent="0.25">
      <c r="A825" s="47">
        <v>44895</v>
      </c>
      <c r="B825" s="48">
        <v>430607744</v>
      </c>
      <c r="C825" s="48" t="s">
        <v>1354</v>
      </c>
      <c r="D825" s="48">
        <v>2736182</v>
      </c>
      <c r="E825" s="48" t="s">
        <v>9</v>
      </c>
      <c r="F825" s="49" t="s">
        <v>1924</v>
      </c>
    </row>
    <row r="826" spans="1:6" x14ac:dyDescent="0.25">
      <c r="A826" s="47">
        <v>44895</v>
      </c>
      <c r="B826" s="48">
        <v>4</v>
      </c>
      <c r="C826" s="48" t="s">
        <v>1354</v>
      </c>
      <c r="D826" s="48">
        <v>650000</v>
      </c>
      <c r="E826" s="48" t="s">
        <v>9</v>
      </c>
      <c r="F826" s="49" t="s">
        <v>1924</v>
      </c>
    </row>
    <row r="827" spans="1:6" x14ac:dyDescent="0.25">
      <c r="A827" s="47">
        <v>44942</v>
      </c>
      <c r="B827" s="48">
        <v>2079</v>
      </c>
      <c r="C827" s="48" t="s">
        <v>1163</v>
      </c>
      <c r="D827" s="48">
        <v>67574</v>
      </c>
      <c r="E827" s="48" t="s">
        <v>9</v>
      </c>
      <c r="F827" s="49" t="s">
        <v>1159</v>
      </c>
    </row>
    <row r="828" spans="1:6" x14ac:dyDescent="0.25">
      <c r="A828" s="47">
        <v>44974</v>
      </c>
      <c r="B828" s="48" t="s">
        <v>1390</v>
      </c>
      <c r="C828" s="48" t="s">
        <v>1163</v>
      </c>
      <c r="D828" s="48">
        <v>57825</v>
      </c>
      <c r="E828" s="48" t="s">
        <v>9</v>
      </c>
      <c r="F828" s="49" t="s">
        <v>1159</v>
      </c>
    </row>
    <row r="829" spans="1:6" x14ac:dyDescent="0.25">
      <c r="A829" s="47">
        <v>45008</v>
      </c>
      <c r="B829" s="48" t="s">
        <v>1391</v>
      </c>
      <c r="C829" s="48" t="s">
        <v>1163</v>
      </c>
      <c r="D829" s="48">
        <v>8993.24</v>
      </c>
      <c r="E829" s="48" t="s">
        <v>9</v>
      </c>
      <c r="F829" s="49" t="s">
        <v>1159</v>
      </c>
    </row>
    <row r="830" spans="1:6" x14ac:dyDescent="0.25">
      <c r="A830" s="47">
        <v>44654</v>
      </c>
      <c r="B830" s="48">
        <v>48</v>
      </c>
      <c r="C830" s="52" t="s">
        <v>713</v>
      </c>
      <c r="D830" s="48">
        <v>8800</v>
      </c>
      <c r="E830" s="48" t="s">
        <v>9</v>
      </c>
      <c r="F830" s="49" t="s">
        <v>256</v>
      </c>
    </row>
    <row r="831" spans="1:6" x14ac:dyDescent="0.25">
      <c r="A831" s="47">
        <v>44681</v>
      </c>
      <c r="B831" s="48">
        <v>44</v>
      </c>
      <c r="C831" s="52" t="s">
        <v>713</v>
      </c>
      <c r="D831" s="48">
        <v>6580</v>
      </c>
      <c r="E831" s="48" t="s">
        <v>9</v>
      </c>
      <c r="F831" s="49" t="s">
        <v>719</v>
      </c>
    </row>
    <row r="832" spans="1:6" x14ac:dyDescent="0.25">
      <c r="A832" s="47">
        <v>44681</v>
      </c>
      <c r="B832" s="48">
        <v>37</v>
      </c>
      <c r="C832" s="52" t="s">
        <v>713</v>
      </c>
      <c r="D832" s="48">
        <v>9400</v>
      </c>
      <c r="E832" s="48" t="s">
        <v>9</v>
      </c>
      <c r="F832" s="49" t="s">
        <v>256</v>
      </c>
    </row>
    <row r="833" spans="1:6" x14ac:dyDescent="0.25">
      <c r="A833" s="47">
        <v>44718</v>
      </c>
      <c r="B833" s="48">
        <v>49</v>
      </c>
      <c r="C833" s="52" t="s">
        <v>713</v>
      </c>
      <c r="D833" s="48">
        <v>9500</v>
      </c>
      <c r="E833" s="48" t="s">
        <v>9</v>
      </c>
      <c r="F833" s="49" t="s">
        <v>256</v>
      </c>
    </row>
    <row r="834" spans="1:6" x14ac:dyDescent="0.25">
      <c r="A834" s="47">
        <v>44725</v>
      </c>
      <c r="B834" s="48">
        <v>51</v>
      </c>
      <c r="C834" s="52" t="s">
        <v>713</v>
      </c>
      <c r="D834" s="48">
        <v>10200</v>
      </c>
      <c r="E834" s="48" t="s">
        <v>9</v>
      </c>
      <c r="F834" s="49" t="s">
        <v>256</v>
      </c>
    </row>
    <row r="835" spans="1:6" x14ac:dyDescent="0.25">
      <c r="A835" s="47">
        <v>44725</v>
      </c>
      <c r="B835" s="48">
        <v>47</v>
      </c>
      <c r="C835" s="52" t="s">
        <v>713</v>
      </c>
      <c r="D835" s="48">
        <v>9500</v>
      </c>
      <c r="E835" s="48" t="s">
        <v>9</v>
      </c>
      <c r="F835" s="49" t="s">
        <v>256</v>
      </c>
    </row>
    <row r="836" spans="1:6" x14ac:dyDescent="0.25">
      <c r="A836" s="47">
        <v>44742</v>
      </c>
      <c r="B836" s="48">
        <v>91</v>
      </c>
      <c r="C836" s="52" t="s">
        <v>713</v>
      </c>
      <c r="D836" s="48">
        <v>10500</v>
      </c>
      <c r="E836" s="48" t="s">
        <v>9</v>
      </c>
      <c r="F836" s="49" t="s">
        <v>256</v>
      </c>
    </row>
    <row r="837" spans="1:6" x14ac:dyDescent="0.25">
      <c r="A837" s="47">
        <v>44770</v>
      </c>
      <c r="B837" s="51">
        <v>105104</v>
      </c>
      <c r="C837" s="52" t="s">
        <v>713</v>
      </c>
      <c r="D837" s="48">
        <v>10200</v>
      </c>
      <c r="E837" s="48" t="s">
        <v>9</v>
      </c>
      <c r="F837" s="49" t="s">
        <v>256</v>
      </c>
    </row>
    <row r="838" spans="1:6" x14ac:dyDescent="0.25">
      <c r="A838" s="47">
        <v>44791</v>
      </c>
      <c r="B838" s="48">
        <v>52</v>
      </c>
      <c r="C838" s="52" t="s">
        <v>713</v>
      </c>
      <c r="D838" s="48">
        <v>9200</v>
      </c>
      <c r="E838" s="48" t="s">
        <v>9</v>
      </c>
      <c r="F838" s="49" t="s">
        <v>256</v>
      </c>
    </row>
    <row r="839" spans="1:6" x14ac:dyDescent="0.25">
      <c r="A839" s="47">
        <v>44791</v>
      </c>
      <c r="B839" s="48">
        <v>54</v>
      </c>
      <c r="C839" s="52" t="s">
        <v>713</v>
      </c>
      <c r="D839" s="48">
        <v>8000</v>
      </c>
      <c r="E839" s="48" t="s">
        <v>9</v>
      </c>
      <c r="F839" s="49" t="s">
        <v>256</v>
      </c>
    </row>
    <row r="840" spans="1:6" x14ac:dyDescent="0.25">
      <c r="A840" s="47">
        <v>44819</v>
      </c>
      <c r="B840" s="48">
        <v>98</v>
      </c>
      <c r="C840" s="52" t="s">
        <v>713</v>
      </c>
      <c r="D840" s="48">
        <v>9000</v>
      </c>
      <c r="E840" s="48" t="s">
        <v>9</v>
      </c>
      <c r="F840" s="49" t="s">
        <v>256</v>
      </c>
    </row>
    <row r="841" spans="1:6" x14ac:dyDescent="0.25">
      <c r="A841" s="47">
        <v>44867</v>
      </c>
      <c r="B841" s="48" t="s">
        <v>1393</v>
      </c>
      <c r="C841" s="52" t="s">
        <v>713</v>
      </c>
      <c r="D841" s="48">
        <v>9000</v>
      </c>
      <c r="E841" s="48" t="s">
        <v>9</v>
      </c>
      <c r="F841" s="49" t="s">
        <v>256</v>
      </c>
    </row>
    <row r="842" spans="1:6" x14ac:dyDescent="0.25">
      <c r="A842" s="47">
        <v>44867</v>
      </c>
      <c r="B842" s="48" t="s">
        <v>1350</v>
      </c>
      <c r="C842" s="52" t="s">
        <v>713</v>
      </c>
      <c r="D842" s="48">
        <v>14180</v>
      </c>
      <c r="E842" s="48" t="s">
        <v>9</v>
      </c>
      <c r="F842" s="49" t="s">
        <v>256</v>
      </c>
    </row>
    <row r="843" spans="1:6" x14ac:dyDescent="0.25">
      <c r="A843" s="47">
        <v>44895</v>
      </c>
      <c r="B843" s="48">
        <v>11</v>
      </c>
      <c r="C843" s="52" t="s">
        <v>713</v>
      </c>
      <c r="D843" s="48">
        <v>18400</v>
      </c>
      <c r="E843" s="48" t="s">
        <v>9</v>
      </c>
      <c r="F843" s="49" t="s">
        <v>256</v>
      </c>
    </row>
    <row r="844" spans="1:6" x14ac:dyDescent="0.25">
      <c r="A844" s="47">
        <v>44932</v>
      </c>
      <c r="B844" s="48">
        <v>31</v>
      </c>
      <c r="C844" s="52" t="s">
        <v>713</v>
      </c>
      <c r="D844" s="48">
        <v>6300</v>
      </c>
      <c r="E844" s="48" t="s">
        <v>9</v>
      </c>
      <c r="F844" s="49" t="s">
        <v>719</v>
      </c>
    </row>
    <row r="845" spans="1:6" x14ac:dyDescent="0.25">
      <c r="A845" s="47">
        <v>44938</v>
      </c>
      <c r="B845" s="48">
        <v>23</v>
      </c>
      <c r="C845" s="52" t="s">
        <v>713</v>
      </c>
      <c r="D845" s="48">
        <v>5110</v>
      </c>
      <c r="E845" s="48" t="s">
        <v>9</v>
      </c>
      <c r="F845" s="49" t="s">
        <v>719</v>
      </c>
    </row>
    <row r="846" spans="1:6" x14ac:dyDescent="0.25">
      <c r="A846" s="47">
        <v>44943</v>
      </c>
      <c r="B846" s="48" t="s">
        <v>1394</v>
      </c>
      <c r="C846" s="52" t="s">
        <v>713</v>
      </c>
      <c r="D846" s="48">
        <v>6300</v>
      </c>
      <c r="E846" s="48" t="s">
        <v>9</v>
      </c>
      <c r="F846" s="49" t="s">
        <v>719</v>
      </c>
    </row>
    <row r="847" spans="1:6" x14ac:dyDescent="0.25">
      <c r="A847" s="47">
        <v>44895</v>
      </c>
      <c r="B847" s="48">
        <v>13003</v>
      </c>
      <c r="C847" s="52" t="s">
        <v>1397</v>
      </c>
      <c r="D847" s="48">
        <v>15262</v>
      </c>
      <c r="E847" s="48" t="s">
        <v>9</v>
      </c>
      <c r="F847" s="49" t="s">
        <v>1926</v>
      </c>
    </row>
    <row r="848" spans="1:6" x14ac:dyDescent="0.25">
      <c r="A848" s="47">
        <v>44895</v>
      </c>
      <c r="B848" s="48" t="s">
        <v>1398</v>
      </c>
      <c r="C848" s="52" t="s">
        <v>1399</v>
      </c>
      <c r="D848" s="48">
        <v>184542</v>
      </c>
      <c r="E848" s="48" t="s">
        <v>9</v>
      </c>
      <c r="F848" s="49" t="s">
        <v>1932</v>
      </c>
    </row>
    <row r="849" spans="1:6" x14ac:dyDescent="0.25">
      <c r="A849" s="47">
        <v>45016</v>
      </c>
      <c r="B849" s="48"/>
      <c r="C849" s="52" t="s">
        <v>1403</v>
      </c>
      <c r="D849" s="48">
        <v>48135</v>
      </c>
      <c r="E849" s="48" t="s">
        <v>9</v>
      </c>
      <c r="F849" s="49" t="s">
        <v>1929</v>
      </c>
    </row>
    <row r="850" spans="1:6" x14ac:dyDescent="0.25">
      <c r="A850" s="47">
        <v>44762</v>
      </c>
      <c r="B850" s="48">
        <v>450</v>
      </c>
      <c r="C850" s="52" t="s">
        <v>1406</v>
      </c>
      <c r="D850" s="48">
        <v>366102.84</v>
      </c>
      <c r="E850" s="48" t="s">
        <v>9</v>
      </c>
      <c r="F850" s="49" t="s">
        <v>1159</v>
      </c>
    </row>
    <row r="851" spans="1:6" x14ac:dyDescent="0.25">
      <c r="A851" s="47">
        <v>44762</v>
      </c>
      <c r="B851" s="48">
        <v>433</v>
      </c>
      <c r="C851" s="52" t="s">
        <v>1406</v>
      </c>
      <c r="D851" s="48">
        <v>530848.41</v>
      </c>
      <c r="E851" s="48" t="s">
        <v>9</v>
      </c>
      <c r="F851" s="49" t="s">
        <v>1159</v>
      </c>
    </row>
    <row r="852" spans="1:6" x14ac:dyDescent="0.25">
      <c r="A852" s="47">
        <v>44814</v>
      </c>
      <c r="B852" s="48">
        <v>566</v>
      </c>
      <c r="C852" s="52" t="s">
        <v>1406</v>
      </c>
      <c r="D852" s="48">
        <v>9830</v>
      </c>
      <c r="E852" s="48" t="s">
        <v>9</v>
      </c>
      <c r="F852" s="49" t="s">
        <v>1159</v>
      </c>
    </row>
    <row r="853" spans="1:6" x14ac:dyDescent="0.25">
      <c r="A853" s="47">
        <v>44819</v>
      </c>
      <c r="B853" s="48">
        <v>611</v>
      </c>
      <c r="C853" s="52" t="s">
        <v>1406</v>
      </c>
      <c r="D853" s="48">
        <v>14745.76</v>
      </c>
      <c r="E853" s="48" t="s">
        <v>9</v>
      </c>
      <c r="F853" s="49" t="s">
        <v>1159</v>
      </c>
    </row>
    <row r="854" spans="1:6" x14ac:dyDescent="0.25">
      <c r="A854" s="47">
        <v>44895</v>
      </c>
      <c r="B854" s="48">
        <v>730</v>
      </c>
      <c r="C854" s="52" t="s">
        <v>1406</v>
      </c>
      <c r="D854" s="48">
        <v>40466</v>
      </c>
      <c r="E854" s="48" t="s">
        <v>9</v>
      </c>
      <c r="F854" s="49" t="s">
        <v>1159</v>
      </c>
    </row>
    <row r="855" spans="1:6" x14ac:dyDescent="0.25">
      <c r="A855" s="47">
        <v>44895</v>
      </c>
      <c r="B855" s="48">
        <v>758</v>
      </c>
      <c r="C855" s="52" t="s">
        <v>1406</v>
      </c>
      <c r="D855" s="48">
        <v>24576</v>
      </c>
      <c r="E855" s="48" t="s">
        <v>9</v>
      </c>
      <c r="F855" s="49" t="s">
        <v>1159</v>
      </c>
    </row>
    <row r="856" spans="1:6" x14ac:dyDescent="0.25">
      <c r="A856" s="47">
        <v>44895</v>
      </c>
      <c r="B856" s="48">
        <v>723</v>
      </c>
      <c r="C856" s="52" t="s">
        <v>1406</v>
      </c>
      <c r="D856" s="48">
        <v>14745.75</v>
      </c>
      <c r="E856" s="48" t="s">
        <v>9</v>
      </c>
      <c r="F856" s="49" t="s">
        <v>1159</v>
      </c>
    </row>
    <row r="857" spans="1:6" x14ac:dyDescent="0.25">
      <c r="A857" s="47">
        <v>44919</v>
      </c>
      <c r="B857" s="48" t="s">
        <v>1407</v>
      </c>
      <c r="C857" s="52" t="s">
        <v>1408</v>
      </c>
      <c r="D857" s="48">
        <v>4550800</v>
      </c>
      <c r="E857" s="48" t="s">
        <v>9</v>
      </c>
      <c r="F857" s="49" t="s">
        <v>510</v>
      </c>
    </row>
    <row r="858" spans="1:6" x14ac:dyDescent="0.25">
      <c r="A858" s="47">
        <v>45016</v>
      </c>
      <c r="B858" s="48">
        <v>909</v>
      </c>
      <c r="C858" s="52" t="s">
        <v>1406</v>
      </c>
      <c r="D858" s="48">
        <v>2542.4</v>
      </c>
      <c r="E858" s="48" t="s">
        <v>9</v>
      </c>
      <c r="F858" s="49" t="s">
        <v>1159</v>
      </c>
    </row>
    <row r="859" spans="1:6" x14ac:dyDescent="0.25">
      <c r="A859" s="67">
        <v>45033</v>
      </c>
      <c r="B859" s="59">
        <v>273</v>
      </c>
      <c r="C859" s="60" t="s">
        <v>350</v>
      </c>
      <c r="D859" s="61">
        <v>45195</v>
      </c>
      <c r="E859" s="61" t="s">
        <v>9</v>
      </c>
      <c r="F859" s="68" t="s">
        <v>1076</v>
      </c>
    </row>
    <row r="860" spans="1:6" x14ac:dyDescent="0.25">
      <c r="A860" s="67">
        <v>45064</v>
      </c>
      <c r="B860" s="62" t="s">
        <v>1442</v>
      </c>
      <c r="C860" s="60" t="s">
        <v>1410</v>
      </c>
      <c r="D860" s="61">
        <v>162364</v>
      </c>
      <c r="E860" s="61" t="s">
        <v>9</v>
      </c>
      <c r="F860" s="68" t="s">
        <v>1411</v>
      </c>
    </row>
    <row r="861" spans="1:6" x14ac:dyDescent="0.25">
      <c r="A861" s="67">
        <v>45077</v>
      </c>
      <c r="B861" s="62" t="s">
        <v>1443</v>
      </c>
      <c r="C861" s="60" t="s">
        <v>1410</v>
      </c>
      <c r="D861" s="61">
        <v>159213</v>
      </c>
      <c r="E861" s="61" t="s">
        <v>9</v>
      </c>
      <c r="F861" s="68" t="s">
        <v>1411</v>
      </c>
    </row>
    <row r="862" spans="1:6" x14ac:dyDescent="0.25">
      <c r="A862" s="67">
        <v>45094</v>
      </c>
      <c r="B862" s="62" t="s">
        <v>1445</v>
      </c>
      <c r="C862" s="60" t="s">
        <v>1410</v>
      </c>
      <c r="D862" s="61">
        <v>162074</v>
      </c>
      <c r="E862" s="61" t="s">
        <v>9</v>
      </c>
      <c r="F862" s="68" t="s">
        <v>1411</v>
      </c>
    </row>
    <row r="863" spans="1:6" x14ac:dyDescent="0.25">
      <c r="A863" s="67">
        <v>45118</v>
      </c>
      <c r="B863" s="59">
        <v>1066</v>
      </c>
      <c r="C863" s="60" t="s">
        <v>350</v>
      </c>
      <c r="D863" s="61">
        <v>47906</v>
      </c>
      <c r="E863" s="61" t="s">
        <v>9</v>
      </c>
      <c r="F863" s="68" t="s">
        <v>1076</v>
      </c>
    </row>
    <row r="864" spans="1:6" x14ac:dyDescent="0.25">
      <c r="A864" s="67">
        <v>45118</v>
      </c>
      <c r="B864" s="62" t="s">
        <v>1446</v>
      </c>
      <c r="C864" s="60" t="s">
        <v>1410</v>
      </c>
      <c r="D864" s="61">
        <v>16787</v>
      </c>
      <c r="E864" s="61" t="s">
        <v>9</v>
      </c>
      <c r="F864" s="68" t="s">
        <v>1411</v>
      </c>
    </row>
    <row r="865" spans="1:6" x14ac:dyDescent="0.25">
      <c r="A865" s="67">
        <v>45119</v>
      </c>
      <c r="B865" s="59">
        <v>1126</v>
      </c>
      <c r="C865" s="60" t="s">
        <v>350</v>
      </c>
      <c r="D865" s="61">
        <v>45195</v>
      </c>
      <c r="E865" s="61" t="s">
        <v>9</v>
      </c>
      <c r="F865" s="68" t="s">
        <v>1076</v>
      </c>
    </row>
    <row r="866" spans="1:6" x14ac:dyDescent="0.25">
      <c r="A866" s="67">
        <v>45124</v>
      </c>
      <c r="B866" s="59">
        <v>1197</v>
      </c>
      <c r="C866" s="60" t="s">
        <v>350</v>
      </c>
      <c r="D866" s="61">
        <v>117507</v>
      </c>
      <c r="E866" s="61" t="s">
        <v>9</v>
      </c>
      <c r="F866" s="68" t="s">
        <v>1076</v>
      </c>
    </row>
    <row r="867" spans="1:6" x14ac:dyDescent="0.25">
      <c r="A867" s="67">
        <v>45137</v>
      </c>
      <c r="B867" s="62" t="s">
        <v>1447</v>
      </c>
      <c r="C867" s="60" t="s">
        <v>350</v>
      </c>
      <c r="D867" s="61">
        <v>127938</v>
      </c>
      <c r="E867" s="61" t="s">
        <v>9</v>
      </c>
      <c r="F867" s="68" t="s">
        <v>1076</v>
      </c>
    </row>
    <row r="868" spans="1:6" x14ac:dyDescent="0.25">
      <c r="A868" s="67">
        <v>45141</v>
      </c>
      <c r="B868" s="59">
        <v>228</v>
      </c>
      <c r="C868" s="60" t="s">
        <v>1448</v>
      </c>
      <c r="D868" s="61">
        <v>74258</v>
      </c>
      <c r="E868" s="61" t="s">
        <v>9</v>
      </c>
      <c r="F868" s="68" t="s">
        <v>1076</v>
      </c>
    </row>
    <row r="869" spans="1:6" x14ac:dyDescent="0.25">
      <c r="A869" s="67">
        <v>45141</v>
      </c>
      <c r="B869" s="59">
        <v>229</v>
      </c>
      <c r="C869" s="60" t="s">
        <v>1448</v>
      </c>
      <c r="D869" s="61">
        <v>44104</v>
      </c>
      <c r="E869" s="61" t="s">
        <v>9</v>
      </c>
      <c r="F869" s="68" t="s">
        <v>1076</v>
      </c>
    </row>
    <row r="870" spans="1:6" x14ac:dyDescent="0.25">
      <c r="A870" s="67">
        <v>45141</v>
      </c>
      <c r="B870" s="62">
        <v>1383</v>
      </c>
      <c r="C870" s="60" t="s">
        <v>350</v>
      </c>
      <c r="D870" s="61">
        <v>43387</v>
      </c>
      <c r="E870" s="61" t="s">
        <v>9</v>
      </c>
      <c r="F870" s="68" t="s">
        <v>1076</v>
      </c>
    </row>
    <row r="871" spans="1:6" x14ac:dyDescent="0.25">
      <c r="A871" s="67">
        <v>45144</v>
      </c>
      <c r="B871" s="62">
        <v>1429</v>
      </c>
      <c r="C871" s="60" t="s">
        <v>350</v>
      </c>
      <c r="D871" s="61">
        <v>45195</v>
      </c>
      <c r="E871" s="61" t="s">
        <v>9</v>
      </c>
      <c r="F871" s="68" t="s">
        <v>1076</v>
      </c>
    </row>
    <row r="872" spans="1:6" x14ac:dyDescent="0.25">
      <c r="A872" s="67">
        <v>45151</v>
      </c>
      <c r="B872" s="59">
        <v>1515</v>
      </c>
      <c r="C872" s="60" t="s">
        <v>350</v>
      </c>
      <c r="D872" s="61">
        <v>112083</v>
      </c>
      <c r="E872" s="61" t="s">
        <v>9</v>
      </c>
      <c r="F872" s="68" t="s">
        <v>1076</v>
      </c>
    </row>
    <row r="873" spans="1:6" x14ac:dyDescent="0.25">
      <c r="A873" s="67">
        <v>45151</v>
      </c>
      <c r="B873" s="62" t="s">
        <v>1449</v>
      </c>
      <c r="C873" s="60" t="s">
        <v>1410</v>
      </c>
      <c r="D873" s="61">
        <v>191826</v>
      </c>
      <c r="E873" s="61" t="s">
        <v>9</v>
      </c>
      <c r="F873" s="68" t="s">
        <v>1411</v>
      </c>
    </row>
    <row r="874" spans="1:6" x14ac:dyDescent="0.25">
      <c r="A874" s="67">
        <v>45156</v>
      </c>
      <c r="B874" s="62">
        <v>292</v>
      </c>
      <c r="C874" s="60" t="s">
        <v>1448</v>
      </c>
      <c r="D874" s="61">
        <v>20395</v>
      </c>
      <c r="E874" s="61" t="s">
        <v>9</v>
      </c>
      <c r="F874" s="68" t="s">
        <v>1076</v>
      </c>
    </row>
    <row r="875" spans="1:6" x14ac:dyDescent="0.25">
      <c r="A875" s="67">
        <v>45159</v>
      </c>
      <c r="B875" s="62">
        <v>1725</v>
      </c>
      <c r="C875" s="60" t="s">
        <v>350</v>
      </c>
      <c r="D875" s="61">
        <v>324157</v>
      </c>
      <c r="E875" s="61" t="s">
        <v>9</v>
      </c>
      <c r="F875" s="68" t="s">
        <v>1076</v>
      </c>
    </row>
    <row r="876" spans="1:6" x14ac:dyDescent="0.25">
      <c r="A876" s="67">
        <v>45164</v>
      </c>
      <c r="B876" s="59">
        <v>1459</v>
      </c>
      <c r="C876" s="60" t="s">
        <v>350</v>
      </c>
      <c r="D876" s="61">
        <v>263625</v>
      </c>
      <c r="E876" s="61" t="s">
        <v>9</v>
      </c>
      <c r="F876" s="68" t="s">
        <v>1076</v>
      </c>
    </row>
    <row r="877" spans="1:6" x14ac:dyDescent="0.25">
      <c r="A877" s="67">
        <v>45173</v>
      </c>
      <c r="B877" s="59">
        <v>1783</v>
      </c>
      <c r="C877" s="60" t="s">
        <v>350</v>
      </c>
      <c r="D877" s="61">
        <v>514351.99</v>
      </c>
      <c r="E877" s="61" t="s">
        <v>9</v>
      </c>
      <c r="F877" s="68" t="s">
        <v>1076</v>
      </c>
    </row>
    <row r="878" spans="1:6" x14ac:dyDescent="0.25">
      <c r="A878" s="67">
        <v>45179</v>
      </c>
      <c r="B878" s="59">
        <v>1820</v>
      </c>
      <c r="C878" s="60" t="s">
        <v>350</v>
      </c>
      <c r="D878" s="61">
        <v>297536</v>
      </c>
      <c r="E878" s="61" t="s">
        <v>9</v>
      </c>
      <c r="F878" s="68" t="s">
        <v>1076</v>
      </c>
    </row>
    <row r="879" spans="1:6" x14ac:dyDescent="0.25">
      <c r="A879" s="67">
        <v>45183</v>
      </c>
      <c r="B879" s="62" t="s">
        <v>1409</v>
      </c>
      <c r="C879" s="60" t="s">
        <v>1410</v>
      </c>
      <c r="D879" s="61">
        <v>239247</v>
      </c>
      <c r="E879" s="61" t="s">
        <v>9</v>
      </c>
      <c r="F879" s="68" t="s">
        <v>1411</v>
      </c>
    </row>
    <row r="880" spans="1:6" x14ac:dyDescent="0.25">
      <c r="A880" s="67">
        <v>45183</v>
      </c>
      <c r="B880" s="62">
        <v>1834</v>
      </c>
      <c r="C880" s="60" t="s">
        <v>350</v>
      </c>
      <c r="D880" s="61">
        <v>51227</v>
      </c>
      <c r="E880" s="61" t="s">
        <v>9</v>
      </c>
      <c r="F880" s="68" t="s">
        <v>1076</v>
      </c>
    </row>
    <row r="881" spans="1:6" x14ac:dyDescent="0.25">
      <c r="A881" s="67">
        <v>45186</v>
      </c>
      <c r="B881" s="59">
        <v>9583</v>
      </c>
      <c r="C881" s="60" t="s">
        <v>1410</v>
      </c>
      <c r="D881" s="61">
        <v>239247</v>
      </c>
      <c r="E881" s="61" t="s">
        <v>9</v>
      </c>
      <c r="F881" s="68" t="s">
        <v>1411</v>
      </c>
    </row>
    <row r="882" spans="1:6" x14ac:dyDescent="0.25">
      <c r="A882" s="67">
        <v>45186</v>
      </c>
      <c r="B882" s="59">
        <v>1823</v>
      </c>
      <c r="C882" s="60" t="s">
        <v>350</v>
      </c>
      <c r="D882" s="61">
        <v>134563</v>
      </c>
      <c r="E882" s="61" t="s">
        <v>9</v>
      </c>
      <c r="F882" s="68" t="s">
        <v>1076</v>
      </c>
    </row>
    <row r="883" spans="1:6" x14ac:dyDescent="0.25">
      <c r="A883" s="67">
        <v>45199</v>
      </c>
      <c r="B883" s="59" t="s">
        <v>1412</v>
      </c>
      <c r="C883" s="60" t="s">
        <v>1410</v>
      </c>
      <c r="D883" s="61">
        <v>915978</v>
      </c>
      <c r="E883" s="61" t="s">
        <v>9</v>
      </c>
      <c r="F883" s="68" t="s">
        <v>1411</v>
      </c>
    </row>
    <row r="884" spans="1:6" x14ac:dyDescent="0.25">
      <c r="A884" s="67">
        <v>45218</v>
      </c>
      <c r="B884" s="59">
        <v>70000049901</v>
      </c>
      <c r="C884" s="60" t="s">
        <v>1414</v>
      </c>
      <c r="D884" s="61">
        <v>67996</v>
      </c>
      <c r="E884" s="61" t="s">
        <v>9</v>
      </c>
      <c r="F884" s="68" t="s">
        <v>1416</v>
      </c>
    </row>
    <row r="885" spans="1:6" x14ac:dyDescent="0.25">
      <c r="A885" s="67">
        <v>45218</v>
      </c>
      <c r="B885" s="59">
        <v>1980</v>
      </c>
      <c r="C885" s="60" t="s">
        <v>350</v>
      </c>
      <c r="D885" s="61">
        <v>5700</v>
      </c>
      <c r="E885" s="61" t="s">
        <v>9</v>
      </c>
      <c r="F885" s="68" t="s">
        <v>1076</v>
      </c>
    </row>
    <row r="886" spans="1:6" x14ac:dyDescent="0.25">
      <c r="A886" s="67">
        <v>45219</v>
      </c>
      <c r="B886" s="59">
        <v>2017</v>
      </c>
      <c r="C886" s="60" t="s">
        <v>350</v>
      </c>
      <c r="D886" s="61">
        <v>29943</v>
      </c>
      <c r="E886" s="61" t="s">
        <v>9</v>
      </c>
      <c r="F886" s="68" t="s">
        <v>1076</v>
      </c>
    </row>
    <row r="887" spans="1:6" x14ac:dyDescent="0.25">
      <c r="A887" s="67">
        <v>45219</v>
      </c>
      <c r="B887" s="59">
        <v>9617</v>
      </c>
      <c r="C887" s="60" t="s">
        <v>1410</v>
      </c>
      <c r="D887" s="61">
        <v>111834</v>
      </c>
      <c r="E887" s="61" t="s">
        <v>9</v>
      </c>
      <c r="F887" s="68" t="s">
        <v>1411</v>
      </c>
    </row>
    <row r="888" spans="1:6" x14ac:dyDescent="0.25">
      <c r="A888" s="67">
        <v>45223</v>
      </c>
      <c r="B888" s="59" t="s">
        <v>1412</v>
      </c>
      <c r="C888" s="60" t="s">
        <v>1410</v>
      </c>
      <c r="D888" s="61">
        <v>1386028</v>
      </c>
      <c r="E888" s="61" t="s">
        <v>9</v>
      </c>
      <c r="F888" s="68" t="s">
        <v>1411</v>
      </c>
    </row>
    <row r="889" spans="1:6" x14ac:dyDescent="0.25">
      <c r="A889" s="67">
        <v>45238</v>
      </c>
      <c r="B889" s="59">
        <v>2152</v>
      </c>
      <c r="C889" s="60" t="s">
        <v>350</v>
      </c>
      <c r="D889" s="61">
        <v>33370</v>
      </c>
      <c r="E889" s="61" t="s">
        <v>9</v>
      </c>
      <c r="F889" s="68" t="s">
        <v>1076</v>
      </c>
    </row>
    <row r="890" spans="1:6" x14ac:dyDescent="0.25">
      <c r="A890" s="67">
        <v>45239</v>
      </c>
      <c r="B890" s="59"/>
      <c r="C890" s="60" t="s">
        <v>1410</v>
      </c>
      <c r="D890" s="61">
        <v>133636</v>
      </c>
      <c r="E890" s="61" t="s">
        <v>9</v>
      </c>
      <c r="F890" s="68" t="s">
        <v>1411</v>
      </c>
    </row>
    <row r="891" spans="1:6" x14ac:dyDescent="0.25">
      <c r="A891" s="67">
        <v>45246</v>
      </c>
      <c r="B891" s="62" t="s">
        <v>1413</v>
      </c>
      <c r="C891" s="60" t="s">
        <v>1414</v>
      </c>
      <c r="D891" s="61">
        <v>67424.5</v>
      </c>
      <c r="E891" s="61" t="s">
        <v>9</v>
      </c>
      <c r="F891" s="68" t="s">
        <v>1416</v>
      </c>
    </row>
    <row r="892" spans="1:6" x14ac:dyDescent="0.25">
      <c r="A892" s="67">
        <v>45246</v>
      </c>
      <c r="B892" s="62" t="s">
        <v>1415</v>
      </c>
      <c r="C892" s="60" t="s">
        <v>1414</v>
      </c>
      <c r="D892" s="61">
        <v>31010.92</v>
      </c>
      <c r="E892" s="61" t="s">
        <v>9</v>
      </c>
      <c r="F892" s="68" t="s">
        <v>1416</v>
      </c>
    </row>
    <row r="893" spans="1:6" x14ac:dyDescent="0.25">
      <c r="A893" s="67">
        <v>45291</v>
      </c>
      <c r="B893" s="59">
        <v>2334</v>
      </c>
      <c r="C893" s="60" t="s">
        <v>350</v>
      </c>
      <c r="D893" s="61">
        <v>23629</v>
      </c>
      <c r="E893" s="61" t="s">
        <v>9</v>
      </c>
      <c r="F893" s="68" t="s">
        <v>1076</v>
      </c>
    </row>
    <row r="894" spans="1:6" x14ac:dyDescent="0.25">
      <c r="A894" s="67">
        <v>45291</v>
      </c>
      <c r="B894" s="59">
        <v>2285</v>
      </c>
      <c r="C894" s="60" t="s">
        <v>350</v>
      </c>
      <c r="D894" s="61">
        <v>24988</v>
      </c>
      <c r="E894" s="61" t="s">
        <v>9</v>
      </c>
      <c r="F894" s="68" t="s">
        <v>1076</v>
      </c>
    </row>
    <row r="895" spans="1:6" x14ac:dyDescent="0.25">
      <c r="A895" s="67">
        <v>45270</v>
      </c>
      <c r="B895" s="59">
        <v>212</v>
      </c>
      <c r="C895" s="60" t="s">
        <v>16</v>
      </c>
      <c r="D895" s="61">
        <v>469268.8</v>
      </c>
      <c r="E895" s="61" t="s">
        <v>9</v>
      </c>
      <c r="F895" s="68" t="s">
        <v>17</v>
      </c>
    </row>
    <row r="896" spans="1:6" x14ac:dyDescent="0.25">
      <c r="A896" s="67">
        <v>45270</v>
      </c>
      <c r="B896" s="59">
        <v>94</v>
      </c>
      <c r="C896" s="60" t="s">
        <v>16</v>
      </c>
      <c r="D896" s="61">
        <v>153898.25</v>
      </c>
      <c r="E896" s="61" t="s">
        <v>9</v>
      </c>
      <c r="F896" s="68" t="s">
        <v>17</v>
      </c>
    </row>
    <row r="897" spans="1:6" x14ac:dyDescent="0.25">
      <c r="A897" s="67">
        <v>45270</v>
      </c>
      <c r="B897" s="59">
        <v>454</v>
      </c>
      <c r="C897" s="60" t="s">
        <v>16</v>
      </c>
      <c r="D897" s="61">
        <v>32953.040000000001</v>
      </c>
      <c r="E897" s="61" t="s">
        <v>9</v>
      </c>
      <c r="F897" s="68" t="s">
        <v>17</v>
      </c>
    </row>
    <row r="898" spans="1:6" x14ac:dyDescent="0.25">
      <c r="A898" s="67">
        <v>45291</v>
      </c>
      <c r="B898" s="59">
        <v>513</v>
      </c>
      <c r="C898" s="60" t="s">
        <v>1470</v>
      </c>
      <c r="D898" s="61">
        <v>32488.77</v>
      </c>
      <c r="E898" s="61" t="s">
        <v>9</v>
      </c>
      <c r="F898" s="68" t="s">
        <v>17</v>
      </c>
    </row>
    <row r="899" spans="1:6" x14ac:dyDescent="0.25">
      <c r="A899" s="67">
        <v>45033</v>
      </c>
      <c r="B899" s="59">
        <v>18</v>
      </c>
      <c r="C899" s="60" t="s">
        <v>713</v>
      </c>
      <c r="D899" s="61">
        <v>19500</v>
      </c>
      <c r="E899" s="61" t="s">
        <v>9</v>
      </c>
      <c r="F899" s="68" t="s">
        <v>256</v>
      </c>
    </row>
    <row r="900" spans="1:6" x14ac:dyDescent="0.25">
      <c r="A900" s="67">
        <v>45077</v>
      </c>
      <c r="B900" s="59">
        <v>16</v>
      </c>
      <c r="C900" s="60" t="s">
        <v>713</v>
      </c>
      <c r="D900" s="61">
        <v>19000</v>
      </c>
      <c r="E900" s="61" t="s">
        <v>9</v>
      </c>
      <c r="F900" s="68" t="s">
        <v>256</v>
      </c>
    </row>
    <row r="901" spans="1:6" x14ac:dyDescent="0.25">
      <c r="A901" s="67">
        <v>45144</v>
      </c>
      <c r="B901" s="59">
        <v>58</v>
      </c>
      <c r="C901" s="60" t="s">
        <v>713</v>
      </c>
      <c r="D901" s="61">
        <v>19000</v>
      </c>
      <c r="E901" s="61" t="s">
        <v>9</v>
      </c>
      <c r="F901" s="68" t="s">
        <v>256</v>
      </c>
    </row>
    <row r="902" spans="1:6" x14ac:dyDescent="0.25">
      <c r="A902" s="67">
        <v>45151</v>
      </c>
      <c r="B902" s="59">
        <v>138</v>
      </c>
      <c r="C902" s="60" t="s">
        <v>713</v>
      </c>
      <c r="D902" s="61">
        <v>4200</v>
      </c>
      <c r="E902" s="61" t="s">
        <v>9</v>
      </c>
      <c r="F902" s="68" t="s">
        <v>719</v>
      </c>
    </row>
    <row r="903" spans="1:6" x14ac:dyDescent="0.25">
      <c r="A903" s="67">
        <v>45094</v>
      </c>
      <c r="B903" s="59">
        <v>8</v>
      </c>
      <c r="C903" s="60" t="s">
        <v>713</v>
      </c>
      <c r="D903" s="61">
        <v>6860</v>
      </c>
      <c r="E903" s="61" t="s">
        <v>9</v>
      </c>
      <c r="F903" s="68" t="s">
        <v>719</v>
      </c>
    </row>
    <row r="904" spans="1:6" x14ac:dyDescent="0.25">
      <c r="A904" s="67">
        <v>45196</v>
      </c>
      <c r="B904" s="59">
        <v>710</v>
      </c>
      <c r="C904" s="60" t="s">
        <v>1476</v>
      </c>
      <c r="D904" s="61">
        <v>21186.400000000001</v>
      </c>
      <c r="E904" s="61" t="s">
        <v>9</v>
      </c>
      <c r="F904" s="68" t="s">
        <v>1910</v>
      </c>
    </row>
    <row r="905" spans="1:6" x14ac:dyDescent="0.25">
      <c r="A905" s="67">
        <v>45246</v>
      </c>
      <c r="B905" s="59">
        <v>173</v>
      </c>
      <c r="C905" s="60" t="s">
        <v>1477</v>
      </c>
      <c r="D905" s="61">
        <v>15100</v>
      </c>
      <c r="E905" s="61" t="s">
        <v>9</v>
      </c>
      <c r="F905" s="68" t="s">
        <v>1915</v>
      </c>
    </row>
    <row r="906" spans="1:6" x14ac:dyDescent="0.25">
      <c r="A906" s="67">
        <v>45261</v>
      </c>
      <c r="B906" s="59">
        <v>1049</v>
      </c>
      <c r="C906" s="60" t="s">
        <v>1128</v>
      </c>
      <c r="D906" s="61">
        <v>847457.62</v>
      </c>
      <c r="E906" s="61" t="s">
        <v>9</v>
      </c>
      <c r="F906" s="68" t="s">
        <v>960</v>
      </c>
    </row>
    <row r="907" spans="1:6" x14ac:dyDescent="0.25">
      <c r="A907" s="67">
        <v>45124</v>
      </c>
      <c r="B907" s="59">
        <v>8260041943</v>
      </c>
      <c r="C907" s="60" t="s">
        <v>1134</v>
      </c>
      <c r="D907" s="61">
        <v>141234.29</v>
      </c>
      <c r="E907" s="61" t="s">
        <v>9</v>
      </c>
      <c r="F907" s="68" t="s">
        <v>1909</v>
      </c>
    </row>
    <row r="908" spans="1:6" x14ac:dyDescent="0.25">
      <c r="A908" s="67">
        <v>45291</v>
      </c>
      <c r="B908" s="59">
        <v>8260046152</v>
      </c>
      <c r="C908" s="60" t="s">
        <v>1134</v>
      </c>
      <c r="D908" s="61">
        <v>23644.880000000001</v>
      </c>
      <c r="E908" s="61" t="s">
        <v>9</v>
      </c>
      <c r="F908" s="68" t="s">
        <v>1909</v>
      </c>
    </row>
    <row r="909" spans="1:6" x14ac:dyDescent="0.25">
      <c r="A909" s="67">
        <v>45291</v>
      </c>
      <c r="B909" s="59">
        <v>8260046153</v>
      </c>
      <c r="C909" s="60" t="s">
        <v>1134</v>
      </c>
      <c r="D909" s="61">
        <v>15492.34</v>
      </c>
      <c r="E909" s="61" t="s">
        <v>9</v>
      </c>
      <c r="F909" s="68" t="s">
        <v>1909</v>
      </c>
    </row>
    <row r="910" spans="1:6" x14ac:dyDescent="0.25">
      <c r="A910" s="67">
        <v>45291</v>
      </c>
      <c r="B910" s="59">
        <v>8260045769</v>
      </c>
      <c r="C910" s="60" t="s">
        <v>1134</v>
      </c>
      <c r="D910" s="61">
        <v>8322</v>
      </c>
      <c r="E910" s="61" t="s">
        <v>9</v>
      </c>
      <c r="F910" s="68" t="s">
        <v>1909</v>
      </c>
    </row>
    <row r="911" spans="1:6" x14ac:dyDescent="0.25">
      <c r="A911" s="67">
        <v>45291</v>
      </c>
      <c r="B911" s="59">
        <v>8260045770</v>
      </c>
      <c r="C911" s="60" t="s">
        <v>1134</v>
      </c>
      <c r="D911" s="61">
        <v>9058</v>
      </c>
      <c r="E911" s="61" t="s">
        <v>9</v>
      </c>
      <c r="F911" s="68" t="s">
        <v>1909</v>
      </c>
    </row>
    <row r="912" spans="1:6" x14ac:dyDescent="0.25">
      <c r="A912" s="67">
        <v>45291</v>
      </c>
      <c r="B912" s="59">
        <v>8260045771</v>
      </c>
      <c r="C912" s="60" t="s">
        <v>1134</v>
      </c>
      <c r="D912" s="61">
        <v>8242</v>
      </c>
      <c r="E912" s="61" t="s">
        <v>9</v>
      </c>
      <c r="F912" s="68" t="s">
        <v>1909</v>
      </c>
    </row>
    <row r="913" spans="1:6" x14ac:dyDescent="0.25">
      <c r="A913" s="67">
        <v>45291</v>
      </c>
      <c r="B913" s="59">
        <v>8260045772</v>
      </c>
      <c r="C913" s="60" t="s">
        <v>1134</v>
      </c>
      <c r="D913" s="61">
        <v>23644.880000000001</v>
      </c>
      <c r="E913" s="61" t="s">
        <v>9</v>
      </c>
      <c r="F913" s="68" t="s">
        <v>1909</v>
      </c>
    </row>
    <row r="914" spans="1:6" x14ac:dyDescent="0.25">
      <c r="A914" s="67">
        <v>45291</v>
      </c>
      <c r="B914" s="59">
        <v>8260045773</v>
      </c>
      <c r="C914" s="60" t="s">
        <v>1134</v>
      </c>
      <c r="D914" s="61">
        <v>8706</v>
      </c>
      <c r="E914" s="61" t="s">
        <v>9</v>
      </c>
      <c r="F914" s="68" t="s">
        <v>1909</v>
      </c>
    </row>
    <row r="915" spans="1:6" x14ac:dyDescent="0.25">
      <c r="A915" s="67">
        <v>45291</v>
      </c>
      <c r="B915" s="59">
        <v>8260045774</v>
      </c>
      <c r="C915" s="60" t="s">
        <v>1134</v>
      </c>
      <c r="D915" s="61">
        <v>12640</v>
      </c>
      <c r="E915" s="61" t="s">
        <v>9</v>
      </c>
      <c r="F915" s="68" t="s">
        <v>1909</v>
      </c>
    </row>
    <row r="916" spans="1:6" x14ac:dyDescent="0.25">
      <c r="A916" s="67">
        <v>45291</v>
      </c>
      <c r="B916" s="59">
        <v>8260045775</v>
      </c>
      <c r="C916" s="60" t="s">
        <v>1134</v>
      </c>
      <c r="D916" s="61">
        <v>12640</v>
      </c>
      <c r="E916" s="61" t="s">
        <v>9</v>
      </c>
      <c r="F916" s="68" t="s">
        <v>1909</v>
      </c>
    </row>
    <row r="917" spans="1:6" x14ac:dyDescent="0.25">
      <c r="A917" s="67">
        <v>45287</v>
      </c>
      <c r="B917" s="59" t="s">
        <v>1478</v>
      </c>
      <c r="C917" s="60" t="s">
        <v>178</v>
      </c>
      <c r="D917" s="61">
        <v>9284.74</v>
      </c>
      <c r="E917" s="61" t="s">
        <v>9</v>
      </c>
      <c r="F917" s="68" t="s">
        <v>1479</v>
      </c>
    </row>
    <row r="918" spans="1:6" x14ac:dyDescent="0.25">
      <c r="A918" s="67">
        <v>45017</v>
      </c>
      <c r="B918" s="59">
        <v>33</v>
      </c>
      <c r="C918" s="60" t="s">
        <v>1533</v>
      </c>
      <c r="D918" s="61">
        <v>298240</v>
      </c>
      <c r="E918" s="61" t="s">
        <v>9</v>
      </c>
      <c r="F918" s="68" t="s">
        <v>1919</v>
      </c>
    </row>
    <row r="919" spans="1:6" x14ac:dyDescent="0.25">
      <c r="A919" s="67">
        <v>45077</v>
      </c>
      <c r="B919" s="59" t="s">
        <v>1534</v>
      </c>
      <c r="C919" s="60" t="s">
        <v>1406</v>
      </c>
      <c r="D919" s="61">
        <v>14745.75</v>
      </c>
      <c r="E919" s="61" t="s">
        <v>9</v>
      </c>
      <c r="F919" s="68" t="s">
        <v>1159</v>
      </c>
    </row>
    <row r="920" spans="1:6" x14ac:dyDescent="0.25">
      <c r="A920" s="67">
        <v>45077</v>
      </c>
      <c r="B920" s="59" t="s">
        <v>1535</v>
      </c>
      <c r="C920" s="60" t="s">
        <v>1406</v>
      </c>
      <c r="D920" s="61">
        <v>508.4</v>
      </c>
      <c r="E920" s="61" t="s">
        <v>9</v>
      </c>
      <c r="F920" s="68" t="s">
        <v>1159</v>
      </c>
    </row>
    <row r="921" spans="1:6" x14ac:dyDescent="0.25">
      <c r="A921" s="67">
        <v>45118</v>
      </c>
      <c r="B921" s="59" t="s">
        <v>1538</v>
      </c>
      <c r="C921" s="60" t="s">
        <v>1406</v>
      </c>
      <c r="D921" s="61">
        <v>36610</v>
      </c>
      <c r="E921" s="61" t="s">
        <v>9</v>
      </c>
      <c r="F921" s="68" t="s">
        <v>1159</v>
      </c>
    </row>
    <row r="922" spans="1:6" x14ac:dyDescent="0.25">
      <c r="A922" s="67">
        <v>45119</v>
      </c>
      <c r="B922" s="59" t="s">
        <v>1540</v>
      </c>
      <c r="C922" s="60" t="s">
        <v>1406</v>
      </c>
      <c r="D922" s="61">
        <v>9152.56</v>
      </c>
      <c r="E922" s="61" t="s">
        <v>9</v>
      </c>
      <c r="F922" s="68" t="s">
        <v>1159</v>
      </c>
    </row>
    <row r="923" spans="1:6" x14ac:dyDescent="0.25">
      <c r="A923" s="67">
        <v>45124</v>
      </c>
      <c r="B923" s="59" t="s">
        <v>1541</v>
      </c>
      <c r="C923" s="60" t="s">
        <v>1533</v>
      </c>
      <c r="D923" s="61">
        <v>171520</v>
      </c>
      <c r="E923" s="61" t="s">
        <v>9</v>
      </c>
      <c r="F923" s="68" t="s">
        <v>1919</v>
      </c>
    </row>
    <row r="924" spans="1:6" x14ac:dyDescent="0.25">
      <c r="A924" s="67">
        <v>45138</v>
      </c>
      <c r="B924" s="59" t="s">
        <v>1542</v>
      </c>
      <c r="C924" s="60" t="s">
        <v>1543</v>
      </c>
      <c r="D924" s="61">
        <v>19015.03</v>
      </c>
      <c r="E924" s="61" t="s">
        <v>9</v>
      </c>
      <c r="F924" s="68" t="s">
        <v>1912</v>
      </c>
    </row>
    <row r="925" spans="1:6" x14ac:dyDescent="0.25">
      <c r="A925" s="67">
        <v>45141</v>
      </c>
      <c r="B925" s="59" t="s">
        <v>1544</v>
      </c>
      <c r="C925" s="60" t="s">
        <v>1545</v>
      </c>
      <c r="D925" s="61">
        <v>46573.88</v>
      </c>
      <c r="E925" s="61" t="s">
        <v>9</v>
      </c>
      <c r="F925" s="68" t="s">
        <v>17</v>
      </c>
    </row>
    <row r="926" spans="1:6" x14ac:dyDescent="0.25">
      <c r="A926" s="67">
        <v>45146</v>
      </c>
      <c r="B926" s="59" t="s">
        <v>1546</v>
      </c>
      <c r="C926" s="60" t="s">
        <v>1186</v>
      </c>
      <c r="D926" s="61">
        <v>34427.120000000003</v>
      </c>
      <c r="E926" s="61" t="s">
        <v>9</v>
      </c>
      <c r="F926" s="49" t="s">
        <v>1913</v>
      </c>
    </row>
    <row r="927" spans="1:6" x14ac:dyDescent="0.25">
      <c r="A927" s="67">
        <v>45146</v>
      </c>
      <c r="B927" s="59" t="s">
        <v>1547</v>
      </c>
      <c r="C927" s="60" t="s">
        <v>1186</v>
      </c>
      <c r="D927" s="61">
        <v>35146.44</v>
      </c>
      <c r="E927" s="61" t="s">
        <v>9</v>
      </c>
      <c r="F927" s="49" t="s">
        <v>1913</v>
      </c>
    </row>
    <row r="928" spans="1:6" x14ac:dyDescent="0.25">
      <c r="A928" s="67">
        <v>45146</v>
      </c>
      <c r="B928" s="59" t="s">
        <v>1548</v>
      </c>
      <c r="C928" s="60" t="s">
        <v>1186</v>
      </c>
      <c r="D928" s="61">
        <v>34084.74</v>
      </c>
      <c r="E928" s="61" t="s">
        <v>9</v>
      </c>
      <c r="F928" s="49" t="s">
        <v>1913</v>
      </c>
    </row>
    <row r="929" spans="1:6" x14ac:dyDescent="0.25">
      <c r="A929" s="67">
        <v>45146</v>
      </c>
      <c r="B929" s="59" t="s">
        <v>1549</v>
      </c>
      <c r="C929" s="60" t="s">
        <v>1186</v>
      </c>
      <c r="D929" s="61">
        <v>65254.22</v>
      </c>
      <c r="E929" s="61" t="s">
        <v>9</v>
      </c>
      <c r="F929" s="49" t="s">
        <v>1913</v>
      </c>
    </row>
    <row r="930" spans="1:6" x14ac:dyDescent="0.25">
      <c r="A930" s="67">
        <v>45146</v>
      </c>
      <c r="B930" s="59" t="s">
        <v>1550</v>
      </c>
      <c r="C930" s="60" t="s">
        <v>1186</v>
      </c>
      <c r="D930" s="61">
        <v>33429.839999999997</v>
      </c>
      <c r="E930" s="61" t="s">
        <v>9</v>
      </c>
      <c r="F930" s="49" t="s">
        <v>1913</v>
      </c>
    </row>
    <row r="931" spans="1:6" x14ac:dyDescent="0.25">
      <c r="A931" s="67">
        <v>45146</v>
      </c>
      <c r="B931" s="59" t="s">
        <v>1551</v>
      </c>
      <c r="C931" s="60" t="s">
        <v>1186</v>
      </c>
      <c r="D931" s="61">
        <v>86591.6</v>
      </c>
      <c r="E931" s="61" t="s">
        <v>9</v>
      </c>
      <c r="F931" s="49" t="s">
        <v>1913</v>
      </c>
    </row>
    <row r="932" spans="1:6" x14ac:dyDescent="0.25">
      <c r="A932" s="67">
        <v>45166</v>
      </c>
      <c r="B932" s="59">
        <v>2445</v>
      </c>
      <c r="C932" s="60" t="s">
        <v>1553</v>
      </c>
      <c r="D932" s="61">
        <v>74642.460000000006</v>
      </c>
      <c r="E932" s="61" t="s">
        <v>9</v>
      </c>
      <c r="F932" s="68" t="s">
        <v>1159</v>
      </c>
    </row>
    <row r="933" spans="1:6" x14ac:dyDescent="0.25">
      <c r="A933" s="67">
        <v>45166</v>
      </c>
      <c r="B933" s="59" t="s">
        <v>1555</v>
      </c>
      <c r="C933" s="60" t="s">
        <v>1556</v>
      </c>
      <c r="D933" s="61">
        <v>1260000</v>
      </c>
      <c r="E933" s="61" t="s">
        <v>9</v>
      </c>
      <c r="F933" s="68" t="s">
        <v>1557</v>
      </c>
    </row>
    <row r="934" spans="1:6" x14ac:dyDescent="0.25">
      <c r="A934" s="67">
        <v>45166</v>
      </c>
      <c r="B934" s="59" t="s">
        <v>1558</v>
      </c>
      <c r="C934" s="60" t="s">
        <v>1556</v>
      </c>
      <c r="D934" s="61">
        <v>50860</v>
      </c>
      <c r="E934" s="61" t="s">
        <v>9</v>
      </c>
      <c r="F934" s="68" t="s">
        <v>1557</v>
      </c>
    </row>
    <row r="935" spans="1:6" x14ac:dyDescent="0.25">
      <c r="A935" s="67">
        <v>45166</v>
      </c>
      <c r="B935" s="59" t="s">
        <v>1559</v>
      </c>
      <c r="C935" s="60" t="s">
        <v>1556</v>
      </c>
      <c r="D935" s="61">
        <v>550</v>
      </c>
      <c r="E935" s="61" t="s">
        <v>9</v>
      </c>
      <c r="F935" s="68" t="s">
        <v>1557</v>
      </c>
    </row>
    <row r="936" spans="1:6" x14ac:dyDescent="0.25">
      <c r="A936" s="67">
        <v>45186</v>
      </c>
      <c r="B936" s="59" t="s">
        <v>1561</v>
      </c>
      <c r="C936" s="60" t="s">
        <v>1562</v>
      </c>
      <c r="D936" s="61">
        <v>39590</v>
      </c>
      <c r="E936" s="61" t="s">
        <v>9</v>
      </c>
      <c r="F936" s="68" t="s">
        <v>1159</v>
      </c>
    </row>
    <row r="937" spans="1:6" x14ac:dyDescent="0.25">
      <c r="A937" s="67">
        <v>45186</v>
      </c>
      <c r="B937" s="59">
        <v>188</v>
      </c>
      <c r="C937" s="60" t="s">
        <v>1563</v>
      </c>
      <c r="D937" s="61">
        <v>86438.399999999994</v>
      </c>
      <c r="E937" s="61" t="s">
        <v>9</v>
      </c>
      <c r="F937" s="68" t="s">
        <v>1159</v>
      </c>
    </row>
    <row r="938" spans="1:6" x14ac:dyDescent="0.25">
      <c r="A938" s="67">
        <v>45186</v>
      </c>
      <c r="B938" s="59">
        <v>184</v>
      </c>
      <c r="C938" s="60" t="s">
        <v>1563</v>
      </c>
      <c r="D938" s="61">
        <v>169995.51999999999</v>
      </c>
      <c r="E938" s="61" t="s">
        <v>9</v>
      </c>
      <c r="F938" s="68" t="s">
        <v>1159</v>
      </c>
    </row>
    <row r="939" spans="1:6" x14ac:dyDescent="0.25">
      <c r="A939" s="67">
        <v>45186</v>
      </c>
      <c r="B939" s="59">
        <v>191</v>
      </c>
      <c r="C939" s="60" t="s">
        <v>1563</v>
      </c>
      <c r="D939" s="61">
        <v>66989.759999999995</v>
      </c>
      <c r="E939" s="61" t="s">
        <v>9</v>
      </c>
      <c r="F939" s="68" t="s">
        <v>1159</v>
      </c>
    </row>
    <row r="940" spans="1:6" x14ac:dyDescent="0.25">
      <c r="A940" s="67">
        <v>45186</v>
      </c>
      <c r="B940" s="59">
        <v>181</v>
      </c>
      <c r="C940" s="60" t="s">
        <v>1563</v>
      </c>
      <c r="D940" s="61">
        <v>74373.039999999994</v>
      </c>
      <c r="E940" s="61" t="s">
        <v>9</v>
      </c>
      <c r="F940" s="68" t="s">
        <v>1159</v>
      </c>
    </row>
    <row r="941" spans="1:6" x14ac:dyDescent="0.25">
      <c r="A941" s="67">
        <v>45196</v>
      </c>
      <c r="B941" s="59">
        <v>125</v>
      </c>
      <c r="C941" s="60" t="s">
        <v>1564</v>
      </c>
      <c r="D941" s="61">
        <v>41100</v>
      </c>
      <c r="E941" s="61" t="s">
        <v>9</v>
      </c>
      <c r="F941" s="68" t="s">
        <v>1927</v>
      </c>
    </row>
    <row r="942" spans="1:6" x14ac:dyDescent="0.25">
      <c r="A942" s="67">
        <v>45218</v>
      </c>
      <c r="B942" s="59" t="s">
        <v>1565</v>
      </c>
      <c r="C942" s="60" t="s">
        <v>1543</v>
      </c>
      <c r="D942" s="61">
        <v>12076.27</v>
      </c>
      <c r="E942" s="61" t="s">
        <v>9</v>
      </c>
      <c r="F942" s="49" t="s">
        <v>365</v>
      </c>
    </row>
    <row r="943" spans="1:6" x14ac:dyDescent="0.25">
      <c r="A943" s="67">
        <v>45223</v>
      </c>
      <c r="B943" s="59">
        <v>1023</v>
      </c>
      <c r="C943" s="60" t="s">
        <v>1569</v>
      </c>
      <c r="D943" s="61">
        <v>84915</v>
      </c>
      <c r="E943" s="61" t="s">
        <v>9</v>
      </c>
      <c r="F943" s="68" t="s">
        <v>1926</v>
      </c>
    </row>
    <row r="944" spans="1:6" x14ac:dyDescent="0.25">
      <c r="A944" s="67">
        <v>45232</v>
      </c>
      <c r="B944" s="59">
        <v>169</v>
      </c>
      <c r="C944" s="60" t="s">
        <v>1553</v>
      </c>
      <c r="D944" s="61">
        <v>75000</v>
      </c>
      <c r="E944" s="61" t="s">
        <v>9</v>
      </c>
      <c r="F944" s="68" t="s">
        <v>1159</v>
      </c>
    </row>
    <row r="945" spans="1:6" x14ac:dyDescent="0.25">
      <c r="A945" s="67">
        <v>45238</v>
      </c>
      <c r="B945" s="59" t="s">
        <v>1571</v>
      </c>
      <c r="C945" s="60" t="s">
        <v>1186</v>
      </c>
      <c r="D945" s="61">
        <v>41014.239999999998</v>
      </c>
      <c r="E945" s="61" t="s">
        <v>9</v>
      </c>
      <c r="F945" s="49" t="s">
        <v>1913</v>
      </c>
    </row>
    <row r="946" spans="1:6" x14ac:dyDescent="0.25">
      <c r="A946" s="67">
        <v>45264</v>
      </c>
      <c r="B946" s="59">
        <v>215</v>
      </c>
      <c r="C946" s="60" t="s">
        <v>1563</v>
      </c>
      <c r="D946" s="61">
        <v>7761.45</v>
      </c>
      <c r="E946" s="61" t="s">
        <v>9</v>
      </c>
      <c r="F946" s="68" t="s">
        <v>1159</v>
      </c>
    </row>
    <row r="947" spans="1:6" x14ac:dyDescent="0.25">
      <c r="A947" s="67">
        <v>45264</v>
      </c>
      <c r="B947" s="59">
        <v>219</v>
      </c>
      <c r="C947" s="60" t="s">
        <v>1563</v>
      </c>
      <c r="D947" s="61">
        <v>109860.64</v>
      </c>
      <c r="E947" s="61" t="s">
        <v>9</v>
      </c>
      <c r="F947" s="68" t="s">
        <v>1159</v>
      </c>
    </row>
    <row r="948" spans="1:6" x14ac:dyDescent="0.25">
      <c r="A948" s="67">
        <v>45264</v>
      </c>
      <c r="B948" s="59">
        <v>132</v>
      </c>
      <c r="C948" s="60" t="s">
        <v>1563</v>
      </c>
      <c r="D948" s="61">
        <v>41778.559999999998</v>
      </c>
      <c r="E948" s="61" t="s">
        <v>9</v>
      </c>
      <c r="F948" s="68" t="s">
        <v>1159</v>
      </c>
    </row>
    <row r="949" spans="1:6" x14ac:dyDescent="0.25">
      <c r="A949" s="67">
        <v>45264</v>
      </c>
      <c r="B949" s="59">
        <v>196</v>
      </c>
      <c r="C949" s="60" t="s">
        <v>1563</v>
      </c>
      <c r="D949" s="61">
        <v>40337.919999999998</v>
      </c>
      <c r="E949" s="61" t="s">
        <v>9</v>
      </c>
      <c r="F949" s="68" t="s">
        <v>1159</v>
      </c>
    </row>
    <row r="950" spans="1:6" x14ac:dyDescent="0.25">
      <c r="A950" s="67">
        <v>45270</v>
      </c>
      <c r="B950" s="59">
        <v>141</v>
      </c>
      <c r="C950" s="60" t="s">
        <v>1563</v>
      </c>
      <c r="D950" s="61">
        <v>28560.18</v>
      </c>
      <c r="E950" s="61" t="s">
        <v>9</v>
      </c>
      <c r="F950" s="68" t="s">
        <v>1159</v>
      </c>
    </row>
    <row r="951" spans="1:6" x14ac:dyDescent="0.25">
      <c r="A951" s="67">
        <v>45278</v>
      </c>
      <c r="B951" s="59">
        <v>5071006149</v>
      </c>
      <c r="C951" s="60" t="s">
        <v>1583</v>
      </c>
      <c r="D951" s="61">
        <v>227134.48</v>
      </c>
      <c r="E951" s="61" t="s">
        <v>9</v>
      </c>
      <c r="F951" s="68" t="s">
        <v>1913</v>
      </c>
    </row>
    <row r="952" spans="1:6" x14ac:dyDescent="0.25">
      <c r="A952" s="67">
        <v>45278</v>
      </c>
      <c r="B952" s="59">
        <v>5071006148</v>
      </c>
      <c r="C952" s="60" t="s">
        <v>1583</v>
      </c>
      <c r="D952" s="61">
        <v>601238.31999999995</v>
      </c>
      <c r="E952" s="61" t="s">
        <v>9</v>
      </c>
      <c r="F952" s="68" t="s">
        <v>1913</v>
      </c>
    </row>
    <row r="953" spans="1:6" x14ac:dyDescent="0.25">
      <c r="A953" s="67">
        <v>45280</v>
      </c>
      <c r="B953" s="59" t="s">
        <v>1584</v>
      </c>
      <c r="C953" s="60" t="s">
        <v>1067</v>
      </c>
      <c r="D953" s="61">
        <v>4383.6899999999996</v>
      </c>
      <c r="E953" s="61" t="s">
        <v>9</v>
      </c>
      <c r="F953" s="68" t="s">
        <v>1914</v>
      </c>
    </row>
    <row r="954" spans="1:6" x14ac:dyDescent="0.25">
      <c r="A954" s="67">
        <v>45280</v>
      </c>
      <c r="B954" s="59" t="s">
        <v>1585</v>
      </c>
      <c r="C954" s="60" t="s">
        <v>1067</v>
      </c>
      <c r="D954" s="61">
        <v>2855605.02</v>
      </c>
      <c r="E954" s="61" t="s">
        <v>9</v>
      </c>
      <c r="F954" s="68" t="s">
        <v>1914</v>
      </c>
    </row>
    <row r="955" spans="1:6" x14ac:dyDescent="0.25">
      <c r="A955" s="67">
        <v>45287</v>
      </c>
      <c r="B955" s="59">
        <v>4999</v>
      </c>
      <c r="C955" s="60" t="s">
        <v>1553</v>
      </c>
      <c r="D955" s="61">
        <v>599.99</v>
      </c>
      <c r="E955" s="61" t="s">
        <v>9</v>
      </c>
      <c r="F955" s="68" t="s">
        <v>1159</v>
      </c>
    </row>
    <row r="956" spans="1:6" x14ac:dyDescent="0.25">
      <c r="A956" s="67">
        <v>45287</v>
      </c>
      <c r="B956" s="59">
        <v>4795</v>
      </c>
      <c r="C956" s="60" t="s">
        <v>1553</v>
      </c>
      <c r="D956" s="61">
        <v>10592.5</v>
      </c>
      <c r="E956" s="61" t="s">
        <v>9</v>
      </c>
      <c r="F956" s="68" t="s">
        <v>1159</v>
      </c>
    </row>
    <row r="957" spans="1:6" x14ac:dyDescent="0.25">
      <c r="A957" s="67">
        <v>45287</v>
      </c>
      <c r="B957" s="59">
        <v>4470</v>
      </c>
      <c r="C957" s="60" t="s">
        <v>1553</v>
      </c>
      <c r="D957" s="61">
        <v>1369.02</v>
      </c>
      <c r="E957" s="61" t="s">
        <v>9</v>
      </c>
      <c r="F957" s="68" t="s">
        <v>1159</v>
      </c>
    </row>
    <row r="958" spans="1:6" x14ac:dyDescent="0.25">
      <c r="A958" s="67">
        <v>45287</v>
      </c>
      <c r="B958" s="59" t="s">
        <v>1586</v>
      </c>
      <c r="C958" s="60" t="s">
        <v>1562</v>
      </c>
      <c r="D958" s="61">
        <v>8338.98</v>
      </c>
      <c r="E958" s="61" t="s">
        <v>9</v>
      </c>
      <c r="F958" s="68" t="s">
        <v>1159</v>
      </c>
    </row>
    <row r="959" spans="1:6" x14ac:dyDescent="0.25">
      <c r="A959" s="67">
        <v>45287</v>
      </c>
      <c r="B959" s="59" t="s">
        <v>1587</v>
      </c>
      <c r="C959" s="60" t="s">
        <v>1562</v>
      </c>
      <c r="D959" s="61">
        <v>27576.28</v>
      </c>
      <c r="E959" s="61" t="s">
        <v>9</v>
      </c>
      <c r="F959" s="68" t="s">
        <v>1159</v>
      </c>
    </row>
    <row r="960" spans="1:6" x14ac:dyDescent="0.25">
      <c r="A960" s="67">
        <v>45287</v>
      </c>
      <c r="B960" s="59" t="s">
        <v>1588</v>
      </c>
      <c r="C960" s="60" t="s">
        <v>1562</v>
      </c>
      <c r="D960" s="61">
        <v>525.41999999999996</v>
      </c>
      <c r="E960" s="61" t="s">
        <v>9</v>
      </c>
      <c r="F960" s="68" t="s">
        <v>1159</v>
      </c>
    </row>
    <row r="961" spans="1:6" x14ac:dyDescent="0.25">
      <c r="A961" s="67">
        <v>45287</v>
      </c>
      <c r="B961" s="59" t="s">
        <v>1589</v>
      </c>
      <c r="C961" s="60" t="s">
        <v>1562</v>
      </c>
      <c r="D961" s="61">
        <v>1322.04</v>
      </c>
      <c r="E961" s="61" t="s">
        <v>9</v>
      </c>
      <c r="F961" s="68" t="s">
        <v>1159</v>
      </c>
    </row>
    <row r="962" spans="1:6" x14ac:dyDescent="0.25">
      <c r="A962" s="67">
        <v>45287</v>
      </c>
      <c r="B962" s="59" t="s">
        <v>1590</v>
      </c>
      <c r="C962" s="60" t="s">
        <v>1562</v>
      </c>
      <c r="D962" s="61">
        <v>1056.78</v>
      </c>
      <c r="E962" s="61" t="s">
        <v>9</v>
      </c>
      <c r="F962" s="68" t="s">
        <v>1159</v>
      </c>
    </row>
    <row r="963" spans="1:6" x14ac:dyDescent="0.25">
      <c r="A963" s="67">
        <v>45291</v>
      </c>
      <c r="B963" s="59">
        <v>79</v>
      </c>
      <c r="C963" s="60" t="s">
        <v>1556</v>
      </c>
      <c r="D963" s="61">
        <v>117500</v>
      </c>
      <c r="E963" s="61" t="s">
        <v>9</v>
      </c>
      <c r="F963" s="68" t="s">
        <v>1557</v>
      </c>
    </row>
    <row r="964" spans="1:6" hidden="1" x14ac:dyDescent="0.25">
      <c r="A964" s="67">
        <v>45291</v>
      </c>
      <c r="B964" s="59" t="s">
        <v>1592</v>
      </c>
      <c r="C964" s="60" t="s">
        <v>1543</v>
      </c>
      <c r="D964" s="61">
        <v>5000</v>
      </c>
      <c r="E964" s="61" t="s">
        <v>23</v>
      </c>
      <c r="F964" s="110"/>
    </row>
    <row r="965" spans="1:6" x14ac:dyDescent="0.25">
      <c r="A965" s="67">
        <v>45291</v>
      </c>
      <c r="B965" s="59" t="s">
        <v>1593</v>
      </c>
      <c r="C965" s="60" t="s">
        <v>1406</v>
      </c>
      <c r="D965" s="61">
        <v>32392.31</v>
      </c>
      <c r="E965" s="61" t="s">
        <v>9</v>
      </c>
      <c r="F965" s="68" t="s">
        <v>1159</v>
      </c>
    </row>
    <row r="966" spans="1:6" x14ac:dyDescent="0.25">
      <c r="A966" s="67">
        <v>45291</v>
      </c>
      <c r="B966" s="59" t="s">
        <v>1594</v>
      </c>
      <c r="C966" s="60" t="s">
        <v>1406</v>
      </c>
      <c r="D966" s="61">
        <v>9152.56</v>
      </c>
      <c r="E966" s="61" t="s">
        <v>9</v>
      </c>
      <c r="F966" s="68" t="s">
        <v>1159</v>
      </c>
    </row>
    <row r="967" spans="1:6" x14ac:dyDescent="0.25">
      <c r="A967" s="67">
        <v>45291</v>
      </c>
      <c r="B967" s="59" t="s">
        <v>1595</v>
      </c>
      <c r="C967" s="60" t="s">
        <v>1406</v>
      </c>
      <c r="D967" s="61">
        <v>9152.56</v>
      </c>
      <c r="E967" s="61" t="s">
        <v>9</v>
      </c>
      <c r="F967" s="68" t="s">
        <v>1159</v>
      </c>
    </row>
    <row r="968" spans="1:6" x14ac:dyDescent="0.25">
      <c r="A968" s="67">
        <v>45291</v>
      </c>
      <c r="B968" s="59" t="s">
        <v>1596</v>
      </c>
      <c r="C968" s="60" t="s">
        <v>1562</v>
      </c>
      <c r="D968" s="61">
        <v>10955.92</v>
      </c>
      <c r="E968" s="61" t="s">
        <v>9</v>
      </c>
      <c r="F968" s="68" t="s">
        <v>1159</v>
      </c>
    </row>
    <row r="969" spans="1:6" x14ac:dyDescent="0.25">
      <c r="A969" s="67">
        <v>45291</v>
      </c>
      <c r="B969" s="59" t="s">
        <v>1597</v>
      </c>
      <c r="C969" s="60" t="s">
        <v>1562</v>
      </c>
      <c r="D969" s="61">
        <v>3762.72</v>
      </c>
      <c r="E969" s="61" t="s">
        <v>9</v>
      </c>
      <c r="F969" s="68" t="s">
        <v>1159</v>
      </c>
    </row>
    <row r="970" spans="1:6" x14ac:dyDescent="0.25">
      <c r="A970" s="67">
        <v>45291</v>
      </c>
      <c r="B970" s="59" t="s">
        <v>1598</v>
      </c>
      <c r="C970" s="60" t="s">
        <v>1562</v>
      </c>
      <c r="D970" s="61">
        <v>45986.44</v>
      </c>
      <c r="E970" s="61" t="s">
        <v>9</v>
      </c>
      <c r="F970" s="68" t="s">
        <v>1159</v>
      </c>
    </row>
    <row r="971" spans="1:6" x14ac:dyDescent="0.25">
      <c r="A971" s="67">
        <v>45291</v>
      </c>
      <c r="B971" s="59" t="s">
        <v>1599</v>
      </c>
      <c r="C971" s="60" t="s">
        <v>1562</v>
      </c>
      <c r="D971" s="61">
        <v>10200</v>
      </c>
      <c r="E971" s="61" t="s">
        <v>9</v>
      </c>
      <c r="F971" s="68" t="s">
        <v>1159</v>
      </c>
    </row>
    <row r="972" spans="1:6" x14ac:dyDescent="0.25">
      <c r="A972" s="67">
        <v>45291</v>
      </c>
      <c r="B972" s="59" t="s">
        <v>1600</v>
      </c>
      <c r="C972" s="60" t="s">
        <v>1562</v>
      </c>
      <c r="D972" s="61">
        <v>1222.02</v>
      </c>
      <c r="E972" s="61" t="s">
        <v>9</v>
      </c>
      <c r="F972" s="68" t="s">
        <v>1159</v>
      </c>
    </row>
    <row r="973" spans="1:6" x14ac:dyDescent="0.25">
      <c r="A973" s="67">
        <v>45291</v>
      </c>
      <c r="B973" s="59" t="s">
        <v>1601</v>
      </c>
      <c r="C973" s="60" t="s">
        <v>1562</v>
      </c>
      <c r="D973" s="61">
        <v>31978.82</v>
      </c>
      <c r="E973" s="61" t="s">
        <v>9</v>
      </c>
      <c r="F973" s="68" t="s">
        <v>1159</v>
      </c>
    </row>
    <row r="974" spans="1:6" x14ac:dyDescent="0.25">
      <c r="A974" s="67">
        <v>45291</v>
      </c>
      <c r="B974" s="59" t="s">
        <v>1602</v>
      </c>
      <c r="C974" s="60" t="s">
        <v>1562</v>
      </c>
      <c r="D974" s="61">
        <v>10980.5</v>
      </c>
      <c r="E974" s="61" t="s">
        <v>9</v>
      </c>
      <c r="F974" s="68" t="s">
        <v>1159</v>
      </c>
    </row>
    <row r="975" spans="1:6" x14ac:dyDescent="0.25">
      <c r="A975" s="67">
        <v>45291</v>
      </c>
      <c r="B975" s="59" t="s">
        <v>1603</v>
      </c>
      <c r="C975" s="60" t="s">
        <v>1562</v>
      </c>
      <c r="D975" s="61">
        <v>8008.48</v>
      </c>
      <c r="E975" s="61" t="s">
        <v>9</v>
      </c>
      <c r="F975" s="68" t="s">
        <v>1159</v>
      </c>
    </row>
    <row r="976" spans="1:6" x14ac:dyDescent="0.25">
      <c r="A976" s="67">
        <v>45291</v>
      </c>
      <c r="B976" s="59" t="s">
        <v>1608</v>
      </c>
      <c r="C976" s="60" t="s">
        <v>1562</v>
      </c>
      <c r="D976" s="61">
        <v>3006</v>
      </c>
      <c r="E976" s="61" t="s">
        <v>9</v>
      </c>
      <c r="F976" s="68" t="s">
        <v>1159</v>
      </c>
    </row>
    <row r="977" spans="1:6" x14ac:dyDescent="0.25">
      <c r="A977" s="67">
        <v>45291</v>
      </c>
      <c r="B977" s="59" t="s">
        <v>1478</v>
      </c>
      <c r="C977" s="60" t="s">
        <v>178</v>
      </c>
      <c r="D977" s="61">
        <v>9284.74</v>
      </c>
      <c r="E977" s="61" t="s">
        <v>9</v>
      </c>
      <c r="F977" s="68" t="s">
        <v>1479</v>
      </c>
    </row>
    <row r="978" spans="1:6" x14ac:dyDescent="0.25">
      <c r="A978" s="67">
        <v>45166</v>
      </c>
      <c r="B978" s="59">
        <v>9</v>
      </c>
      <c r="C978" s="60" t="s">
        <v>1422</v>
      </c>
      <c r="D978" s="61">
        <v>80000</v>
      </c>
      <c r="E978" s="61" t="s">
        <v>9</v>
      </c>
      <c r="F978" s="68" t="s">
        <v>1938</v>
      </c>
    </row>
    <row r="979" spans="1:6" x14ac:dyDescent="0.25">
      <c r="A979" s="67">
        <v>45166</v>
      </c>
      <c r="B979" s="59">
        <v>2445</v>
      </c>
      <c r="C979" s="60" t="s">
        <v>1553</v>
      </c>
      <c r="D979" s="61">
        <v>4200</v>
      </c>
      <c r="E979" s="61" t="s">
        <v>9</v>
      </c>
      <c r="F979" s="68" t="s">
        <v>1159</v>
      </c>
    </row>
    <row r="980" spans="1:6" x14ac:dyDescent="0.25">
      <c r="A980" s="67">
        <v>45173</v>
      </c>
      <c r="B980" s="59"/>
      <c r="C980" s="60" t="s">
        <v>1423</v>
      </c>
      <c r="D980" s="61">
        <v>325000</v>
      </c>
      <c r="E980" s="61" t="s">
        <v>9</v>
      </c>
      <c r="F980" s="68" t="s">
        <v>1917</v>
      </c>
    </row>
    <row r="981" spans="1:6" x14ac:dyDescent="0.25">
      <c r="A981" s="67">
        <v>45186</v>
      </c>
      <c r="B981" s="59" t="s">
        <v>1614</v>
      </c>
      <c r="C981" s="60" t="s">
        <v>1406</v>
      </c>
      <c r="D981" s="61">
        <v>32711.9</v>
      </c>
      <c r="E981" s="61" t="s">
        <v>9</v>
      </c>
      <c r="F981" s="68" t="s">
        <v>1159</v>
      </c>
    </row>
    <row r="982" spans="1:6" x14ac:dyDescent="0.25">
      <c r="A982" s="67">
        <v>45246</v>
      </c>
      <c r="B982" s="59" t="s">
        <v>1621</v>
      </c>
      <c r="C982" s="60" t="s">
        <v>178</v>
      </c>
      <c r="D982" s="61">
        <v>4642.38</v>
      </c>
      <c r="E982" s="61" t="s">
        <v>9</v>
      </c>
      <c r="F982" s="68" t="s">
        <v>1479</v>
      </c>
    </row>
    <row r="983" spans="1:6" x14ac:dyDescent="0.25">
      <c r="A983" s="67">
        <v>45250</v>
      </c>
      <c r="B983" s="59">
        <v>917</v>
      </c>
      <c r="C983" s="60" t="s">
        <v>1622</v>
      </c>
      <c r="D983" s="61">
        <v>182000</v>
      </c>
      <c r="E983" s="61" t="s">
        <v>9</v>
      </c>
      <c r="F983" s="68" t="s">
        <v>1915</v>
      </c>
    </row>
    <row r="984" spans="1:6" x14ac:dyDescent="0.25">
      <c r="A984" s="67">
        <v>45264</v>
      </c>
      <c r="B984" s="59">
        <v>194</v>
      </c>
      <c r="C984" s="60" t="s">
        <v>1563</v>
      </c>
      <c r="D984" s="61">
        <v>41778.559999999998</v>
      </c>
      <c r="E984" s="61" t="s">
        <v>9</v>
      </c>
      <c r="F984" s="68" t="s">
        <v>1159</v>
      </c>
    </row>
    <row r="985" spans="1:6" x14ac:dyDescent="0.25">
      <c r="A985" s="67">
        <v>45264</v>
      </c>
      <c r="B985" s="59">
        <v>179</v>
      </c>
      <c r="C985" s="60" t="s">
        <v>1563</v>
      </c>
      <c r="D985" s="61">
        <v>179359.68</v>
      </c>
      <c r="E985" s="61" t="s">
        <v>9</v>
      </c>
      <c r="F985" s="68" t="s">
        <v>1159</v>
      </c>
    </row>
    <row r="986" spans="1:6" x14ac:dyDescent="0.25">
      <c r="A986" s="67">
        <v>45267</v>
      </c>
      <c r="B986" s="59">
        <v>66</v>
      </c>
      <c r="C986" s="60" t="s">
        <v>1051</v>
      </c>
      <c r="D986" s="61">
        <v>436035.59</v>
      </c>
      <c r="E986" s="61" t="s">
        <v>9</v>
      </c>
      <c r="F986" s="68" t="s">
        <v>1052</v>
      </c>
    </row>
    <row r="987" spans="1:6" x14ac:dyDescent="0.25">
      <c r="A987" s="67">
        <v>45267</v>
      </c>
      <c r="B987" s="59" t="s">
        <v>1624</v>
      </c>
      <c r="C987" s="60" t="s">
        <v>1625</v>
      </c>
      <c r="D987" s="61">
        <v>509937.29</v>
      </c>
      <c r="E987" s="61" t="s">
        <v>9</v>
      </c>
      <c r="F987" s="68" t="s">
        <v>1932</v>
      </c>
    </row>
    <row r="988" spans="1:6" x14ac:dyDescent="0.25">
      <c r="A988" s="67">
        <v>45270</v>
      </c>
      <c r="B988" s="59">
        <v>4</v>
      </c>
      <c r="C988" s="60" t="s">
        <v>1626</v>
      </c>
      <c r="D988" s="61">
        <v>370994</v>
      </c>
      <c r="E988" s="61" t="s">
        <v>9</v>
      </c>
      <c r="F988" s="68" t="s">
        <v>1159</v>
      </c>
    </row>
    <row r="989" spans="1:6" x14ac:dyDescent="0.25">
      <c r="A989" s="67">
        <v>45270</v>
      </c>
      <c r="B989" s="59">
        <v>402</v>
      </c>
      <c r="C989" s="60" t="s">
        <v>16</v>
      </c>
      <c r="D989" s="61">
        <v>1138876</v>
      </c>
      <c r="E989" s="61" t="s">
        <v>9</v>
      </c>
      <c r="F989" s="68" t="s">
        <v>17</v>
      </c>
    </row>
    <row r="990" spans="1:6" x14ac:dyDescent="0.25">
      <c r="A990" s="67">
        <v>45280</v>
      </c>
      <c r="B990" s="59" t="s">
        <v>1629</v>
      </c>
      <c r="C990" s="60" t="s">
        <v>1067</v>
      </c>
      <c r="D990" s="61">
        <v>2370925.2000000002</v>
      </c>
      <c r="E990" s="61" t="s">
        <v>9</v>
      </c>
      <c r="F990" s="68" t="s">
        <v>1914</v>
      </c>
    </row>
    <row r="991" spans="1:6" x14ac:dyDescent="0.25">
      <c r="A991" s="67">
        <v>45281</v>
      </c>
      <c r="B991" s="59">
        <v>81</v>
      </c>
      <c r="C991" s="60" t="s">
        <v>16</v>
      </c>
      <c r="D991" s="61">
        <v>251414</v>
      </c>
      <c r="E991" s="61" t="s">
        <v>9</v>
      </c>
      <c r="F991" s="68" t="s">
        <v>17</v>
      </c>
    </row>
    <row r="992" spans="1:6" x14ac:dyDescent="0.25">
      <c r="A992" s="67">
        <v>45287</v>
      </c>
      <c r="B992" s="59">
        <v>4143</v>
      </c>
      <c r="C992" s="60" t="s">
        <v>1553</v>
      </c>
      <c r="D992" s="61">
        <v>63570</v>
      </c>
      <c r="E992" s="61" t="s">
        <v>9</v>
      </c>
      <c r="F992" s="68" t="s">
        <v>1159</v>
      </c>
    </row>
    <row r="993" spans="1:6" x14ac:dyDescent="0.25">
      <c r="A993" s="67">
        <v>45287</v>
      </c>
      <c r="B993" s="59">
        <v>5000</v>
      </c>
      <c r="C993" s="60" t="s">
        <v>1553</v>
      </c>
      <c r="D993" s="61">
        <v>12711</v>
      </c>
      <c r="E993" s="61" t="s">
        <v>9</v>
      </c>
      <c r="F993" s="68" t="s">
        <v>1159</v>
      </c>
    </row>
    <row r="994" spans="1:6" x14ac:dyDescent="0.25">
      <c r="A994" s="67">
        <v>45287</v>
      </c>
      <c r="B994" s="59">
        <v>4999</v>
      </c>
      <c r="C994" s="60" t="s">
        <v>1553</v>
      </c>
      <c r="D994" s="61">
        <v>5769.03</v>
      </c>
      <c r="E994" s="61" t="s">
        <v>9</v>
      </c>
      <c r="F994" s="68" t="s">
        <v>1159</v>
      </c>
    </row>
    <row r="995" spans="1:6" x14ac:dyDescent="0.25">
      <c r="A995" s="67">
        <v>45287</v>
      </c>
      <c r="B995" s="59">
        <v>4470</v>
      </c>
      <c r="C995" s="60" t="s">
        <v>1553</v>
      </c>
      <c r="D995" s="61">
        <v>549.98</v>
      </c>
      <c r="E995" s="61" t="s">
        <v>9</v>
      </c>
      <c r="F995" s="68" t="s">
        <v>1159</v>
      </c>
    </row>
    <row r="996" spans="1:6" x14ac:dyDescent="0.25">
      <c r="A996" s="67">
        <v>45287</v>
      </c>
      <c r="B996" s="59">
        <v>13</v>
      </c>
      <c r="C996" s="60" t="s">
        <v>407</v>
      </c>
      <c r="D996" s="61">
        <v>247080</v>
      </c>
      <c r="E996" s="61" t="s">
        <v>9</v>
      </c>
      <c r="F996" s="68" t="s">
        <v>1917</v>
      </c>
    </row>
    <row r="997" spans="1:6" x14ac:dyDescent="0.25">
      <c r="A997" s="67">
        <v>45068</v>
      </c>
      <c r="B997" s="59">
        <v>218</v>
      </c>
      <c r="C997" s="60" t="s">
        <v>1630</v>
      </c>
      <c r="D997" s="61">
        <v>135488.29999999999</v>
      </c>
      <c r="E997" s="61" t="s">
        <v>9</v>
      </c>
      <c r="F997" s="68" t="s">
        <v>1910</v>
      </c>
    </row>
    <row r="998" spans="1:6" x14ac:dyDescent="0.25">
      <c r="A998" s="67">
        <v>45232</v>
      </c>
      <c r="B998" s="59">
        <v>631</v>
      </c>
      <c r="C998" s="60" t="s">
        <v>1207</v>
      </c>
      <c r="D998" s="61">
        <v>335521</v>
      </c>
      <c r="E998" s="61" t="s">
        <v>9</v>
      </c>
      <c r="F998" s="68" t="s">
        <v>1910</v>
      </c>
    </row>
    <row r="999" spans="1:6" x14ac:dyDescent="0.25">
      <c r="A999" s="67">
        <v>45232</v>
      </c>
      <c r="B999" s="59">
        <v>622</v>
      </c>
      <c r="C999" s="60" t="s">
        <v>1207</v>
      </c>
      <c r="D999" s="61">
        <v>319616.8</v>
      </c>
      <c r="E999" s="61" t="s">
        <v>9</v>
      </c>
      <c r="F999" s="68" t="s">
        <v>1910</v>
      </c>
    </row>
    <row r="1000" spans="1:6" x14ac:dyDescent="0.25">
      <c r="A1000" s="67">
        <v>45291</v>
      </c>
      <c r="B1000" s="59">
        <v>728</v>
      </c>
      <c r="C1000" s="60" t="s">
        <v>1207</v>
      </c>
      <c r="D1000" s="61">
        <v>57033.9</v>
      </c>
      <c r="E1000" s="61" t="s">
        <v>9</v>
      </c>
      <c r="F1000" s="68" t="s">
        <v>1910</v>
      </c>
    </row>
    <row r="1001" spans="1:6" x14ac:dyDescent="0.25">
      <c r="A1001" s="67">
        <v>45287</v>
      </c>
      <c r="B1001" s="59" t="s">
        <v>1586</v>
      </c>
      <c r="C1001" s="60" t="s">
        <v>1562</v>
      </c>
      <c r="D1001" s="61">
        <v>300</v>
      </c>
      <c r="E1001" s="61" t="s">
        <v>9</v>
      </c>
      <c r="F1001" s="68" t="s">
        <v>1159</v>
      </c>
    </row>
    <row r="1002" spans="1:6" x14ac:dyDescent="0.25">
      <c r="A1002" s="67">
        <v>45287</v>
      </c>
      <c r="B1002" s="59" t="s">
        <v>1587</v>
      </c>
      <c r="C1002" s="60" t="s">
        <v>1562</v>
      </c>
      <c r="D1002" s="61">
        <v>300</v>
      </c>
      <c r="E1002" s="61" t="s">
        <v>9</v>
      </c>
      <c r="F1002" s="68" t="s">
        <v>1159</v>
      </c>
    </row>
    <row r="1003" spans="1:6" x14ac:dyDescent="0.25">
      <c r="A1003" s="67">
        <v>45287</v>
      </c>
      <c r="B1003" s="59" t="s">
        <v>1631</v>
      </c>
      <c r="C1003" s="60" t="s">
        <v>178</v>
      </c>
      <c r="D1003" s="61">
        <v>200</v>
      </c>
      <c r="E1003" s="61" t="s">
        <v>9</v>
      </c>
      <c r="F1003" s="68" t="s">
        <v>1937</v>
      </c>
    </row>
    <row r="1004" spans="1:6" x14ac:dyDescent="0.25">
      <c r="A1004" s="67">
        <v>45094</v>
      </c>
      <c r="B1004" s="59" t="s">
        <v>1632</v>
      </c>
      <c r="C1004" s="60" t="s">
        <v>1633</v>
      </c>
      <c r="D1004" s="61">
        <v>1640124.75</v>
      </c>
      <c r="E1004" s="61" t="s">
        <v>9</v>
      </c>
      <c r="F1004" s="68" t="s">
        <v>1918</v>
      </c>
    </row>
    <row r="1005" spans="1:6" x14ac:dyDescent="0.25">
      <c r="A1005" s="67">
        <v>45291</v>
      </c>
      <c r="B1005" s="59" t="s">
        <v>1634</v>
      </c>
      <c r="C1005" s="60" t="s">
        <v>1210</v>
      </c>
      <c r="D1005" s="61">
        <v>142200</v>
      </c>
      <c r="E1005" s="61" t="s">
        <v>9</v>
      </c>
      <c r="F1005" s="39" t="s">
        <v>55</v>
      </c>
    </row>
    <row r="1006" spans="1:6" x14ac:dyDescent="0.25">
      <c r="A1006" s="67">
        <v>45076</v>
      </c>
      <c r="B1006" s="59">
        <v>320</v>
      </c>
      <c r="C1006" s="60" t="s">
        <v>1562</v>
      </c>
      <c r="D1006" s="61">
        <v>68347.44</v>
      </c>
      <c r="E1006" s="61" t="s">
        <v>9</v>
      </c>
      <c r="F1006" s="68" t="s">
        <v>1159</v>
      </c>
    </row>
    <row r="1007" spans="1:6" x14ac:dyDescent="0.25">
      <c r="A1007" s="67">
        <v>45118</v>
      </c>
      <c r="B1007" s="59" t="s">
        <v>1640</v>
      </c>
      <c r="C1007" s="60" t="s">
        <v>1543</v>
      </c>
      <c r="D1007" s="61">
        <v>6898.29</v>
      </c>
      <c r="E1007" s="61" t="s">
        <v>9</v>
      </c>
      <c r="F1007" s="68" t="s">
        <v>1912</v>
      </c>
    </row>
    <row r="1008" spans="1:6" x14ac:dyDescent="0.25">
      <c r="A1008" s="67">
        <v>45138</v>
      </c>
      <c r="B1008" s="59">
        <v>58</v>
      </c>
      <c r="C1008" s="60" t="s">
        <v>1653</v>
      </c>
      <c r="D1008" s="61">
        <v>74219.520000000004</v>
      </c>
      <c r="E1008" s="61" t="s">
        <v>9</v>
      </c>
      <c r="F1008" s="68" t="s">
        <v>1911</v>
      </c>
    </row>
    <row r="1009" spans="1:6" x14ac:dyDescent="0.25">
      <c r="A1009" s="67">
        <v>45138</v>
      </c>
      <c r="B1009" s="59">
        <v>199</v>
      </c>
      <c r="C1009" s="60" t="s">
        <v>1659</v>
      </c>
      <c r="D1009" s="61">
        <v>31333</v>
      </c>
      <c r="E1009" s="61" t="s">
        <v>9</v>
      </c>
      <c r="F1009" s="68" t="s">
        <v>1923</v>
      </c>
    </row>
    <row r="1010" spans="1:6" x14ac:dyDescent="0.25">
      <c r="A1010" s="67">
        <v>45141</v>
      </c>
      <c r="B1010" s="59" t="s">
        <v>1662</v>
      </c>
      <c r="C1010" s="60" t="s">
        <v>19</v>
      </c>
      <c r="D1010" s="61">
        <v>2915.28</v>
      </c>
      <c r="E1010" s="61" t="s">
        <v>9</v>
      </c>
      <c r="F1010" s="68" t="s">
        <v>1936</v>
      </c>
    </row>
    <row r="1011" spans="1:6" x14ac:dyDescent="0.25">
      <c r="A1011" s="67">
        <v>45156</v>
      </c>
      <c r="B1011" s="59">
        <v>416</v>
      </c>
      <c r="C1011" s="60" t="s">
        <v>1207</v>
      </c>
      <c r="D1011" s="61">
        <v>15024.66</v>
      </c>
      <c r="E1011" s="61" t="s">
        <v>9</v>
      </c>
      <c r="F1011" s="68" t="s">
        <v>1910</v>
      </c>
    </row>
    <row r="1012" spans="1:6" x14ac:dyDescent="0.25">
      <c r="A1012" s="67">
        <v>45158</v>
      </c>
      <c r="B1012" s="59">
        <v>229</v>
      </c>
      <c r="C1012" s="60" t="s">
        <v>1659</v>
      </c>
      <c r="D1012" s="61">
        <v>23288.5</v>
      </c>
      <c r="E1012" s="61" t="s">
        <v>9</v>
      </c>
      <c r="F1012" s="68" t="s">
        <v>1923</v>
      </c>
    </row>
    <row r="1013" spans="1:6" x14ac:dyDescent="0.25">
      <c r="A1013" s="67">
        <v>45158</v>
      </c>
      <c r="B1013" s="59">
        <v>58</v>
      </c>
      <c r="C1013" s="60" t="s">
        <v>1665</v>
      </c>
      <c r="D1013" s="61">
        <v>15625</v>
      </c>
      <c r="E1013" s="61" t="s">
        <v>9</v>
      </c>
      <c r="F1013" s="68" t="s">
        <v>63</v>
      </c>
    </row>
    <row r="1014" spans="1:6" x14ac:dyDescent="0.25">
      <c r="A1014" s="67">
        <v>45186</v>
      </c>
      <c r="B1014" s="59">
        <v>275</v>
      </c>
      <c r="C1014" s="60" t="s">
        <v>1659</v>
      </c>
      <c r="D1014" s="61">
        <v>19360</v>
      </c>
      <c r="E1014" s="61" t="s">
        <v>9</v>
      </c>
      <c r="F1014" s="68" t="s">
        <v>1923</v>
      </c>
    </row>
    <row r="1015" spans="1:6" x14ac:dyDescent="0.25">
      <c r="A1015" s="67">
        <v>45186</v>
      </c>
      <c r="B1015" s="59" t="s">
        <v>1676</v>
      </c>
      <c r="C1015" s="60" t="s">
        <v>1186</v>
      </c>
      <c r="D1015" s="61">
        <v>140148.28</v>
      </c>
      <c r="E1015" s="61" t="s">
        <v>9</v>
      </c>
      <c r="F1015" s="49" t="s">
        <v>1913</v>
      </c>
    </row>
    <row r="1016" spans="1:6" x14ac:dyDescent="0.25">
      <c r="A1016" s="67">
        <v>45186</v>
      </c>
      <c r="B1016" s="59" t="s">
        <v>1677</v>
      </c>
      <c r="C1016" s="60" t="s">
        <v>1186</v>
      </c>
      <c r="D1016" s="61">
        <v>46822.04</v>
      </c>
      <c r="E1016" s="61" t="s">
        <v>9</v>
      </c>
      <c r="F1016" s="49" t="s">
        <v>1913</v>
      </c>
    </row>
    <row r="1017" spans="1:6" x14ac:dyDescent="0.25">
      <c r="A1017" s="67">
        <v>45199</v>
      </c>
      <c r="B1017" s="59" t="s">
        <v>1685</v>
      </c>
      <c r="C1017" s="60" t="s">
        <v>1543</v>
      </c>
      <c r="D1017" s="61">
        <v>1627.08</v>
      </c>
      <c r="E1017" s="61" t="s">
        <v>9</v>
      </c>
      <c r="F1017" s="68" t="s">
        <v>1912</v>
      </c>
    </row>
    <row r="1018" spans="1:6" x14ac:dyDescent="0.25">
      <c r="A1018" s="67">
        <v>45200</v>
      </c>
      <c r="B1018" s="59">
        <v>3724</v>
      </c>
      <c r="C1018" s="60" t="s">
        <v>1543</v>
      </c>
      <c r="D1018" s="61">
        <v>30508.48</v>
      </c>
      <c r="E1018" s="61" t="s">
        <v>9</v>
      </c>
      <c r="F1018" s="68" t="s">
        <v>1912</v>
      </c>
    </row>
    <row r="1019" spans="1:6" x14ac:dyDescent="0.25">
      <c r="A1019" s="67">
        <v>45219</v>
      </c>
      <c r="B1019" s="59">
        <v>142</v>
      </c>
      <c r="C1019" s="60" t="s">
        <v>1693</v>
      </c>
      <c r="D1019" s="61">
        <v>6500</v>
      </c>
      <c r="E1019" s="61" t="s">
        <v>9</v>
      </c>
      <c r="F1019" s="68" t="s">
        <v>1926</v>
      </c>
    </row>
    <row r="1020" spans="1:6" x14ac:dyDescent="0.25">
      <c r="A1020" s="67">
        <v>45223</v>
      </c>
      <c r="B1020" s="59">
        <v>1010</v>
      </c>
      <c r="C1020" s="60" t="s">
        <v>1569</v>
      </c>
      <c r="D1020" s="61">
        <v>125462</v>
      </c>
      <c r="E1020" s="61" t="s">
        <v>9</v>
      </c>
      <c r="F1020" s="68" t="s">
        <v>63</v>
      </c>
    </row>
    <row r="1021" spans="1:6" x14ac:dyDescent="0.25">
      <c r="A1021" s="67">
        <v>45232</v>
      </c>
      <c r="B1021" s="59" t="s">
        <v>1694</v>
      </c>
      <c r="C1021" s="60" t="s">
        <v>19</v>
      </c>
      <c r="D1021" s="61">
        <v>87680.41</v>
      </c>
      <c r="E1021" s="61" t="s">
        <v>9</v>
      </c>
      <c r="F1021" s="68" t="s">
        <v>1912</v>
      </c>
    </row>
    <row r="1022" spans="1:6" x14ac:dyDescent="0.25">
      <c r="A1022" s="67">
        <v>45232</v>
      </c>
      <c r="B1022" s="59" t="s">
        <v>1695</v>
      </c>
      <c r="C1022" s="60" t="s">
        <v>1696</v>
      </c>
      <c r="D1022" s="61">
        <v>266836</v>
      </c>
      <c r="E1022" s="61" t="s">
        <v>9</v>
      </c>
      <c r="F1022" s="68" t="s">
        <v>1796</v>
      </c>
    </row>
    <row r="1023" spans="1:6" x14ac:dyDescent="0.25">
      <c r="A1023" s="67">
        <v>45232</v>
      </c>
      <c r="B1023" s="59">
        <v>386</v>
      </c>
      <c r="C1023" s="60" t="s">
        <v>1659</v>
      </c>
      <c r="D1023" s="61">
        <v>11522.6</v>
      </c>
      <c r="E1023" s="61" t="s">
        <v>9</v>
      </c>
      <c r="F1023" s="68" t="s">
        <v>1923</v>
      </c>
    </row>
    <row r="1024" spans="1:6" x14ac:dyDescent="0.25">
      <c r="A1024" s="67">
        <v>45238</v>
      </c>
      <c r="B1024" s="59">
        <v>402</v>
      </c>
      <c r="C1024" s="60" t="s">
        <v>1659</v>
      </c>
      <c r="D1024" s="61">
        <v>1600</v>
      </c>
      <c r="E1024" s="61" t="s">
        <v>9</v>
      </c>
      <c r="F1024" s="68" t="s">
        <v>1923</v>
      </c>
    </row>
    <row r="1025" spans="1:6" x14ac:dyDescent="0.25">
      <c r="A1025" s="67">
        <v>45238</v>
      </c>
      <c r="B1025" s="59" t="s">
        <v>1706</v>
      </c>
      <c r="C1025" s="60" t="s">
        <v>1707</v>
      </c>
      <c r="D1025" s="61">
        <v>13968</v>
      </c>
      <c r="E1025" s="61" t="s">
        <v>9</v>
      </c>
      <c r="F1025" s="68" t="s">
        <v>1916</v>
      </c>
    </row>
    <row r="1026" spans="1:6" x14ac:dyDescent="0.25">
      <c r="A1026" s="67">
        <v>45238</v>
      </c>
      <c r="B1026" s="59" t="s">
        <v>1708</v>
      </c>
      <c r="C1026" s="60" t="s">
        <v>1707</v>
      </c>
      <c r="D1026" s="61">
        <v>95251.199999999997</v>
      </c>
      <c r="E1026" s="61" t="s">
        <v>9</v>
      </c>
      <c r="F1026" s="68" t="s">
        <v>1916</v>
      </c>
    </row>
    <row r="1027" spans="1:6" x14ac:dyDescent="0.25">
      <c r="A1027" s="67">
        <v>45239</v>
      </c>
      <c r="B1027" s="59">
        <v>1063</v>
      </c>
      <c r="C1027" s="60" t="s">
        <v>1569</v>
      </c>
      <c r="D1027" s="61">
        <v>24720</v>
      </c>
      <c r="E1027" s="61" t="s">
        <v>9</v>
      </c>
      <c r="F1027" s="68" t="s">
        <v>1926</v>
      </c>
    </row>
    <row r="1028" spans="1:6" x14ac:dyDescent="0.25">
      <c r="A1028" s="67">
        <v>45246</v>
      </c>
      <c r="B1028" s="59" t="s">
        <v>1718</v>
      </c>
      <c r="C1028" s="60" t="s">
        <v>1719</v>
      </c>
      <c r="D1028" s="61">
        <v>48960</v>
      </c>
      <c r="E1028" s="61" t="s">
        <v>9</v>
      </c>
      <c r="F1028" s="68" t="s">
        <v>1923</v>
      </c>
    </row>
    <row r="1029" spans="1:6" x14ac:dyDescent="0.25">
      <c r="A1029" s="67">
        <v>45246</v>
      </c>
      <c r="B1029" s="59" t="s">
        <v>1720</v>
      </c>
      <c r="C1029" s="60" t="s">
        <v>1721</v>
      </c>
      <c r="D1029" s="61">
        <v>70200</v>
      </c>
      <c r="E1029" s="61" t="s">
        <v>9</v>
      </c>
      <c r="F1029" s="68" t="s">
        <v>1722</v>
      </c>
    </row>
    <row r="1030" spans="1:6" x14ac:dyDescent="0.25">
      <c r="A1030" s="67">
        <v>45250</v>
      </c>
      <c r="B1030" s="59">
        <v>1010</v>
      </c>
      <c r="C1030" s="60" t="s">
        <v>1569</v>
      </c>
      <c r="D1030" s="61">
        <v>125462</v>
      </c>
      <c r="E1030" s="61" t="s">
        <v>9</v>
      </c>
      <c r="F1030" s="68" t="s">
        <v>1926</v>
      </c>
    </row>
    <row r="1031" spans="1:6" x14ac:dyDescent="0.25">
      <c r="A1031" s="67">
        <v>45250</v>
      </c>
      <c r="B1031" s="59">
        <v>1063</v>
      </c>
      <c r="C1031" s="60" t="s">
        <v>1569</v>
      </c>
      <c r="D1031" s="61">
        <v>24720</v>
      </c>
      <c r="E1031" s="61" t="s">
        <v>9</v>
      </c>
      <c r="F1031" s="68" t="s">
        <v>1926</v>
      </c>
    </row>
    <row r="1032" spans="1:6" x14ac:dyDescent="0.25">
      <c r="A1032" s="67">
        <v>45280</v>
      </c>
      <c r="B1032" s="59" t="s">
        <v>1728</v>
      </c>
      <c r="C1032" s="60" t="s">
        <v>1067</v>
      </c>
      <c r="D1032" s="61">
        <v>3275802</v>
      </c>
      <c r="E1032" s="61" t="s">
        <v>9</v>
      </c>
      <c r="F1032" s="68" t="s">
        <v>1914</v>
      </c>
    </row>
    <row r="1033" spans="1:6" x14ac:dyDescent="0.25">
      <c r="A1033" s="67">
        <v>45280</v>
      </c>
      <c r="B1033" s="59" t="s">
        <v>1629</v>
      </c>
      <c r="C1033" s="60" t="s">
        <v>1067</v>
      </c>
      <c r="D1033" s="61">
        <v>1133996.97</v>
      </c>
      <c r="E1033" s="61" t="s">
        <v>9</v>
      </c>
      <c r="F1033" s="68" t="s">
        <v>1914</v>
      </c>
    </row>
    <row r="1034" spans="1:6" x14ac:dyDescent="0.25">
      <c r="A1034" s="67">
        <v>45287</v>
      </c>
      <c r="B1034" s="59">
        <v>481</v>
      </c>
      <c r="C1034" s="60" t="s">
        <v>1659</v>
      </c>
      <c r="D1034" s="61">
        <v>9523</v>
      </c>
      <c r="E1034" s="61" t="s">
        <v>9</v>
      </c>
      <c r="F1034" s="68" t="s">
        <v>1923</v>
      </c>
    </row>
    <row r="1035" spans="1:6" x14ac:dyDescent="0.25">
      <c r="A1035" s="67">
        <v>45291</v>
      </c>
      <c r="B1035" s="59">
        <v>1217</v>
      </c>
      <c r="C1035" s="60" t="s">
        <v>1569</v>
      </c>
      <c r="D1035" s="61">
        <v>56300</v>
      </c>
      <c r="E1035" s="61" t="s">
        <v>9</v>
      </c>
      <c r="F1035" s="68" t="s">
        <v>1926</v>
      </c>
    </row>
    <row r="1036" spans="1:6" x14ac:dyDescent="0.25">
      <c r="A1036" s="67">
        <v>45291</v>
      </c>
      <c r="B1036" s="59" t="s">
        <v>1748</v>
      </c>
      <c r="C1036" s="60" t="s">
        <v>1696</v>
      </c>
      <c r="D1036" s="61">
        <v>266836</v>
      </c>
      <c r="E1036" s="61" t="s">
        <v>9</v>
      </c>
      <c r="F1036" s="68" t="s">
        <v>1796</v>
      </c>
    </row>
    <row r="1037" spans="1:6" x14ac:dyDescent="0.25">
      <c r="A1037" s="67">
        <v>45291</v>
      </c>
      <c r="B1037" s="59" t="s">
        <v>1749</v>
      </c>
      <c r="C1037" s="60" t="s">
        <v>1750</v>
      </c>
      <c r="D1037" s="61">
        <v>211000</v>
      </c>
      <c r="E1037" s="61" t="s">
        <v>9</v>
      </c>
      <c r="F1037" s="68" t="s">
        <v>1915</v>
      </c>
    </row>
    <row r="1038" spans="1:6" x14ac:dyDescent="0.25">
      <c r="A1038" s="67">
        <v>45291</v>
      </c>
      <c r="B1038" s="59">
        <v>129</v>
      </c>
      <c r="C1038" s="60" t="s">
        <v>1653</v>
      </c>
      <c r="D1038" s="61">
        <v>6072.95</v>
      </c>
      <c r="E1038" s="61" t="s">
        <v>9</v>
      </c>
      <c r="F1038" s="68" t="s">
        <v>1911</v>
      </c>
    </row>
    <row r="1039" spans="1:6" x14ac:dyDescent="0.25">
      <c r="A1039" s="67">
        <v>45291</v>
      </c>
      <c r="B1039" s="59" t="s">
        <v>1757</v>
      </c>
      <c r="C1039" s="60" t="s">
        <v>1186</v>
      </c>
      <c r="D1039" s="61">
        <v>1000</v>
      </c>
      <c r="E1039" s="61" t="s">
        <v>9</v>
      </c>
      <c r="F1039" s="49" t="s">
        <v>365</v>
      </c>
    </row>
    <row r="1040" spans="1:6" x14ac:dyDescent="0.25">
      <c r="A1040" s="67">
        <v>45291</v>
      </c>
      <c r="B1040" s="59">
        <v>130</v>
      </c>
      <c r="C1040" s="60" t="s">
        <v>1763</v>
      </c>
      <c r="D1040" s="61">
        <v>118000</v>
      </c>
      <c r="E1040" s="61" t="s">
        <v>9</v>
      </c>
      <c r="F1040" s="68" t="s">
        <v>1912</v>
      </c>
    </row>
    <row r="1041" spans="1:6" x14ac:dyDescent="0.25">
      <c r="A1041" s="67">
        <v>45291</v>
      </c>
      <c r="B1041" s="59">
        <v>1217</v>
      </c>
      <c r="C1041" s="60" t="s">
        <v>1569</v>
      </c>
      <c r="D1041" s="61">
        <v>56300</v>
      </c>
      <c r="E1041" s="61" t="s">
        <v>9</v>
      </c>
      <c r="F1041" s="68" t="s">
        <v>1926</v>
      </c>
    </row>
    <row r="1042" spans="1:6" x14ac:dyDescent="0.25">
      <c r="A1042" s="67">
        <v>45291</v>
      </c>
      <c r="B1042" s="59">
        <v>433</v>
      </c>
      <c r="C1042" s="60" t="s">
        <v>1659</v>
      </c>
      <c r="D1042" s="61">
        <v>28067</v>
      </c>
      <c r="E1042" s="61" t="s">
        <v>9</v>
      </c>
      <c r="F1042" s="68" t="s">
        <v>1923</v>
      </c>
    </row>
    <row r="1043" spans="1:6" x14ac:dyDescent="0.25">
      <c r="A1043" s="67">
        <v>45291</v>
      </c>
      <c r="B1043" s="59" t="s">
        <v>1771</v>
      </c>
      <c r="C1043" s="60" t="s">
        <v>1186</v>
      </c>
      <c r="D1043" s="61">
        <v>677.96</v>
      </c>
      <c r="E1043" s="61" t="s">
        <v>9</v>
      </c>
      <c r="F1043" s="49" t="s">
        <v>365</v>
      </c>
    </row>
    <row r="1044" spans="1:6" x14ac:dyDescent="0.25">
      <c r="A1044" s="67">
        <v>45291</v>
      </c>
      <c r="B1044" s="59" t="s">
        <v>1772</v>
      </c>
      <c r="C1044" s="60" t="s">
        <v>1186</v>
      </c>
      <c r="D1044" s="61">
        <v>4915.24</v>
      </c>
      <c r="E1044" s="61" t="s">
        <v>9</v>
      </c>
      <c r="F1044" s="68" t="s">
        <v>365</v>
      </c>
    </row>
    <row r="1045" spans="1:6" x14ac:dyDescent="0.25">
      <c r="A1045" s="67">
        <v>45291</v>
      </c>
      <c r="B1045" s="59" t="s">
        <v>1776</v>
      </c>
      <c r="C1045" s="60" t="s">
        <v>1543</v>
      </c>
      <c r="D1045" s="61">
        <v>4152.54</v>
      </c>
      <c r="E1045" s="61" t="s">
        <v>9</v>
      </c>
      <c r="F1045" s="68" t="s">
        <v>365</v>
      </c>
    </row>
    <row r="1046" spans="1:6" x14ac:dyDescent="0.25">
      <c r="A1046" s="67">
        <v>45291</v>
      </c>
      <c r="B1046" s="59">
        <v>440</v>
      </c>
      <c r="C1046" s="60" t="s">
        <v>1659</v>
      </c>
      <c r="D1046" s="61">
        <v>35600</v>
      </c>
      <c r="E1046" s="61" t="s">
        <v>9</v>
      </c>
      <c r="F1046" s="68" t="s">
        <v>1923</v>
      </c>
    </row>
    <row r="1047" spans="1:6" x14ac:dyDescent="0.25">
      <c r="A1047" s="67">
        <v>45068</v>
      </c>
      <c r="B1047" s="59">
        <v>23</v>
      </c>
      <c r="C1047" s="60" t="s">
        <v>713</v>
      </c>
      <c r="D1047" s="61">
        <v>17590</v>
      </c>
      <c r="E1047" s="61" t="s">
        <v>9</v>
      </c>
      <c r="F1047" s="68" t="s">
        <v>256</v>
      </c>
    </row>
    <row r="1048" spans="1:6" x14ac:dyDescent="0.25">
      <c r="A1048" s="67">
        <v>45077</v>
      </c>
      <c r="B1048" s="59">
        <v>16</v>
      </c>
      <c r="C1048" s="60" t="s">
        <v>713</v>
      </c>
      <c r="D1048" s="61">
        <v>18270</v>
      </c>
      <c r="E1048" s="61" t="s">
        <v>9</v>
      </c>
      <c r="F1048" s="68" t="s">
        <v>256</v>
      </c>
    </row>
    <row r="1049" spans="1:6" x14ac:dyDescent="0.25">
      <c r="A1049" s="67">
        <v>45077</v>
      </c>
      <c r="B1049" s="59">
        <v>14</v>
      </c>
      <c r="C1049" s="60" t="s">
        <v>713</v>
      </c>
      <c r="D1049" s="61">
        <v>5740</v>
      </c>
      <c r="E1049" s="61" t="s">
        <v>9</v>
      </c>
      <c r="F1049" s="68" t="s">
        <v>719</v>
      </c>
    </row>
    <row r="1050" spans="1:6" x14ac:dyDescent="0.25">
      <c r="A1050" s="67">
        <v>45094</v>
      </c>
      <c r="B1050" s="59">
        <v>17</v>
      </c>
      <c r="C1050" s="60" t="s">
        <v>713</v>
      </c>
      <c r="D1050" s="61">
        <v>17850</v>
      </c>
      <c r="E1050" s="61" t="s">
        <v>9</v>
      </c>
      <c r="F1050" s="68" t="s">
        <v>256</v>
      </c>
    </row>
    <row r="1051" spans="1:6" x14ac:dyDescent="0.25">
      <c r="A1051" s="67">
        <v>45094</v>
      </c>
      <c r="B1051" s="59">
        <v>12</v>
      </c>
      <c r="C1051" s="60" t="s">
        <v>713</v>
      </c>
      <c r="D1051" s="61">
        <v>24710</v>
      </c>
      <c r="E1051" s="61" t="s">
        <v>9</v>
      </c>
      <c r="F1051" s="68" t="s">
        <v>256</v>
      </c>
    </row>
    <row r="1052" spans="1:6" x14ac:dyDescent="0.25">
      <c r="A1052" s="67">
        <v>45094</v>
      </c>
      <c r="B1052" s="59">
        <v>4</v>
      </c>
      <c r="C1052" s="60" t="s">
        <v>713</v>
      </c>
      <c r="D1052" s="61">
        <v>3920</v>
      </c>
      <c r="E1052" s="61" t="s">
        <v>9</v>
      </c>
      <c r="F1052" s="68" t="s">
        <v>719</v>
      </c>
    </row>
    <row r="1053" spans="1:6" x14ac:dyDescent="0.25">
      <c r="A1053" s="67">
        <v>45094</v>
      </c>
      <c r="B1053" s="59">
        <v>2</v>
      </c>
      <c r="C1053" s="60" t="s">
        <v>713</v>
      </c>
      <c r="D1053" s="61">
        <v>11970</v>
      </c>
      <c r="E1053" s="61" t="s">
        <v>9</v>
      </c>
      <c r="F1053" s="68" t="s">
        <v>256</v>
      </c>
    </row>
    <row r="1054" spans="1:6" x14ac:dyDescent="0.25">
      <c r="A1054" s="67">
        <v>45107</v>
      </c>
      <c r="B1054" s="59"/>
      <c r="C1054" s="60" t="s">
        <v>713</v>
      </c>
      <c r="D1054" s="61">
        <v>12810</v>
      </c>
      <c r="E1054" s="61" t="s">
        <v>9</v>
      </c>
      <c r="F1054" s="68" t="s">
        <v>256</v>
      </c>
    </row>
    <row r="1055" spans="1:6" x14ac:dyDescent="0.25">
      <c r="A1055" s="67">
        <v>45118</v>
      </c>
      <c r="B1055" s="59">
        <v>16</v>
      </c>
      <c r="C1055" s="60" t="s">
        <v>713</v>
      </c>
      <c r="D1055" s="61">
        <v>11900</v>
      </c>
      <c r="E1055" s="61" t="s">
        <v>9</v>
      </c>
      <c r="F1055" s="68" t="s">
        <v>256</v>
      </c>
    </row>
    <row r="1056" spans="1:6" x14ac:dyDescent="0.25">
      <c r="A1056" s="67">
        <v>45119</v>
      </c>
      <c r="B1056" s="59">
        <v>27</v>
      </c>
      <c r="C1056" s="60" t="s">
        <v>713</v>
      </c>
      <c r="D1056" s="61">
        <v>5950</v>
      </c>
      <c r="E1056" s="61" t="s">
        <v>9</v>
      </c>
      <c r="F1056" s="68" t="s">
        <v>719</v>
      </c>
    </row>
    <row r="1057" spans="1:6" x14ac:dyDescent="0.25">
      <c r="A1057" s="67">
        <v>45144</v>
      </c>
      <c r="B1057" s="59">
        <v>58</v>
      </c>
      <c r="C1057" s="60" t="s">
        <v>713</v>
      </c>
      <c r="D1057" s="61">
        <v>5950</v>
      </c>
      <c r="E1057" s="61" t="s">
        <v>9</v>
      </c>
      <c r="F1057" s="68" t="s">
        <v>719</v>
      </c>
    </row>
    <row r="1058" spans="1:6" x14ac:dyDescent="0.25">
      <c r="A1058" s="67">
        <v>45151</v>
      </c>
      <c r="B1058" s="59">
        <v>138</v>
      </c>
      <c r="C1058" s="60" t="s">
        <v>713</v>
      </c>
      <c r="D1058" s="61">
        <v>11900</v>
      </c>
      <c r="E1058" s="61" t="s">
        <v>9</v>
      </c>
      <c r="F1058" s="68" t="s">
        <v>256</v>
      </c>
    </row>
    <row r="1059" spans="1:6" x14ac:dyDescent="0.25">
      <c r="A1059" s="67">
        <v>45156</v>
      </c>
      <c r="B1059" s="59">
        <v>178</v>
      </c>
      <c r="C1059" s="60" t="s">
        <v>713</v>
      </c>
      <c r="D1059" s="61">
        <v>17710</v>
      </c>
      <c r="E1059" s="61" t="s">
        <v>9</v>
      </c>
      <c r="F1059" s="68" t="s">
        <v>256</v>
      </c>
    </row>
    <row r="1060" spans="1:6" x14ac:dyDescent="0.25">
      <c r="A1060" s="67">
        <v>45166</v>
      </c>
      <c r="B1060" s="59">
        <v>198</v>
      </c>
      <c r="C1060" s="60" t="s">
        <v>713</v>
      </c>
      <c r="D1060" s="61">
        <v>5600</v>
      </c>
      <c r="E1060" s="61" t="s">
        <v>9</v>
      </c>
      <c r="F1060" s="68" t="s">
        <v>719</v>
      </c>
    </row>
    <row r="1061" spans="1:6" x14ac:dyDescent="0.25">
      <c r="A1061" s="67">
        <v>45173</v>
      </c>
      <c r="B1061" s="59"/>
      <c r="C1061" s="60" t="s">
        <v>713</v>
      </c>
      <c r="D1061" s="61">
        <v>16800</v>
      </c>
      <c r="E1061" s="61" t="s">
        <v>9</v>
      </c>
      <c r="F1061" s="68" t="s">
        <v>256</v>
      </c>
    </row>
    <row r="1062" spans="1:6" x14ac:dyDescent="0.25">
      <c r="A1062" s="67">
        <v>45179</v>
      </c>
      <c r="B1062" s="59"/>
      <c r="C1062" s="60" t="s">
        <v>713</v>
      </c>
      <c r="D1062" s="61">
        <v>31250</v>
      </c>
      <c r="E1062" s="61" t="s">
        <v>9</v>
      </c>
      <c r="F1062" s="68" t="s">
        <v>256</v>
      </c>
    </row>
    <row r="1063" spans="1:6" x14ac:dyDescent="0.25">
      <c r="A1063" s="67">
        <v>45183</v>
      </c>
      <c r="B1063" s="59">
        <v>242</v>
      </c>
      <c r="C1063" s="60" t="s">
        <v>713</v>
      </c>
      <c r="D1063" s="61">
        <v>11200</v>
      </c>
      <c r="E1063" s="61" t="s">
        <v>9</v>
      </c>
      <c r="F1063" s="68" t="s">
        <v>256</v>
      </c>
    </row>
    <row r="1064" spans="1:6" x14ac:dyDescent="0.25">
      <c r="A1064" s="67">
        <v>45186</v>
      </c>
      <c r="B1064" s="59">
        <v>69</v>
      </c>
      <c r="C1064" s="60" t="s">
        <v>713</v>
      </c>
      <c r="D1064" s="61">
        <v>24350</v>
      </c>
      <c r="E1064" s="61" t="s">
        <v>9</v>
      </c>
      <c r="F1064" s="68" t="s">
        <v>256</v>
      </c>
    </row>
    <row r="1065" spans="1:6" x14ac:dyDescent="0.25">
      <c r="A1065" s="67">
        <v>45218</v>
      </c>
      <c r="B1065" s="59">
        <v>612</v>
      </c>
      <c r="C1065" s="60" t="s">
        <v>713</v>
      </c>
      <c r="D1065" s="61">
        <v>37030</v>
      </c>
      <c r="E1065" s="61" t="s">
        <v>9</v>
      </c>
      <c r="F1065" s="68" t="s">
        <v>256</v>
      </c>
    </row>
    <row r="1066" spans="1:6" x14ac:dyDescent="0.25">
      <c r="A1066" s="67">
        <v>45219</v>
      </c>
      <c r="B1066" s="59">
        <v>717</v>
      </c>
      <c r="C1066" s="60" t="s">
        <v>713</v>
      </c>
      <c r="D1066" s="61">
        <v>41740</v>
      </c>
      <c r="E1066" s="61" t="s">
        <v>9</v>
      </c>
      <c r="F1066" s="68" t="s">
        <v>256</v>
      </c>
    </row>
    <row r="1067" spans="1:6" x14ac:dyDescent="0.25">
      <c r="A1067" s="67">
        <v>45238</v>
      </c>
      <c r="B1067" s="59">
        <v>511</v>
      </c>
      <c r="C1067" s="60" t="s">
        <v>713</v>
      </c>
      <c r="D1067" s="61">
        <v>40320</v>
      </c>
      <c r="E1067" s="61" t="s">
        <v>9</v>
      </c>
      <c r="F1067" s="68" t="s">
        <v>256</v>
      </c>
    </row>
    <row r="1068" spans="1:6" x14ac:dyDescent="0.25">
      <c r="A1068" s="67">
        <v>45291</v>
      </c>
      <c r="B1068" s="59">
        <v>241</v>
      </c>
      <c r="C1068" s="60" t="s">
        <v>713</v>
      </c>
      <c r="D1068" s="61">
        <v>13300</v>
      </c>
      <c r="E1068" s="61" t="s">
        <v>9</v>
      </c>
      <c r="F1068" s="68" t="s">
        <v>719</v>
      </c>
    </row>
    <row r="1069" spans="1:6" x14ac:dyDescent="0.25">
      <c r="A1069" s="67">
        <v>45291</v>
      </c>
      <c r="B1069" s="59">
        <v>785</v>
      </c>
      <c r="C1069" s="60" t="s">
        <v>713</v>
      </c>
      <c r="D1069" s="61">
        <v>22050</v>
      </c>
      <c r="E1069" s="61" t="s">
        <v>9</v>
      </c>
      <c r="F1069" s="68" t="s">
        <v>719</v>
      </c>
    </row>
    <row r="1070" spans="1:6" x14ac:dyDescent="0.25">
      <c r="A1070" s="67">
        <v>45077</v>
      </c>
      <c r="B1070" s="59">
        <v>14</v>
      </c>
      <c r="C1070" s="60" t="s">
        <v>713</v>
      </c>
      <c r="D1070" s="61">
        <v>6650</v>
      </c>
      <c r="E1070" s="61" t="s">
        <v>9</v>
      </c>
      <c r="F1070" s="68" t="s">
        <v>719</v>
      </c>
    </row>
    <row r="1071" spans="1:6" x14ac:dyDescent="0.25">
      <c r="A1071" s="67">
        <v>45118</v>
      </c>
      <c r="B1071" s="59">
        <v>97</v>
      </c>
      <c r="C1071" s="60" t="s">
        <v>713</v>
      </c>
      <c r="D1071" s="61">
        <v>18690</v>
      </c>
      <c r="E1071" s="61" t="s">
        <v>9</v>
      </c>
      <c r="F1071" s="68" t="s">
        <v>256</v>
      </c>
    </row>
    <row r="1072" spans="1:6" x14ac:dyDescent="0.25">
      <c r="A1072" s="67">
        <v>45144</v>
      </c>
      <c r="B1072" s="59">
        <v>58</v>
      </c>
      <c r="C1072" s="60" t="s">
        <v>713</v>
      </c>
      <c r="D1072" s="61">
        <v>6860</v>
      </c>
      <c r="E1072" s="61" t="s">
        <v>9</v>
      </c>
      <c r="F1072" s="68" t="s">
        <v>719</v>
      </c>
    </row>
    <row r="1073" spans="1:6" x14ac:dyDescent="0.25">
      <c r="A1073" s="67">
        <v>45173</v>
      </c>
      <c r="B1073" s="59"/>
      <c r="C1073" s="60" t="s">
        <v>713</v>
      </c>
      <c r="D1073" s="61">
        <v>6300</v>
      </c>
      <c r="E1073" s="61" t="s">
        <v>9</v>
      </c>
      <c r="F1073" s="68" t="s">
        <v>719</v>
      </c>
    </row>
    <row r="1074" spans="1:6" x14ac:dyDescent="0.25">
      <c r="A1074" s="67">
        <v>45218</v>
      </c>
      <c r="B1074" s="59">
        <v>612</v>
      </c>
      <c r="C1074" s="60" t="s">
        <v>713</v>
      </c>
      <c r="D1074" s="61">
        <v>12180</v>
      </c>
      <c r="E1074" s="61" t="s">
        <v>9</v>
      </c>
      <c r="F1074" s="68" t="s">
        <v>719</v>
      </c>
    </row>
    <row r="1075" spans="1:6" x14ac:dyDescent="0.25">
      <c r="A1075" s="67">
        <v>45291</v>
      </c>
      <c r="B1075" s="59">
        <v>91</v>
      </c>
      <c r="C1075" s="60" t="s">
        <v>713</v>
      </c>
      <c r="D1075" s="61">
        <v>6090</v>
      </c>
      <c r="E1075" s="61" t="s">
        <v>9</v>
      </c>
      <c r="F1075" s="68" t="s">
        <v>719</v>
      </c>
    </row>
    <row r="1076" spans="1:6" x14ac:dyDescent="0.25">
      <c r="A1076" s="67">
        <v>45280</v>
      </c>
      <c r="B1076" s="59" t="s">
        <v>1728</v>
      </c>
      <c r="C1076" s="60" t="s">
        <v>1067</v>
      </c>
      <c r="D1076" s="61">
        <v>114480</v>
      </c>
      <c r="E1076" s="61" t="s">
        <v>9</v>
      </c>
      <c r="F1076" s="68" t="s">
        <v>1914</v>
      </c>
    </row>
    <row r="1077" spans="1:6" hidden="1" x14ac:dyDescent="0.25">
      <c r="A1077" s="67">
        <v>45232</v>
      </c>
      <c r="B1077" s="59">
        <v>844</v>
      </c>
      <c r="C1077" s="60" t="s">
        <v>1696</v>
      </c>
      <c r="D1077" s="61">
        <v>2200</v>
      </c>
      <c r="E1077" s="61" t="s">
        <v>23</v>
      </c>
      <c r="F1077" s="68" t="s">
        <v>1796</v>
      </c>
    </row>
    <row r="1078" spans="1:6" x14ac:dyDescent="0.25">
      <c r="A1078" s="67">
        <v>45291</v>
      </c>
      <c r="B1078" s="59" t="s">
        <v>1799</v>
      </c>
      <c r="C1078" s="60" t="s">
        <v>1800</v>
      </c>
      <c r="D1078" s="61">
        <v>36300</v>
      </c>
      <c r="E1078" s="61" t="s">
        <v>9</v>
      </c>
      <c r="F1078" s="68" t="s">
        <v>1911</v>
      </c>
    </row>
    <row r="1079" spans="1:6" x14ac:dyDescent="0.25">
      <c r="A1079" s="67">
        <v>45238</v>
      </c>
      <c r="B1079" s="59" t="s">
        <v>1805</v>
      </c>
      <c r="C1079" s="60" t="s">
        <v>1806</v>
      </c>
      <c r="D1079" s="61">
        <v>4000</v>
      </c>
      <c r="E1079" s="61" t="s">
        <v>9</v>
      </c>
      <c r="F1079" s="68" t="s">
        <v>1922</v>
      </c>
    </row>
    <row r="1080" spans="1:6" x14ac:dyDescent="0.25">
      <c r="A1080" s="67">
        <v>45238</v>
      </c>
      <c r="B1080" s="59">
        <v>1154</v>
      </c>
      <c r="C1080" s="60" t="s">
        <v>1807</v>
      </c>
      <c r="D1080" s="61">
        <v>169944</v>
      </c>
      <c r="E1080" s="61" t="s">
        <v>9</v>
      </c>
      <c r="F1080" s="68" t="s">
        <v>1934</v>
      </c>
    </row>
    <row r="1081" spans="1:6" x14ac:dyDescent="0.25">
      <c r="A1081" s="67">
        <v>45262</v>
      </c>
      <c r="B1081" s="59">
        <v>8</v>
      </c>
      <c r="C1081" s="60" t="s">
        <v>1190</v>
      </c>
      <c r="D1081" s="61">
        <v>948314</v>
      </c>
      <c r="E1081" s="61" t="s">
        <v>9</v>
      </c>
      <c r="F1081" s="68" t="s">
        <v>1159</v>
      </c>
    </row>
    <row r="1082" spans="1:6" x14ac:dyDescent="0.25">
      <c r="A1082" s="67">
        <v>45291</v>
      </c>
      <c r="B1082" s="59">
        <v>165</v>
      </c>
      <c r="C1082" s="60" t="s">
        <v>1811</v>
      </c>
      <c r="D1082" s="61">
        <v>75000</v>
      </c>
      <c r="E1082" s="61" t="s">
        <v>9</v>
      </c>
      <c r="F1082" s="68" t="s">
        <v>1930</v>
      </c>
    </row>
    <row r="1083" spans="1:6" x14ac:dyDescent="0.25">
      <c r="A1083" s="67">
        <v>45291</v>
      </c>
      <c r="B1083" s="59" t="s">
        <v>1812</v>
      </c>
      <c r="C1083" s="60" t="s">
        <v>1067</v>
      </c>
      <c r="D1083" s="61">
        <v>9127938.5399999991</v>
      </c>
      <c r="E1083" s="61" t="s">
        <v>9</v>
      </c>
      <c r="F1083" s="68" t="s">
        <v>1914</v>
      </c>
    </row>
    <row r="1084" spans="1:6" x14ac:dyDescent="0.25">
      <c r="A1084" s="67">
        <v>45291</v>
      </c>
      <c r="B1084" s="59" t="s">
        <v>1813</v>
      </c>
      <c r="C1084" s="60" t="s">
        <v>1067</v>
      </c>
      <c r="D1084" s="61">
        <v>21166270.309999999</v>
      </c>
      <c r="E1084" s="61" t="s">
        <v>9</v>
      </c>
      <c r="F1084" s="68" t="s">
        <v>1914</v>
      </c>
    </row>
    <row r="1085" spans="1:6" x14ac:dyDescent="0.25">
      <c r="A1085" s="67">
        <v>45291</v>
      </c>
      <c r="B1085" s="59" t="s">
        <v>1814</v>
      </c>
      <c r="C1085" s="60" t="s">
        <v>1067</v>
      </c>
      <c r="D1085" s="61">
        <v>17530570.82</v>
      </c>
      <c r="E1085" s="61" t="s">
        <v>9</v>
      </c>
      <c r="F1085" s="68" t="s">
        <v>1914</v>
      </c>
    </row>
    <row r="1086" spans="1:6" x14ac:dyDescent="0.25">
      <c r="A1086" s="67">
        <v>45291</v>
      </c>
      <c r="B1086" s="59" t="s">
        <v>1815</v>
      </c>
      <c r="C1086" s="60" t="s">
        <v>1067</v>
      </c>
      <c r="D1086" s="61">
        <v>33372043.27</v>
      </c>
      <c r="E1086" s="61" t="s">
        <v>9</v>
      </c>
      <c r="F1086" s="68" t="s">
        <v>1914</v>
      </c>
    </row>
    <row r="1087" spans="1:6" x14ac:dyDescent="0.25">
      <c r="A1087" s="67">
        <v>45291</v>
      </c>
      <c r="B1087" s="59" t="s">
        <v>1816</v>
      </c>
      <c r="C1087" s="60" t="s">
        <v>1067</v>
      </c>
      <c r="D1087" s="61">
        <v>16562083.77</v>
      </c>
      <c r="E1087" s="61" t="s">
        <v>9</v>
      </c>
      <c r="F1087" s="68" t="s">
        <v>1914</v>
      </c>
    </row>
    <row r="1088" spans="1:6" x14ac:dyDescent="0.25">
      <c r="A1088" s="67">
        <v>45291</v>
      </c>
      <c r="B1088" s="59" t="s">
        <v>1820</v>
      </c>
      <c r="C1088" s="60" t="s">
        <v>1806</v>
      </c>
      <c r="D1088" s="61">
        <v>11500</v>
      </c>
      <c r="E1088" s="61" t="s">
        <v>9</v>
      </c>
      <c r="F1088" s="68" t="s">
        <v>1922</v>
      </c>
    </row>
    <row r="1089" spans="1:6" x14ac:dyDescent="0.25">
      <c r="A1089" s="67">
        <v>45291</v>
      </c>
      <c r="B1089" s="59" t="s">
        <v>1821</v>
      </c>
      <c r="C1089" s="60" t="s">
        <v>1822</v>
      </c>
      <c r="D1089" s="61">
        <v>85000</v>
      </c>
      <c r="E1089" s="61" t="s">
        <v>9</v>
      </c>
      <c r="F1089" s="68" t="s">
        <v>1940</v>
      </c>
    </row>
    <row r="1090" spans="1:6" ht="15.75" thickBot="1" x14ac:dyDescent="0.3">
      <c r="A1090" s="92"/>
      <c r="B1090" s="24"/>
      <c r="C1090" s="23" t="s">
        <v>1878</v>
      </c>
      <c r="D1090" s="136">
        <f>SUBTOTAL(9,D4:D1089)</f>
        <v>426200218.73000014</v>
      </c>
      <c r="E1090" s="24"/>
      <c r="F1090" s="25"/>
    </row>
    <row r="1092" spans="1:6" x14ac:dyDescent="0.25">
      <c r="B1092" s="116" t="s">
        <v>1068</v>
      </c>
      <c r="C1092" s="131">
        <v>426200218.69999999</v>
      </c>
      <c r="D1092" t="s">
        <v>1906</v>
      </c>
      <c r="E1092" s="131">
        <v>3541242</v>
      </c>
      <c r="F1092" s="135">
        <f>C1092-E1092</f>
        <v>422658976.69999999</v>
      </c>
    </row>
    <row r="1093" spans="1:6" x14ac:dyDescent="0.25">
      <c r="B1093" s="116" t="s">
        <v>1881</v>
      </c>
      <c r="C1093" s="132">
        <v>2591535.4900000002</v>
      </c>
    </row>
    <row r="1094" spans="1:6" ht="15.75" thickBot="1" x14ac:dyDescent="0.3">
      <c r="B1094" s="108" t="s">
        <v>1878</v>
      </c>
      <c r="C1094" s="133">
        <f>SUM(C1092:C1093)</f>
        <v>428791754.19</v>
      </c>
    </row>
    <row r="1095" spans="1:6" ht="15.75" thickTop="1" x14ac:dyDescent="0.25"/>
  </sheetData>
  <autoFilter ref="A3:F1089">
    <filterColumn colId="4">
      <filters>
        <filter val="ELIGIBLE"/>
      </filters>
    </filterColumn>
  </autoFilter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2" sqref="D12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1" spans="1:6" ht="15.75" thickBot="1" x14ac:dyDescent="0.3"/>
    <row r="2" spans="1:6" ht="30" x14ac:dyDescent="0.25">
      <c r="A2" s="88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3" t="s">
        <v>5</v>
      </c>
    </row>
    <row r="3" spans="1:6" x14ac:dyDescent="0.25">
      <c r="A3" s="91">
        <v>45246</v>
      </c>
      <c r="B3" s="59">
        <v>40098</v>
      </c>
      <c r="C3" s="60" t="s">
        <v>1574</v>
      </c>
      <c r="D3" s="61">
        <v>55508</v>
      </c>
      <c r="E3" s="61" t="s">
        <v>9</v>
      </c>
      <c r="F3" s="61" t="s">
        <v>803</v>
      </c>
    </row>
    <row r="4" spans="1:6" x14ac:dyDescent="0.25">
      <c r="A4" s="91">
        <v>45250</v>
      </c>
      <c r="B4" s="59">
        <v>3645</v>
      </c>
      <c r="C4" s="60" t="s">
        <v>1574</v>
      </c>
      <c r="D4" s="61">
        <v>75000</v>
      </c>
      <c r="E4" s="61" t="s">
        <v>9</v>
      </c>
      <c r="F4" s="61" t="s">
        <v>803</v>
      </c>
    </row>
    <row r="5" spans="1:6" x14ac:dyDescent="0.25">
      <c r="A5" s="91">
        <v>45291</v>
      </c>
      <c r="B5" s="59" t="s">
        <v>1605</v>
      </c>
      <c r="C5" s="60" t="s">
        <v>1574</v>
      </c>
      <c r="D5" s="61">
        <v>1386180</v>
      </c>
      <c r="E5" s="61" t="s">
        <v>9</v>
      </c>
      <c r="F5" s="61" t="s">
        <v>803</v>
      </c>
    </row>
    <row r="6" spans="1:6" x14ac:dyDescent="0.25">
      <c r="A6" s="91">
        <v>45291</v>
      </c>
      <c r="B6" s="59" t="s">
        <v>1606</v>
      </c>
      <c r="C6" s="60" t="s">
        <v>1574</v>
      </c>
      <c r="D6" s="61">
        <v>92500</v>
      </c>
      <c r="E6" s="61" t="s">
        <v>9</v>
      </c>
      <c r="F6" s="61" t="s">
        <v>803</v>
      </c>
    </row>
    <row r="7" spans="1:6" x14ac:dyDescent="0.25">
      <c r="A7" s="91">
        <v>45291</v>
      </c>
      <c r="B7" s="59" t="s">
        <v>1607</v>
      </c>
      <c r="C7" s="60" t="s">
        <v>1574</v>
      </c>
      <c r="D7" s="61">
        <v>500</v>
      </c>
      <c r="E7" s="61" t="s">
        <v>9</v>
      </c>
      <c r="F7" s="61" t="s">
        <v>803</v>
      </c>
    </row>
    <row r="8" spans="1:6" x14ac:dyDescent="0.25">
      <c r="A8" s="91">
        <v>45291</v>
      </c>
      <c r="B8" s="59" t="s">
        <v>1609</v>
      </c>
      <c r="C8" s="60" t="s">
        <v>1574</v>
      </c>
      <c r="D8" s="61">
        <v>35750</v>
      </c>
      <c r="E8" s="61" t="s">
        <v>9</v>
      </c>
      <c r="F8" s="61" t="s">
        <v>803</v>
      </c>
    </row>
    <row r="9" spans="1:6" x14ac:dyDescent="0.25">
      <c r="A9" s="91">
        <v>45267</v>
      </c>
      <c r="B9" s="59">
        <v>50</v>
      </c>
      <c r="C9" s="60" t="s">
        <v>1726</v>
      </c>
      <c r="D9" s="61">
        <v>565500</v>
      </c>
      <c r="E9" s="61" t="s">
        <v>9</v>
      </c>
      <c r="F9" s="61" t="s">
        <v>1941</v>
      </c>
    </row>
    <row r="12" spans="1:6" x14ac:dyDescent="0.25">
      <c r="C12" s="28" t="s">
        <v>1068</v>
      </c>
      <c r="D12" s="131">
        <v>2210938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workbookViewId="0">
      <selection activeCell="F2" sqref="F2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43495</v>
      </c>
      <c r="B4" s="36" t="s">
        <v>170</v>
      </c>
      <c r="C4" s="37" t="s">
        <v>171</v>
      </c>
      <c r="D4" s="38">
        <v>1133681.5</v>
      </c>
      <c r="E4" s="37" t="s">
        <v>9</v>
      </c>
      <c r="F4" s="37" t="s">
        <v>172</v>
      </c>
    </row>
    <row r="5" spans="1:6" x14ac:dyDescent="0.25">
      <c r="A5" s="86">
        <v>43495</v>
      </c>
      <c r="B5" s="36" t="s">
        <v>175</v>
      </c>
      <c r="C5" s="37" t="s">
        <v>171</v>
      </c>
      <c r="D5" s="38">
        <v>499064.55</v>
      </c>
      <c r="E5" s="37" t="s">
        <v>9</v>
      </c>
      <c r="F5" s="37" t="s">
        <v>172</v>
      </c>
    </row>
    <row r="6" spans="1:6" x14ac:dyDescent="0.25">
      <c r="A6" s="86">
        <v>43515</v>
      </c>
      <c r="B6" s="36" t="s">
        <v>585</v>
      </c>
      <c r="C6" s="37" t="s">
        <v>586</v>
      </c>
      <c r="D6" s="38">
        <v>463184</v>
      </c>
      <c r="E6" s="37" t="s">
        <v>9</v>
      </c>
      <c r="F6" s="37" t="s">
        <v>172</v>
      </c>
    </row>
    <row r="7" spans="1:6" x14ac:dyDescent="0.25">
      <c r="A7" s="86">
        <v>43550</v>
      </c>
      <c r="B7" s="36" t="s">
        <v>587</v>
      </c>
      <c r="C7" s="37" t="s">
        <v>586</v>
      </c>
      <c r="D7" s="38">
        <v>624031</v>
      </c>
      <c r="E7" s="37" t="s">
        <v>9</v>
      </c>
      <c r="F7" s="37" t="s">
        <v>172</v>
      </c>
    </row>
    <row r="8" spans="1:6" x14ac:dyDescent="0.25">
      <c r="A8" s="86">
        <v>43543</v>
      </c>
      <c r="B8" s="36" t="s">
        <v>588</v>
      </c>
      <c r="C8" s="37" t="s">
        <v>586</v>
      </c>
      <c r="D8" s="38">
        <v>238580</v>
      </c>
      <c r="E8" s="37" t="s">
        <v>9</v>
      </c>
      <c r="F8" s="37" t="s">
        <v>172</v>
      </c>
    </row>
    <row r="9" spans="1:6" x14ac:dyDescent="0.25">
      <c r="A9" s="86">
        <v>43508</v>
      </c>
      <c r="B9" s="36" t="s">
        <v>869</v>
      </c>
      <c r="C9" s="37" t="s">
        <v>870</v>
      </c>
      <c r="D9" s="38">
        <v>201692</v>
      </c>
      <c r="E9" s="37" t="s">
        <v>9</v>
      </c>
      <c r="F9" s="37" t="s">
        <v>184</v>
      </c>
    </row>
    <row r="10" spans="1:6" x14ac:dyDescent="0.25">
      <c r="A10" s="86">
        <v>43472</v>
      </c>
      <c r="B10" s="36" t="s">
        <v>871</v>
      </c>
      <c r="C10" s="37" t="s">
        <v>870</v>
      </c>
      <c r="D10" s="38">
        <v>167684.00000000003</v>
      </c>
      <c r="E10" s="37" t="s">
        <v>9</v>
      </c>
      <c r="F10" s="37" t="s">
        <v>184</v>
      </c>
    </row>
    <row r="11" spans="1:6" x14ac:dyDescent="0.25">
      <c r="A11" s="86">
        <v>43539</v>
      </c>
      <c r="B11" s="36" t="s">
        <v>872</v>
      </c>
      <c r="C11" s="37" t="s">
        <v>870</v>
      </c>
      <c r="D11" s="38">
        <v>143904.00000000003</v>
      </c>
      <c r="E11" s="37" t="s">
        <v>9</v>
      </c>
      <c r="F11" s="37" t="s">
        <v>184</v>
      </c>
    </row>
    <row r="12" spans="1:6" x14ac:dyDescent="0.25">
      <c r="A12" s="86">
        <v>43781</v>
      </c>
      <c r="B12" s="36" t="s">
        <v>873</v>
      </c>
      <c r="C12" s="37" t="s">
        <v>870</v>
      </c>
      <c r="D12" s="38">
        <v>127742.95000000001</v>
      </c>
      <c r="E12" s="37" t="s">
        <v>9</v>
      </c>
      <c r="F12" s="37" t="s">
        <v>184</v>
      </c>
    </row>
    <row r="13" spans="1:6" x14ac:dyDescent="0.25">
      <c r="A13" s="86">
        <v>43539</v>
      </c>
      <c r="B13" s="36" t="s">
        <v>874</v>
      </c>
      <c r="C13" s="37" t="s">
        <v>870</v>
      </c>
      <c r="D13" s="38">
        <v>27990</v>
      </c>
      <c r="E13" s="37" t="s">
        <v>9</v>
      </c>
      <c r="F13" s="37" t="s">
        <v>144</v>
      </c>
    </row>
    <row r="14" spans="1:6" x14ac:dyDescent="0.25">
      <c r="A14" s="86">
        <v>43577</v>
      </c>
      <c r="B14" s="36" t="s">
        <v>875</v>
      </c>
      <c r="C14" s="37" t="s">
        <v>870</v>
      </c>
      <c r="D14" s="38">
        <v>142249.5</v>
      </c>
      <c r="E14" s="37" t="s">
        <v>9</v>
      </c>
      <c r="F14" s="37" t="s">
        <v>58</v>
      </c>
    </row>
    <row r="15" spans="1:6" x14ac:dyDescent="0.25">
      <c r="A15" s="86">
        <v>43809</v>
      </c>
      <c r="B15" s="36" t="s">
        <v>876</v>
      </c>
      <c r="C15" s="37" t="s">
        <v>870</v>
      </c>
      <c r="D15" s="38">
        <v>384226</v>
      </c>
      <c r="E15" s="37" t="s">
        <v>9</v>
      </c>
      <c r="F15" s="37" t="s">
        <v>242</v>
      </c>
    </row>
    <row r="16" spans="1:6" x14ac:dyDescent="0.25">
      <c r="A16" s="86">
        <v>44117</v>
      </c>
      <c r="B16" s="36" t="s">
        <v>877</v>
      </c>
      <c r="C16" s="37" t="s">
        <v>870</v>
      </c>
      <c r="D16" s="38">
        <f>61421.5-0.38</f>
        <v>61421.120000000003</v>
      </c>
      <c r="E16" s="37" t="s">
        <v>9</v>
      </c>
      <c r="F16" s="37" t="s">
        <v>242</v>
      </c>
    </row>
    <row r="17" spans="1:6" x14ac:dyDescent="0.25">
      <c r="A17" s="86">
        <v>44393</v>
      </c>
      <c r="B17" s="36" t="s">
        <v>878</v>
      </c>
      <c r="C17" s="37" t="s">
        <v>870</v>
      </c>
      <c r="D17" s="38">
        <v>402570</v>
      </c>
      <c r="E17" s="37" t="s">
        <v>9</v>
      </c>
      <c r="F17" s="37" t="s">
        <v>879</v>
      </c>
    </row>
    <row r="18" spans="1:6" x14ac:dyDescent="0.25">
      <c r="A18" s="86">
        <v>44520</v>
      </c>
      <c r="B18" s="36" t="s">
        <v>880</v>
      </c>
      <c r="C18" s="37" t="s">
        <v>870</v>
      </c>
      <c r="D18" s="38">
        <v>706080</v>
      </c>
      <c r="E18" s="37" t="s">
        <v>9</v>
      </c>
      <c r="F18" s="37" t="s">
        <v>881</v>
      </c>
    </row>
    <row r="19" spans="1:6" x14ac:dyDescent="0.25">
      <c r="A19" s="86">
        <v>44519</v>
      </c>
      <c r="B19" s="36" t="s">
        <v>882</v>
      </c>
      <c r="C19" s="37" t="s">
        <v>870</v>
      </c>
      <c r="D19" s="38">
        <v>436860</v>
      </c>
      <c r="E19" s="37" t="s">
        <v>9</v>
      </c>
      <c r="F19" s="37" t="s">
        <v>881</v>
      </c>
    </row>
    <row r="20" spans="1:6" x14ac:dyDescent="0.25">
      <c r="A20" s="86">
        <v>44078</v>
      </c>
      <c r="B20" s="36" t="s">
        <v>951</v>
      </c>
      <c r="C20" s="37" t="s">
        <v>870</v>
      </c>
      <c r="D20" s="38">
        <v>44132</v>
      </c>
      <c r="E20" s="37" t="s">
        <v>9</v>
      </c>
      <c r="F20" s="37" t="s">
        <v>952</v>
      </c>
    </row>
    <row r="21" spans="1:6" x14ac:dyDescent="0.25">
      <c r="A21" s="86">
        <v>44286</v>
      </c>
      <c r="B21" s="36" t="s">
        <v>953</v>
      </c>
      <c r="C21" s="37" t="s">
        <v>870</v>
      </c>
      <c r="D21" s="38">
        <v>120301</v>
      </c>
      <c r="E21" s="37" t="s">
        <v>9</v>
      </c>
      <c r="F21" s="37" t="s">
        <v>952</v>
      </c>
    </row>
    <row r="22" spans="1:6" x14ac:dyDescent="0.25">
      <c r="A22" s="90">
        <v>44807</v>
      </c>
      <c r="B22" s="48" t="s">
        <v>1135</v>
      </c>
      <c r="C22" s="48" t="s">
        <v>870</v>
      </c>
      <c r="D22" s="48">
        <v>215222</v>
      </c>
      <c r="E22" s="48" t="s">
        <v>9</v>
      </c>
      <c r="F22" s="48" t="s">
        <v>952</v>
      </c>
    </row>
    <row r="23" spans="1:6" x14ac:dyDescent="0.25">
      <c r="A23" s="90">
        <v>44770</v>
      </c>
      <c r="B23" s="48" t="s">
        <v>1136</v>
      </c>
      <c r="C23" s="48" t="s">
        <v>1137</v>
      </c>
      <c r="D23" s="48">
        <v>3800596.8</v>
      </c>
      <c r="E23" s="48" t="s">
        <v>9</v>
      </c>
      <c r="F23" s="48" t="s">
        <v>952</v>
      </c>
    </row>
    <row r="24" spans="1:6" x14ac:dyDescent="0.25">
      <c r="A24" s="90">
        <v>44770</v>
      </c>
      <c r="B24" s="48" t="s">
        <v>1138</v>
      </c>
      <c r="C24" s="48" t="s">
        <v>1137</v>
      </c>
      <c r="D24" s="48">
        <v>299492.46000000002</v>
      </c>
      <c r="E24" s="48" t="s">
        <v>9</v>
      </c>
      <c r="F24" s="48" t="s">
        <v>952</v>
      </c>
    </row>
    <row r="25" spans="1:6" x14ac:dyDescent="0.25">
      <c r="A25" s="90">
        <v>44819</v>
      </c>
      <c r="B25" s="48" t="s">
        <v>1139</v>
      </c>
      <c r="C25" s="48" t="s">
        <v>1137</v>
      </c>
      <c r="D25" s="48">
        <v>1451795</v>
      </c>
      <c r="E25" s="48" t="s">
        <v>9</v>
      </c>
      <c r="F25" s="48" t="s">
        <v>952</v>
      </c>
    </row>
    <row r="26" spans="1:6" x14ac:dyDescent="0.25">
      <c r="A26" s="90">
        <v>44820</v>
      </c>
      <c r="B26" s="48" t="s">
        <v>1140</v>
      </c>
      <c r="C26" s="48" t="s">
        <v>1137</v>
      </c>
      <c r="D26" s="48">
        <v>137605</v>
      </c>
      <c r="E26" s="48" t="s">
        <v>9</v>
      </c>
      <c r="F26" s="48" t="s">
        <v>952</v>
      </c>
    </row>
    <row r="27" spans="1:6" x14ac:dyDescent="0.25">
      <c r="A27" s="90">
        <v>44840</v>
      </c>
      <c r="B27" s="48" t="s">
        <v>1141</v>
      </c>
      <c r="C27" s="48" t="s">
        <v>1137</v>
      </c>
      <c r="D27" s="48">
        <v>888805.6</v>
      </c>
      <c r="E27" s="48" t="s">
        <v>9</v>
      </c>
      <c r="F27" s="48" t="s">
        <v>952</v>
      </c>
    </row>
    <row r="28" spans="1:6" x14ac:dyDescent="0.25">
      <c r="A28" s="90">
        <v>44847</v>
      </c>
      <c r="B28" s="48" t="s">
        <v>1142</v>
      </c>
      <c r="C28" s="48" t="s">
        <v>1137</v>
      </c>
      <c r="D28" s="48">
        <v>613632.5</v>
      </c>
      <c r="E28" s="48" t="s">
        <v>9</v>
      </c>
      <c r="F28" s="48" t="s">
        <v>952</v>
      </c>
    </row>
    <row r="29" spans="1:6" x14ac:dyDescent="0.25">
      <c r="A29" s="90">
        <v>44861</v>
      </c>
      <c r="B29" s="48" t="s">
        <v>1143</v>
      </c>
      <c r="C29" s="48" t="s">
        <v>1137</v>
      </c>
      <c r="D29" s="48">
        <v>128700</v>
      </c>
      <c r="E29" s="48" t="s">
        <v>9</v>
      </c>
      <c r="F29" s="48" t="s">
        <v>952</v>
      </c>
    </row>
    <row r="30" spans="1:6" x14ac:dyDescent="0.25">
      <c r="A30" s="90">
        <v>44890</v>
      </c>
      <c r="B30" s="48" t="s">
        <v>1144</v>
      </c>
      <c r="C30" s="48" t="s">
        <v>1137</v>
      </c>
      <c r="D30" s="48">
        <v>612036.75</v>
      </c>
      <c r="E30" s="48" t="s">
        <v>9</v>
      </c>
      <c r="F30" s="48" t="s">
        <v>952</v>
      </c>
    </row>
    <row r="31" spans="1:6" x14ac:dyDescent="0.25">
      <c r="A31" s="90">
        <v>44965</v>
      </c>
      <c r="B31" s="48" t="s">
        <v>1145</v>
      </c>
      <c r="C31" s="48" t="s">
        <v>1137</v>
      </c>
      <c r="D31" s="48">
        <v>246097</v>
      </c>
      <c r="E31" s="48" t="s">
        <v>9</v>
      </c>
      <c r="F31" s="48" t="s">
        <v>952</v>
      </c>
    </row>
    <row r="32" spans="1:6" x14ac:dyDescent="0.25">
      <c r="A32" s="90">
        <v>44965</v>
      </c>
      <c r="B32" s="48" t="s">
        <v>1146</v>
      </c>
      <c r="C32" s="48" t="s">
        <v>1137</v>
      </c>
      <c r="D32" s="48">
        <v>578340</v>
      </c>
      <c r="E32" s="48" t="s">
        <v>9</v>
      </c>
      <c r="F32" s="48" t="s">
        <v>952</v>
      </c>
    </row>
    <row r="33" spans="1:6" x14ac:dyDescent="0.25">
      <c r="A33" s="90">
        <v>44965</v>
      </c>
      <c r="B33" s="48" t="s">
        <v>1147</v>
      </c>
      <c r="C33" s="48" t="s">
        <v>1137</v>
      </c>
      <c r="D33" s="48">
        <v>1532500</v>
      </c>
      <c r="E33" s="48" t="s">
        <v>9</v>
      </c>
      <c r="F33" s="48" t="s">
        <v>952</v>
      </c>
    </row>
    <row r="34" spans="1:6" x14ac:dyDescent="0.25">
      <c r="A34" s="90">
        <v>44820</v>
      </c>
      <c r="B34" s="48" t="s">
        <v>1251</v>
      </c>
      <c r="C34" s="48" t="s">
        <v>1137</v>
      </c>
      <c r="D34" s="48">
        <v>2385732.2999999998</v>
      </c>
      <c r="E34" s="48" t="s">
        <v>9</v>
      </c>
      <c r="F34" s="48" t="s">
        <v>952</v>
      </c>
    </row>
    <row r="35" spans="1:6" x14ac:dyDescent="0.25">
      <c r="A35" s="90">
        <v>44820</v>
      </c>
      <c r="B35" s="48" t="s">
        <v>1252</v>
      </c>
      <c r="C35" s="48" t="s">
        <v>1137</v>
      </c>
      <c r="D35" s="48">
        <v>2337868.1</v>
      </c>
      <c r="E35" s="48" t="s">
        <v>9</v>
      </c>
      <c r="F35" s="48" t="s">
        <v>952</v>
      </c>
    </row>
    <row r="36" spans="1:6" x14ac:dyDescent="0.25">
      <c r="A36" s="90">
        <v>44890</v>
      </c>
      <c r="B36" s="48" t="s">
        <v>1267</v>
      </c>
      <c r="C36" s="48" t="s">
        <v>1137</v>
      </c>
      <c r="D36" s="48">
        <v>215906.6</v>
      </c>
      <c r="E36" s="48" t="s">
        <v>9</v>
      </c>
      <c r="F36" s="48" t="s">
        <v>952</v>
      </c>
    </row>
    <row r="37" spans="1:6" x14ac:dyDescent="0.25">
      <c r="A37" s="90">
        <v>44907</v>
      </c>
      <c r="B37" s="48" t="s">
        <v>1285</v>
      </c>
      <c r="C37" s="48" t="s">
        <v>1137</v>
      </c>
      <c r="D37" s="48">
        <v>2754450</v>
      </c>
      <c r="E37" s="48" t="s">
        <v>9</v>
      </c>
      <c r="F37" s="48" t="s">
        <v>952</v>
      </c>
    </row>
    <row r="38" spans="1:6" x14ac:dyDescent="0.25">
      <c r="A38" s="90">
        <v>44907</v>
      </c>
      <c r="B38" s="48" t="s">
        <v>1286</v>
      </c>
      <c r="C38" s="48" t="s">
        <v>1137</v>
      </c>
      <c r="D38" s="48">
        <v>1094689</v>
      </c>
      <c r="E38" s="48" t="s">
        <v>9</v>
      </c>
      <c r="F38" s="48" t="s">
        <v>952</v>
      </c>
    </row>
    <row r="39" spans="1:6" x14ac:dyDescent="0.25">
      <c r="A39" s="90">
        <v>44932</v>
      </c>
      <c r="B39" s="48" t="s">
        <v>1312</v>
      </c>
      <c r="C39" s="48" t="s">
        <v>1137</v>
      </c>
      <c r="D39" s="48">
        <v>544635</v>
      </c>
      <c r="E39" s="48" t="s">
        <v>9</v>
      </c>
      <c r="F39" s="48" t="s">
        <v>952</v>
      </c>
    </row>
    <row r="40" spans="1:6" x14ac:dyDescent="0.25">
      <c r="A40" s="90">
        <v>44965</v>
      </c>
      <c r="B40" s="48">
        <v>35</v>
      </c>
      <c r="C40" s="48" t="s">
        <v>1137</v>
      </c>
      <c r="D40" s="48">
        <v>112481</v>
      </c>
      <c r="E40" s="48" t="s">
        <v>9</v>
      </c>
      <c r="F40" s="48" t="s">
        <v>952</v>
      </c>
    </row>
    <row r="41" spans="1:6" x14ac:dyDescent="0.25">
      <c r="A41" s="90">
        <v>44965</v>
      </c>
      <c r="B41" s="48">
        <v>42</v>
      </c>
      <c r="C41" s="48" t="s">
        <v>1137</v>
      </c>
      <c r="D41" s="48">
        <v>264550</v>
      </c>
      <c r="E41" s="48" t="s">
        <v>9</v>
      </c>
      <c r="F41" s="48" t="s">
        <v>952</v>
      </c>
    </row>
    <row r="42" spans="1:6" x14ac:dyDescent="0.25">
      <c r="A42" s="90">
        <v>44986</v>
      </c>
      <c r="B42" s="48" t="s">
        <v>1328</v>
      </c>
      <c r="C42" s="48" t="s">
        <v>1137</v>
      </c>
      <c r="D42" s="48">
        <v>88816</v>
      </c>
      <c r="E42" s="48" t="s">
        <v>9</v>
      </c>
      <c r="F42" s="48" t="s">
        <v>952</v>
      </c>
    </row>
    <row r="43" spans="1:6" x14ac:dyDescent="0.25">
      <c r="A43" s="90">
        <v>44986</v>
      </c>
      <c r="B43" s="48" t="s">
        <v>1329</v>
      </c>
      <c r="C43" s="48" t="s">
        <v>1137</v>
      </c>
      <c r="D43" s="48">
        <v>323161</v>
      </c>
      <c r="E43" s="48" t="s">
        <v>9</v>
      </c>
      <c r="F43" s="48" t="s">
        <v>952</v>
      </c>
    </row>
    <row r="44" spans="1:6" x14ac:dyDescent="0.25">
      <c r="A44" s="90">
        <v>44986</v>
      </c>
      <c r="B44" s="48" t="s">
        <v>1330</v>
      </c>
      <c r="C44" s="48" t="s">
        <v>1137</v>
      </c>
      <c r="D44" s="48">
        <v>202661</v>
      </c>
      <c r="E44" s="48" t="s">
        <v>9</v>
      </c>
      <c r="F44" s="48" t="s">
        <v>952</v>
      </c>
    </row>
    <row r="45" spans="1:6" x14ac:dyDescent="0.25">
      <c r="A45" s="90">
        <v>45016</v>
      </c>
      <c r="B45" s="48" t="s">
        <v>1336</v>
      </c>
      <c r="C45" s="48" t="s">
        <v>1137</v>
      </c>
      <c r="D45" s="48">
        <v>2915263</v>
      </c>
      <c r="E45" s="48" t="s">
        <v>9</v>
      </c>
      <c r="F45" s="48" t="s">
        <v>952</v>
      </c>
    </row>
    <row r="46" spans="1:6" x14ac:dyDescent="0.25">
      <c r="A46" s="91">
        <v>45166</v>
      </c>
      <c r="B46" s="59" t="s">
        <v>1669</v>
      </c>
      <c r="C46" s="60" t="s">
        <v>1670</v>
      </c>
      <c r="D46" s="61">
        <v>324000</v>
      </c>
      <c r="E46" s="61" t="s">
        <v>9</v>
      </c>
      <c r="F46" s="61" t="s">
        <v>1943</v>
      </c>
    </row>
    <row r="47" spans="1:6" x14ac:dyDescent="0.25">
      <c r="A47" s="91">
        <v>45218</v>
      </c>
      <c r="B47" s="59" t="s">
        <v>1686</v>
      </c>
      <c r="C47" s="60" t="s">
        <v>1687</v>
      </c>
      <c r="D47" s="61">
        <v>15607</v>
      </c>
      <c r="E47" s="61" t="s">
        <v>9</v>
      </c>
      <c r="F47" s="61" t="s">
        <v>1944</v>
      </c>
    </row>
    <row r="48" spans="1:6" x14ac:dyDescent="0.25">
      <c r="A48" s="91">
        <v>45218</v>
      </c>
      <c r="B48" s="59">
        <v>73</v>
      </c>
      <c r="C48" s="60" t="s">
        <v>1687</v>
      </c>
      <c r="D48" s="61">
        <v>8500</v>
      </c>
      <c r="E48" s="61" t="s">
        <v>9</v>
      </c>
      <c r="F48" s="61" t="s">
        <v>1944</v>
      </c>
    </row>
    <row r="49" spans="1:6" x14ac:dyDescent="0.25">
      <c r="A49" s="91">
        <v>45218</v>
      </c>
      <c r="B49" s="59" t="s">
        <v>1691</v>
      </c>
      <c r="C49" s="60" t="s">
        <v>1692</v>
      </c>
      <c r="D49" s="61">
        <v>1790000</v>
      </c>
      <c r="E49" s="61" t="s">
        <v>9</v>
      </c>
      <c r="F49" s="61" t="s">
        <v>1942</v>
      </c>
    </row>
    <row r="50" spans="1:6" x14ac:dyDescent="0.25">
      <c r="A50" s="91">
        <v>45250</v>
      </c>
      <c r="B50" s="59">
        <v>3208</v>
      </c>
      <c r="C50" s="60" t="s">
        <v>1724</v>
      </c>
      <c r="D50" s="61">
        <v>56897.5</v>
      </c>
      <c r="E50" s="61" t="s">
        <v>9</v>
      </c>
      <c r="F50" s="61" t="s">
        <v>1725</v>
      </c>
    </row>
    <row r="51" spans="1:6" x14ac:dyDescent="0.25">
      <c r="A51" s="91">
        <v>45250</v>
      </c>
      <c r="B51" s="59">
        <v>3384</v>
      </c>
      <c r="C51" s="60" t="s">
        <v>1724</v>
      </c>
      <c r="D51" s="61">
        <v>19600</v>
      </c>
      <c r="E51" s="61" t="s">
        <v>9</v>
      </c>
      <c r="F51" s="61" t="s">
        <v>1725</v>
      </c>
    </row>
    <row r="52" spans="1:6" x14ac:dyDescent="0.25">
      <c r="A52" s="91">
        <v>45270</v>
      </c>
      <c r="B52" s="59">
        <v>5</v>
      </c>
      <c r="C52" s="60" t="s">
        <v>1137</v>
      </c>
      <c r="D52" s="61">
        <v>3032885.5</v>
      </c>
      <c r="E52" s="61" t="s">
        <v>9</v>
      </c>
      <c r="F52" s="61" t="s">
        <v>952</v>
      </c>
    </row>
    <row r="53" spans="1:6" x14ac:dyDescent="0.25">
      <c r="A53" s="91">
        <v>45270</v>
      </c>
      <c r="B53" s="59">
        <v>49</v>
      </c>
      <c r="C53" s="60" t="s">
        <v>1137</v>
      </c>
      <c r="D53" s="61">
        <v>162300</v>
      </c>
      <c r="E53" s="61" t="s">
        <v>9</v>
      </c>
      <c r="F53" s="61" t="s">
        <v>952</v>
      </c>
    </row>
    <row r="54" spans="1:6" x14ac:dyDescent="0.25">
      <c r="A54" s="91">
        <v>45278</v>
      </c>
      <c r="B54" s="59">
        <v>12</v>
      </c>
      <c r="C54" s="60" t="s">
        <v>1137</v>
      </c>
      <c r="D54" s="61">
        <v>223462</v>
      </c>
      <c r="E54" s="61" t="s">
        <v>9</v>
      </c>
      <c r="F54" s="61" t="s">
        <v>952</v>
      </c>
    </row>
    <row r="55" spans="1:6" x14ac:dyDescent="0.25">
      <c r="A55" s="91">
        <v>45278</v>
      </c>
      <c r="B55" s="59">
        <v>17</v>
      </c>
      <c r="C55" s="60" t="s">
        <v>1137</v>
      </c>
      <c r="D55" s="61">
        <v>280037</v>
      </c>
      <c r="E55" s="61" t="s">
        <v>9</v>
      </c>
      <c r="F55" s="61" t="s">
        <v>952</v>
      </c>
    </row>
    <row r="56" spans="1:6" x14ac:dyDescent="0.25">
      <c r="A56" s="91">
        <v>45278</v>
      </c>
      <c r="B56" s="59">
        <v>16</v>
      </c>
      <c r="C56" s="60" t="s">
        <v>1137</v>
      </c>
      <c r="D56" s="61">
        <v>288579.75</v>
      </c>
      <c r="E56" s="61" t="s">
        <v>9</v>
      </c>
      <c r="F56" s="61" t="s">
        <v>952</v>
      </c>
    </row>
    <row r="57" spans="1:6" x14ac:dyDescent="0.25">
      <c r="A57" s="91">
        <v>45278</v>
      </c>
      <c r="B57" s="59">
        <v>25</v>
      </c>
      <c r="C57" s="60" t="s">
        <v>1137</v>
      </c>
      <c r="D57" s="61">
        <v>236314</v>
      </c>
      <c r="E57" s="61" t="s">
        <v>9</v>
      </c>
      <c r="F57" s="61" t="s">
        <v>952</v>
      </c>
    </row>
    <row r="58" spans="1:6" x14ac:dyDescent="0.25">
      <c r="A58" s="91">
        <v>45278</v>
      </c>
      <c r="B58" s="59">
        <v>24</v>
      </c>
      <c r="C58" s="60" t="s">
        <v>1137</v>
      </c>
      <c r="D58" s="61">
        <v>50467.5</v>
      </c>
      <c r="E58" s="61" t="s">
        <v>9</v>
      </c>
      <c r="F58" s="61" t="s">
        <v>952</v>
      </c>
    </row>
    <row r="59" spans="1:6" x14ac:dyDescent="0.25">
      <c r="A59" s="91">
        <v>45278</v>
      </c>
      <c r="B59" s="59">
        <v>23</v>
      </c>
      <c r="C59" s="60" t="s">
        <v>1137</v>
      </c>
      <c r="D59" s="61">
        <v>115266.6</v>
      </c>
      <c r="E59" s="61" t="s">
        <v>9</v>
      </c>
      <c r="F59" s="61" t="s">
        <v>952</v>
      </c>
    </row>
    <row r="60" spans="1:6" x14ac:dyDescent="0.25">
      <c r="A60" s="91">
        <v>45278</v>
      </c>
      <c r="B60" s="59">
        <v>78</v>
      </c>
      <c r="C60" s="60" t="s">
        <v>1137</v>
      </c>
      <c r="D60" s="61">
        <v>1800506</v>
      </c>
      <c r="E60" s="61" t="s">
        <v>9</v>
      </c>
      <c r="F60" s="61" t="s">
        <v>952</v>
      </c>
    </row>
    <row r="61" spans="1:6" x14ac:dyDescent="0.25">
      <c r="A61" s="91">
        <v>45291</v>
      </c>
      <c r="B61" s="59" t="s">
        <v>1743</v>
      </c>
      <c r="C61" s="60" t="s">
        <v>1670</v>
      </c>
      <c r="D61" s="61">
        <v>11800</v>
      </c>
      <c r="E61" s="61" t="s">
        <v>9</v>
      </c>
      <c r="F61" s="61" t="s">
        <v>1943</v>
      </c>
    </row>
    <row r="62" spans="1:6" x14ac:dyDescent="0.25">
      <c r="A62" s="91">
        <v>45291</v>
      </c>
      <c r="B62" s="59" t="s">
        <v>1752</v>
      </c>
      <c r="C62" s="60" t="s">
        <v>1724</v>
      </c>
      <c r="D62" s="61">
        <v>33700</v>
      </c>
      <c r="E62" s="61" t="s">
        <v>9</v>
      </c>
      <c r="F62" s="61" t="s">
        <v>952</v>
      </c>
    </row>
    <row r="63" spans="1:6" x14ac:dyDescent="0.25">
      <c r="D63">
        <f>SUM(D4:D62)</f>
        <v>38120352.580000006</v>
      </c>
    </row>
    <row r="65" spans="3:4" x14ac:dyDescent="0.25">
      <c r="C65" s="28" t="s">
        <v>1068</v>
      </c>
      <c r="D65">
        <f>D63</f>
        <v>38120352.580000006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F21" sqref="F21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43294</v>
      </c>
      <c r="B4" s="36">
        <v>580</v>
      </c>
      <c r="C4" s="37" t="s">
        <v>505</v>
      </c>
      <c r="D4" s="38">
        <v>100216</v>
      </c>
      <c r="E4" s="37" t="s">
        <v>9</v>
      </c>
      <c r="F4" s="37" t="s">
        <v>506</v>
      </c>
    </row>
    <row r="5" spans="1:6" x14ac:dyDescent="0.25">
      <c r="A5" s="86">
        <v>43274</v>
      </c>
      <c r="B5" s="36">
        <v>551</v>
      </c>
      <c r="C5" s="37" t="s">
        <v>809</v>
      </c>
      <c r="D5" s="38">
        <v>176000</v>
      </c>
      <c r="E5" s="37" t="s">
        <v>23</v>
      </c>
      <c r="F5" s="37" t="s">
        <v>810</v>
      </c>
    </row>
    <row r="6" spans="1:6" x14ac:dyDescent="0.25">
      <c r="A6" s="90">
        <v>44861</v>
      </c>
      <c r="B6" s="48">
        <v>138</v>
      </c>
      <c r="C6" s="48" t="s">
        <v>1266</v>
      </c>
      <c r="D6" s="48">
        <v>83118</v>
      </c>
      <c r="E6" s="48" t="s">
        <v>9</v>
      </c>
      <c r="F6" s="48" t="s">
        <v>1159</v>
      </c>
    </row>
    <row r="7" spans="1:6" x14ac:dyDescent="0.25">
      <c r="A7" s="90">
        <v>44907</v>
      </c>
      <c r="B7" s="48">
        <v>165</v>
      </c>
      <c r="C7" s="48" t="s">
        <v>1266</v>
      </c>
      <c r="D7" s="48">
        <v>42000</v>
      </c>
      <c r="E7" s="48" t="s">
        <v>9</v>
      </c>
      <c r="F7" s="48" t="s">
        <v>1159</v>
      </c>
    </row>
    <row r="8" spans="1:6" x14ac:dyDescent="0.25">
      <c r="A8" s="90">
        <v>45016</v>
      </c>
      <c r="B8" s="48" t="s">
        <v>1338</v>
      </c>
      <c r="C8" s="48" t="s">
        <v>1266</v>
      </c>
      <c r="D8" s="48">
        <v>638261.65</v>
      </c>
      <c r="E8" s="48" t="s">
        <v>9</v>
      </c>
      <c r="F8" s="48" t="s">
        <v>1159</v>
      </c>
    </row>
    <row r="9" spans="1:6" x14ac:dyDescent="0.25">
      <c r="A9" s="90">
        <v>44728</v>
      </c>
      <c r="B9" s="48">
        <v>43</v>
      </c>
      <c r="C9" s="48" t="s">
        <v>1266</v>
      </c>
      <c r="D9" s="48">
        <v>254936</v>
      </c>
      <c r="E9" s="48" t="s">
        <v>9</v>
      </c>
      <c r="F9" s="48" t="s">
        <v>1159</v>
      </c>
    </row>
    <row r="10" spans="1:6" x14ac:dyDescent="0.25">
      <c r="A10" s="91">
        <v>45094</v>
      </c>
      <c r="B10" s="59" t="s">
        <v>1636</v>
      </c>
      <c r="C10" s="60" t="s">
        <v>1266</v>
      </c>
      <c r="D10" s="61">
        <v>935113.2</v>
      </c>
      <c r="E10" s="61" t="s">
        <v>9</v>
      </c>
      <c r="F10" s="61" t="s">
        <v>1159</v>
      </c>
    </row>
    <row r="11" spans="1:6" x14ac:dyDescent="0.25">
      <c r="A11" s="91">
        <v>45118</v>
      </c>
      <c r="B11" s="59" t="s">
        <v>1639</v>
      </c>
      <c r="C11" s="60" t="s">
        <v>1266</v>
      </c>
      <c r="D11" s="61">
        <v>952977.1</v>
      </c>
      <c r="E11" s="61" t="s">
        <v>9</v>
      </c>
      <c r="F11" s="61" t="s">
        <v>1159</v>
      </c>
    </row>
    <row r="12" spans="1:6" x14ac:dyDescent="0.25">
      <c r="A12" s="91">
        <v>45250</v>
      </c>
      <c r="B12" s="59">
        <v>128</v>
      </c>
      <c r="C12" s="60" t="s">
        <v>1266</v>
      </c>
      <c r="D12" s="61">
        <v>123394.8</v>
      </c>
      <c r="E12" s="61" t="s">
        <v>9</v>
      </c>
      <c r="F12" s="61" t="s">
        <v>1159</v>
      </c>
    </row>
    <row r="13" spans="1:6" x14ac:dyDescent="0.25">
      <c r="A13" s="91">
        <v>45250</v>
      </c>
      <c r="B13" s="59">
        <v>117</v>
      </c>
      <c r="C13" s="60" t="s">
        <v>1266</v>
      </c>
      <c r="D13" s="61">
        <v>99971.199999999997</v>
      </c>
      <c r="E13" s="61" t="s">
        <v>9</v>
      </c>
      <c r="F13" s="61" t="s">
        <v>1159</v>
      </c>
    </row>
    <row r="14" spans="1:6" x14ac:dyDescent="0.25">
      <c r="A14" s="91">
        <v>45267</v>
      </c>
      <c r="B14" s="59">
        <v>9</v>
      </c>
      <c r="C14" s="60" t="s">
        <v>1266</v>
      </c>
      <c r="D14" s="61">
        <v>239594.7</v>
      </c>
      <c r="E14" s="61" t="s">
        <v>9</v>
      </c>
      <c r="F14" s="61" t="s">
        <v>1159</v>
      </c>
    </row>
    <row r="15" spans="1:6" x14ac:dyDescent="0.25">
      <c r="A15" s="91">
        <v>45267</v>
      </c>
      <c r="B15" s="59">
        <v>149</v>
      </c>
      <c r="C15" s="60" t="s">
        <v>1266</v>
      </c>
      <c r="D15" s="61">
        <v>83289.5</v>
      </c>
      <c r="E15" s="61" t="s">
        <v>9</v>
      </c>
      <c r="F15" s="61" t="s">
        <v>1159</v>
      </c>
    </row>
    <row r="16" spans="1:6" x14ac:dyDescent="0.25">
      <c r="A16" s="91">
        <v>45267</v>
      </c>
      <c r="B16" s="59">
        <v>173</v>
      </c>
      <c r="C16" s="60" t="s">
        <v>1266</v>
      </c>
      <c r="D16" s="61">
        <v>249868.5</v>
      </c>
      <c r="E16" s="61" t="s">
        <v>9</v>
      </c>
      <c r="F16" s="61" t="s">
        <v>1159</v>
      </c>
    </row>
    <row r="17" spans="1:6" x14ac:dyDescent="0.25">
      <c r="A17" s="91">
        <v>45267</v>
      </c>
      <c r="B17" s="59">
        <v>204</v>
      </c>
      <c r="C17" s="60" t="s">
        <v>1266</v>
      </c>
      <c r="D17" s="61">
        <v>2441572</v>
      </c>
      <c r="E17" s="61" t="s">
        <v>9</v>
      </c>
      <c r="F17" s="61" t="s">
        <v>1159</v>
      </c>
    </row>
    <row r="18" spans="1:6" x14ac:dyDescent="0.25">
      <c r="A18" s="91">
        <v>45267</v>
      </c>
      <c r="B18" s="59">
        <v>95</v>
      </c>
      <c r="C18" s="60" t="s">
        <v>1266</v>
      </c>
      <c r="D18" s="61">
        <v>30120</v>
      </c>
      <c r="E18" s="61" t="s">
        <v>9</v>
      </c>
      <c r="F18" s="61" t="s">
        <v>1159</v>
      </c>
    </row>
    <row r="19" spans="1:6" x14ac:dyDescent="0.25">
      <c r="A19" s="91">
        <v>45291</v>
      </c>
      <c r="B19" s="59" t="s">
        <v>1760</v>
      </c>
      <c r="C19" s="60" t="s">
        <v>1761</v>
      </c>
      <c r="D19" s="61">
        <v>3993.22</v>
      </c>
      <c r="E19" s="61" t="s">
        <v>9</v>
      </c>
      <c r="F19" s="61" t="s">
        <v>1159</v>
      </c>
    </row>
    <row r="20" spans="1:6" x14ac:dyDescent="0.25">
      <c r="A20" s="91">
        <v>45291</v>
      </c>
      <c r="B20" s="59" t="s">
        <v>1818</v>
      </c>
      <c r="C20" s="60" t="s">
        <v>1819</v>
      </c>
      <c r="D20" s="61">
        <v>97364</v>
      </c>
      <c r="E20" s="61" t="s">
        <v>9</v>
      </c>
      <c r="F20" s="61" t="s">
        <v>1945</v>
      </c>
    </row>
    <row r="21" spans="1:6" x14ac:dyDescent="0.25">
      <c r="D21">
        <f>SUM(D4:D20)</f>
        <v>6551789.8700000001</v>
      </c>
    </row>
    <row r="23" spans="1:6" x14ac:dyDescent="0.25">
      <c r="C23" s="28" t="s">
        <v>1068</v>
      </c>
      <c r="D23" s="71">
        <v>6375789.8700000001</v>
      </c>
    </row>
    <row r="24" spans="1:6" x14ac:dyDescent="0.25">
      <c r="C24" s="121" t="s">
        <v>1881</v>
      </c>
      <c r="D24" s="122">
        <v>176000</v>
      </c>
    </row>
    <row r="25" spans="1:6" ht="15.75" thickBot="1" x14ac:dyDescent="0.3">
      <c r="C25" s="117" t="s">
        <v>1878</v>
      </c>
      <c r="D25" s="117">
        <f>SUM(D23:D24)</f>
        <v>6551789.8700000001</v>
      </c>
    </row>
    <row r="26" spans="1:6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7"/>
  <sheetViews>
    <sheetView workbookViewId="0">
      <selection activeCell="F4" sqref="F4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43542</v>
      </c>
      <c r="B4" s="36" t="s">
        <v>62</v>
      </c>
      <c r="C4" s="37" t="s">
        <v>57</v>
      </c>
      <c r="D4" s="38">
        <v>73879</v>
      </c>
      <c r="E4" s="37" t="s">
        <v>9</v>
      </c>
      <c r="F4" s="37" t="s">
        <v>63</v>
      </c>
    </row>
    <row r="5" spans="1:6" x14ac:dyDescent="0.25">
      <c r="A5" s="86">
        <v>43573</v>
      </c>
      <c r="B5" s="36" t="s">
        <v>65</v>
      </c>
      <c r="C5" s="37" t="s">
        <v>57</v>
      </c>
      <c r="D5" s="38">
        <v>60262.000000000007</v>
      </c>
      <c r="E5" s="37" t="s">
        <v>9</v>
      </c>
      <c r="F5" s="37" t="s">
        <v>63</v>
      </c>
    </row>
    <row r="6" spans="1:6" x14ac:dyDescent="0.25">
      <c r="A6" s="86">
        <v>43602</v>
      </c>
      <c r="B6" s="36" t="s">
        <v>66</v>
      </c>
      <c r="C6" s="37" t="s">
        <v>57</v>
      </c>
      <c r="D6" s="38">
        <v>67263.000000000015</v>
      </c>
      <c r="E6" s="37" t="s">
        <v>9</v>
      </c>
      <c r="F6" s="37" t="s">
        <v>63</v>
      </c>
    </row>
    <row r="7" spans="1:6" x14ac:dyDescent="0.25">
      <c r="A7" s="86">
        <v>43628</v>
      </c>
      <c r="B7" s="36" t="s">
        <v>67</v>
      </c>
      <c r="C7" s="37" t="s">
        <v>57</v>
      </c>
      <c r="D7" s="38">
        <v>1947</v>
      </c>
      <c r="E7" s="37" t="s">
        <v>9</v>
      </c>
      <c r="F7" s="37" t="s">
        <v>63</v>
      </c>
    </row>
    <row r="8" spans="1:6" x14ac:dyDescent="0.25">
      <c r="A8" s="86">
        <v>43251</v>
      </c>
      <c r="B8" s="36">
        <v>970</v>
      </c>
      <c r="C8" s="37" t="s">
        <v>157</v>
      </c>
      <c r="D8" s="38">
        <v>76023</v>
      </c>
      <c r="E8" s="37" t="s">
        <v>9</v>
      </c>
      <c r="F8" s="37" t="s">
        <v>158</v>
      </c>
    </row>
    <row r="9" spans="1:6" x14ac:dyDescent="0.25">
      <c r="A9" s="86">
        <v>43530</v>
      </c>
      <c r="B9" s="36" t="s">
        <v>167</v>
      </c>
      <c r="C9" s="37" t="s">
        <v>168</v>
      </c>
      <c r="D9" s="38">
        <v>79499.7</v>
      </c>
      <c r="E9" s="37" t="s">
        <v>9</v>
      </c>
      <c r="F9" s="37" t="s">
        <v>169</v>
      </c>
    </row>
    <row r="10" spans="1:6" x14ac:dyDescent="0.25">
      <c r="A10" s="86">
        <v>43424</v>
      </c>
      <c r="B10" s="36" t="s">
        <v>174</v>
      </c>
      <c r="C10" s="37" t="s">
        <v>171</v>
      </c>
      <c r="D10" s="38">
        <v>758024</v>
      </c>
      <c r="E10" s="37" t="s">
        <v>9</v>
      </c>
      <c r="F10" s="37" t="s">
        <v>169</v>
      </c>
    </row>
    <row r="11" spans="1:6" x14ac:dyDescent="0.25">
      <c r="A11" s="86">
        <v>44223</v>
      </c>
      <c r="B11" s="36" t="s">
        <v>243</v>
      </c>
      <c r="C11" s="37" t="s">
        <v>244</v>
      </c>
      <c r="D11" s="38">
        <v>7400</v>
      </c>
      <c r="E11" s="37" t="s">
        <v>9</v>
      </c>
      <c r="F11" s="37" t="s">
        <v>245</v>
      </c>
    </row>
    <row r="12" spans="1:6" x14ac:dyDescent="0.25">
      <c r="A12" s="86">
        <v>44226</v>
      </c>
      <c r="B12" s="36" t="s">
        <v>246</v>
      </c>
      <c r="C12" s="37" t="s">
        <v>244</v>
      </c>
      <c r="D12" s="38">
        <v>15523.000000000002</v>
      </c>
      <c r="E12" s="37" t="s">
        <v>9</v>
      </c>
      <c r="F12" s="37" t="s">
        <v>247</v>
      </c>
    </row>
    <row r="13" spans="1:6" x14ac:dyDescent="0.25">
      <c r="A13" s="86">
        <v>44232</v>
      </c>
      <c r="B13" s="36" t="s">
        <v>248</v>
      </c>
      <c r="C13" s="37" t="s">
        <v>244</v>
      </c>
      <c r="D13" s="38">
        <v>9502</v>
      </c>
      <c r="E13" s="37" t="s">
        <v>9</v>
      </c>
      <c r="F13" s="37" t="s">
        <v>247</v>
      </c>
    </row>
    <row r="14" spans="1:6" x14ac:dyDescent="0.25">
      <c r="A14" s="86">
        <v>44262</v>
      </c>
      <c r="B14" s="36" t="s">
        <v>249</v>
      </c>
      <c r="C14" s="37" t="s">
        <v>244</v>
      </c>
      <c r="D14" s="38">
        <v>9502</v>
      </c>
      <c r="E14" s="37" t="s">
        <v>9</v>
      </c>
      <c r="F14" s="37" t="s">
        <v>247</v>
      </c>
    </row>
    <row r="15" spans="1:6" x14ac:dyDescent="0.25">
      <c r="A15" s="86">
        <v>44299</v>
      </c>
      <c r="B15" s="36">
        <v>368</v>
      </c>
      <c r="C15" s="37" t="s">
        <v>244</v>
      </c>
      <c r="D15" s="38">
        <v>13000</v>
      </c>
      <c r="E15" s="37" t="s">
        <v>9</v>
      </c>
      <c r="F15" s="37" t="s">
        <v>250</v>
      </c>
    </row>
    <row r="16" spans="1:6" x14ac:dyDescent="0.25">
      <c r="A16" s="86">
        <v>44414</v>
      </c>
      <c r="B16" s="36" t="s">
        <v>251</v>
      </c>
      <c r="C16" s="37" t="s">
        <v>244</v>
      </c>
      <c r="D16" s="38">
        <v>3899</v>
      </c>
      <c r="E16" s="37" t="s">
        <v>9</v>
      </c>
      <c r="F16" s="37" t="s">
        <v>247</v>
      </c>
    </row>
    <row r="17" spans="1:6" x14ac:dyDescent="0.25">
      <c r="A17" s="86">
        <v>43178</v>
      </c>
      <c r="B17" s="36">
        <v>253</v>
      </c>
      <c r="C17" s="37" t="s">
        <v>244</v>
      </c>
      <c r="D17" s="38">
        <v>142731</v>
      </c>
      <c r="E17" s="37" t="s">
        <v>9</v>
      </c>
      <c r="F17" s="37" t="s">
        <v>247</v>
      </c>
    </row>
    <row r="18" spans="1:6" x14ac:dyDescent="0.25">
      <c r="A18" s="86">
        <v>44516</v>
      </c>
      <c r="B18" s="36" t="s">
        <v>252</v>
      </c>
      <c r="C18" s="37" t="s">
        <v>244</v>
      </c>
      <c r="D18" s="38">
        <v>6650</v>
      </c>
      <c r="E18" s="37" t="s">
        <v>9</v>
      </c>
      <c r="F18" s="37" t="s">
        <v>245</v>
      </c>
    </row>
    <row r="19" spans="1:6" x14ac:dyDescent="0.25">
      <c r="A19" s="86">
        <v>44357</v>
      </c>
      <c r="B19" s="36" t="s">
        <v>376</v>
      </c>
      <c r="C19" s="37" t="s">
        <v>377</v>
      </c>
      <c r="D19" s="38">
        <v>9339.68</v>
      </c>
      <c r="E19" s="37" t="s">
        <v>9</v>
      </c>
      <c r="F19" s="37" t="s">
        <v>63</v>
      </c>
    </row>
    <row r="20" spans="1:6" x14ac:dyDescent="0.25">
      <c r="A20" s="86">
        <v>44557</v>
      </c>
      <c r="B20" s="36" t="s">
        <v>378</v>
      </c>
      <c r="C20" s="37" t="s">
        <v>377</v>
      </c>
      <c r="D20" s="38">
        <v>198522</v>
      </c>
      <c r="E20" s="37" t="s">
        <v>9</v>
      </c>
      <c r="F20" s="37" t="s">
        <v>20</v>
      </c>
    </row>
    <row r="21" spans="1:6" x14ac:dyDescent="0.25">
      <c r="A21" s="86">
        <v>44487</v>
      </c>
      <c r="B21" s="36" t="s">
        <v>379</v>
      </c>
      <c r="C21" s="37" t="s">
        <v>377</v>
      </c>
      <c r="D21" s="38">
        <v>145.19999999999999</v>
      </c>
      <c r="E21" s="37" t="s">
        <v>9</v>
      </c>
      <c r="F21" s="37" t="s">
        <v>380</v>
      </c>
    </row>
    <row r="22" spans="1:6" x14ac:dyDescent="0.25">
      <c r="A22" s="86">
        <v>44489</v>
      </c>
      <c r="B22" s="36" t="s">
        <v>381</v>
      </c>
      <c r="C22" s="37" t="s">
        <v>377</v>
      </c>
      <c r="D22" s="38">
        <v>12453.28</v>
      </c>
      <c r="E22" s="37" t="s">
        <v>9</v>
      </c>
      <c r="F22" s="37" t="s">
        <v>380</v>
      </c>
    </row>
    <row r="23" spans="1:6" x14ac:dyDescent="0.25">
      <c r="A23" s="86">
        <v>44492</v>
      </c>
      <c r="B23" s="36" t="s">
        <v>382</v>
      </c>
      <c r="C23" s="37" t="s">
        <v>377</v>
      </c>
      <c r="D23" s="38">
        <v>833.81</v>
      </c>
      <c r="E23" s="37" t="s">
        <v>9</v>
      </c>
      <c r="F23" s="37" t="s">
        <v>380</v>
      </c>
    </row>
    <row r="24" spans="1:6" x14ac:dyDescent="0.25">
      <c r="A24" s="86">
        <v>44498</v>
      </c>
      <c r="B24" s="36" t="s">
        <v>383</v>
      </c>
      <c r="C24" s="37" t="s">
        <v>377</v>
      </c>
      <c r="D24" s="38">
        <v>4104.46</v>
      </c>
      <c r="E24" s="37" t="s">
        <v>9</v>
      </c>
      <c r="F24" s="37" t="s">
        <v>380</v>
      </c>
    </row>
    <row r="25" spans="1:6" x14ac:dyDescent="0.25">
      <c r="A25" s="86">
        <v>44518</v>
      </c>
      <c r="B25" s="36" t="s">
        <v>384</v>
      </c>
      <c r="C25" s="37" t="s">
        <v>377</v>
      </c>
      <c r="D25" s="38">
        <v>26292.16</v>
      </c>
      <c r="E25" s="37" t="s">
        <v>9</v>
      </c>
      <c r="F25" s="37" t="s">
        <v>63</v>
      </c>
    </row>
    <row r="26" spans="1:6" x14ac:dyDescent="0.25">
      <c r="A26" s="86">
        <v>44555</v>
      </c>
      <c r="B26" s="36" t="s">
        <v>385</v>
      </c>
      <c r="C26" s="37" t="s">
        <v>377</v>
      </c>
      <c r="D26" s="38">
        <v>6689.84</v>
      </c>
      <c r="E26" s="37" t="s">
        <v>9</v>
      </c>
      <c r="F26" s="37" t="s">
        <v>63</v>
      </c>
    </row>
    <row r="27" spans="1:6" x14ac:dyDescent="0.25">
      <c r="A27" s="86">
        <v>44555</v>
      </c>
      <c r="B27" s="36" t="s">
        <v>386</v>
      </c>
      <c r="C27" s="37" t="s">
        <v>377</v>
      </c>
      <c r="D27" s="38">
        <v>1372.02</v>
      </c>
      <c r="E27" s="37" t="s">
        <v>9</v>
      </c>
      <c r="F27" s="37" t="s">
        <v>63</v>
      </c>
    </row>
    <row r="28" spans="1:6" x14ac:dyDescent="0.25">
      <c r="A28" s="86">
        <v>44557</v>
      </c>
      <c r="B28" s="36" t="s">
        <v>387</v>
      </c>
      <c r="C28" s="37" t="s">
        <v>377</v>
      </c>
      <c r="D28" s="38">
        <v>32242.36</v>
      </c>
      <c r="E28" s="37" t="s">
        <v>9</v>
      </c>
      <c r="F28" s="37" t="s">
        <v>63</v>
      </c>
    </row>
    <row r="29" spans="1:6" x14ac:dyDescent="0.25">
      <c r="A29" s="86">
        <v>44558</v>
      </c>
      <c r="B29" s="36" t="s">
        <v>388</v>
      </c>
      <c r="C29" s="37" t="s">
        <v>377</v>
      </c>
      <c r="D29" s="38">
        <v>29614.080000000002</v>
      </c>
      <c r="E29" s="37" t="s">
        <v>9</v>
      </c>
      <c r="F29" s="37" t="s">
        <v>63</v>
      </c>
    </row>
    <row r="30" spans="1:6" x14ac:dyDescent="0.25">
      <c r="A30" s="86">
        <v>44559</v>
      </c>
      <c r="B30" s="36" t="s">
        <v>389</v>
      </c>
      <c r="C30" s="37" t="s">
        <v>377</v>
      </c>
      <c r="D30" s="38">
        <v>38490.199999999997</v>
      </c>
      <c r="E30" s="37" t="s">
        <v>9</v>
      </c>
      <c r="F30" s="37" t="s">
        <v>63</v>
      </c>
    </row>
    <row r="31" spans="1:6" x14ac:dyDescent="0.25">
      <c r="A31" s="86">
        <v>44629</v>
      </c>
      <c r="B31" s="36" t="s">
        <v>390</v>
      </c>
      <c r="C31" s="37" t="s">
        <v>377</v>
      </c>
      <c r="D31" s="38">
        <v>6297.55</v>
      </c>
      <c r="E31" s="37" t="s">
        <v>9</v>
      </c>
      <c r="F31" s="37" t="s">
        <v>63</v>
      </c>
    </row>
    <row r="32" spans="1:6" x14ac:dyDescent="0.25">
      <c r="A32" s="86">
        <v>44648</v>
      </c>
      <c r="B32" s="36" t="s">
        <v>391</v>
      </c>
      <c r="C32" s="37" t="s">
        <v>377</v>
      </c>
      <c r="D32" s="38">
        <v>123893.08</v>
      </c>
      <c r="E32" s="37" t="s">
        <v>9</v>
      </c>
      <c r="F32" s="37" t="s">
        <v>392</v>
      </c>
    </row>
    <row r="33" spans="1:6" x14ac:dyDescent="0.25">
      <c r="A33" s="86">
        <v>44646</v>
      </c>
      <c r="B33" s="36" t="s">
        <v>393</v>
      </c>
      <c r="C33" s="37" t="s">
        <v>377</v>
      </c>
      <c r="D33" s="38">
        <v>65885.56</v>
      </c>
      <c r="E33" s="37" t="s">
        <v>9</v>
      </c>
      <c r="F33" s="37" t="s">
        <v>392</v>
      </c>
    </row>
    <row r="34" spans="1:6" x14ac:dyDescent="0.25">
      <c r="A34" s="86">
        <v>44646</v>
      </c>
      <c r="B34" s="36" t="s">
        <v>394</v>
      </c>
      <c r="C34" s="37" t="s">
        <v>377</v>
      </c>
      <c r="D34" s="38">
        <v>2350.84</v>
      </c>
      <c r="E34" s="37" t="s">
        <v>9</v>
      </c>
      <c r="F34" s="37" t="s">
        <v>392</v>
      </c>
    </row>
    <row r="35" spans="1:6" x14ac:dyDescent="0.25">
      <c r="A35" s="86">
        <v>44529</v>
      </c>
      <c r="B35" s="36" t="s">
        <v>395</v>
      </c>
      <c r="C35" s="37" t="s">
        <v>377</v>
      </c>
      <c r="D35" s="38">
        <v>13911.9</v>
      </c>
      <c r="E35" s="37" t="s">
        <v>9</v>
      </c>
      <c r="F35" s="37" t="s">
        <v>392</v>
      </c>
    </row>
    <row r="36" spans="1:6" x14ac:dyDescent="0.25">
      <c r="A36" s="86">
        <v>43259</v>
      </c>
      <c r="B36" s="36">
        <v>358</v>
      </c>
      <c r="C36" s="37" t="s">
        <v>457</v>
      </c>
      <c r="D36" s="38">
        <v>11978.56</v>
      </c>
      <c r="E36" s="37" t="s">
        <v>9</v>
      </c>
      <c r="F36" s="37" t="s">
        <v>458</v>
      </c>
    </row>
    <row r="37" spans="1:6" x14ac:dyDescent="0.25">
      <c r="A37" s="86">
        <v>43259</v>
      </c>
      <c r="B37" s="36">
        <v>359</v>
      </c>
      <c r="C37" s="37" t="s">
        <v>457</v>
      </c>
      <c r="D37" s="38">
        <v>711.86</v>
      </c>
      <c r="E37" s="37" t="s">
        <v>9</v>
      </c>
      <c r="F37" s="37" t="s">
        <v>460</v>
      </c>
    </row>
    <row r="38" spans="1:6" x14ac:dyDescent="0.25">
      <c r="A38" s="86">
        <v>43293</v>
      </c>
      <c r="B38" s="36">
        <v>566</v>
      </c>
      <c r="C38" s="37" t="s">
        <v>457</v>
      </c>
      <c r="D38" s="38">
        <v>869.6</v>
      </c>
      <c r="E38" s="37" t="s">
        <v>9</v>
      </c>
      <c r="F38" s="37" t="s">
        <v>461</v>
      </c>
    </row>
    <row r="39" spans="1:6" x14ac:dyDescent="0.25">
      <c r="A39" s="86">
        <v>43295</v>
      </c>
      <c r="B39" s="36">
        <v>576</v>
      </c>
      <c r="C39" s="37" t="s">
        <v>457</v>
      </c>
      <c r="D39" s="38">
        <v>3521.44</v>
      </c>
      <c r="E39" s="37" t="s">
        <v>9</v>
      </c>
      <c r="F39" s="37" t="s">
        <v>63</v>
      </c>
    </row>
    <row r="40" spans="1:6" x14ac:dyDescent="0.25">
      <c r="A40" s="86">
        <v>43358</v>
      </c>
      <c r="B40" s="36">
        <v>6696</v>
      </c>
      <c r="C40" s="37" t="s">
        <v>514</v>
      </c>
      <c r="D40" s="38">
        <v>755884</v>
      </c>
      <c r="E40" s="37" t="s">
        <v>9</v>
      </c>
      <c r="F40" s="37" t="s">
        <v>516</v>
      </c>
    </row>
    <row r="41" spans="1:6" x14ac:dyDescent="0.25">
      <c r="A41" s="86">
        <v>43363</v>
      </c>
      <c r="B41" s="36">
        <v>6851</v>
      </c>
      <c r="C41" s="37" t="s">
        <v>514</v>
      </c>
      <c r="D41" s="38">
        <v>232262</v>
      </c>
      <c r="E41" s="37" t="s">
        <v>124</v>
      </c>
      <c r="F41" s="37" t="s">
        <v>516</v>
      </c>
    </row>
    <row r="42" spans="1:6" x14ac:dyDescent="0.25">
      <c r="A42" s="86">
        <v>43364</v>
      </c>
      <c r="B42" s="36">
        <v>6888</v>
      </c>
      <c r="C42" s="37" t="s">
        <v>514</v>
      </c>
      <c r="D42" s="38">
        <v>129894</v>
      </c>
      <c r="E42" s="37" t="s">
        <v>124</v>
      </c>
      <c r="F42" s="37" t="s">
        <v>516</v>
      </c>
    </row>
    <row r="43" spans="1:6" x14ac:dyDescent="0.25">
      <c r="A43" s="86">
        <v>43369</v>
      </c>
      <c r="B43" s="36">
        <v>7046</v>
      </c>
      <c r="C43" s="37" t="s">
        <v>514</v>
      </c>
      <c r="D43" s="38">
        <v>20183</v>
      </c>
      <c r="E43" s="37" t="s">
        <v>124</v>
      </c>
      <c r="F43" s="37" t="s">
        <v>516</v>
      </c>
    </row>
    <row r="44" spans="1:6" x14ac:dyDescent="0.25">
      <c r="A44" s="86">
        <v>43369</v>
      </c>
      <c r="B44" s="36">
        <v>7049</v>
      </c>
      <c r="C44" s="37" t="s">
        <v>514</v>
      </c>
      <c r="D44" s="38">
        <v>21555</v>
      </c>
      <c r="E44" s="37" t="s">
        <v>124</v>
      </c>
      <c r="F44" s="37" t="s">
        <v>516</v>
      </c>
    </row>
    <row r="45" spans="1:6" x14ac:dyDescent="0.25">
      <c r="A45" s="86">
        <v>43376</v>
      </c>
      <c r="B45" s="36">
        <v>7269</v>
      </c>
      <c r="C45" s="37" t="s">
        <v>514</v>
      </c>
      <c r="D45" s="38">
        <v>155871</v>
      </c>
      <c r="E45" s="37" t="s">
        <v>124</v>
      </c>
      <c r="F45" s="37" t="s">
        <v>516</v>
      </c>
    </row>
    <row r="46" spans="1:6" x14ac:dyDescent="0.25">
      <c r="A46" s="86">
        <v>43388</v>
      </c>
      <c r="B46" s="36"/>
      <c r="C46" s="37" t="s">
        <v>514</v>
      </c>
      <c r="D46" s="38">
        <v>1633</v>
      </c>
      <c r="E46" s="37" t="s">
        <v>124</v>
      </c>
      <c r="F46" s="37" t="s">
        <v>516</v>
      </c>
    </row>
    <row r="47" spans="1:6" x14ac:dyDescent="0.25">
      <c r="A47" s="86">
        <v>44372</v>
      </c>
      <c r="B47" s="36" t="s">
        <v>517</v>
      </c>
      <c r="C47" s="37" t="s">
        <v>518</v>
      </c>
      <c r="D47" s="38">
        <v>35410</v>
      </c>
      <c r="E47" s="37" t="s">
        <v>9</v>
      </c>
      <c r="F47" s="37" t="s">
        <v>519</v>
      </c>
    </row>
    <row r="48" spans="1:6" x14ac:dyDescent="0.25">
      <c r="A48" s="86">
        <v>44418</v>
      </c>
      <c r="B48" s="36" t="s">
        <v>520</v>
      </c>
      <c r="C48" s="37" t="s">
        <v>518</v>
      </c>
      <c r="D48" s="38">
        <v>1200</v>
      </c>
      <c r="E48" s="37" t="s">
        <v>9</v>
      </c>
      <c r="F48" s="37" t="s">
        <v>519</v>
      </c>
    </row>
    <row r="49" spans="1:6" x14ac:dyDescent="0.25">
      <c r="A49" s="86">
        <v>44203</v>
      </c>
      <c r="B49" s="36">
        <v>8114</v>
      </c>
      <c r="C49" s="37" t="s">
        <v>514</v>
      </c>
      <c r="D49" s="38">
        <f>2203.1+0.34</f>
        <v>2203.44</v>
      </c>
      <c r="E49" s="37" t="s">
        <v>9</v>
      </c>
      <c r="F49" s="37" t="s">
        <v>63</v>
      </c>
    </row>
    <row r="50" spans="1:6" x14ac:dyDescent="0.25">
      <c r="A50" s="86">
        <v>44256</v>
      </c>
      <c r="B50" s="36">
        <v>9846</v>
      </c>
      <c r="C50" s="37" t="s">
        <v>514</v>
      </c>
      <c r="D50" s="38">
        <v>20010</v>
      </c>
      <c r="E50" s="37" t="s">
        <v>9</v>
      </c>
      <c r="F50" s="37" t="s">
        <v>63</v>
      </c>
    </row>
    <row r="51" spans="1:6" x14ac:dyDescent="0.25">
      <c r="A51" s="86">
        <v>44280</v>
      </c>
      <c r="B51" s="36">
        <v>10925</v>
      </c>
      <c r="C51" s="37" t="s">
        <v>514</v>
      </c>
      <c r="D51" s="38">
        <f>1228.81+0.01</f>
        <v>1228.82</v>
      </c>
      <c r="E51" s="37" t="s">
        <v>9</v>
      </c>
      <c r="F51" s="37" t="s">
        <v>782</v>
      </c>
    </row>
    <row r="52" spans="1:6" x14ac:dyDescent="0.25">
      <c r="A52" s="86">
        <v>44280</v>
      </c>
      <c r="B52" s="36">
        <v>10924</v>
      </c>
      <c r="C52" s="37" t="s">
        <v>514</v>
      </c>
      <c r="D52" s="38">
        <v>4394</v>
      </c>
      <c r="E52" s="37" t="s">
        <v>9</v>
      </c>
      <c r="F52" s="37" t="s">
        <v>63</v>
      </c>
    </row>
    <row r="53" spans="1:6" x14ac:dyDescent="0.25">
      <c r="A53" s="86">
        <v>44503</v>
      </c>
      <c r="B53" s="36">
        <v>3752</v>
      </c>
      <c r="C53" s="37" t="s">
        <v>514</v>
      </c>
      <c r="D53" s="38">
        <v>13862</v>
      </c>
      <c r="E53" s="37" t="s">
        <v>9</v>
      </c>
      <c r="F53" s="37" t="s">
        <v>63</v>
      </c>
    </row>
    <row r="54" spans="1:6" x14ac:dyDescent="0.25">
      <c r="A54" s="86">
        <v>44494</v>
      </c>
      <c r="B54" s="36" t="s">
        <v>783</v>
      </c>
      <c r="C54" s="37" t="s">
        <v>514</v>
      </c>
      <c r="D54" s="38">
        <v>424160</v>
      </c>
      <c r="E54" s="37" t="s">
        <v>9</v>
      </c>
      <c r="F54" s="37" t="s">
        <v>63</v>
      </c>
    </row>
    <row r="55" spans="1:6" x14ac:dyDescent="0.25">
      <c r="A55" s="86">
        <v>44490</v>
      </c>
      <c r="B55" s="36" t="s">
        <v>784</v>
      </c>
      <c r="C55" s="37" t="s">
        <v>514</v>
      </c>
      <c r="D55" s="38">
        <v>212622.8</v>
      </c>
      <c r="E55" s="37" t="s">
        <v>9</v>
      </c>
      <c r="F55" s="37" t="s">
        <v>63</v>
      </c>
    </row>
    <row r="56" spans="1:6" x14ac:dyDescent="0.25">
      <c r="A56" s="86">
        <v>44413</v>
      </c>
      <c r="B56" s="36">
        <v>1818</v>
      </c>
      <c r="C56" s="37" t="s">
        <v>514</v>
      </c>
      <c r="D56" s="38">
        <f>7118.64-0.64</f>
        <v>7118</v>
      </c>
      <c r="E56" s="37" t="s">
        <v>9</v>
      </c>
      <c r="F56" s="37" t="s">
        <v>785</v>
      </c>
    </row>
    <row r="57" spans="1:6" x14ac:dyDescent="0.25">
      <c r="A57" s="86">
        <v>44413</v>
      </c>
      <c r="B57" s="36">
        <v>1820</v>
      </c>
      <c r="C57" s="37" t="s">
        <v>514</v>
      </c>
      <c r="D57" s="38">
        <f>29698.09-0.09</f>
        <v>29698</v>
      </c>
      <c r="E57" s="37" t="s">
        <v>9</v>
      </c>
      <c r="F57" s="37" t="s">
        <v>63</v>
      </c>
    </row>
    <row r="58" spans="1:6" x14ac:dyDescent="0.25">
      <c r="A58" s="86">
        <v>44425</v>
      </c>
      <c r="B58" s="36">
        <v>2033</v>
      </c>
      <c r="C58" s="37" t="s">
        <v>514</v>
      </c>
      <c r="D58" s="38">
        <f>571.42-0.42</f>
        <v>571</v>
      </c>
      <c r="E58" s="37" t="s">
        <v>9</v>
      </c>
      <c r="F58" s="37" t="s">
        <v>63</v>
      </c>
    </row>
    <row r="59" spans="1:6" x14ac:dyDescent="0.25">
      <c r="A59" s="86">
        <v>44457</v>
      </c>
      <c r="B59" s="36">
        <v>2732</v>
      </c>
      <c r="C59" s="37" t="s">
        <v>514</v>
      </c>
      <c r="D59" s="38">
        <f>3392.8-0.8</f>
        <v>3392</v>
      </c>
      <c r="E59" s="37" t="s">
        <v>9</v>
      </c>
      <c r="F59" s="37" t="s">
        <v>63</v>
      </c>
    </row>
    <row r="60" spans="1:6" x14ac:dyDescent="0.25">
      <c r="A60" s="86">
        <v>44413</v>
      </c>
      <c r="B60" s="36">
        <v>1817</v>
      </c>
      <c r="C60" s="37" t="s">
        <v>514</v>
      </c>
      <c r="D60" s="38">
        <f>530.5-0.5</f>
        <v>530</v>
      </c>
      <c r="E60" s="37" t="s">
        <v>9</v>
      </c>
      <c r="F60" s="37" t="s">
        <v>63</v>
      </c>
    </row>
    <row r="61" spans="1:6" x14ac:dyDescent="0.25">
      <c r="A61" s="86">
        <v>43305</v>
      </c>
      <c r="B61" s="36" t="s">
        <v>800</v>
      </c>
      <c r="C61" s="37" t="s">
        <v>792</v>
      </c>
      <c r="D61" s="38">
        <v>5377.78</v>
      </c>
      <c r="E61" s="37" t="s">
        <v>9</v>
      </c>
      <c r="F61" s="37" t="s">
        <v>63</v>
      </c>
    </row>
    <row r="62" spans="1:6" x14ac:dyDescent="0.25">
      <c r="A62" s="86">
        <v>44632</v>
      </c>
      <c r="B62" s="36">
        <v>7244</v>
      </c>
      <c r="C62" s="37" t="s">
        <v>812</v>
      </c>
      <c r="D62" s="38">
        <v>168712.4</v>
      </c>
      <c r="E62" s="37" t="s">
        <v>9</v>
      </c>
      <c r="F62" s="37" t="s">
        <v>392</v>
      </c>
    </row>
    <row r="63" spans="1:6" x14ac:dyDescent="0.25">
      <c r="A63" s="90">
        <v>44895</v>
      </c>
      <c r="B63" s="48" t="s">
        <v>1085</v>
      </c>
      <c r="C63" s="48" t="s">
        <v>1086</v>
      </c>
      <c r="D63" s="48">
        <v>17760</v>
      </c>
      <c r="E63" s="48" t="s">
        <v>9</v>
      </c>
      <c r="F63" s="48" t="s">
        <v>63</v>
      </c>
    </row>
    <row r="64" spans="1:6" x14ac:dyDescent="0.25">
      <c r="A64" s="90">
        <v>44926</v>
      </c>
      <c r="B64" s="48" t="s">
        <v>1133</v>
      </c>
      <c r="C64" s="48" t="s">
        <v>377</v>
      </c>
      <c r="D64" s="48">
        <v>10252.540000000001</v>
      </c>
      <c r="E64" s="48" t="s">
        <v>9</v>
      </c>
      <c r="F64" s="48" t="s">
        <v>63</v>
      </c>
    </row>
    <row r="65" spans="1:6" x14ac:dyDescent="0.25">
      <c r="A65" s="90">
        <v>44933</v>
      </c>
      <c r="B65" s="48" t="s">
        <v>1182</v>
      </c>
      <c r="C65" s="48" t="s">
        <v>1183</v>
      </c>
      <c r="D65" s="48">
        <v>286625</v>
      </c>
      <c r="E65" s="48" t="s">
        <v>9</v>
      </c>
      <c r="F65" s="48" t="s">
        <v>63</v>
      </c>
    </row>
    <row r="66" spans="1:6" x14ac:dyDescent="0.25">
      <c r="A66" s="90">
        <v>44713</v>
      </c>
      <c r="B66" s="48">
        <v>1</v>
      </c>
      <c r="C66" s="48" t="s">
        <v>1196</v>
      </c>
      <c r="D66" s="48">
        <v>178000</v>
      </c>
      <c r="E66" s="48" t="s">
        <v>9</v>
      </c>
      <c r="F66" s="48" t="s">
        <v>1946</v>
      </c>
    </row>
    <row r="67" spans="1:6" x14ac:dyDescent="0.25">
      <c r="A67" s="90">
        <v>44895</v>
      </c>
      <c r="B67" s="48">
        <v>1547</v>
      </c>
      <c r="C67" s="48" t="s">
        <v>1204</v>
      </c>
      <c r="D67" s="48">
        <v>18652.52</v>
      </c>
      <c r="E67" s="48" t="s">
        <v>9</v>
      </c>
      <c r="F67" s="48" t="s">
        <v>63</v>
      </c>
    </row>
    <row r="68" spans="1:6" x14ac:dyDescent="0.25">
      <c r="A68" s="90">
        <v>44840</v>
      </c>
      <c r="B68" s="48">
        <v>209</v>
      </c>
      <c r="C68" s="48" t="s">
        <v>1212</v>
      </c>
      <c r="D68" s="48">
        <v>96209.600000000006</v>
      </c>
      <c r="E68" s="48" t="s">
        <v>9</v>
      </c>
      <c r="F68" s="48" t="s">
        <v>63</v>
      </c>
    </row>
    <row r="69" spans="1:6" x14ac:dyDescent="0.25">
      <c r="A69" s="90">
        <v>44652</v>
      </c>
      <c r="B69" s="48" t="s">
        <v>1218</v>
      </c>
      <c r="C69" s="48" t="s">
        <v>1219</v>
      </c>
      <c r="D69" s="48">
        <v>3180189</v>
      </c>
      <c r="E69" s="48" t="s">
        <v>9</v>
      </c>
      <c r="F69" s="48" t="s">
        <v>63</v>
      </c>
    </row>
    <row r="70" spans="1:6" x14ac:dyDescent="0.25">
      <c r="A70" s="90">
        <v>44674</v>
      </c>
      <c r="B70" s="48" t="s">
        <v>1220</v>
      </c>
      <c r="C70" s="48" t="s">
        <v>377</v>
      </c>
      <c r="D70" s="48">
        <v>3711.86</v>
      </c>
      <c r="E70" s="48" t="s">
        <v>9</v>
      </c>
      <c r="F70" s="48" t="s">
        <v>63</v>
      </c>
    </row>
    <row r="71" spans="1:6" x14ac:dyDescent="0.25">
      <c r="A71" s="90">
        <v>44679</v>
      </c>
      <c r="B71" s="48" t="s">
        <v>1221</v>
      </c>
      <c r="C71" s="48" t="s">
        <v>377</v>
      </c>
      <c r="D71" s="48">
        <v>2264.9</v>
      </c>
      <c r="E71" s="48" t="s">
        <v>9</v>
      </c>
      <c r="F71" s="48" t="s">
        <v>63</v>
      </c>
    </row>
    <row r="72" spans="1:6" x14ac:dyDescent="0.25">
      <c r="A72" s="90">
        <v>44679</v>
      </c>
      <c r="B72" s="48" t="s">
        <v>1222</v>
      </c>
      <c r="C72" s="48" t="s">
        <v>377</v>
      </c>
      <c r="D72" s="48">
        <v>261018.73</v>
      </c>
      <c r="E72" s="48" t="s">
        <v>9</v>
      </c>
      <c r="F72" s="48" t="s">
        <v>63</v>
      </c>
    </row>
    <row r="73" spans="1:6" x14ac:dyDescent="0.25">
      <c r="A73" s="90">
        <v>44679</v>
      </c>
      <c r="B73" s="48" t="s">
        <v>1223</v>
      </c>
      <c r="C73" s="48" t="s">
        <v>377</v>
      </c>
      <c r="D73" s="48">
        <v>133495.07999999999</v>
      </c>
      <c r="E73" s="48" t="s">
        <v>9</v>
      </c>
      <c r="F73" s="48" t="s">
        <v>63</v>
      </c>
    </row>
    <row r="74" spans="1:6" x14ac:dyDescent="0.25">
      <c r="A74" s="90">
        <v>44717</v>
      </c>
      <c r="B74" s="48" t="s">
        <v>1224</v>
      </c>
      <c r="C74" s="48" t="s">
        <v>1219</v>
      </c>
      <c r="D74" s="48">
        <v>8230792.04</v>
      </c>
      <c r="E74" s="48" t="s">
        <v>9</v>
      </c>
      <c r="F74" s="48" t="s">
        <v>63</v>
      </c>
    </row>
    <row r="75" spans="1:6" x14ac:dyDescent="0.25">
      <c r="A75" s="90">
        <v>44730</v>
      </c>
      <c r="B75" s="48" t="s">
        <v>1225</v>
      </c>
      <c r="C75" s="48" t="s">
        <v>1219</v>
      </c>
      <c r="D75" s="48">
        <v>3963697.71</v>
      </c>
      <c r="E75" s="48" t="s">
        <v>9</v>
      </c>
      <c r="F75" s="48" t="s">
        <v>63</v>
      </c>
    </row>
    <row r="76" spans="1:6" x14ac:dyDescent="0.25">
      <c r="A76" s="90">
        <v>44742</v>
      </c>
      <c r="B76" s="48" t="s">
        <v>1226</v>
      </c>
      <c r="C76" s="48" t="s">
        <v>377</v>
      </c>
      <c r="D76" s="48">
        <v>24623.74</v>
      </c>
      <c r="E76" s="48" t="s">
        <v>9</v>
      </c>
      <c r="F76" s="48" t="s">
        <v>63</v>
      </c>
    </row>
    <row r="77" spans="1:6" x14ac:dyDescent="0.25">
      <c r="A77" s="90">
        <v>44742</v>
      </c>
      <c r="B77" s="48" t="s">
        <v>1227</v>
      </c>
      <c r="C77" s="48" t="s">
        <v>377</v>
      </c>
      <c r="D77" s="48">
        <v>145826</v>
      </c>
      <c r="E77" s="48" t="s">
        <v>9</v>
      </c>
      <c r="F77" s="48" t="s">
        <v>63</v>
      </c>
    </row>
    <row r="78" spans="1:6" x14ac:dyDescent="0.25">
      <c r="A78" s="90">
        <v>44762</v>
      </c>
      <c r="B78" s="48" t="s">
        <v>1235</v>
      </c>
      <c r="C78" s="48" t="s">
        <v>377</v>
      </c>
      <c r="D78" s="48">
        <v>17527.98</v>
      </c>
      <c r="E78" s="48" t="s">
        <v>9</v>
      </c>
      <c r="F78" s="48" t="s">
        <v>63</v>
      </c>
    </row>
    <row r="79" spans="1:6" x14ac:dyDescent="0.25">
      <c r="A79" s="90">
        <v>44762</v>
      </c>
      <c r="B79" s="48" t="s">
        <v>1236</v>
      </c>
      <c r="C79" s="48" t="s">
        <v>377</v>
      </c>
      <c r="D79" s="48">
        <v>3262.72</v>
      </c>
      <c r="E79" s="48" t="s">
        <v>9</v>
      </c>
      <c r="F79" s="48" t="s">
        <v>63</v>
      </c>
    </row>
    <row r="80" spans="1:6" x14ac:dyDescent="0.25">
      <c r="A80" s="90">
        <v>44770</v>
      </c>
      <c r="B80" s="48" t="s">
        <v>1237</v>
      </c>
      <c r="C80" s="48" t="s">
        <v>377</v>
      </c>
      <c r="D80" s="48">
        <v>3805.08</v>
      </c>
      <c r="E80" s="48" t="s">
        <v>9</v>
      </c>
      <c r="F80" s="48" t="s">
        <v>63</v>
      </c>
    </row>
    <row r="81" spans="1:6" x14ac:dyDescent="0.25">
      <c r="A81" s="90">
        <v>44845</v>
      </c>
      <c r="B81" s="48">
        <v>4418</v>
      </c>
      <c r="C81" s="48" t="s">
        <v>514</v>
      </c>
      <c r="D81" s="48">
        <v>8093.03</v>
      </c>
      <c r="E81" s="48" t="s">
        <v>9</v>
      </c>
      <c r="F81" s="48" t="s">
        <v>63</v>
      </c>
    </row>
    <row r="82" spans="1:6" x14ac:dyDescent="0.25">
      <c r="A82" s="90">
        <v>44845</v>
      </c>
      <c r="B82" s="48">
        <v>4523</v>
      </c>
      <c r="C82" s="48" t="s">
        <v>514</v>
      </c>
      <c r="D82" s="48">
        <v>4474.5600000000004</v>
      </c>
      <c r="E82" s="48" t="s">
        <v>9</v>
      </c>
      <c r="F82" s="48" t="s">
        <v>63</v>
      </c>
    </row>
    <row r="83" spans="1:6" x14ac:dyDescent="0.25">
      <c r="A83" s="90">
        <v>44845</v>
      </c>
      <c r="B83" s="48" t="s">
        <v>1261</v>
      </c>
      <c r="C83" s="48" t="s">
        <v>514</v>
      </c>
      <c r="D83" s="48">
        <v>13983.1</v>
      </c>
      <c r="E83" s="48" t="s">
        <v>9</v>
      </c>
      <c r="F83" s="48" t="s">
        <v>63</v>
      </c>
    </row>
    <row r="84" spans="1:6" x14ac:dyDescent="0.25">
      <c r="A84" s="90">
        <v>44845</v>
      </c>
      <c r="B84" s="48">
        <v>4685</v>
      </c>
      <c r="C84" s="48" t="s">
        <v>514</v>
      </c>
      <c r="D84" s="48">
        <v>2033.88</v>
      </c>
      <c r="E84" s="48" t="s">
        <v>9</v>
      </c>
      <c r="F84" s="48" t="s">
        <v>63</v>
      </c>
    </row>
    <row r="85" spans="1:6" x14ac:dyDescent="0.25">
      <c r="A85" s="90">
        <v>44845</v>
      </c>
      <c r="B85" s="48">
        <v>4889</v>
      </c>
      <c r="C85" s="48" t="s">
        <v>514</v>
      </c>
      <c r="D85" s="48">
        <v>7041.69</v>
      </c>
      <c r="E85" s="48" t="s">
        <v>9</v>
      </c>
      <c r="F85" s="48" t="s">
        <v>63</v>
      </c>
    </row>
    <row r="86" spans="1:6" x14ac:dyDescent="0.25">
      <c r="A86" s="90">
        <v>44847</v>
      </c>
      <c r="B86" s="48" t="s">
        <v>1262</v>
      </c>
      <c r="C86" s="48" t="s">
        <v>377</v>
      </c>
      <c r="D86" s="48">
        <v>5254.24</v>
      </c>
      <c r="E86" s="48" t="s">
        <v>9</v>
      </c>
      <c r="F86" s="48" t="s">
        <v>63</v>
      </c>
    </row>
    <row r="87" spans="1:6" x14ac:dyDescent="0.25">
      <c r="A87" s="90">
        <v>44847</v>
      </c>
      <c r="B87" s="48" t="s">
        <v>1263</v>
      </c>
      <c r="C87" s="48" t="s">
        <v>377</v>
      </c>
      <c r="D87" s="48">
        <v>30255.919999999998</v>
      </c>
      <c r="E87" s="48" t="s">
        <v>9</v>
      </c>
      <c r="F87" s="48" t="s">
        <v>63</v>
      </c>
    </row>
    <row r="88" spans="1:6" x14ac:dyDescent="0.25">
      <c r="A88" s="90">
        <v>44891</v>
      </c>
      <c r="B88" s="48">
        <v>5083</v>
      </c>
      <c r="C88" s="48" t="s">
        <v>514</v>
      </c>
      <c r="D88" s="48">
        <v>9150.82</v>
      </c>
      <c r="E88" s="48" t="s">
        <v>9</v>
      </c>
      <c r="F88" s="48" t="s">
        <v>63</v>
      </c>
    </row>
    <row r="89" spans="1:6" x14ac:dyDescent="0.25">
      <c r="A89" s="90">
        <v>44891</v>
      </c>
      <c r="B89" s="48" t="s">
        <v>1269</v>
      </c>
      <c r="C89" s="48" t="s">
        <v>377</v>
      </c>
      <c r="D89" s="48">
        <v>79451.7</v>
      </c>
      <c r="E89" s="48" t="s">
        <v>9</v>
      </c>
      <c r="F89" s="48" t="s">
        <v>63</v>
      </c>
    </row>
    <row r="90" spans="1:6" x14ac:dyDescent="0.25">
      <c r="A90" s="90">
        <v>44895</v>
      </c>
      <c r="B90" s="48" t="s">
        <v>1270</v>
      </c>
      <c r="C90" s="48" t="s">
        <v>377</v>
      </c>
      <c r="D90" s="48">
        <v>42330.5</v>
      </c>
      <c r="E90" s="48" t="s">
        <v>9</v>
      </c>
      <c r="F90" s="48" t="s">
        <v>63</v>
      </c>
    </row>
    <row r="91" spans="1:6" x14ac:dyDescent="0.25">
      <c r="A91" s="90">
        <v>44895</v>
      </c>
      <c r="B91" s="48">
        <v>5504</v>
      </c>
      <c r="C91" s="48" t="s">
        <v>514</v>
      </c>
      <c r="D91" s="48">
        <v>6271.18</v>
      </c>
      <c r="E91" s="48" t="s">
        <v>9</v>
      </c>
      <c r="F91" s="48" t="s">
        <v>63</v>
      </c>
    </row>
    <row r="92" spans="1:6" x14ac:dyDescent="0.25">
      <c r="A92" s="90">
        <v>44895</v>
      </c>
      <c r="B92" s="48">
        <v>5497</v>
      </c>
      <c r="C92" s="48" t="s">
        <v>514</v>
      </c>
      <c r="D92" s="48">
        <v>10635.56</v>
      </c>
      <c r="E92" s="48" t="s">
        <v>9</v>
      </c>
      <c r="F92" s="48" t="s">
        <v>63</v>
      </c>
    </row>
    <row r="93" spans="1:6" x14ac:dyDescent="0.25">
      <c r="A93" s="90">
        <v>44895</v>
      </c>
      <c r="B93" s="48">
        <v>12</v>
      </c>
      <c r="C93" s="48" t="s">
        <v>1279</v>
      </c>
      <c r="D93" s="48">
        <v>340900</v>
      </c>
      <c r="E93" s="48" t="s">
        <v>9</v>
      </c>
      <c r="F93" s="48" t="s">
        <v>63</v>
      </c>
    </row>
    <row r="94" spans="1:6" x14ac:dyDescent="0.25">
      <c r="A94" s="90">
        <v>44895</v>
      </c>
      <c r="B94" s="48" t="s">
        <v>1281</v>
      </c>
      <c r="C94" s="48" t="s">
        <v>1219</v>
      </c>
      <c r="D94" s="48">
        <v>1271186.44</v>
      </c>
      <c r="E94" s="48" t="s">
        <v>9</v>
      </c>
      <c r="F94" s="48" t="s">
        <v>63</v>
      </c>
    </row>
    <row r="95" spans="1:6" x14ac:dyDescent="0.25">
      <c r="A95" s="90">
        <v>44895</v>
      </c>
      <c r="B95" s="48" t="s">
        <v>1282</v>
      </c>
      <c r="C95" s="48" t="s">
        <v>1219</v>
      </c>
      <c r="D95" s="48">
        <v>2841823</v>
      </c>
      <c r="E95" s="48" t="s">
        <v>9</v>
      </c>
      <c r="F95" s="48" t="s">
        <v>63</v>
      </c>
    </row>
    <row r="96" spans="1:6" x14ac:dyDescent="0.25">
      <c r="A96" s="90">
        <v>44895</v>
      </c>
      <c r="B96" s="48" t="s">
        <v>1283</v>
      </c>
      <c r="C96" s="48" t="s">
        <v>1219</v>
      </c>
      <c r="D96" s="48">
        <v>3970121.93</v>
      </c>
      <c r="E96" s="48" t="s">
        <v>9</v>
      </c>
      <c r="F96" s="48" t="s">
        <v>63</v>
      </c>
    </row>
    <row r="97" spans="1:6" x14ac:dyDescent="0.25">
      <c r="A97" s="90">
        <v>44895</v>
      </c>
      <c r="B97" s="48">
        <v>60</v>
      </c>
      <c r="C97" s="48" t="s">
        <v>1284</v>
      </c>
      <c r="D97" s="48">
        <v>1695000</v>
      </c>
      <c r="E97" s="48" t="s">
        <v>9</v>
      </c>
      <c r="F97" s="48" t="s">
        <v>63</v>
      </c>
    </row>
    <row r="98" spans="1:6" x14ac:dyDescent="0.25">
      <c r="A98" s="90">
        <v>44895</v>
      </c>
      <c r="B98" s="48">
        <v>13</v>
      </c>
      <c r="C98" s="48" t="s">
        <v>1279</v>
      </c>
      <c r="D98" s="48">
        <v>306600</v>
      </c>
      <c r="E98" s="48" t="s">
        <v>9</v>
      </c>
      <c r="F98" s="48" t="s">
        <v>63</v>
      </c>
    </row>
    <row r="99" spans="1:6" x14ac:dyDescent="0.25">
      <c r="A99" s="90">
        <v>44919</v>
      </c>
      <c r="B99" s="48">
        <v>15</v>
      </c>
      <c r="C99" s="48" t="s">
        <v>1279</v>
      </c>
      <c r="D99" s="48">
        <v>234246</v>
      </c>
      <c r="E99" s="48" t="s">
        <v>9</v>
      </c>
      <c r="F99" s="48" t="s">
        <v>63</v>
      </c>
    </row>
    <row r="100" spans="1:6" x14ac:dyDescent="0.25">
      <c r="A100" s="90">
        <v>44919</v>
      </c>
      <c r="B100" s="48" t="s">
        <v>1293</v>
      </c>
      <c r="C100" s="48" t="s">
        <v>377</v>
      </c>
      <c r="D100" s="48">
        <v>13111.18</v>
      </c>
      <c r="E100" s="48" t="s">
        <v>9</v>
      </c>
      <c r="F100" s="48" t="s">
        <v>63</v>
      </c>
    </row>
    <row r="101" spans="1:6" x14ac:dyDescent="0.25">
      <c r="A101" s="90">
        <v>44919</v>
      </c>
      <c r="B101" s="48" t="s">
        <v>1294</v>
      </c>
      <c r="C101" s="48" t="s">
        <v>377</v>
      </c>
      <c r="D101" s="48">
        <v>16101.7</v>
      </c>
      <c r="E101" s="48" t="s">
        <v>9</v>
      </c>
      <c r="F101" s="48" t="s">
        <v>63</v>
      </c>
    </row>
    <row r="102" spans="1:6" x14ac:dyDescent="0.25">
      <c r="A102" s="90">
        <v>44919</v>
      </c>
      <c r="B102" s="48" t="s">
        <v>1295</v>
      </c>
      <c r="C102" s="48" t="s">
        <v>377</v>
      </c>
      <c r="D102" s="48">
        <v>28983.06</v>
      </c>
      <c r="E102" s="48" t="s">
        <v>9</v>
      </c>
      <c r="F102" s="48" t="s">
        <v>63</v>
      </c>
    </row>
    <row r="103" spans="1:6" x14ac:dyDescent="0.25">
      <c r="A103" s="90">
        <v>44919</v>
      </c>
      <c r="B103" s="48" t="s">
        <v>1296</v>
      </c>
      <c r="C103" s="48" t="s">
        <v>377</v>
      </c>
      <c r="D103" s="48">
        <v>3220.34</v>
      </c>
      <c r="E103" s="48" t="s">
        <v>9</v>
      </c>
      <c r="F103" s="48" t="s">
        <v>63</v>
      </c>
    </row>
    <row r="104" spans="1:6" x14ac:dyDescent="0.25">
      <c r="A104" s="90">
        <v>44919</v>
      </c>
      <c r="B104" s="48" t="s">
        <v>1302</v>
      </c>
      <c r="C104" s="48" t="s">
        <v>377</v>
      </c>
      <c r="D104" s="48">
        <v>5080.5</v>
      </c>
      <c r="E104" s="48" t="s">
        <v>9</v>
      </c>
      <c r="F104" s="48" t="s">
        <v>63</v>
      </c>
    </row>
    <row r="105" spans="1:6" x14ac:dyDescent="0.25">
      <c r="A105" s="90">
        <v>44919</v>
      </c>
      <c r="B105" s="48" t="s">
        <v>1303</v>
      </c>
      <c r="C105" s="48" t="s">
        <v>377</v>
      </c>
      <c r="D105" s="48">
        <v>13432.2</v>
      </c>
      <c r="E105" s="48" t="s">
        <v>9</v>
      </c>
      <c r="F105" s="48" t="s">
        <v>63</v>
      </c>
    </row>
    <row r="106" spans="1:6" x14ac:dyDescent="0.25">
      <c r="A106" s="90">
        <v>44932</v>
      </c>
      <c r="B106" s="48">
        <v>18</v>
      </c>
      <c r="C106" s="48" t="s">
        <v>1279</v>
      </c>
      <c r="D106" s="48">
        <v>30000</v>
      </c>
      <c r="E106" s="48" t="s">
        <v>9</v>
      </c>
      <c r="F106" s="48" t="s">
        <v>63</v>
      </c>
    </row>
    <row r="107" spans="1:6" x14ac:dyDescent="0.25">
      <c r="A107" s="90">
        <v>44942</v>
      </c>
      <c r="B107" s="48">
        <v>1347</v>
      </c>
      <c r="C107" s="48" t="s">
        <v>1317</v>
      </c>
      <c r="D107" s="48">
        <v>1734515.1</v>
      </c>
      <c r="E107" s="48" t="s">
        <v>9</v>
      </c>
      <c r="F107" s="48" t="s">
        <v>63</v>
      </c>
    </row>
    <row r="108" spans="1:6" x14ac:dyDescent="0.25">
      <c r="A108" s="90">
        <v>44942</v>
      </c>
      <c r="B108" s="48">
        <v>1303</v>
      </c>
      <c r="C108" s="48" t="s">
        <v>1317</v>
      </c>
      <c r="D108" s="48">
        <v>74703.5</v>
      </c>
      <c r="E108" s="48" t="s">
        <v>9</v>
      </c>
      <c r="F108" s="48" t="s">
        <v>63</v>
      </c>
    </row>
    <row r="109" spans="1:6" x14ac:dyDescent="0.25">
      <c r="A109" s="90">
        <v>44954</v>
      </c>
      <c r="B109" s="48" t="s">
        <v>1319</v>
      </c>
      <c r="C109" s="48" t="s">
        <v>1320</v>
      </c>
      <c r="D109" s="48">
        <v>375448</v>
      </c>
      <c r="E109" s="48" t="s">
        <v>9</v>
      </c>
      <c r="F109" s="48" t="s">
        <v>63</v>
      </c>
    </row>
    <row r="110" spans="1:6" x14ac:dyDescent="0.25">
      <c r="A110" s="90">
        <v>44954</v>
      </c>
      <c r="B110" s="48" t="s">
        <v>1321</v>
      </c>
      <c r="C110" s="48" t="s">
        <v>377</v>
      </c>
      <c r="D110" s="48">
        <v>86877.46</v>
      </c>
      <c r="E110" s="48" t="s">
        <v>9</v>
      </c>
      <c r="F110" s="48" t="s">
        <v>63</v>
      </c>
    </row>
    <row r="111" spans="1:6" x14ac:dyDescent="0.25">
      <c r="A111" s="90">
        <v>44954</v>
      </c>
      <c r="B111" s="48" t="s">
        <v>1322</v>
      </c>
      <c r="C111" s="48" t="s">
        <v>377</v>
      </c>
      <c r="D111" s="48">
        <v>17372.88</v>
      </c>
      <c r="E111" s="48" t="s">
        <v>9</v>
      </c>
      <c r="F111" s="48" t="s">
        <v>63</v>
      </c>
    </row>
    <row r="112" spans="1:6" x14ac:dyDescent="0.25">
      <c r="A112" s="90">
        <v>44974</v>
      </c>
      <c r="B112" s="48" t="s">
        <v>1324</v>
      </c>
      <c r="C112" s="48" t="s">
        <v>377</v>
      </c>
      <c r="D112" s="48">
        <v>10088</v>
      </c>
      <c r="E112" s="48" t="s">
        <v>9</v>
      </c>
      <c r="F112" s="48" t="s">
        <v>63</v>
      </c>
    </row>
    <row r="113" spans="1:6" x14ac:dyDescent="0.25">
      <c r="A113" s="90">
        <v>44974</v>
      </c>
      <c r="B113" s="48">
        <v>761</v>
      </c>
      <c r="C113" s="48" t="s">
        <v>377</v>
      </c>
      <c r="D113" s="48">
        <v>27830</v>
      </c>
      <c r="E113" s="48" t="s">
        <v>9</v>
      </c>
      <c r="F113" s="48" t="s">
        <v>63</v>
      </c>
    </row>
    <row r="114" spans="1:6" x14ac:dyDescent="0.25">
      <c r="A114" s="90">
        <v>44974</v>
      </c>
      <c r="B114" s="48" t="s">
        <v>1325</v>
      </c>
      <c r="C114" s="48" t="s">
        <v>377</v>
      </c>
      <c r="D114" s="48">
        <v>30508</v>
      </c>
      <c r="E114" s="48" t="s">
        <v>9</v>
      </c>
      <c r="F114" s="48" t="s">
        <v>63</v>
      </c>
    </row>
    <row r="115" spans="1:6" x14ac:dyDescent="0.25">
      <c r="A115" s="90">
        <v>44974</v>
      </c>
      <c r="B115" s="48" t="s">
        <v>1326</v>
      </c>
      <c r="C115" s="48" t="s">
        <v>377</v>
      </c>
      <c r="D115" s="48">
        <v>5338</v>
      </c>
      <c r="E115" s="48" t="s">
        <v>9</v>
      </c>
      <c r="F115" s="48" t="s">
        <v>63</v>
      </c>
    </row>
    <row r="116" spans="1:6" x14ac:dyDescent="0.25">
      <c r="A116" s="90">
        <v>44974</v>
      </c>
      <c r="B116" s="48">
        <v>193</v>
      </c>
      <c r="C116" s="48" t="s">
        <v>1327</v>
      </c>
      <c r="D116" s="48">
        <v>7200</v>
      </c>
      <c r="E116" s="48" t="s">
        <v>9</v>
      </c>
      <c r="F116" s="48" t="s">
        <v>63</v>
      </c>
    </row>
    <row r="117" spans="1:6" x14ac:dyDescent="0.25">
      <c r="A117" s="90">
        <v>44986</v>
      </c>
      <c r="B117" s="48" t="s">
        <v>1331</v>
      </c>
      <c r="C117" s="48" t="s">
        <v>1332</v>
      </c>
      <c r="D117" s="48">
        <v>270616</v>
      </c>
      <c r="E117" s="48" t="s">
        <v>9</v>
      </c>
      <c r="F117" s="48" t="s">
        <v>63</v>
      </c>
    </row>
    <row r="118" spans="1:6" x14ac:dyDescent="0.25">
      <c r="A118" s="90">
        <v>44987</v>
      </c>
      <c r="B118" s="48">
        <v>1415</v>
      </c>
      <c r="C118" s="48" t="s">
        <v>1317</v>
      </c>
      <c r="D118" s="48">
        <v>2630814</v>
      </c>
      <c r="E118" s="48" t="s">
        <v>9</v>
      </c>
      <c r="F118" s="48" t="s">
        <v>63</v>
      </c>
    </row>
    <row r="119" spans="1:6" x14ac:dyDescent="0.25">
      <c r="A119" s="90">
        <v>44987</v>
      </c>
      <c r="B119" s="48">
        <v>1472</v>
      </c>
      <c r="C119" s="48" t="s">
        <v>1317</v>
      </c>
      <c r="D119" s="48">
        <v>3627641.6</v>
      </c>
      <c r="E119" s="48" t="s">
        <v>9</v>
      </c>
      <c r="F119" s="48" t="s">
        <v>63</v>
      </c>
    </row>
    <row r="120" spans="1:6" x14ac:dyDescent="0.25">
      <c r="A120" s="90">
        <v>44987</v>
      </c>
      <c r="B120" s="48" t="s">
        <v>1334</v>
      </c>
      <c r="C120" s="48" t="s">
        <v>1332</v>
      </c>
      <c r="D120" s="48">
        <v>454731</v>
      </c>
      <c r="E120" s="48" t="s">
        <v>9</v>
      </c>
      <c r="F120" s="48" t="s">
        <v>63</v>
      </c>
    </row>
    <row r="121" spans="1:6" x14ac:dyDescent="0.25">
      <c r="A121" s="90">
        <v>45016</v>
      </c>
      <c r="B121" s="48">
        <v>43</v>
      </c>
      <c r="C121" s="48" t="s">
        <v>1335</v>
      </c>
      <c r="D121" s="48">
        <v>198980</v>
      </c>
      <c r="E121" s="48" t="s">
        <v>9</v>
      </c>
      <c r="F121" s="48" t="s">
        <v>63</v>
      </c>
    </row>
    <row r="122" spans="1:6" x14ac:dyDescent="0.25">
      <c r="A122" s="90">
        <v>45016</v>
      </c>
      <c r="B122" s="48">
        <v>16494</v>
      </c>
      <c r="C122" s="48" t="s">
        <v>377</v>
      </c>
      <c r="D122" s="48">
        <v>24935.84</v>
      </c>
      <c r="E122" s="48" t="s">
        <v>9</v>
      </c>
      <c r="F122" s="48" t="s">
        <v>63</v>
      </c>
    </row>
    <row r="123" spans="1:6" x14ac:dyDescent="0.25">
      <c r="A123" s="90">
        <v>45016</v>
      </c>
      <c r="B123" s="48">
        <v>16095</v>
      </c>
      <c r="C123" s="48" t="s">
        <v>377</v>
      </c>
      <c r="D123" s="48">
        <v>100228.04</v>
      </c>
      <c r="E123" s="48" t="s">
        <v>9</v>
      </c>
      <c r="F123" s="48" t="s">
        <v>63</v>
      </c>
    </row>
    <row r="124" spans="1:6" x14ac:dyDescent="0.25">
      <c r="A124" s="90">
        <v>45016</v>
      </c>
      <c r="B124" s="48">
        <v>7722</v>
      </c>
      <c r="C124" s="48" t="s">
        <v>1339</v>
      </c>
      <c r="D124" s="48">
        <v>81487.5</v>
      </c>
      <c r="E124" s="48" t="s">
        <v>9</v>
      </c>
      <c r="F124" s="48" t="s">
        <v>63</v>
      </c>
    </row>
    <row r="125" spans="1:6" x14ac:dyDescent="0.25">
      <c r="A125" s="90">
        <v>44655</v>
      </c>
      <c r="B125" s="48" t="s">
        <v>1356</v>
      </c>
      <c r="C125" s="48" t="s">
        <v>1357</v>
      </c>
      <c r="D125" s="48">
        <v>24232</v>
      </c>
      <c r="E125" s="48" t="s">
        <v>9</v>
      </c>
      <c r="F125" s="48" t="s">
        <v>63</v>
      </c>
    </row>
    <row r="126" spans="1:6" x14ac:dyDescent="0.25">
      <c r="A126" s="90">
        <v>44742</v>
      </c>
      <c r="B126" s="48">
        <v>2606</v>
      </c>
      <c r="C126" s="48" t="s">
        <v>514</v>
      </c>
      <c r="D126" s="48">
        <v>40068.92</v>
      </c>
      <c r="E126" s="48" t="s">
        <v>9</v>
      </c>
      <c r="F126" s="48" t="s">
        <v>63</v>
      </c>
    </row>
    <row r="127" spans="1:6" x14ac:dyDescent="0.25">
      <c r="A127" s="90">
        <v>44742</v>
      </c>
      <c r="B127" s="48">
        <v>2517</v>
      </c>
      <c r="C127" s="48" t="s">
        <v>514</v>
      </c>
      <c r="D127" s="48">
        <v>111478.08</v>
      </c>
      <c r="E127" s="48" t="s">
        <v>9</v>
      </c>
      <c r="F127" s="48" t="s">
        <v>63</v>
      </c>
    </row>
    <row r="128" spans="1:6" x14ac:dyDescent="0.25">
      <c r="A128" s="90">
        <v>44742</v>
      </c>
      <c r="B128" s="48">
        <v>2627</v>
      </c>
      <c r="C128" s="48" t="s">
        <v>514</v>
      </c>
      <c r="D128" s="48">
        <v>9730.64</v>
      </c>
      <c r="E128" s="48" t="s">
        <v>9</v>
      </c>
      <c r="F128" s="48" t="s">
        <v>63</v>
      </c>
    </row>
    <row r="129" spans="1:6" x14ac:dyDescent="0.25">
      <c r="A129" s="90">
        <v>44814</v>
      </c>
      <c r="B129" s="48" t="s">
        <v>1383</v>
      </c>
      <c r="C129" s="48" t="s">
        <v>1357</v>
      </c>
      <c r="D129" s="48">
        <v>160003.46</v>
      </c>
      <c r="E129" s="48" t="s">
        <v>9</v>
      </c>
      <c r="F129" s="48" t="s">
        <v>63</v>
      </c>
    </row>
    <row r="130" spans="1:6" x14ac:dyDescent="0.25">
      <c r="A130" s="90">
        <v>44754</v>
      </c>
      <c r="B130" s="48" t="s">
        <v>1395</v>
      </c>
      <c r="C130" s="48" t="s">
        <v>1396</v>
      </c>
      <c r="D130" s="48">
        <v>10683000</v>
      </c>
      <c r="E130" s="48" t="s">
        <v>9</v>
      </c>
      <c r="F130" s="48" t="s">
        <v>63</v>
      </c>
    </row>
    <row r="131" spans="1:6" x14ac:dyDescent="0.25">
      <c r="A131" s="91">
        <v>45291</v>
      </c>
      <c r="B131" s="59">
        <v>5407</v>
      </c>
      <c r="C131" s="60" t="s">
        <v>1591</v>
      </c>
      <c r="D131" s="61">
        <v>9004</v>
      </c>
      <c r="E131" s="61" t="s">
        <v>9</v>
      </c>
      <c r="F131" s="61" t="s">
        <v>63</v>
      </c>
    </row>
    <row r="132" spans="1:6" x14ac:dyDescent="0.25">
      <c r="A132" s="91">
        <v>45033</v>
      </c>
      <c r="B132" s="59" t="s">
        <v>1635</v>
      </c>
      <c r="C132" s="60" t="s">
        <v>377</v>
      </c>
      <c r="D132" s="61">
        <v>49815</v>
      </c>
      <c r="E132" s="61" t="s">
        <v>9</v>
      </c>
      <c r="F132" s="61" t="s">
        <v>63</v>
      </c>
    </row>
    <row r="133" spans="1:6" x14ac:dyDescent="0.25">
      <c r="A133" s="91">
        <v>45107</v>
      </c>
      <c r="B133" s="59" t="s">
        <v>1638</v>
      </c>
      <c r="C133" s="60" t="s">
        <v>377</v>
      </c>
      <c r="D133" s="61">
        <v>1484.74</v>
      </c>
      <c r="E133" s="61" t="s">
        <v>9</v>
      </c>
      <c r="F133" s="61" t="s">
        <v>63</v>
      </c>
    </row>
    <row r="134" spans="1:6" x14ac:dyDescent="0.25">
      <c r="A134" s="91">
        <v>45118</v>
      </c>
      <c r="B134" s="59">
        <v>767</v>
      </c>
      <c r="C134" s="60" t="s">
        <v>1339</v>
      </c>
      <c r="D134" s="61">
        <v>176708.7</v>
      </c>
      <c r="E134" s="61" t="s">
        <v>9</v>
      </c>
      <c r="F134" s="61" t="s">
        <v>63</v>
      </c>
    </row>
    <row r="135" spans="1:6" x14ac:dyDescent="0.25">
      <c r="A135" s="91">
        <v>45124</v>
      </c>
      <c r="B135" s="59" t="s">
        <v>1649</v>
      </c>
      <c r="C135" s="60" t="s">
        <v>377</v>
      </c>
      <c r="D135" s="61">
        <v>3898.3</v>
      </c>
      <c r="E135" s="61" t="s">
        <v>9</v>
      </c>
      <c r="F135" s="61" t="s">
        <v>63</v>
      </c>
    </row>
    <row r="136" spans="1:6" x14ac:dyDescent="0.25">
      <c r="A136" s="91">
        <v>45124</v>
      </c>
      <c r="B136" s="59" t="s">
        <v>1650</v>
      </c>
      <c r="C136" s="60" t="s">
        <v>377</v>
      </c>
      <c r="D136" s="61">
        <v>1118.6400000000001</v>
      </c>
      <c r="E136" s="61" t="s">
        <v>9</v>
      </c>
      <c r="F136" s="61" t="s">
        <v>63</v>
      </c>
    </row>
    <row r="137" spans="1:6" x14ac:dyDescent="0.25">
      <c r="A137" s="91">
        <v>45124</v>
      </c>
      <c r="B137" s="59" t="s">
        <v>1651</v>
      </c>
      <c r="C137" s="60" t="s">
        <v>377</v>
      </c>
      <c r="D137" s="61">
        <v>15635.6</v>
      </c>
      <c r="E137" s="61" t="s">
        <v>9</v>
      </c>
      <c r="F137" s="61" t="s">
        <v>63</v>
      </c>
    </row>
    <row r="138" spans="1:6" x14ac:dyDescent="0.25">
      <c r="A138" s="91">
        <v>45138</v>
      </c>
      <c r="B138" s="59">
        <v>459</v>
      </c>
      <c r="C138" s="60" t="s">
        <v>1652</v>
      </c>
      <c r="D138" s="61">
        <v>112385</v>
      </c>
      <c r="E138" s="61" t="s">
        <v>9</v>
      </c>
      <c r="F138" s="61" t="s">
        <v>63</v>
      </c>
    </row>
    <row r="139" spans="1:6" x14ac:dyDescent="0.25">
      <c r="A139" s="91">
        <v>45138</v>
      </c>
      <c r="B139" s="59" t="s">
        <v>1654</v>
      </c>
      <c r="C139" s="60" t="s">
        <v>377</v>
      </c>
      <c r="D139" s="61">
        <v>7148.3</v>
      </c>
      <c r="E139" s="61" t="s">
        <v>9</v>
      </c>
      <c r="F139" s="61" t="s">
        <v>63</v>
      </c>
    </row>
    <row r="140" spans="1:6" x14ac:dyDescent="0.25">
      <c r="A140" s="91">
        <v>45138</v>
      </c>
      <c r="B140" s="59" t="s">
        <v>1655</v>
      </c>
      <c r="C140" s="60" t="s">
        <v>377</v>
      </c>
      <c r="D140" s="61">
        <v>46906.78</v>
      </c>
      <c r="E140" s="61" t="s">
        <v>9</v>
      </c>
      <c r="F140" s="61" t="s">
        <v>63</v>
      </c>
    </row>
    <row r="141" spans="1:6" x14ac:dyDescent="0.25">
      <c r="A141" s="91">
        <v>45138</v>
      </c>
      <c r="B141" s="59" t="s">
        <v>1656</v>
      </c>
      <c r="C141" s="60" t="s">
        <v>377</v>
      </c>
      <c r="D141" s="61">
        <v>563.20000000000005</v>
      </c>
      <c r="E141" s="61" t="s">
        <v>9</v>
      </c>
      <c r="F141" s="61" t="s">
        <v>63</v>
      </c>
    </row>
    <row r="142" spans="1:6" x14ac:dyDescent="0.25">
      <c r="A142" s="91">
        <v>45138</v>
      </c>
      <c r="B142" s="59" t="s">
        <v>1657</v>
      </c>
      <c r="C142" s="60" t="s">
        <v>377</v>
      </c>
      <c r="D142" s="61">
        <v>1847.46</v>
      </c>
      <c r="E142" s="61" t="s">
        <v>9</v>
      </c>
      <c r="F142" s="61" t="s">
        <v>63</v>
      </c>
    </row>
    <row r="143" spans="1:6" x14ac:dyDescent="0.25">
      <c r="A143" s="91">
        <v>45138</v>
      </c>
      <c r="B143" s="59" t="s">
        <v>1658</v>
      </c>
      <c r="C143" s="60" t="s">
        <v>377</v>
      </c>
      <c r="D143" s="61">
        <v>41179.32</v>
      </c>
      <c r="E143" s="61" t="s">
        <v>9</v>
      </c>
      <c r="F143" s="61" t="s">
        <v>63</v>
      </c>
    </row>
    <row r="144" spans="1:6" x14ac:dyDescent="0.25">
      <c r="A144" s="91">
        <v>45141</v>
      </c>
      <c r="B144" s="59" t="s">
        <v>1660</v>
      </c>
      <c r="C144" s="60" t="s">
        <v>377</v>
      </c>
      <c r="D144" s="61">
        <v>62703.38</v>
      </c>
      <c r="E144" s="61" t="s">
        <v>9</v>
      </c>
      <c r="F144" s="61" t="s">
        <v>63</v>
      </c>
    </row>
    <row r="145" spans="1:6" x14ac:dyDescent="0.25">
      <c r="A145" s="91">
        <v>45141</v>
      </c>
      <c r="B145" s="59" t="s">
        <v>1661</v>
      </c>
      <c r="C145" s="60" t="s">
        <v>1086</v>
      </c>
      <c r="D145" s="61">
        <v>103125</v>
      </c>
      <c r="E145" s="61" t="s">
        <v>9</v>
      </c>
      <c r="F145" s="61" t="s">
        <v>63</v>
      </c>
    </row>
    <row r="146" spans="1:6" x14ac:dyDescent="0.25">
      <c r="A146" s="91">
        <v>45156</v>
      </c>
      <c r="B146" s="59" t="s">
        <v>1663</v>
      </c>
      <c r="C146" s="60" t="s">
        <v>377</v>
      </c>
      <c r="D146" s="61">
        <v>4159.32</v>
      </c>
      <c r="E146" s="61" t="s">
        <v>9</v>
      </c>
      <c r="F146" s="61" t="s">
        <v>63</v>
      </c>
    </row>
    <row r="147" spans="1:6" x14ac:dyDescent="0.25">
      <c r="A147" s="91">
        <v>45158</v>
      </c>
      <c r="B147" s="59" t="s">
        <v>1664</v>
      </c>
      <c r="C147" s="60" t="s">
        <v>377</v>
      </c>
      <c r="D147" s="61">
        <v>57627.12</v>
      </c>
      <c r="E147" s="61" t="s">
        <v>9</v>
      </c>
      <c r="F147" s="61" t="s">
        <v>63</v>
      </c>
    </row>
    <row r="148" spans="1:6" x14ac:dyDescent="0.25">
      <c r="A148" s="91">
        <v>45166</v>
      </c>
      <c r="B148" s="59" t="s">
        <v>1668</v>
      </c>
      <c r="C148" s="60" t="s">
        <v>1332</v>
      </c>
      <c r="D148" s="61">
        <v>444072</v>
      </c>
      <c r="E148" s="61" t="s">
        <v>9</v>
      </c>
      <c r="F148" s="61" t="s">
        <v>63</v>
      </c>
    </row>
    <row r="149" spans="1:6" x14ac:dyDescent="0.25">
      <c r="A149" s="91">
        <v>45166</v>
      </c>
      <c r="B149" s="59" t="s">
        <v>1671</v>
      </c>
      <c r="C149" s="60" t="s">
        <v>1219</v>
      </c>
      <c r="D149" s="61">
        <v>2278636.85</v>
      </c>
      <c r="E149" s="61" t="s">
        <v>9</v>
      </c>
      <c r="F149" s="61" t="s">
        <v>63</v>
      </c>
    </row>
    <row r="150" spans="1:6" x14ac:dyDescent="0.25">
      <c r="A150" s="91">
        <v>45166</v>
      </c>
      <c r="B150" s="59" t="s">
        <v>1672</v>
      </c>
      <c r="C150" s="60" t="s">
        <v>1219</v>
      </c>
      <c r="D150" s="61">
        <v>2118644.0699999998</v>
      </c>
      <c r="E150" s="61" t="s">
        <v>9</v>
      </c>
      <c r="F150" s="61" t="s">
        <v>63</v>
      </c>
    </row>
    <row r="151" spans="1:6" x14ac:dyDescent="0.25">
      <c r="A151" s="91">
        <v>45166</v>
      </c>
      <c r="B151" s="59">
        <v>2603</v>
      </c>
      <c r="C151" s="60" t="s">
        <v>1591</v>
      </c>
      <c r="D151" s="61">
        <v>12076.8</v>
      </c>
      <c r="E151" s="61" t="s">
        <v>9</v>
      </c>
      <c r="F151" s="61" t="s">
        <v>63</v>
      </c>
    </row>
    <row r="152" spans="1:6" x14ac:dyDescent="0.25">
      <c r="A152" s="91">
        <v>45166</v>
      </c>
      <c r="B152" s="59" t="s">
        <v>1673</v>
      </c>
      <c r="C152" s="60" t="s">
        <v>1086</v>
      </c>
      <c r="D152" s="61">
        <v>9203.48</v>
      </c>
      <c r="E152" s="61" t="s">
        <v>9</v>
      </c>
      <c r="F152" s="61" t="s">
        <v>63</v>
      </c>
    </row>
    <row r="153" spans="1:6" x14ac:dyDescent="0.25">
      <c r="A153" s="91">
        <v>45166</v>
      </c>
      <c r="B153" s="59">
        <v>2728</v>
      </c>
      <c r="C153" s="60" t="s">
        <v>1591</v>
      </c>
      <c r="D153" s="61">
        <v>3672</v>
      </c>
      <c r="E153" s="61" t="s">
        <v>9</v>
      </c>
      <c r="F153" s="61" t="s">
        <v>63</v>
      </c>
    </row>
    <row r="154" spans="1:6" x14ac:dyDescent="0.25">
      <c r="A154" s="91">
        <v>45166</v>
      </c>
      <c r="B154" s="59">
        <v>2602</v>
      </c>
      <c r="C154" s="60" t="s">
        <v>1591</v>
      </c>
      <c r="D154" s="61">
        <v>1836</v>
      </c>
      <c r="E154" s="61" t="s">
        <v>9</v>
      </c>
      <c r="F154" s="61" t="s">
        <v>63</v>
      </c>
    </row>
    <row r="155" spans="1:6" x14ac:dyDescent="0.25">
      <c r="A155" s="91">
        <v>45166</v>
      </c>
      <c r="B155" s="59">
        <v>2604</v>
      </c>
      <c r="C155" s="60" t="s">
        <v>1591</v>
      </c>
      <c r="D155" s="61">
        <v>26130.5</v>
      </c>
      <c r="E155" s="61" t="s">
        <v>9</v>
      </c>
      <c r="F155" s="61" t="s">
        <v>63</v>
      </c>
    </row>
    <row r="156" spans="1:6" x14ac:dyDescent="0.25">
      <c r="A156" s="91">
        <v>45166</v>
      </c>
      <c r="B156" s="59">
        <v>2608</v>
      </c>
      <c r="C156" s="60" t="s">
        <v>1591</v>
      </c>
      <c r="D156" s="61">
        <v>10593</v>
      </c>
      <c r="E156" s="61" t="s">
        <v>9</v>
      </c>
      <c r="F156" s="61" t="s">
        <v>63</v>
      </c>
    </row>
    <row r="157" spans="1:6" x14ac:dyDescent="0.25">
      <c r="A157" s="91">
        <v>45166</v>
      </c>
      <c r="B157" s="59">
        <v>2609</v>
      </c>
      <c r="C157" s="60" t="s">
        <v>1591</v>
      </c>
      <c r="D157" s="61">
        <v>6630</v>
      </c>
      <c r="E157" s="61" t="s">
        <v>9</v>
      </c>
      <c r="F157" s="61" t="s">
        <v>63</v>
      </c>
    </row>
    <row r="158" spans="1:6" x14ac:dyDescent="0.25">
      <c r="A158" s="91">
        <v>45166</v>
      </c>
      <c r="B158" s="59">
        <v>2610</v>
      </c>
      <c r="C158" s="60" t="s">
        <v>1591</v>
      </c>
      <c r="D158" s="61">
        <v>2652</v>
      </c>
      <c r="E158" s="61" t="s">
        <v>9</v>
      </c>
      <c r="F158" s="61" t="s">
        <v>63</v>
      </c>
    </row>
    <row r="159" spans="1:6" x14ac:dyDescent="0.25">
      <c r="A159" s="91">
        <v>45183</v>
      </c>
      <c r="B159" s="59">
        <v>2652</v>
      </c>
      <c r="C159" s="60" t="s">
        <v>1086</v>
      </c>
      <c r="D159" s="61">
        <v>52762.5</v>
      </c>
      <c r="E159" s="61" t="s">
        <v>9</v>
      </c>
      <c r="F159" s="61" t="s">
        <v>63</v>
      </c>
    </row>
    <row r="160" spans="1:6" x14ac:dyDescent="0.25">
      <c r="A160" s="91">
        <v>45183</v>
      </c>
      <c r="B160" s="59">
        <v>2601</v>
      </c>
      <c r="C160" s="60" t="s">
        <v>1086</v>
      </c>
      <c r="D160" s="61">
        <v>9339.07</v>
      </c>
      <c r="E160" s="61" t="s">
        <v>9</v>
      </c>
      <c r="F160" s="61" t="s">
        <v>63</v>
      </c>
    </row>
    <row r="161" spans="1:6" x14ac:dyDescent="0.25">
      <c r="A161" s="91">
        <v>45183</v>
      </c>
      <c r="B161" s="59">
        <v>2540</v>
      </c>
      <c r="C161" s="60" t="s">
        <v>1086</v>
      </c>
      <c r="D161" s="61">
        <v>52762.400000000001</v>
      </c>
      <c r="E161" s="61" t="s">
        <v>9</v>
      </c>
      <c r="F161" s="61" t="s">
        <v>63</v>
      </c>
    </row>
    <row r="162" spans="1:6" x14ac:dyDescent="0.25">
      <c r="A162" s="91">
        <v>45183</v>
      </c>
      <c r="B162" s="59" t="s">
        <v>1674</v>
      </c>
      <c r="C162" s="60" t="s">
        <v>377</v>
      </c>
      <c r="D162" s="61">
        <v>10989.84</v>
      </c>
      <c r="E162" s="61" t="s">
        <v>9</v>
      </c>
      <c r="F162" s="61" t="s">
        <v>63</v>
      </c>
    </row>
    <row r="163" spans="1:6" x14ac:dyDescent="0.25">
      <c r="A163" s="91">
        <v>45186</v>
      </c>
      <c r="B163" s="59" t="s">
        <v>1678</v>
      </c>
      <c r="C163" s="60" t="s">
        <v>377</v>
      </c>
      <c r="D163" s="61">
        <v>11525.44</v>
      </c>
      <c r="E163" s="61" t="s">
        <v>9</v>
      </c>
      <c r="F163" s="61" t="s">
        <v>63</v>
      </c>
    </row>
    <row r="164" spans="1:6" x14ac:dyDescent="0.25">
      <c r="A164" s="91">
        <v>45186</v>
      </c>
      <c r="B164" s="59" t="s">
        <v>1679</v>
      </c>
      <c r="C164" s="60" t="s">
        <v>377</v>
      </c>
      <c r="D164" s="61">
        <v>18749.16</v>
      </c>
      <c r="E164" s="61" t="s">
        <v>9</v>
      </c>
      <c r="F164" s="61" t="s">
        <v>63</v>
      </c>
    </row>
    <row r="165" spans="1:6" x14ac:dyDescent="0.25">
      <c r="A165" s="91">
        <v>45186</v>
      </c>
      <c r="B165" s="59">
        <v>623</v>
      </c>
      <c r="C165" s="60" t="s">
        <v>377</v>
      </c>
      <c r="D165" s="61">
        <v>5880</v>
      </c>
      <c r="E165" s="61" t="s">
        <v>9</v>
      </c>
      <c r="F165" s="61" t="s">
        <v>63</v>
      </c>
    </row>
    <row r="166" spans="1:6" x14ac:dyDescent="0.25">
      <c r="A166" s="91">
        <v>45186</v>
      </c>
      <c r="B166" s="59" t="s">
        <v>1680</v>
      </c>
      <c r="C166" s="60" t="s">
        <v>377</v>
      </c>
      <c r="D166" s="61">
        <v>13559.32</v>
      </c>
      <c r="E166" s="61" t="s">
        <v>9</v>
      </c>
      <c r="F166" s="61" t="s">
        <v>63</v>
      </c>
    </row>
    <row r="167" spans="1:6" x14ac:dyDescent="0.25">
      <c r="A167" s="91">
        <v>45186</v>
      </c>
      <c r="B167" s="59" t="s">
        <v>1681</v>
      </c>
      <c r="C167" s="60" t="s">
        <v>377</v>
      </c>
      <c r="D167" s="61">
        <v>4228.4399999999996</v>
      </c>
      <c r="E167" s="61" t="s">
        <v>9</v>
      </c>
      <c r="F167" s="61" t="s">
        <v>63</v>
      </c>
    </row>
    <row r="168" spans="1:6" x14ac:dyDescent="0.25">
      <c r="A168" s="91">
        <v>45186</v>
      </c>
      <c r="B168" s="59" t="s">
        <v>1682</v>
      </c>
      <c r="C168" s="60" t="s">
        <v>377</v>
      </c>
      <c r="D168" s="61">
        <v>3661.02</v>
      </c>
      <c r="E168" s="61" t="s">
        <v>9</v>
      </c>
      <c r="F168" s="61" t="s">
        <v>63</v>
      </c>
    </row>
    <row r="169" spans="1:6" x14ac:dyDescent="0.25">
      <c r="A169" s="91">
        <v>45186</v>
      </c>
      <c r="B169" s="59" t="s">
        <v>1683</v>
      </c>
      <c r="C169" s="60" t="s">
        <v>377</v>
      </c>
      <c r="D169" s="61">
        <v>1525.42</v>
      </c>
      <c r="E169" s="61" t="s">
        <v>9</v>
      </c>
      <c r="F169" s="61" t="s">
        <v>63</v>
      </c>
    </row>
    <row r="170" spans="1:6" x14ac:dyDescent="0.25">
      <c r="A170" s="91">
        <v>45192</v>
      </c>
      <c r="B170" s="59">
        <v>12</v>
      </c>
      <c r="C170" s="60" t="s">
        <v>1279</v>
      </c>
      <c r="D170" s="61">
        <v>42373</v>
      </c>
      <c r="E170" s="61" t="s">
        <v>9</v>
      </c>
      <c r="F170" s="61" t="s">
        <v>63</v>
      </c>
    </row>
    <row r="171" spans="1:6" x14ac:dyDescent="0.25">
      <c r="A171" s="91">
        <v>45194</v>
      </c>
      <c r="B171" s="59" t="s">
        <v>1684</v>
      </c>
      <c r="C171" s="60" t="s">
        <v>377</v>
      </c>
      <c r="D171" s="61">
        <v>2288.14</v>
      </c>
      <c r="E171" s="61" t="s">
        <v>9</v>
      </c>
      <c r="F171" s="61" t="s">
        <v>63</v>
      </c>
    </row>
    <row r="172" spans="1:6" x14ac:dyDescent="0.25">
      <c r="A172" s="91">
        <v>45218</v>
      </c>
      <c r="B172" s="59">
        <v>719</v>
      </c>
      <c r="C172" s="60" t="s">
        <v>1652</v>
      </c>
      <c r="D172" s="61">
        <v>28190</v>
      </c>
      <c r="E172" s="61" t="s">
        <v>9</v>
      </c>
      <c r="F172" s="61" t="s">
        <v>63</v>
      </c>
    </row>
    <row r="173" spans="1:6" x14ac:dyDescent="0.25">
      <c r="A173" s="91">
        <v>45218</v>
      </c>
      <c r="B173" s="59">
        <v>3697</v>
      </c>
      <c r="C173" s="60" t="s">
        <v>1591</v>
      </c>
      <c r="D173" s="61">
        <v>4627.34</v>
      </c>
      <c r="E173" s="61" t="s">
        <v>9</v>
      </c>
      <c r="F173" s="61" t="s">
        <v>63</v>
      </c>
    </row>
    <row r="174" spans="1:6" x14ac:dyDescent="0.25">
      <c r="A174" s="91">
        <v>45218</v>
      </c>
      <c r="B174" s="59">
        <v>3693</v>
      </c>
      <c r="C174" s="60" t="s">
        <v>1591</v>
      </c>
      <c r="D174" s="61">
        <v>6775.65</v>
      </c>
      <c r="E174" s="61" t="s">
        <v>9</v>
      </c>
      <c r="F174" s="61" t="s">
        <v>63</v>
      </c>
    </row>
    <row r="175" spans="1:6" x14ac:dyDescent="0.25">
      <c r="A175" s="91">
        <v>45218</v>
      </c>
      <c r="B175" s="59">
        <v>3691</v>
      </c>
      <c r="C175" s="60" t="s">
        <v>1591</v>
      </c>
      <c r="D175" s="61">
        <v>28223.5</v>
      </c>
      <c r="E175" s="61" t="s">
        <v>9</v>
      </c>
      <c r="F175" s="61" t="s">
        <v>63</v>
      </c>
    </row>
    <row r="176" spans="1:6" x14ac:dyDescent="0.25">
      <c r="A176" s="91">
        <v>45218</v>
      </c>
      <c r="B176" s="59">
        <v>3800</v>
      </c>
      <c r="C176" s="60" t="s">
        <v>1591</v>
      </c>
      <c r="D176" s="61">
        <v>102473.1</v>
      </c>
      <c r="E176" s="61" t="s">
        <v>9</v>
      </c>
      <c r="F176" s="61" t="s">
        <v>63</v>
      </c>
    </row>
    <row r="177" spans="1:6" x14ac:dyDescent="0.25">
      <c r="A177" s="91">
        <v>45218</v>
      </c>
      <c r="B177" s="59">
        <v>3680</v>
      </c>
      <c r="C177" s="60" t="s">
        <v>1591</v>
      </c>
      <c r="D177" s="61">
        <v>27966</v>
      </c>
      <c r="E177" s="61" t="s">
        <v>9</v>
      </c>
      <c r="F177" s="61" t="s">
        <v>63</v>
      </c>
    </row>
    <row r="178" spans="1:6" x14ac:dyDescent="0.25">
      <c r="A178" s="91">
        <v>45218</v>
      </c>
      <c r="B178" s="59">
        <v>16</v>
      </c>
      <c r="C178" s="60" t="s">
        <v>1279</v>
      </c>
      <c r="D178" s="61">
        <v>23800</v>
      </c>
      <c r="E178" s="61" t="s">
        <v>9</v>
      </c>
      <c r="F178" s="61" t="s">
        <v>63</v>
      </c>
    </row>
    <row r="179" spans="1:6" x14ac:dyDescent="0.25">
      <c r="A179" s="91">
        <v>45219</v>
      </c>
      <c r="B179" s="59">
        <v>793</v>
      </c>
      <c r="C179" s="60" t="s">
        <v>1652</v>
      </c>
      <c r="D179" s="61">
        <v>76079.5</v>
      </c>
      <c r="E179" s="61" t="s">
        <v>9</v>
      </c>
      <c r="F179" s="61" t="s">
        <v>63</v>
      </c>
    </row>
    <row r="180" spans="1:6" x14ac:dyDescent="0.25">
      <c r="A180" s="91">
        <v>45223</v>
      </c>
      <c r="B180" s="59">
        <v>3871</v>
      </c>
      <c r="C180" s="60" t="s">
        <v>1591</v>
      </c>
      <c r="D180" s="61">
        <v>32584.9</v>
      </c>
      <c r="E180" s="61" t="s">
        <v>9</v>
      </c>
      <c r="F180" s="61" t="s">
        <v>63</v>
      </c>
    </row>
    <row r="181" spans="1:6" x14ac:dyDescent="0.25">
      <c r="A181" s="91">
        <v>45223</v>
      </c>
      <c r="B181" s="59">
        <v>3929</v>
      </c>
      <c r="C181" s="60" t="s">
        <v>1591</v>
      </c>
      <c r="D181" s="61">
        <v>7712.1</v>
      </c>
      <c r="E181" s="61" t="s">
        <v>9</v>
      </c>
      <c r="F181" s="61" t="s">
        <v>63</v>
      </c>
    </row>
    <row r="182" spans="1:6" x14ac:dyDescent="0.25">
      <c r="A182" s="91">
        <v>45232</v>
      </c>
      <c r="B182" s="59">
        <v>828</v>
      </c>
      <c r="C182" s="60" t="s">
        <v>1652</v>
      </c>
      <c r="D182" s="61">
        <v>20727</v>
      </c>
      <c r="E182" s="61" t="s">
        <v>9</v>
      </c>
      <c r="F182" s="61" t="s">
        <v>63</v>
      </c>
    </row>
    <row r="183" spans="1:6" x14ac:dyDescent="0.25">
      <c r="A183" s="91">
        <v>45232</v>
      </c>
      <c r="B183" s="59" t="s">
        <v>1697</v>
      </c>
      <c r="C183" s="60" t="s">
        <v>377</v>
      </c>
      <c r="D183" s="61">
        <v>7258.82</v>
      </c>
      <c r="E183" s="61" t="s">
        <v>9</v>
      </c>
      <c r="F183" s="61" t="s">
        <v>63</v>
      </c>
    </row>
    <row r="184" spans="1:6" x14ac:dyDescent="0.25">
      <c r="A184" s="91">
        <v>45232</v>
      </c>
      <c r="B184" s="59" t="s">
        <v>1698</v>
      </c>
      <c r="C184" s="60" t="s">
        <v>377</v>
      </c>
      <c r="D184" s="61">
        <v>20099</v>
      </c>
      <c r="E184" s="61" t="s">
        <v>9</v>
      </c>
      <c r="F184" s="61" t="s">
        <v>63</v>
      </c>
    </row>
    <row r="185" spans="1:6" x14ac:dyDescent="0.25">
      <c r="A185" s="91">
        <v>45232</v>
      </c>
      <c r="B185" s="59" t="s">
        <v>1699</v>
      </c>
      <c r="C185" s="60" t="s">
        <v>377</v>
      </c>
      <c r="D185" s="61">
        <v>39279.660000000003</v>
      </c>
      <c r="E185" s="61" t="s">
        <v>9</v>
      </c>
      <c r="F185" s="61" t="s">
        <v>63</v>
      </c>
    </row>
    <row r="186" spans="1:6" x14ac:dyDescent="0.25">
      <c r="A186" s="91">
        <v>45232</v>
      </c>
      <c r="B186" s="59">
        <v>4214</v>
      </c>
      <c r="C186" s="60" t="s">
        <v>1591</v>
      </c>
      <c r="D186" s="61">
        <v>13347.7</v>
      </c>
      <c r="E186" s="61" t="s">
        <v>9</v>
      </c>
      <c r="F186" s="61" t="s">
        <v>63</v>
      </c>
    </row>
    <row r="187" spans="1:6" x14ac:dyDescent="0.25">
      <c r="A187" s="91">
        <v>45232</v>
      </c>
      <c r="B187" s="59">
        <v>4318</v>
      </c>
      <c r="C187" s="60" t="s">
        <v>1591</v>
      </c>
      <c r="D187" s="61">
        <v>10381.700000000001</v>
      </c>
      <c r="E187" s="61" t="s">
        <v>9</v>
      </c>
      <c r="F187" s="61" t="s">
        <v>63</v>
      </c>
    </row>
    <row r="188" spans="1:6" x14ac:dyDescent="0.25">
      <c r="A188" s="91">
        <v>45238</v>
      </c>
      <c r="B188" s="59" t="s">
        <v>1704</v>
      </c>
      <c r="C188" s="60" t="s">
        <v>377</v>
      </c>
      <c r="D188" s="61">
        <v>18338.98</v>
      </c>
      <c r="E188" s="61" t="s">
        <v>9</v>
      </c>
      <c r="F188" s="61" t="s">
        <v>63</v>
      </c>
    </row>
    <row r="189" spans="1:6" x14ac:dyDescent="0.25">
      <c r="A189" s="91">
        <v>45238</v>
      </c>
      <c r="B189" s="59" t="s">
        <v>1705</v>
      </c>
      <c r="C189" s="60" t="s">
        <v>377</v>
      </c>
      <c r="D189" s="61">
        <v>1728.82</v>
      </c>
      <c r="E189" s="61" t="s">
        <v>9</v>
      </c>
      <c r="F189" s="61" t="s">
        <v>63</v>
      </c>
    </row>
    <row r="190" spans="1:6" x14ac:dyDescent="0.25">
      <c r="A190" s="91">
        <v>45238</v>
      </c>
      <c r="B190" s="59">
        <v>840</v>
      </c>
      <c r="C190" s="60" t="s">
        <v>1652</v>
      </c>
      <c r="D190" s="61">
        <v>48729</v>
      </c>
      <c r="E190" s="61" t="s">
        <v>9</v>
      </c>
      <c r="F190" s="61" t="s">
        <v>63</v>
      </c>
    </row>
    <row r="191" spans="1:6" x14ac:dyDescent="0.25">
      <c r="A191" s="91">
        <v>45238</v>
      </c>
      <c r="B191" s="59" t="s">
        <v>1711</v>
      </c>
      <c r="C191" s="60" t="s">
        <v>377</v>
      </c>
      <c r="D191" s="61">
        <v>1996.62</v>
      </c>
      <c r="E191" s="61" t="s">
        <v>9</v>
      </c>
      <c r="F191" s="61" t="s">
        <v>63</v>
      </c>
    </row>
    <row r="192" spans="1:6" x14ac:dyDescent="0.25">
      <c r="A192" s="91">
        <v>45238</v>
      </c>
      <c r="B192" s="59" t="s">
        <v>1712</v>
      </c>
      <c r="C192" s="60" t="s">
        <v>377</v>
      </c>
      <c r="D192" s="61">
        <v>16551.59</v>
      </c>
      <c r="E192" s="61" t="s">
        <v>9</v>
      </c>
      <c r="F192" s="61" t="s">
        <v>63</v>
      </c>
    </row>
    <row r="193" spans="1:6" x14ac:dyDescent="0.25">
      <c r="A193" s="91">
        <v>45238</v>
      </c>
      <c r="B193" s="59" t="s">
        <v>1713</v>
      </c>
      <c r="C193" s="60" t="s">
        <v>377</v>
      </c>
      <c r="D193" s="61">
        <v>14266.94</v>
      </c>
      <c r="E193" s="61" t="s">
        <v>9</v>
      </c>
      <c r="F193" s="61" t="s">
        <v>63</v>
      </c>
    </row>
    <row r="194" spans="1:6" x14ac:dyDescent="0.25">
      <c r="A194" s="91">
        <v>45239</v>
      </c>
      <c r="B194" s="59" t="s">
        <v>1714</v>
      </c>
      <c r="C194" s="60" t="s">
        <v>377</v>
      </c>
      <c r="D194" s="61">
        <v>1500</v>
      </c>
      <c r="E194" s="61" t="s">
        <v>9</v>
      </c>
      <c r="F194" s="61" t="s">
        <v>63</v>
      </c>
    </row>
    <row r="195" spans="1:6" x14ac:dyDescent="0.25">
      <c r="A195" s="91">
        <v>45239</v>
      </c>
      <c r="B195" s="59" t="s">
        <v>1715</v>
      </c>
      <c r="C195" s="60" t="s">
        <v>377</v>
      </c>
      <c r="D195" s="61">
        <v>4746.8900000000003</v>
      </c>
      <c r="E195" s="61" t="s">
        <v>9</v>
      </c>
      <c r="F195" s="61" t="s">
        <v>63</v>
      </c>
    </row>
    <row r="196" spans="1:6" x14ac:dyDescent="0.25">
      <c r="A196" s="91">
        <v>45239</v>
      </c>
      <c r="B196" s="59" t="s">
        <v>1716</v>
      </c>
      <c r="C196" s="60" t="s">
        <v>377</v>
      </c>
      <c r="D196" s="61">
        <v>1050</v>
      </c>
      <c r="E196" s="61" t="s">
        <v>9</v>
      </c>
      <c r="F196" s="61" t="s">
        <v>63</v>
      </c>
    </row>
    <row r="197" spans="1:6" x14ac:dyDescent="0.25">
      <c r="A197" s="91">
        <v>45246</v>
      </c>
      <c r="B197" s="59" t="s">
        <v>1717</v>
      </c>
      <c r="C197" s="60" t="s">
        <v>377</v>
      </c>
      <c r="D197" s="61">
        <v>4711.8599999999997</v>
      </c>
      <c r="E197" s="61" t="s">
        <v>9</v>
      </c>
      <c r="F197" s="61" t="s">
        <v>63</v>
      </c>
    </row>
    <row r="198" spans="1:6" x14ac:dyDescent="0.25">
      <c r="A198" s="91">
        <v>45246</v>
      </c>
      <c r="B198" s="59">
        <v>863</v>
      </c>
      <c r="C198" s="60" t="s">
        <v>1652</v>
      </c>
      <c r="D198" s="61">
        <v>57942.5</v>
      </c>
      <c r="E198" s="61" t="s">
        <v>9</v>
      </c>
      <c r="F198" s="61" t="s">
        <v>63</v>
      </c>
    </row>
    <row r="199" spans="1:6" x14ac:dyDescent="0.25">
      <c r="A199" s="91">
        <v>45267</v>
      </c>
      <c r="B199" s="59">
        <v>44</v>
      </c>
      <c r="C199" s="60" t="s">
        <v>1332</v>
      </c>
      <c r="D199" s="61">
        <v>444072</v>
      </c>
      <c r="E199" s="61" t="s">
        <v>9</v>
      </c>
      <c r="F199" s="61" t="s">
        <v>63</v>
      </c>
    </row>
    <row r="200" spans="1:6" x14ac:dyDescent="0.25">
      <c r="A200" s="91">
        <v>45267</v>
      </c>
      <c r="B200" s="59">
        <v>54</v>
      </c>
      <c r="C200" s="60" t="s">
        <v>1332</v>
      </c>
      <c r="D200" s="61">
        <v>427121</v>
      </c>
      <c r="E200" s="61" t="s">
        <v>9</v>
      </c>
      <c r="F200" s="61" t="s">
        <v>63</v>
      </c>
    </row>
    <row r="201" spans="1:6" x14ac:dyDescent="0.25">
      <c r="A201" s="91">
        <v>45267</v>
      </c>
      <c r="B201" s="59">
        <v>638</v>
      </c>
      <c r="C201" s="60" t="s">
        <v>1320</v>
      </c>
      <c r="D201" s="61">
        <v>18500</v>
      </c>
      <c r="E201" s="61" t="s">
        <v>9</v>
      </c>
      <c r="F201" s="61" t="s">
        <v>63</v>
      </c>
    </row>
    <row r="202" spans="1:6" x14ac:dyDescent="0.25">
      <c r="A202" s="91">
        <v>45276</v>
      </c>
      <c r="B202" s="59">
        <v>1079</v>
      </c>
      <c r="C202" s="60" t="s">
        <v>1652</v>
      </c>
      <c r="D202" s="61">
        <v>5039.66</v>
      </c>
      <c r="E202" s="61" t="s">
        <v>9</v>
      </c>
      <c r="F202" s="61" t="s">
        <v>63</v>
      </c>
    </row>
    <row r="203" spans="1:6" x14ac:dyDescent="0.25">
      <c r="A203" s="91">
        <v>45276</v>
      </c>
      <c r="B203" s="59">
        <v>998</v>
      </c>
      <c r="C203" s="60" t="s">
        <v>1652</v>
      </c>
      <c r="D203" s="61">
        <v>13584</v>
      </c>
      <c r="E203" s="61" t="s">
        <v>9</v>
      </c>
      <c r="F203" s="61" t="s">
        <v>63</v>
      </c>
    </row>
    <row r="204" spans="1:6" x14ac:dyDescent="0.25">
      <c r="A204" s="91">
        <v>45276</v>
      </c>
      <c r="B204" s="59">
        <v>925</v>
      </c>
      <c r="C204" s="60" t="s">
        <v>1652</v>
      </c>
      <c r="D204" s="61">
        <v>72921.600000000006</v>
      </c>
      <c r="E204" s="61" t="s">
        <v>9</v>
      </c>
      <c r="F204" s="61" t="s">
        <v>63</v>
      </c>
    </row>
    <row r="205" spans="1:6" x14ac:dyDescent="0.25">
      <c r="A205" s="91">
        <v>45276</v>
      </c>
      <c r="B205" s="59">
        <v>903</v>
      </c>
      <c r="C205" s="60" t="s">
        <v>1652</v>
      </c>
      <c r="D205" s="61">
        <v>44100</v>
      </c>
      <c r="E205" s="61" t="s">
        <v>9</v>
      </c>
      <c r="F205" s="61" t="s">
        <v>63</v>
      </c>
    </row>
    <row r="206" spans="1:6" x14ac:dyDescent="0.25">
      <c r="A206" s="91">
        <v>45276</v>
      </c>
      <c r="B206" s="59">
        <v>928</v>
      </c>
      <c r="C206" s="60" t="s">
        <v>1652</v>
      </c>
      <c r="D206" s="61">
        <v>20727</v>
      </c>
      <c r="E206" s="61" t="s">
        <v>9</v>
      </c>
      <c r="F206" s="61" t="s">
        <v>63</v>
      </c>
    </row>
    <row r="207" spans="1:6" x14ac:dyDescent="0.25">
      <c r="A207" s="91">
        <v>45276</v>
      </c>
      <c r="B207" s="59">
        <v>719</v>
      </c>
      <c r="C207" s="60" t="s">
        <v>1652</v>
      </c>
      <c r="D207" s="61">
        <v>23821</v>
      </c>
      <c r="E207" s="61" t="s">
        <v>9</v>
      </c>
      <c r="F207" s="61" t="s">
        <v>63</v>
      </c>
    </row>
    <row r="208" spans="1:6" x14ac:dyDescent="0.25">
      <c r="A208" s="91">
        <v>45276</v>
      </c>
      <c r="B208" s="59">
        <v>623</v>
      </c>
      <c r="C208" s="60" t="s">
        <v>1652</v>
      </c>
      <c r="D208" s="61">
        <v>5880</v>
      </c>
      <c r="E208" s="61" t="s">
        <v>9</v>
      </c>
      <c r="F208" s="61" t="s">
        <v>63</v>
      </c>
    </row>
    <row r="209" spans="1:6" x14ac:dyDescent="0.25">
      <c r="A209" s="91">
        <v>45276</v>
      </c>
      <c r="B209" s="59">
        <v>620</v>
      </c>
      <c r="C209" s="60" t="s">
        <v>1652</v>
      </c>
      <c r="D209" s="61">
        <v>33740</v>
      </c>
      <c r="E209" s="61" t="s">
        <v>9</v>
      </c>
      <c r="F209" s="61" t="s">
        <v>63</v>
      </c>
    </row>
    <row r="210" spans="1:6" x14ac:dyDescent="0.25">
      <c r="A210" s="91">
        <v>45286</v>
      </c>
      <c r="B210" s="59">
        <v>1305</v>
      </c>
      <c r="C210" s="60" t="s">
        <v>1735</v>
      </c>
      <c r="D210" s="61">
        <v>158924</v>
      </c>
      <c r="E210" s="61" t="s">
        <v>9</v>
      </c>
      <c r="F210" s="61" t="s">
        <v>63</v>
      </c>
    </row>
    <row r="211" spans="1:6" x14ac:dyDescent="0.25">
      <c r="A211" s="91">
        <v>45287</v>
      </c>
      <c r="B211" s="59">
        <v>5360</v>
      </c>
      <c r="C211" s="60" t="s">
        <v>1591</v>
      </c>
      <c r="D211" s="61">
        <v>5932.4</v>
      </c>
      <c r="E211" s="61" t="s">
        <v>9</v>
      </c>
      <c r="F211" s="61" t="s">
        <v>63</v>
      </c>
    </row>
    <row r="212" spans="1:6" x14ac:dyDescent="0.25">
      <c r="A212" s="91">
        <v>45287</v>
      </c>
      <c r="B212" s="59" t="s">
        <v>1738</v>
      </c>
      <c r="C212" s="60" t="s">
        <v>1086</v>
      </c>
      <c r="D212" s="61">
        <v>18240</v>
      </c>
      <c r="E212" s="61" t="s">
        <v>9</v>
      </c>
      <c r="F212" s="61" t="s">
        <v>63</v>
      </c>
    </row>
    <row r="213" spans="1:6" x14ac:dyDescent="0.25">
      <c r="A213" s="91">
        <v>45287</v>
      </c>
      <c r="B213" s="59" t="s">
        <v>1739</v>
      </c>
      <c r="C213" s="60" t="s">
        <v>377</v>
      </c>
      <c r="D213" s="61">
        <v>17816.939999999999</v>
      </c>
      <c r="E213" s="61" t="s">
        <v>9</v>
      </c>
      <c r="F213" s="61" t="s">
        <v>63</v>
      </c>
    </row>
    <row r="214" spans="1:6" x14ac:dyDescent="0.25">
      <c r="A214" s="91">
        <v>45291</v>
      </c>
      <c r="B214" s="59" t="s">
        <v>1744</v>
      </c>
      <c r="C214" s="60" t="s">
        <v>1745</v>
      </c>
      <c r="D214" s="61">
        <v>249999</v>
      </c>
      <c r="E214" s="61" t="s">
        <v>9</v>
      </c>
      <c r="F214" s="61" t="s">
        <v>63</v>
      </c>
    </row>
    <row r="215" spans="1:6" x14ac:dyDescent="0.25">
      <c r="A215" s="91">
        <v>45291</v>
      </c>
      <c r="B215" s="59">
        <v>15038</v>
      </c>
      <c r="C215" s="60" t="s">
        <v>377</v>
      </c>
      <c r="D215" s="61">
        <v>6764.4</v>
      </c>
      <c r="E215" s="61" t="s">
        <v>9</v>
      </c>
      <c r="F215" s="61" t="s">
        <v>63</v>
      </c>
    </row>
    <row r="216" spans="1:6" x14ac:dyDescent="0.25">
      <c r="A216" s="91">
        <v>45291</v>
      </c>
      <c r="B216" s="59" t="s">
        <v>1754</v>
      </c>
      <c r="C216" s="60" t="s">
        <v>377</v>
      </c>
      <c r="D216" s="61">
        <v>8623.74</v>
      </c>
      <c r="E216" s="61" t="s">
        <v>9</v>
      </c>
      <c r="F216" s="61" t="s">
        <v>63</v>
      </c>
    </row>
    <row r="217" spans="1:6" x14ac:dyDescent="0.25">
      <c r="A217" s="91">
        <v>45291</v>
      </c>
      <c r="B217" s="59" t="s">
        <v>1755</v>
      </c>
      <c r="C217" s="60" t="s">
        <v>377</v>
      </c>
      <c r="D217" s="61">
        <v>9545.76</v>
      </c>
      <c r="E217" s="61" t="s">
        <v>9</v>
      </c>
      <c r="F217" s="61" t="s">
        <v>63</v>
      </c>
    </row>
    <row r="218" spans="1:6" x14ac:dyDescent="0.25">
      <c r="A218" s="91">
        <v>45291</v>
      </c>
      <c r="B218" s="59">
        <v>725</v>
      </c>
      <c r="C218" s="60" t="s">
        <v>1756</v>
      </c>
      <c r="D218" s="61">
        <v>41727.199999999997</v>
      </c>
      <c r="E218" s="61" t="s">
        <v>9</v>
      </c>
      <c r="F218" s="61" t="s">
        <v>63</v>
      </c>
    </row>
    <row r="219" spans="1:6" x14ac:dyDescent="0.25">
      <c r="A219" s="91">
        <v>45291</v>
      </c>
      <c r="B219" s="59">
        <v>5304</v>
      </c>
      <c r="C219" s="60" t="s">
        <v>1591</v>
      </c>
      <c r="D219" s="61">
        <v>38641</v>
      </c>
      <c r="E219" s="61" t="s">
        <v>9</v>
      </c>
      <c r="F219" s="61" t="s">
        <v>63</v>
      </c>
    </row>
    <row r="220" spans="1:6" x14ac:dyDescent="0.25">
      <c r="A220" s="91">
        <v>45291</v>
      </c>
      <c r="B220" s="63">
        <v>8091</v>
      </c>
      <c r="C220" s="60" t="s">
        <v>514</v>
      </c>
      <c r="D220" s="61">
        <v>16237.5</v>
      </c>
      <c r="E220" s="61" t="s">
        <v>9</v>
      </c>
      <c r="F220" s="61" t="s">
        <v>63</v>
      </c>
    </row>
    <row r="221" spans="1:6" x14ac:dyDescent="0.25">
      <c r="A221" s="91">
        <v>45291</v>
      </c>
      <c r="B221" s="59" t="s">
        <v>1762</v>
      </c>
      <c r="C221" s="60" t="s">
        <v>1320</v>
      </c>
      <c r="D221" s="61">
        <v>18500</v>
      </c>
      <c r="E221" s="61" t="s">
        <v>9</v>
      </c>
      <c r="F221" s="61" t="s">
        <v>63</v>
      </c>
    </row>
    <row r="222" spans="1:6" x14ac:dyDescent="0.25">
      <c r="A222" s="91">
        <v>45291</v>
      </c>
      <c r="B222" s="59" t="s">
        <v>1767</v>
      </c>
      <c r="C222" s="60" t="s">
        <v>377</v>
      </c>
      <c r="D222" s="61">
        <v>2881.36</v>
      </c>
      <c r="E222" s="61" t="s">
        <v>9</v>
      </c>
      <c r="F222" s="61" t="s">
        <v>63</v>
      </c>
    </row>
    <row r="223" spans="1:6" x14ac:dyDescent="0.25">
      <c r="A223" s="91">
        <v>45291</v>
      </c>
      <c r="B223" s="59" t="s">
        <v>1768</v>
      </c>
      <c r="C223" s="60" t="s">
        <v>377</v>
      </c>
      <c r="D223" s="61">
        <v>2432.1999999999998</v>
      </c>
      <c r="E223" s="61" t="s">
        <v>9</v>
      </c>
      <c r="F223" s="61" t="s">
        <v>63</v>
      </c>
    </row>
    <row r="224" spans="1:6" x14ac:dyDescent="0.25">
      <c r="A224" s="91">
        <v>45291</v>
      </c>
      <c r="B224" s="59">
        <v>5065</v>
      </c>
      <c r="C224" s="60" t="s">
        <v>377</v>
      </c>
      <c r="D224" s="61">
        <v>2217</v>
      </c>
      <c r="E224" s="61" t="s">
        <v>9</v>
      </c>
      <c r="F224" s="61" t="s">
        <v>63</v>
      </c>
    </row>
    <row r="225" spans="1:6" x14ac:dyDescent="0.25">
      <c r="A225" s="91">
        <v>45291</v>
      </c>
      <c r="B225" s="59" t="s">
        <v>1773</v>
      </c>
      <c r="C225" s="60" t="s">
        <v>377</v>
      </c>
      <c r="D225" s="61">
        <v>13093.22</v>
      </c>
      <c r="E225" s="61" t="s">
        <v>9</v>
      </c>
      <c r="F225" s="61" t="s">
        <v>63</v>
      </c>
    </row>
    <row r="226" spans="1:6" x14ac:dyDescent="0.25">
      <c r="A226" s="91">
        <v>45291</v>
      </c>
      <c r="B226" s="59" t="s">
        <v>1774</v>
      </c>
      <c r="C226" s="60" t="s">
        <v>377</v>
      </c>
      <c r="D226" s="61">
        <v>7444.9</v>
      </c>
      <c r="E226" s="61" t="s">
        <v>9</v>
      </c>
      <c r="F226" s="61" t="s">
        <v>63</v>
      </c>
    </row>
    <row r="227" spans="1:6" x14ac:dyDescent="0.25">
      <c r="A227" s="91">
        <v>45291</v>
      </c>
      <c r="B227" s="59" t="s">
        <v>1775</v>
      </c>
      <c r="C227" s="60" t="s">
        <v>377</v>
      </c>
      <c r="D227" s="61">
        <v>44652.54</v>
      </c>
      <c r="E227" s="61" t="s">
        <v>9</v>
      </c>
      <c r="F227" s="61" t="s">
        <v>63</v>
      </c>
    </row>
    <row r="228" spans="1:6" x14ac:dyDescent="0.25">
      <c r="A228" s="91">
        <v>45291</v>
      </c>
      <c r="B228" s="59">
        <v>38</v>
      </c>
      <c r="C228" s="60" t="s">
        <v>1778</v>
      </c>
      <c r="D228" s="61">
        <v>70267</v>
      </c>
      <c r="E228" s="61" t="s">
        <v>9</v>
      </c>
      <c r="F228" s="61" t="s">
        <v>63</v>
      </c>
    </row>
    <row r="229" spans="1:6" x14ac:dyDescent="0.25">
      <c r="A229" s="91">
        <v>45291</v>
      </c>
      <c r="B229" s="59">
        <v>6088</v>
      </c>
      <c r="C229" s="60" t="s">
        <v>1591</v>
      </c>
      <c r="D229" s="61">
        <v>28463.54</v>
      </c>
      <c r="E229" s="61" t="s">
        <v>9</v>
      </c>
      <c r="F229" s="61" t="s">
        <v>63</v>
      </c>
    </row>
    <row r="230" spans="1:6" x14ac:dyDescent="0.25">
      <c r="A230" s="91">
        <v>45291</v>
      </c>
      <c r="B230" s="59">
        <v>5290</v>
      </c>
      <c r="C230" s="60" t="s">
        <v>1591</v>
      </c>
      <c r="D230" s="61">
        <v>63288.13</v>
      </c>
      <c r="E230" s="61" t="s">
        <v>9</v>
      </c>
      <c r="F230" s="61" t="s">
        <v>63</v>
      </c>
    </row>
    <row r="231" spans="1:6" x14ac:dyDescent="0.25">
      <c r="A231" s="91">
        <v>45262</v>
      </c>
      <c r="B231" s="59" t="s">
        <v>1808</v>
      </c>
      <c r="C231" s="60" t="s">
        <v>1219</v>
      </c>
      <c r="D231" s="61">
        <v>2043354</v>
      </c>
      <c r="E231" s="61" t="s">
        <v>9</v>
      </c>
      <c r="F231" s="61" t="s">
        <v>63</v>
      </c>
    </row>
    <row r="232" spans="1:6" x14ac:dyDescent="0.25">
      <c r="A232" s="91">
        <v>45264</v>
      </c>
      <c r="B232" s="59" t="s">
        <v>1809</v>
      </c>
      <c r="C232" s="60" t="s">
        <v>1219</v>
      </c>
      <c r="D232" s="61">
        <v>2274402.83</v>
      </c>
      <c r="E232" s="61" t="s">
        <v>9</v>
      </c>
      <c r="F232" s="61" t="s">
        <v>63</v>
      </c>
    </row>
    <row r="233" spans="1:6" x14ac:dyDescent="0.25">
      <c r="C233" s="109" t="s">
        <v>1878</v>
      </c>
      <c r="D233">
        <f>SUM(D4:D232)</f>
        <v>65229865.870000005</v>
      </c>
    </row>
    <row r="237" spans="1:6" x14ac:dyDescent="0.25">
      <c r="C237" t="s">
        <v>1068</v>
      </c>
      <c r="D237">
        <f>D233</f>
        <v>65229865.870000005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C1" sqref="C1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43417</v>
      </c>
      <c r="B4" s="36" t="s">
        <v>7</v>
      </c>
      <c r="C4" s="37" t="s">
        <v>8</v>
      </c>
      <c r="D4" s="38">
        <v>110170</v>
      </c>
      <c r="E4" s="37" t="s">
        <v>9</v>
      </c>
      <c r="F4" s="37" t="s">
        <v>10</v>
      </c>
    </row>
    <row r="5" spans="1:6" x14ac:dyDescent="0.25">
      <c r="A5" s="86">
        <v>43367</v>
      </c>
      <c r="B5" s="36">
        <v>34</v>
      </c>
      <c r="C5" s="37" t="s">
        <v>72</v>
      </c>
      <c r="D5" s="38">
        <v>3896431</v>
      </c>
      <c r="E5" s="37" t="s">
        <v>9</v>
      </c>
      <c r="F5" s="37" t="s">
        <v>238</v>
      </c>
    </row>
    <row r="6" spans="1:6" x14ac:dyDescent="0.25">
      <c r="A6" s="86">
        <v>44581</v>
      </c>
      <c r="B6" s="36">
        <v>17</v>
      </c>
      <c r="C6" s="37" t="s">
        <v>72</v>
      </c>
      <c r="D6" s="38">
        <v>1553450</v>
      </c>
      <c r="E6" s="37" t="s">
        <v>9</v>
      </c>
      <c r="F6" s="37" t="s">
        <v>240</v>
      </c>
    </row>
    <row r="7" spans="1:6" x14ac:dyDescent="0.25">
      <c r="A7" s="86">
        <v>43403</v>
      </c>
      <c r="B7" s="36" t="s">
        <v>263</v>
      </c>
      <c r="C7" s="37" t="s">
        <v>264</v>
      </c>
      <c r="D7" s="38">
        <v>135110</v>
      </c>
      <c r="E7" s="37" t="s">
        <v>9</v>
      </c>
      <c r="F7" s="37" t="s">
        <v>265</v>
      </c>
    </row>
    <row r="8" spans="1:6" x14ac:dyDescent="0.25">
      <c r="A8" s="86">
        <v>43449</v>
      </c>
      <c r="B8" s="36" t="s">
        <v>266</v>
      </c>
      <c r="C8" s="37" t="s">
        <v>264</v>
      </c>
      <c r="D8" s="38">
        <v>139830</v>
      </c>
      <c r="E8" s="37" t="s">
        <v>9</v>
      </c>
      <c r="F8" s="37" t="s">
        <v>267</v>
      </c>
    </row>
    <row r="9" spans="1:6" x14ac:dyDescent="0.25">
      <c r="A9" s="86">
        <v>43515</v>
      </c>
      <c r="B9" s="36" t="s">
        <v>268</v>
      </c>
      <c r="C9" s="37" t="s">
        <v>264</v>
      </c>
      <c r="D9" s="38">
        <v>579468.5</v>
      </c>
      <c r="E9" s="37" t="s">
        <v>9</v>
      </c>
      <c r="F9" s="37" t="s">
        <v>269</v>
      </c>
    </row>
    <row r="10" spans="1:6" x14ac:dyDescent="0.25">
      <c r="A10" s="86">
        <v>43742</v>
      </c>
      <c r="B10" s="36" t="s">
        <v>270</v>
      </c>
      <c r="C10" s="37" t="s">
        <v>264</v>
      </c>
      <c r="D10" s="38">
        <v>69325</v>
      </c>
      <c r="E10" s="37" t="s">
        <v>9</v>
      </c>
      <c r="F10" s="37" t="s">
        <v>267</v>
      </c>
    </row>
    <row r="11" spans="1:6" x14ac:dyDescent="0.25">
      <c r="A11" s="86">
        <v>44361</v>
      </c>
      <c r="B11" s="36">
        <v>2107100112</v>
      </c>
      <c r="C11" s="37" t="s">
        <v>348</v>
      </c>
      <c r="D11" s="38">
        <v>195200</v>
      </c>
      <c r="E11" s="37" t="s">
        <v>9</v>
      </c>
      <c r="F11" s="37" t="s">
        <v>349</v>
      </c>
    </row>
    <row r="12" spans="1:6" x14ac:dyDescent="0.25">
      <c r="A12" s="90">
        <v>44789</v>
      </c>
      <c r="B12" s="48">
        <v>10</v>
      </c>
      <c r="C12" s="48" t="s">
        <v>72</v>
      </c>
      <c r="D12" s="48">
        <v>4320594.92</v>
      </c>
      <c r="E12" s="48" t="s">
        <v>9</v>
      </c>
      <c r="F12" s="48" t="s">
        <v>1947</v>
      </c>
    </row>
    <row r="13" spans="1:6" x14ac:dyDescent="0.25">
      <c r="A13" s="90">
        <v>44895</v>
      </c>
      <c r="B13" s="48">
        <v>16</v>
      </c>
      <c r="C13" s="48" t="s">
        <v>72</v>
      </c>
      <c r="D13" s="48">
        <v>4407765.25</v>
      </c>
      <c r="E13" s="48" t="s">
        <v>9</v>
      </c>
      <c r="F13" s="48" t="s">
        <v>1947</v>
      </c>
    </row>
    <row r="14" spans="1:6" x14ac:dyDescent="0.25">
      <c r="A14" s="90">
        <v>44895</v>
      </c>
      <c r="B14" s="48">
        <v>17</v>
      </c>
      <c r="C14" s="48" t="s">
        <v>72</v>
      </c>
      <c r="D14" s="48">
        <v>2369839</v>
      </c>
      <c r="E14" s="48" t="s">
        <v>9</v>
      </c>
      <c r="F14" s="48" t="s">
        <v>1947</v>
      </c>
    </row>
    <row r="15" spans="1:6" x14ac:dyDescent="0.25">
      <c r="A15" s="90">
        <v>44935</v>
      </c>
      <c r="B15" s="48">
        <v>20</v>
      </c>
      <c r="C15" s="48" t="s">
        <v>72</v>
      </c>
      <c r="D15" s="48">
        <v>2339771.19</v>
      </c>
      <c r="E15" s="48" t="s">
        <v>9</v>
      </c>
      <c r="F15" s="48" t="s">
        <v>1947</v>
      </c>
    </row>
    <row r="16" spans="1:6" x14ac:dyDescent="0.25">
      <c r="A16" s="90">
        <v>45016</v>
      </c>
      <c r="B16" s="48">
        <v>124</v>
      </c>
      <c r="C16" s="48" t="s">
        <v>1337</v>
      </c>
      <c r="D16" s="48">
        <v>2679269</v>
      </c>
      <c r="E16" s="48" t="s">
        <v>9</v>
      </c>
      <c r="F16" s="48" t="s">
        <v>1947</v>
      </c>
    </row>
    <row r="17" spans="1:6" x14ac:dyDescent="0.25">
      <c r="A17" s="91">
        <v>45218</v>
      </c>
      <c r="B17" s="59" t="s">
        <v>1688</v>
      </c>
      <c r="C17" s="60" t="s">
        <v>1689</v>
      </c>
      <c r="D17" s="61">
        <v>177281</v>
      </c>
      <c r="E17" s="61" t="s">
        <v>9</v>
      </c>
      <c r="F17" s="61" t="s">
        <v>1947</v>
      </c>
    </row>
    <row r="18" spans="1:6" x14ac:dyDescent="0.25">
      <c r="A18" s="91">
        <v>45291</v>
      </c>
      <c r="B18" s="59" t="s">
        <v>1741</v>
      </c>
      <c r="C18" s="60" t="s">
        <v>1689</v>
      </c>
      <c r="D18" s="61">
        <v>1632</v>
      </c>
      <c r="E18" s="61" t="s">
        <v>9</v>
      </c>
      <c r="F18" s="61" t="s">
        <v>1947</v>
      </c>
    </row>
    <row r="19" spans="1:6" x14ac:dyDescent="0.25">
      <c r="A19" s="91">
        <v>45291</v>
      </c>
      <c r="B19" s="59" t="s">
        <v>1742</v>
      </c>
      <c r="C19" s="60" t="s">
        <v>1689</v>
      </c>
      <c r="D19" s="61">
        <v>1510</v>
      </c>
      <c r="E19" s="61" t="s">
        <v>9</v>
      </c>
      <c r="F19" s="61" t="s">
        <v>1947</v>
      </c>
    </row>
    <row r="20" spans="1:6" x14ac:dyDescent="0.25">
      <c r="A20" s="91">
        <v>45291</v>
      </c>
      <c r="B20" s="59" t="s">
        <v>1764</v>
      </c>
      <c r="C20" s="60" t="s">
        <v>1765</v>
      </c>
      <c r="D20" s="61">
        <v>11000</v>
      </c>
      <c r="E20" s="61" t="s">
        <v>9</v>
      </c>
      <c r="F20" s="61" t="s">
        <v>1947</v>
      </c>
    </row>
    <row r="21" spans="1:6" x14ac:dyDescent="0.25">
      <c r="A21" s="91">
        <v>45291</v>
      </c>
      <c r="B21" s="60" t="s">
        <v>1769</v>
      </c>
      <c r="C21" s="60" t="s">
        <v>1689</v>
      </c>
      <c r="D21" s="61">
        <v>725</v>
      </c>
      <c r="E21" s="61" t="s">
        <v>9</v>
      </c>
      <c r="F21" s="61" t="s">
        <v>1947</v>
      </c>
    </row>
    <row r="22" spans="1:6" x14ac:dyDescent="0.25">
      <c r="A22" s="91">
        <v>45291</v>
      </c>
      <c r="B22" s="59" t="s">
        <v>1777</v>
      </c>
      <c r="C22" s="60" t="s">
        <v>1765</v>
      </c>
      <c r="D22" s="61">
        <v>18500</v>
      </c>
      <c r="E22" s="61" t="s">
        <v>9</v>
      </c>
      <c r="F22" s="61" t="s">
        <v>1947</v>
      </c>
    </row>
    <row r="23" spans="1:6" x14ac:dyDescent="0.25">
      <c r="A23" s="91">
        <v>45287</v>
      </c>
      <c r="B23" s="59">
        <v>29</v>
      </c>
      <c r="C23" s="60" t="s">
        <v>72</v>
      </c>
      <c r="D23" s="61">
        <v>1021087.29</v>
      </c>
      <c r="E23" s="61" t="s">
        <v>9</v>
      </c>
      <c r="F23" s="61" t="s">
        <v>1947</v>
      </c>
    </row>
    <row r="24" spans="1:6" x14ac:dyDescent="0.25">
      <c r="D24">
        <f>SUM(D4:D23)</f>
        <v>24027959.150000002</v>
      </c>
    </row>
    <row r="27" spans="1:6" x14ac:dyDescent="0.25">
      <c r="C27" t="s">
        <v>1068</v>
      </c>
      <c r="D27">
        <f>D24</f>
        <v>24027959.150000002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F11" sqref="F11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44387</v>
      </c>
      <c r="B4" s="36" t="s">
        <v>215</v>
      </c>
      <c r="C4" s="37" t="s">
        <v>216</v>
      </c>
      <c r="D4" s="38">
        <v>616848</v>
      </c>
      <c r="E4" s="37" t="s">
        <v>9</v>
      </c>
      <c r="F4" s="37" t="s">
        <v>217</v>
      </c>
    </row>
    <row r="5" spans="1:6" x14ac:dyDescent="0.25">
      <c r="A5" s="86">
        <v>44496</v>
      </c>
      <c r="B5" s="36" t="s">
        <v>219</v>
      </c>
      <c r="C5" s="37" t="s">
        <v>216</v>
      </c>
      <c r="D5" s="38">
        <v>375276</v>
      </c>
      <c r="E5" s="37" t="s">
        <v>9</v>
      </c>
      <c r="F5" s="37" t="s">
        <v>217</v>
      </c>
    </row>
    <row r="6" spans="1:6" x14ac:dyDescent="0.25">
      <c r="A6" s="86">
        <v>44499</v>
      </c>
      <c r="B6" s="36" t="s">
        <v>220</v>
      </c>
      <c r="C6" s="37" t="s">
        <v>216</v>
      </c>
      <c r="D6" s="38">
        <v>201600</v>
      </c>
      <c r="E6" s="37" t="s">
        <v>9</v>
      </c>
      <c r="F6" s="37" t="s">
        <v>217</v>
      </c>
    </row>
    <row r="7" spans="1:6" x14ac:dyDescent="0.25">
      <c r="A7" s="86">
        <v>44496</v>
      </c>
      <c r="B7" s="36" t="s">
        <v>221</v>
      </c>
      <c r="C7" s="37" t="s">
        <v>216</v>
      </c>
      <c r="D7" s="38">
        <v>2100</v>
      </c>
      <c r="E7" s="37" t="s">
        <v>9</v>
      </c>
      <c r="F7" s="37" t="s">
        <v>217</v>
      </c>
    </row>
    <row r="8" spans="1:6" x14ac:dyDescent="0.25">
      <c r="A8" s="86">
        <v>44638</v>
      </c>
      <c r="B8" s="36"/>
      <c r="C8" s="37" t="s">
        <v>216</v>
      </c>
      <c r="D8" s="38">
        <v>558340</v>
      </c>
      <c r="E8" s="37" t="s">
        <v>9</v>
      </c>
      <c r="F8" s="37" t="s">
        <v>961</v>
      </c>
    </row>
    <row r="9" spans="1:6" x14ac:dyDescent="0.25">
      <c r="A9" s="90">
        <v>44743</v>
      </c>
      <c r="B9" s="48" t="s">
        <v>1231</v>
      </c>
      <c r="C9" s="48" t="s">
        <v>1232</v>
      </c>
      <c r="D9" s="48">
        <v>74700</v>
      </c>
      <c r="E9" s="48" t="s">
        <v>9</v>
      </c>
      <c r="F9" s="48" t="s">
        <v>217</v>
      </c>
    </row>
    <row r="10" spans="1:6" x14ac:dyDescent="0.25">
      <c r="A10" s="90">
        <v>44895</v>
      </c>
      <c r="B10" s="48" t="s">
        <v>1280</v>
      </c>
      <c r="C10" s="48" t="s">
        <v>1232</v>
      </c>
      <c r="D10" s="48">
        <v>52200</v>
      </c>
      <c r="E10" s="48" t="s">
        <v>9</v>
      </c>
      <c r="F10" s="48" t="s">
        <v>217</v>
      </c>
    </row>
    <row r="11" spans="1:6" x14ac:dyDescent="0.25">
      <c r="C11" s="123" t="s">
        <v>1878</v>
      </c>
      <c r="D11">
        <f>SUM(D4:D10)</f>
        <v>1881064</v>
      </c>
    </row>
    <row r="15" spans="1:6" x14ac:dyDescent="0.25">
      <c r="C15" t="s">
        <v>1068</v>
      </c>
      <c r="D15">
        <f>D11</f>
        <v>1881064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F8" sqref="F8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90">
        <v>44743</v>
      </c>
      <c r="B4" s="48" t="s">
        <v>1228</v>
      </c>
      <c r="C4" s="48" t="s">
        <v>1229</v>
      </c>
      <c r="D4" s="48">
        <v>1292455.4099999999</v>
      </c>
      <c r="E4" s="48" t="s">
        <v>9</v>
      </c>
      <c r="F4" s="48" t="s">
        <v>1942</v>
      </c>
    </row>
    <row r="5" spans="1:6" x14ac:dyDescent="0.25">
      <c r="A5" s="90">
        <v>44895</v>
      </c>
      <c r="B5" s="48">
        <v>770</v>
      </c>
      <c r="C5" s="48" t="s">
        <v>463</v>
      </c>
      <c r="D5" s="48">
        <v>77000</v>
      </c>
      <c r="E5" s="48" t="s">
        <v>9</v>
      </c>
      <c r="F5" s="48" t="s">
        <v>1942</v>
      </c>
    </row>
    <row r="6" spans="1:6" x14ac:dyDescent="0.25">
      <c r="A6" s="90">
        <v>44895</v>
      </c>
      <c r="B6" s="48" t="s">
        <v>1392</v>
      </c>
      <c r="C6" s="48" t="s">
        <v>1229</v>
      </c>
      <c r="D6" s="48">
        <v>2598000</v>
      </c>
      <c r="E6" s="48" t="s">
        <v>9</v>
      </c>
      <c r="F6" s="48" t="s">
        <v>1942</v>
      </c>
    </row>
    <row r="7" spans="1:6" x14ac:dyDescent="0.25">
      <c r="A7" s="91">
        <v>45218</v>
      </c>
      <c r="B7" s="59" t="s">
        <v>1690</v>
      </c>
      <c r="C7" s="60" t="s">
        <v>1229</v>
      </c>
      <c r="D7" s="61">
        <v>22500</v>
      </c>
      <c r="E7" s="61" t="s">
        <v>9</v>
      </c>
      <c r="F7" s="61" t="s">
        <v>1942</v>
      </c>
    </row>
    <row r="8" spans="1:6" x14ac:dyDescent="0.25">
      <c r="C8" s="123" t="s">
        <v>1878</v>
      </c>
      <c r="D8">
        <f>SUM(D4:D7)</f>
        <v>3989955.41</v>
      </c>
    </row>
    <row r="11" spans="1:6" x14ac:dyDescent="0.25">
      <c r="C11" t="s">
        <v>1068</v>
      </c>
      <c r="D11">
        <f>D8</f>
        <v>3989955.41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161"/>
  <sheetViews>
    <sheetView workbookViewId="0">
      <selection activeCell="C121" sqref="C121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hidden="1" x14ac:dyDescent="0.25">
      <c r="A4" s="86">
        <v>44634</v>
      </c>
      <c r="B4" s="36" t="s">
        <v>18</v>
      </c>
      <c r="C4" s="37" t="s">
        <v>19</v>
      </c>
      <c r="D4" s="38">
        <v>31931.9</v>
      </c>
      <c r="E4" s="37" t="s">
        <v>9</v>
      </c>
      <c r="F4" s="37" t="s">
        <v>20</v>
      </c>
    </row>
    <row r="5" spans="1:6" hidden="1" x14ac:dyDescent="0.25">
      <c r="A5" s="86">
        <v>44525</v>
      </c>
      <c r="B5" s="36" t="s">
        <v>34</v>
      </c>
      <c r="C5" s="37" t="s">
        <v>30</v>
      </c>
      <c r="D5" s="38">
        <v>33776.26</v>
      </c>
      <c r="E5" s="37" t="s">
        <v>9</v>
      </c>
      <c r="F5" s="37" t="s">
        <v>35</v>
      </c>
    </row>
    <row r="6" spans="1:6" hidden="1" x14ac:dyDescent="0.25">
      <c r="A6" s="86">
        <v>44543</v>
      </c>
      <c r="B6" s="36" t="s">
        <v>36</v>
      </c>
      <c r="C6" s="37" t="s">
        <v>30</v>
      </c>
      <c r="D6" s="38">
        <v>25109.47</v>
      </c>
      <c r="E6" s="37" t="s">
        <v>9</v>
      </c>
      <c r="F6" s="37" t="s">
        <v>35</v>
      </c>
    </row>
    <row r="7" spans="1:6" hidden="1" x14ac:dyDescent="0.25">
      <c r="A7" s="86">
        <v>44546</v>
      </c>
      <c r="B7" s="36" t="s">
        <v>36</v>
      </c>
      <c r="C7" s="37" t="s">
        <v>30</v>
      </c>
      <c r="D7" s="38">
        <v>850</v>
      </c>
      <c r="E7" s="37" t="s">
        <v>9</v>
      </c>
      <c r="F7" s="37" t="s">
        <v>35</v>
      </c>
    </row>
    <row r="8" spans="1:6" hidden="1" x14ac:dyDescent="0.25">
      <c r="A8" s="86">
        <v>44547</v>
      </c>
      <c r="B8" s="36" t="s">
        <v>37</v>
      </c>
      <c r="C8" s="37" t="s">
        <v>30</v>
      </c>
      <c r="D8" s="38">
        <v>1050</v>
      </c>
      <c r="E8" s="37" t="s">
        <v>9</v>
      </c>
      <c r="F8" s="37" t="s">
        <v>35</v>
      </c>
    </row>
    <row r="9" spans="1:6" hidden="1" x14ac:dyDescent="0.25">
      <c r="A9" s="86">
        <v>43309</v>
      </c>
      <c r="B9" s="36" t="s">
        <v>56</v>
      </c>
      <c r="C9" s="37" t="s">
        <v>57</v>
      </c>
      <c r="D9" s="38">
        <v>90518</v>
      </c>
      <c r="E9" s="37" t="s">
        <v>9</v>
      </c>
      <c r="F9" s="37" t="s">
        <v>58</v>
      </c>
    </row>
    <row r="10" spans="1:6" hidden="1" x14ac:dyDescent="0.25">
      <c r="A10" s="86">
        <v>43335</v>
      </c>
      <c r="B10" s="36" t="s">
        <v>59</v>
      </c>
      <c r="C10" s="37" t="s">
        <v>57</v>
      </c>
      <c r="D10" s="38">
        <v>21287</v>
      </c>
      <c r="E10" s="37" t="s">
        <v>9</v>
      </c>
      <c r="F10" s="37" t="s">
        <v>58</v>
      </c>
    </row>
    <row r="11" spans="1:6" hidden="1" x14ac:dyDescent="0.25">
      <c r="A11" s="86">
        <v>43330</v>
      </c>
      <c r="B11" s="36" t="s">
        <v>60</v>
      </c>
      <c r="C11" s="37" t="s">
        <v>57</v>
      </c>
      <c r="D11" s="38">
        <v>80589</v>
      </c>
      <c r="E11" s="37" t="s">
        <v>9</v>
      </c>
      <c r="F11" s="37" t="s">
        <v>58</v>
      </c>
    </row>
    <row r="12" spans="1:6" hidden="1" x14ac:dyDescent="0.25">
      <c r="A12" s="86">
        <v>43358</v>
      </c>
      <c r="B12" s="36" t="s">
        <v>61</v>
      </c>
      <c r="C12" s="37" t="s">
        <v>57</v>
      </c>
      <c r="D12" s="38">
        <v>48675</v>
      </c>
      <c r="E12" s="37" t="s">
        <v>9</v>
      </c>
      <c r="F12" s="37" t="s">
        <v>58</v>
      </c>
    </row>
    <row r="13" spans="1:6" hidden="1" x14ac:dyDescent="0.25">
      <c r="A13" s="86">
        <v>44244</v>
      </c>
      <c r="B13" s="36" t="s">
        <v>87</v>
      </c>
      <c r="C13" s="37" t="s">
        <v>88</v>
      </c>
      <c r="D13" s="38">
        <v>10000</v>
      </c>
      <c r="E13" s="37" t="s">
        <v>9</v>
      </c>
      <c r="F13" s="37" t="s">
        <v>89</v>
      </c>
    </row>
    <row r="14" spans="1:6" hidden="1" x14ac:dyDescent="0.25">
      <c r="A14" s="86">
        <v>43519</v>
      </c>
      <c r="B14" s="36">
        <v>1226</v>
      </c>
      <c r="C14" s="37" t="s">
        <v>143</v>
      </c>
      <c r="D14" s="38">
        <v>112747.21</v>
      </c>
      <c r="E14" s="37" t="s">
        <v>9</v>
      </c>
      <c r="F14" s="37" t="s">
        <v>144</v>
      </c>
    </row>
    <row r="15" spans="1:6" hidden="1" x14ac:dyDescent="0.25">
      <c r="A15" s="86">
        <v>44296</v>
      </c>
      <c r="B15" s="36">
        <v>11</v>
      </c>
      <c r="C15" s="37" t="s">
        <v>146</v>
      </c>
      <c r="D15" s="38">
        <v>14210.17</v>
      </c>
      <c r="E15" s="37" t="s">
        <v>9</v>
      </c>
      <c r="F15" s="37" t="s">
        <v>147</v>
      </c>
    </row>
    <row r="16" spans="1:6" hidden="1" x14ac:dyDescent="0.25">
      <c r="A16" s="86">
        <v>43269</v>
      </c>
      <c r="B16" s="36">
        <v>1228</v>
      </c>
      <c r="C16" s="37" t="s">
        <v>157</v>
      </c>
      <c r="D16" s="38">
        <v>36894</v>
      </c>
      <c r="E16" s="37" t="s">
        <v>9</v>
      </c>
      <c r="F16" s="37" t="s">
        <v>58</v>
      </c>
    </row>
    <row r="17" spans="1:6" hidden="1" x14ac:dyDescent="0.25">
      <c r="A17" s="86">
        <v>44263</v>
      </c>
      <c r="B17" s="36" t="s">
        <v>159</v>
      </c>
      <c r="C17" s="37" t="s">
        <v>19</v>
      </c>
      <c r="D17" s="38">
        <v>8100</v>
      </c>
      <c r="E17" s="37" t="s">
        <v>9</v>
      </c>
      <c r="F17" s="37" t="s">
        <v>160</v>
      </c>
    </row>
    <row r="18" spans="1:6" hidden="1" x14ac:dyDescent="0.25">
      <c r="A18" s="86">
        <v>44636</v>
      </c>
      <c r="B18" s="36" t="s">
        <v>161</v>
      </c>
      <c r="C18" s="37" t="s">
        <v>19</v>
      </c>
      <c r="D18" s="38">
        <v>3169.64</v>
      </c>
      <c r="E18" s="37" t="s">
        <v>9</v>
      </c>
      <c r="F18" s="37" t="s">
        <v>162</v>
      </c>
    </row>
    <row r="19" spans="1:6" hidden="1" x14ac:dyDescent="0.25">
      <c r="A19" s="86">
        <v>43535</v>
      </c>
      <c r="B19" s="36">
        <v>58</v>
      </c>
      <c r="C19" s="37" t="s">
        <v>164</v>
      </c>
      <c r="D19" s="38">
        <v>468519</v>
      </c>
      <c r="E19" s="37" t="s">
        <v>9</v>
      </c>
      <c r="F19" s="37" t="s">
        <v>165</v>
      </c>
    </row>
    <row r="20" spans="1:6" hidden="1" x14ac:dyDescent="0.25">
      <c r="A20" s="86">
        <v>43562</v>
      </c>
      <c r="B20" s="36">
        <v>8</v>
      </c>
      <c r="C20" s="37" t="s">
        <v>164</v>
      </c>
      <c r="D20" s="38">
        <v>524606</v>
      </c>
      <c r="E20" s="37" t="s">
        <v>9</v>
      </c>
      <c r="F20" s="37"/>
    </row>
    <row r="21" spans="1:6" hidden="1" x14ac:dyDescent="0.25">
      <c r="A21" s="86">
        <v>44118</v>
      </c>
      <c r="B21" s="36">
        <v>11</v>
      </c>
      <c r="C21" s="37" t="s">
        <v>164</v>
      </c>
      <c r="D21" s="38">
        <v>505480</v>
      </c>
      <c r="E21" s="37" t="s">
        <v>9</v>
      </c>
      <c r="F21" s="37" t="s">
        <v>166</v>
      </c>
    </row>
    <row r="22" spans="1:6" hidden="1" x14ac:dyDescent="0.25">
      <c r="A22" s="86">
        <v>44096</v>
      </c>
      <c r="B22" s="36">
        <v>119</v>
      </c>
      <c r="C22" s="37" t="s">
        <v>180</v>
      </c>
      <c r="D22" s="38">
        <v>2478</v>
      </c>
      <c r="E22" s="37" t="s">
        <v>9</v>
      </c>
      <c r="F22" s="37" t="s">
        <v>181</v>
      </c>
    </row>
    <row r="23" spans="1:6" hidden="1" x14ac:dyDescent="0.25">
      <c r="A23" s="86">
        <v>43258</v>
      </c>
      <c r="B23" s="36" t="s">
        <v>182</v>
      </c>
      <c r="C23" s="37" t="s">
        <v>183</v>
      </c>
      <c r="D23" s="38">
        <v>1312255</v>
      </c>
      <c r="E23" s="37" t="s">
        <v>9</v>
      </c>
      <c r="F23" s="37" t="s">
        <v>184</v>
      </c>
    </row>
    <row r="24" spans="1:6" hidden="1" x14ac:dyDescent="0.25">
      <c r="A24" s="86">
        <v>43262</v>
      </c>
      <c r="B24" s="36" t="s">
        <v>185</v>
      </c>
      <c r="C24" s="37" t="s">
        <v>183</v>
      </c>
      <c r="D24" s="38">
        <v>40239</v>
      </c>
      <c r="E24" s="37" t="s">
        <v>9</v>
      </c>
      <c r="F24" s="37" t="s">
        <v>184</v>
      </c>
    </row>
    <row r="25" spans="1:6" hidden="1" x14ac:dyDescent="0.25">
      <c r="A25" s="86">
        <v>43258</v>
      </c>
      <c r="B25" s="36">
        <v>12281</v>
      </c>
      <c r="C25" s="37" t="s">
        <v>183</v>
      </c>
      <c r="D25" s="38">
        <v>1293283</v>
      </c>
      <c r="E25" s="37" t="s">
        <v>9</v>
      </c>
      <c r="F25" s="37" t="s">
        <v>58</v>
      </c>
    </row>
    <row r="26" spans="1:6" hidden="1" x14ac:dyDescent="0.25">
      <c r="A26" s="86">
        <v>43255</v>
      </c>
      <c r="B26" s="36">
        <v>1937</v>
      </c>
      <c r="C26" s="37" t="s">
        <v>257</v>
      </c>
      <c r="D26" s="38">
        <v>21160</v>
      </c>
      <c r="E26" s="37" t="s">
        <v>9</v>
      </c>
      <c r="F26" s="37" t="s">
        <v>155</v>
      </c>
    </row>
    <row r="27" spans="1:6" hidden="1" x14ac:dyDescent="0.25">
      <c r="A27" s="86">
        <v>44197</v>
      </c>
      <c r="B27" s="36">
        <v>2742</v>
      </c>
      <c r="C27" s="37" t="s">
        <v>315</v>
      </c>
      <c r="D27" s="38">
        <v>24780</v>
      </c>
      <c r="E27" s="37" t="s">
        <v>9</v>
      </c>
      <c r="F27" s="37" t="s">
        <v>316</v>
      </c>
    </row>
    <row r="28" spans="1:6" hidden="1" x14ac:dyDescent="0.25">
      <c r="A28" s="86">
        <v>43632</v>
      </c>
      <c r="B28" s="36" t="s">
        <v>345</v>
      </c>
      <c r="C28" s="37" t="s">
        <v>346</v>
      </c>
      <c r="D28" s="38">
        <v>249648</v>
      </c>
      <c r="E28" s="37" t="s">
        <v>9</v>
      </c>
      <c r="F28" s="37" t="s">
        <v>347</v>
      </c>
    </row>
    <row r="29" spans="1:6" hidden="1" x14ac:dyDescent="0.25">
      <c r="A29" s="86">
        <v>43280</v>
      </c>
      <c r="B29" s="36">
        <v>147</v>
      </c>
      <c r="C29" s="37" t="s">
        <v>358</v>
      </c>
      <c r="D29" s="38">
        <v>93524.999999999985</v>
      </c>
      <c r="E29" s="37" t="s">
        <v>9</v>
      </c>
      <c r="F29" s="37" t="s">
        <v>58</v>
      </c>
    </row>
    <row r="30" spans="1:6" hidden="1" x14ac:dyDescent="0.25">
      <c r="A30" s="86">
        <v>43339</v>
      </c>
      <c r="B30" s="36">
        <v>181</v>
      </c>
      <c r="C30" s="37" t="s">
        <v>358</v>
      </c>
      <c r="D30" s="38">
        <v>6844</v>
      </c>
      <c r="E30" s="37" t="s">
        <v>9</v>
      </c>
      <c r="F30" s="37" t="s">
        <v>144</v>
      </c>
    </row>
    <row r="31" spans="1:6" hidden="1" x14ac:dyDescent="0.25">
      <c r="A31" s="86">
        <v>43352</v>
      </c>
      <c r="B31" s="36">
        <v>189</v>
      </c>
      <c r="C31" s="37" t="s">
        <v>358</v>
      </c>
      <c r="D31" s="38">
        <v>41595</v>
      </c>
      <c r="E31" s="37" t="s">
        <v>9</v>
      </c>
      <c r="F31" s="37" t="s">
        <v>58</v>
      </c>
    </row>
    <row r="32" spans="1:6" hidden="1" x14ac:dyDescent="0.25">
      <c r="A32" s="86">
        <v>43544</v>
      </c>
      <c r="B32" s="36">
        <v>252</v>
      </c>
      <c r="C32" s="37" t="s">
        <v>358</v>
      </c>
      <c r="D32" s="38">
        <v>34249</v>
      </c>
      <c r="E32" s="37" t="s">
        <v>9</v>
      </c>
      <c r="F32" s="37" t="s">
        <v>359</v>
      </c>
    </row>
    <row r="33" spans="1:6" hidden="1" x14ac:dyDescent="0.25">
      <c r="A33" s="86">
        <v>44323</v>
      </c>
      <c r="B33" s="36" t="s">
        <v>373</v>
      </c>
      <c r="C33" s="37" t="s">
        <v>374</v>
      </c>
      <c r="D33" s="38">
        <v>7795.26</v>
      </c>
      <c r="E33" s="37" t="s">
        <v>9</v>
      </c>
      <c r="F33" s="37" t="s">
        <v>375</v>
      </c>
    </row>
    <row r="34" spans="1:6" hidden="1" x14ac:dyDescent="0.25">
      <c r="A34" s="86">
        <v>44144</v>
      </c>
      <c r="B34" s="36">
        <v>382</v>
      </c>
      <c r="C34" s="37" t="s">
        <v>463</v>
      </c>
      <c r="D34" s="38">
        <v>166380</v>
      </c>
      <c r="E34" s="37" t="s">
        <v>9</v>
      </c>
      <c r="F34" s="37" t="s">
        <v>464</v>
      </c>
    </row>
    <row r="35" spans="1:6" hidden="1" x14ac:dyDescent="0.25">
      <c r="A35" s="86">
        <v>44179</v>
      </c>
      <c r="B35" s="36">
        <v>467</v>
      </c>
      <c r="C35" s="37" t="s">
        <v>463</v>
      </c>
      <c r="D35" s="38">
        <v>127440</v>
      </c>
      <c r="E35" s="37" t="s">
        <v>9</v>
      </c>
      <c r="F35" s="37" t="s">
        <v>465</v>
      </c>
    </row>
    <row r="36" spans="1:6" hidden="1" x14ac:dyDescent="0.25">
      <c r="A36" s="86">
        <v>44179</v>
      </c>
      <c r="B36" s="36">
        <v>466</v>
      </c>
      <c r="C36" s="37" t="s">
        <v>463</v>
      </c>
      <c r="D36" s="38">
        <v>95580</v>
      </c>
      <c r="E36" s="37" t="s">
        <v>9</v>
      </c>
      <c r="F36" s="37" t="s">
        <v>465</v>
      </c>
    </row>
    <row r="37" spans="1:6" hidden="1" x14ac:dyDescent="0.25">
      <c r="A37" s="86">
        <v>44201</v>
      </c>
      <c r="B37" s="36">
        <v>541</v>
      </c>
      <c r="C37" s="37" t="s">
        <v>463</v>
      </c>
      <c r="D37" s="38">
        <v>128325</v>
      </c>
      <c r="E37" s="37" t="s">
        <v>9</v>
      </c>
      <c r="F37" s="37" t="s">
        <v>464</v>
      </c>
    </row>
    <row r="38" spans="1:6" hidden="1" x14ac:dyDescent="0.25">
      <c r="A38" s="86">
        <v>44167</v>
      </c>
      <c r="B38" s="36">
        <v>437</v>
      </c>
      <c r="C38" s="37" t="s">
        <v>463</v>
      </c>
      <c r="D38" s="38">
        <v>155760</v>
      </c>
      <c r="E38" s="37" t="s">
        <v>9</v>
      </c>
      <c r="F38" s="37" t="s">
        <v>464</v>
      </c>
    </row>
    <row r="39" spans="1:6" hidden="1" x14ac:dyDescent="0.25">
      <c r="A39" s="86">
        <v>44280</v>
      </c>
      <c r="B39" s="36">
        <v>830</v>
      </c>
      <c r="C39" s="37" t="s">
        <v>463</v>
      </c>
      <c r="D39" s="38">
        <v>49560</v>
      </c>
      <c r="E39" s="37" t="s">
        <v>9</v>
      </c>
      <c r="F39" s="37" t="s">
        <v>466</v>
      </c>
    </row>
    <row r="40" spans="1:6" hidden="1" x14ac:dyDescent="0.25">
      <c r="A40" s="86">
        <v>44288</v>
      </c>
      <c r="B40" s="36">
        <v>4</v>
      </c>
      <c r="C40" s="37" t="s">
        <v>463</v>
      </c>
      <c r="D40" s="38">
        <v>42000</v>
      </c>
      <c r="E40" s="37" t="s">
        <v>9</v>
      </c>
      <c r="F40" s="37" t="s">
        <v>466</v>
      </c>
    </row>
    <row r="41" spans="1:6" hidden="1" x14ac:dyDescent="0.25">
      <c r="A41" s="86">
        <v>44294</v>
      </c>
      <c r="B41" s="40" t="s">
        <v>467</v>
      </c>
      <c r="C41" s="37" t="s">
        <v>463</v>
      </c>
      <c r="D41" s="38">
        <v>37800</v>
      </c>
      <c r="E41" s="37" t="s">
        <v>9</v>
      </c>
      <c r="F41" s="37" t="s">
        <v>466</v>
      </c>
    </row>
    <row r="42" spans="1:6" hidden="1" x14ac:dyDescent="0.25">
      <c r="A42" s="86">
        <v>44641</v>
      </c>
      <c r="B42" s="36">
        <v>826</v>
      </c>
      <c r="C42" s="37" t="s">
        <v>463</v>
      </c>
      <c r="D42" s="38">
        <v>30508.48</v>
      </c>
      <c r="E42" s="37" t="s">
        <v>9</v>
      </c>
      <c r="F42" s="37" t="s">
        <v>465</v>
      </c>
    </row>
    <row r="43" spans="1:6" hidden="1" x14ac:dyDescent="0.25">
      <c r="A43" s="86">
        <v>44636</v>
      </c>
      <c r="B43" s="36">
        <v>356</v>
      </c>
      <c r="C43" s="37" t="s">
        <v>498</v>
      </c>
      <c r="D43" s="38">
        <v>7674.76</v>
      </c>
      <c r="E43" s="37" t="s">
        <v>9</v>
      </c>
      <c r="F43" s="37" t="s">
        <v>74</v>
      </c>
    </row>
    <row r="44" spans="1:6" hidden="1" x14ac:dyDescent="0.25">
      <c r="A44" s="86">
        <v>43424</v>
      </c>
      <c r="B44" s="36">
        <v>7000307563</v>
      </c>
      <c r="C44" s="37" t="s">
        <v>501</v>
      </c>
      <c r="D44" s="38">
        <v>11790</v>
      </c>
      <c r="E44" s="37" t="s">
        <v>9</v>
      </c>
      <c r="F44" s="37" t="s">
        <v>502</v>
      </c>
    </row>
    <row r="45" spans="1:6" hidden="1" x14ac:dyDescent="0.25">
      <c r="A45" s="86">
        <v>43368</v>
      </c>
      <c r="B45" s="36">
        <v>7000301405</v>
      </c>
      <c r="C45" s="37" t="s">
        <v>503</v>
      </c>
      <c r="D45" s="38">
        <v>170340</v>
      </c>
      <c r="E45" s="37" t="s">
        <v>9</v>
      </c>
      <c r="F45" s="37" t="s">
        <v>504</v>
      </c>
    </row>
    <row r="46" spans="1:6" hidden="1" x14ac:dyDescent="0.25">
      <c r="A46" s="86">
        <v>44436</v>
      </c>
      <c r="B46" s="36">
        <v>2281</v>
      </c>
      <c r="C46" s="37" t="s">
        <v>514</v>
      </c>
      <c r="D46" s="38">
        <f>13135.59+0.41</f>
        <v>13136</v>
      </c>
      <c r="E46" s="37" t="s">
        <v>9</v>
      </c>
      <c r="F46" s="37" t="s">
        <v>786</v>
      </c>
    </row>
    <row r="47" spans="1:6" hidden="1" x14ac:dyDescent="0.25">
      <c r="A47" s="86">
        <v>43300</v>
      </c>
      <c r="B47" s="36">
        <v>17</v>
      </c>
      <c r="C47" s="37" t="s">
        <v>954</v>
      </c>
      <c r="D47" s="38">
        <v>4000</v>
      </c>
      <c r="E47" s="37" t="s">
        <v>9</v>
      </c>
      <c r="F47" s="37" t="s">
        <v>955</v>
      </c>
    </row>
    <row r="48" spans="1:6" hidden="1" x14ac:dyDescent="0.25">
      <c r="A48" s="86">
        <v>43428</v>
      </c>
      <c r="B48" s="36">
        <v>7000308124</v>
      </c>
      <c r="C48" s="37" t="s">
        <v>503</v>
      </c>
      <c r="D48" s="38">
        <v>279660.2</v>
      </c>
      <c r="E48" s="37" t="s">
        <v>9</v>
      </c>
      <c r="F48" s="37" t="s">
        <v>965</v>
      </c>
    </row>
    <row r="49" spans="1:6" hidden="1" x14ac:dyDescent="0.25">
      <c r="A49" s="86">
        <v>44214</v>
      </c>
      <c r="B49" s="36"/>
      <c r="C49" s="37" t="s">
        <v>976</v>
      </c>
      <c r="D49" s="38">
        <v>74297</v>
      </c>
      <c r="E49" s="37" t="s">
        <v>9</v>
      </c>
      <c r="F49" s="37" t="s">
        <v>977</v>
      </c>
    </row>
    <row r="50" spans="1:6" hidden="1" x14ac:dyDescent="0.25">
      <c r="A50" s="86">
        <v>44564</v>
      </c>
      <c r="B50" s="36" t="s">
        <v>989</v>
      </c>
      <c r="C50" s="37" t="s">
        <v>990</v>
      </c>
      <c r="D50" s="38">
        <f>516858+5169</f>
        <v>522027</v>
      </c>
      <c r="E50" s="37" t="s">
        <v>9</v>
      </c>
      <c r="F50" s="37" t="s">
        <v>991</v>
      </c>
    </row>
    <row r="51" spans="1:6" hidden="1" x14ac:dyDescent="0.25">
      <c r="A51" s="86">
        <v>44564</v>
      </c>
      <c r="B51" s="36" t="s">
        <v>992</v>
      </c>
      <c r="C51" s="37" t="s">
        <v>990</v>
      </c>
      <c r="D51" s="38">
        <f>1303886+13039</f>
        <v>1316925</v>
      </c>
      <c r="E51" s="37" t="s">
        <v>9</v>
      </c>
      <c r="F51" s="37" t="s">
        <v>991</v>
      </c>
    </row>
    <row r="52" spans="1:6" hidden="1" x14ac:dyDescent="0.25">
      <c r="A52" s="86">
        <v>44578</v>
      </c>
      <c r="B52" s="36"/>
      <c r="C52" s="37" t="s">
        <v>993</v>
      </c>
      <c r="D52" s="38">
        <v>226457</v>
      </c>
      <c r="E52" s="37" t="s">
        <v>9</v>
      </c>
      <c r="F52" s="37" t="s">
        <v>991</v>
      </c>
    </row>
    <row r="53" spans="1:6" hidden="1" x14ac:dyDescent="0.25">
      <c r="A53" s="86">
        <v>44609</v>
      </c>
      <c r="B53" s="36">
        <v>2</v>
      </c>
      <c r="C53" s="37" t="s">
        <v>993</v>
      </c>
      <c r="D53" s="38">
        <v>140752</v>
      </c>
      <c r="E53" s="37" t="s">
        <v>9</v>
      </c>
      <c r="F53" s="37" t="s">
        <v>991</v>
      </c>
    </row>
    <row r="54" spans="1:6" hidden="1" x14ac:dyDescent="0.25">
      <c r="A54" s="86">
        <v>44627</v>
      </c>
      <c r="B54" s="36">
        <v>4</v>
      </c>
      <c r="C54" s="37" t="s">
        <v>993</v>
      </c>
      <c r="D54" s="38">
        <v>109450</v>
      </c>
      <c r="E54" s="37" t="s">
        <v>9</v>
      </c>
      <c r="F54" s="37" t="s">
        <v>991</v>
      </c>
    </row>
    <row r="55" spans="1:6" hidden="1" x14ac:dyDescent="0.25">
      <c r="A55" s="86">
        <v>44627</v>
      </c>
      <c r="B55" s="36">
        <v>3</v>
      </c>
      <c r="C55" s="37" t="s">
        <v>993</v>
      </c>
      <c r="D55" s="38">
        <v>304660</v>
      </c>
      <c r="E55" s="37" t="s">
        <v>9</v>
      </c>
      <c r="F55" s="37" t="s">
        <v>991</v>
      </c>
    </row>
    <row r="56" spans="1:6" hidden="1" x14ac:dyDescent="0.25">
      <c r="A56" s="86">
        <v>43775</v>
      </c>
      <c r="B56" s="36">
        <v>35</v>
      </c>
      <c r="C56" s="37" t="s">
        <v>1027</v>
      </c>
      <c r="D56" s="37">
        <v>189036</v>
      </c>
      <c r="E56" s="37" t="s">
        <v>9</v>
      </c>
      <c r="F56" s="37"/>
    </row>
    <row r="57" spans="1:6" hidden="1" x14ac:dyDescent="0.25">
      <c r="A57" s="86">
        <v>44292</v>
      </c>
      <c r="B57" s="36">
        <v>1</v>
      </c>
      <c r="C57" s="37" t="s">
        <v>498</v>
      </c>
      <c r="D57" s="37">
        <v>15932.54</v>
      </c>
      <c r="E57" s="37" t="s">
        <v>9</v>
      </c>
      <c r="F57" s="37"/>
    </row>
    <row r="58" spans="1:6" hidden="1" x14ac:dyDescent="0.25">
      <c r="A58" s="90">
        <v>44895</v>
      </c>
      <c r="B58" s="48" t="s">
        <v>1151</v>
      </c>
      <c r="C58" s="48" t="s">
        <v>1152</v>
      </c>
      <c r="D58" s="48">
        <v>847700</v>
      </c>
      <c r="E58" s="48" t="s">
        <v>9</v>
      </c>
      <c r="F58" s="48"/>
    </row>
    <row r="59" spans="1:6" hidden="1" x14ac:dyDescent="0.25">
      <c r="A59" s="90">
        <v>44895</v>
      </c>
      <c r="B59" s="48" t="s">
        <v>1154</v>
      </c>
      <c r="C59" s="48" t="s">
        <v>1152</v>
      </c>
      <c r="D59" s="48">
        <v>2069500</v>
      </c>
      <c r="E59" s="48" t="s">
        <v>9</v>
      </c>
      <c r="F59" s="48"/>
    </row>
    <row r="60" spans="1:6" hidden="1" x14ac:dyDescent="0.25">
      <c r="A60" s="90">
        <v>44762</v>
      </c>
      <c r="B60" s="48">
        <v>6007</v>
      </c>
      <c r="C60" s="48" t="s">
        <v>1234</v>
      </c>
      <c r="D60" s="48">
        <v>64000</v>
      </c>
      <c r="E60" s="48" t="s">
        <v>9</v>
      </c>
      <c r="F60" s="48"/>
    </row>
    <row r="61" spans="1:6" hidden="1" x14ac:dyDescent="0.25">
      <c r="A61" s="90">
        <v>44762</v>
      </c>
      <c r="B61" s="48">
        <v>5332</v>
      </c>
      <c r="C61" s="48" t="s">
        <v>1234</v>
      </c>
      <c r="D61" s="48">
        <v>181564.4</v>
      </c>
      <c r="E61" s="48" t="s">
        <v>9</v>
      </c>
      <c r="F61" s="48"/>
    </row>
    <row r="62" spans="1:6" hidden="1" x14ac:dyDescent="0.25">
      <c r="A62" s="90">
        <v>44770</v>
      </c>
      <c r="B62" s="48" t="s">
        <v>1238</v>
      </c>
      <c r="C62" s="48" t="s">
        <v>1239</v>
      </c>
      <c r="D62" s="48">
        <v>652915</v>
      </c>
      <c r="E62" s="48" t="s">
        <v>9</v>
      </c>
      <c r="F62" s="48"/>
    </row>
    <row r="63" spans="1:6" hidden="1" x14ac:dyDescent="0.25">
      <c r="A63" s="90">
        <v>44770</v>
      </c>
      <c r="B63" s="48" t="s">
        <v>1240</v>
      </c>
      <c r="C63" s="48" t="s">
        <v>1239</v>
      </c>
      <c r="D63" s="48">
        <v>1017163</v>
      </c>
      <c r="E63" s="48" t="s">
        <v>9</v>
      </c>
      <c r="F63" s="48"/>
    </row>
    <row r="64" spans="1:6" hidden="1" x14ac:dyDescent="0.25">
      <c r="A64" s="90">
        <v>44791</v>
      </c>
      <c r="B64" s="48" t="s">
        <v>1243</v>
      </c>
      <c r="C64" s="48" t="s">
        <v>1244</v>
      </c>
      <c r="D64" s="48">
        <v>12255.02</v>
      </c>
      <c r="E64" s="48" t="s">
        <v>9</v>
      </c>
      <c r="F64" s="48"/>
    </row>
    <row r="65" spans="1:6" hidden="1" x14ac:dyDescent="0.25">
      <c r="A65" s="90">
        <v>44845</v>
      </c>
      <c r="B65" s="48" t="s">
        <v>1255</v>
      </c>
      <c r="C65" s="48" t="s">
        <v>1256</v>
      </c>
      <c r="D65" s="48">
        <v>2296213</v>
      </c>
      <c r="E65" s="48" t="s">
        <v>9</v>
      </c>
      <c r="F65" s="48"/>
    </row>
    <row r="66" spans="1:6" hidden="1" x14ac:dyDescent="0.25">
      <c r="A66" s="90">
        <v>44845</v>
      </c>
      <c r="B66" s="48" t="s">
        <v>1257</v>
      </c>
      <c r="C66" s="48" t="s">
        <v>1256</v>
      </c>
      <c r="D66" s="48">
        <v>1700879</v>
      </c>
      <c r="E66" s="48" t="s">
        <v>9</v>
      </c>
      <c r="F66" s="48"/>
    </row>
    <row r="67" spans="1:6" hidden="1" x14ac:dyDescent="0.25">
      <c r="A67" s="90">
        <v>44895</v>
      </c>
      <c r="B67" s="48">
        <v>4551</v>
      </c>
      <c r="C67" s="48" t="s">
        <v>50</v>
      </c>
      <c r="D67" s="48">
        <v>19045</v>
      </c>
      <c r="E67" s="48" t="s">
        <v>9</v>
      </c>
      <c r="F67" s="48"/>
    </row>
    <row r="68" spans="1:6" hidden="1" x14ac:dyDescent="0.25">
      <c r="A68" s="90">
        <v>44907</v>
      </c>
      <c r="B68" s="48">
        <v>916</v>
      </c>
      <c r="C68" s="48" t="s">
        <v>30</v>
      </c>
      <c r="D68" s="48">
        <v>193005.44</v>
      </c>
      <c r="E68" s="48" t="s">
        <v>9</v>
      </c>
      <c r="F68" s="48"/>
    </row>
    <row r="69" spans="1:6" hidden="1" x14ac:dyDescent="0.25">
      <c r="A69" s="90">
        <v>44907</v>
      </c>
      <c r="B69" s="48">
        <v>5357</v>
      </c>
      <c r="C69" s="48" t="s">
        <v>50</v>
      </c>
      <c r="D69" s="48">
        <v>6100</v>
      </c>
      <c r="E69" s="48" t="s">
        <v>9</v>
      </c>
      <c r="F69" s="48"/>
    </row>
    <row r="70" spans="1:6" hidden="1" x14ac:dyDescent="0.25">
      <c r="A70" s="90">
        <v>44907</v>
      </c>
      <c r="B70" s="48" t="s">
        <v>1291</v>
      </c>
      <c r="C70" s="48" t="s">
        <v>30</v>
      </c>
      <c r="D70" s="48">
        <v>7838</v>
      </c>
      <c r="E70" s="48" t="s">
        <v>9</v>
      </c>
      <c r="F70" s="48"/>
    </row>
    <row r="71" spans="1:6" hidden="1" x14ac:dyDescent="0.25">
      <c r="A71" s="90">
        <v>44926</v>
      </c>
      <c r="B71" s="48">
        <v>22230132</v>
      </c>
      <c r="C71" s="48" t="s">
        <v>1307</v>
      </c>
      <c r="D71" s="48">
        <v>22000</v>
      </c>
      <c r="E71" s="48" t="s">
        <v>9</v>
      </c>
      <c r="F71" s="48"/>
    </row>
    <row r="72" spans="1:6" hidden="1" x14ac:dyDescent="0.25">
      <c r="A72" s="90">
        <v>44926</v>
      </c>
      <c r="B72" s="48" t="s">
        <v>1308</v>
      </c>
      <c r="C72" s="48" t="s">
        <v>30</v>
      </c>
      <c r="D72" s="48">
        <v>15547.8</v>
      </c>
      <c r="E72" s="48" t="s">
        <v>9</v>
      </c>
      <c r="F72" s="48"/>
    </row>
    <row r="73" spans="1:6" hidden="1" x14ac:dyDescent="0.25">
      <c r="A73" s="90">
        <v>44932</v>
      </c>
      <c r="B73" s="48">
        <v>13294</v>
      </c>
      <c r="C73" s="48" t="s">
        <v>1234</v>
      </c>
      <c r="D73" s="48">
        <v>23548</v>
      </c>
      <c r="E73" s="48" t="s">
        <v>9</v>
      </c>
      <c r="F73" s="48"/>
    </row>
    <row r="74" spans="1:6" hidden="1" x14ac:dyDescent="0.25">
      <c r="A74" s="90">
        <v>44954</v>
      </c>
      <c r="B74" s="48">
        <v>13997</v>
      </c>
      <c r="C74" s="48" t="s">
        <v>1234</v>
      </c>
      <c r="D74" s="48">
        <v>370989.45</v>
      </c>
      <c r="E74" s="48" t="s">
        <v>9</v>
      </c>
      <c r="F74" s="48"/>
    </row>
    <row r="75" spans="1:6" hidden="1" x14ac:dyDescent="0.25">
      <c r="A75" s="90">
        <v>44974</v>
      </c>
      <c r="B75" s="48">
        <v>14149</v>
      </c>
      <c r="C75" s="48" t="s">
        <v>1234</v>
      </c>
      <c r="D75" s="48">
        <v>22938.53</v>
      </c>
      <c r="E75" s="48" t="s">
        <v>9</v>
      </c>
      <c r="F75" s="48"/>
    </row>
    <row r="76" spans="1:6" hidden="1" x14ac:dyDescent="0.25">
      <c r="A76" s="90">
        <v>44987</v>
      </c>
      <c r="B76" s="48" t="s">
        <v>1333</v>
      </c>
      <c r="C76" s="48" t="s">
        <v>1152</v>
      </c>
      <c r="D76" s="48">
        <v>55500</v>
      </c>
      <c r="E76" s="48" t="s">
        <v>9</v>
      </c>
      <c r="F76" s="48"/>
    </row>
    <row r="77" spans="1:6" hidden="1" x14ac:dyDescent="0.25">
      <c r="A77" s="90">
        <v>44840</v>
      </c>
      <c r="B77" s="48">
        <v>8439</v>
      </c>
      <c r="C77" s="48" t="s">
        <v>1234</v>
      </c>
      <c r="D77" s="48">
        <v>3403.92</v>
      </c>
      <c r="E77" s="48" t="s">
        <v>9</v>
      </c>
      <c r="F77" s="48"/>
    </row>
    <row r="78" spans="1:6" hidden="1" x14ac:dyDescent="0.25">
      <c r="A78" s="90">
        <v>44840</v>
      </c>
      <c r="B78" s="48">
        <v>9518</v>
      </c>
      <c r="C78" s="48" t="s">
        <v>1234</v>
      </c>
      <c r="D78" s="48">
        <v>19556.16</v>
      </c>
      <c r="E78" s="48" t="s">
        <v>9</v>
      </c>
      <c r="F78" s="48"/>
    </row>
    <row r="79" spans="1:6" hidden="1" x14ac:dyDescent="0.25">
      <c r="A79" s="90">
        <v>44840</v>
      </c>
      <c r="B79" s="48">
        <v>8338</v>
      </c>
      <c r="C79" s="48" t="s">
        <v>1234</v>
      </c>
      <c r="D79" s="48">
        <v>10905</v>
      </c>
      <c r="E79" s="48" t="s">
        <v>9</v>
      </c>
      <c r="F79" s="48"/>
    </row>
    <row r="80" spans="1:6" hidden="1" x14ac:dyDescent="0.25">
      <c r="A80" s="90">
        <v>44840</v>
      </c>
      <c r="B80" s="48">
        <v>8114</v>
      </c>
      <c r="C80" s="48" t="s">
        <v>1234</v>
      </c>
      <c r="D80" s="48">
        <v>880809.88</v>
      </c>
      <c r="E80" s="48" t="s">
        <v>9</v>
      </c>
      <c r="F80" s="48"/>
    </row>
    <row r="81" spans="1:6" hidden="1" x14ac:dyDescent="0.25">
      <c r="A81" s="90">
        <v>44845</v>
      </c>
      <c r="B81" s="48">
        <v>9143</v>
      </c>
      <c r="C81" s="48" t="s">
        <v>1234</v>
      </c>
      <c r="D81" s="48">
        <v>3550.56</v>
      </c>
      <c r="E81" s="48" t="s">
        <v>9</v>
      </c>
      <c r="F81" s="48"/>
    </row>
    <row r="82" spans="1:6" hidden="1" x14ac:dyDescent="0.25">
      <c r="A82" s="90">
        <v>44891</v>
      </c>
      <c r="B82" s="48">
        <v>11628</v>
      </c>
      <c r="C82" s="48" t="s">
        <v>1234</v>
      </c>
      <c r="D82" s="48">
        <v>9360</v>
      </c>
      <c r="E82" s="48" t="s">
        <v>9</v>
      </c>
      <c r="F82" s="48"/>
    </row>
    <row r="83" spans="1:6" hidden="1" x14ac:dyDescent="0.25">
      <c r="A83" s="90">
        <v>44727</v>
      </c>
      <c r="B83" s="48">
        <v>21</v>
      </c>
      <c r="C83" s="48" t="s">
        <v>1347</v>
      </c>
      <c r="D83" s="48">
        <v>419225</v>
      </c>
      <c r="E83" s="48" t="s">
        <v>9</v>
      </c>
      <c r="F83" s="48"/>
    </row>
    <row r="84" spans="1:6" hidden="1" x14ac:dyDescent="0.25">
      <c r="A84" s="90">
        <v>44772</v>
      </c>
      <c r="B84" s="48">
        <v>52</v>
      </c>
      <c r="C84" s="48" t="s">
        <v>1347</v>
      </c>
      <c r="D84" s="48">
        <v>161459.22</v>
      </c>
      <c r="E84" s="48" t="s">
        <v>9</v>
      </c>
      <c r="F84" s="48"/>
    </row>
    <row r="85" spans="1:6" hidden="1" x14ac:dyDescent="0.25">
      <c r="A85" s="90">
        <v>44791</v>
      </c>
      <c r="B85" s="48">
        <v>5</v>
      </c>
      <c r="C85" s="48" t="s">
        <v>1347</v>
      </c>
      <c r="D85" s="48">
        <v>335311</v>
      </c>
      <c r="E85" s="48" t="s">
        <v>9</v>
      </c>
      <c r="F85" s="48"/>
    </row>
    <row r="86" spans="1:6" hidden="1" x14ac:dyDescent="0.25">
      <c r="A86" s="90">
        <v>44816</v>
      </c>
      <c r="B86" s="48">
        <v>4</v>
      </c>
      <c r="C86" s="48" t="s">
        <v>1347</v>
      </c>
      <c r="D86" s="48">
        <v>72560</v>
      </c>
      <c r="E86" s="48" t="s">
        <v>9</v>
      </c>
      <c r="F86" s="48"/>
    </row>
    <row r="87" spans="1:6" hidden="1" x14ac:dyDescent="0.25">
      <c r="A87" s="90">
        <v>44816</v>
      </c>
      <c r="B87" s="48">
        <v>3</v>
      </c>
      <c r="C87" s="48" t="s">
        <v>1347</v>
      </c>
      <c r="D87" s="48">
        <v>37725</v>
      </c>
      <c r="E87" s="48" t="s">
        <v>9</v>
      </c>
      <c r="F87" s="48"/>
    </row>
    <row r="88" spans="1:6" hidden="1" x14ac:dyDescent="0.25">
      <c r="A88" s="90">
        <v>44820</v>
      </c>
      <c r="B88" s="48">
        <v>6</v>
      </c>
      <c r="C88" s="48" t="s">
        <v>1347</v>
      </c>
      <c r="D88" s="48">
        <v>537449</v>
      </c>
      <c r="E88" s="48" t="s">
        <v>9</v>
      </c>
      <c r="F88" s="48"/>
    </row>
    <row r="89" spans="1:6" hidden="1" x14ac:dyDescent="0.25">
      <c r="A89" s="90">
        <v>44875</v>
      </c>
      <c r="B89" s="48">
        <v>7</v>
      </c>
      <c r="C89" s="48" t="s">
        <v>1347</v>
      </c>
      <c r="D89" s="48">
        <v>66650</v>
      </c>
      <c r="E89" s="48" t="s">
        <v>9</v>
      </c>
      <c r="F89" s="48"/>
    </row>
    <row r="90" spans="1:6" hidden="1" x14ac:dyDescent="0.25">
      <c r="A90" s="90">
        <v>44890</v>
      </c>
      <c r="B90" s="48">
        <v>9</v>
      </c>
      <c r="C90" s="48" t="s">
        <v>1347</v>
      </c>
      <c r="D90" s="48">
        <v>86700</v>
      </c>
      <c r="E90" s="48" t="s">
        <v>9</v>
      </c>
      <c r="F90" s="48"/>
    </row>
    <row r="91" spans="1:6" hidden="1" x14ac:dyDescent="0.25">
      <c r="A91" s="90">
        <v>44890</v>
      </c>
      <c r="B91" s="48">
        <v>10</v>
      </c>
      <c r="C91" s="48" t="s">
        <v>1347</v>
      </c>
      <c r="D91" s="48">
        <v>253150</v>
      </c>
      <c r="E91" s="48" t="s">
        <v>9</v>
      </c>
      <c r="F91" s="48"/>
    </row>
    <row r="92" spans="1:6" hidden="1" x14ac:dyDescent="0.25">
      <c r="A92" s="90">
        <v>44895</v>
      </c>
      <c r="B92" s="48">
        <v>8</v>
      </c>
      <c r="C92" s="48" t="s">
        <v>1347</v>
      </c>
      <c r="D92" s="48">
        <v>22750</v>
      </c>
      <c r="E92" s="48" t="s">
        <v>9</v>
      </c>
      <c r="F92" s="48"/>
    </row>
    <row r="93" spans="1:6" hidden="1" x14ac:dyDescent="0.25">
      <c r="A93" s="90">
        <v>44902</v>
      </c>
      <c r="B93" s="48">
        <v>12</v>
      </c>
      <c r="C93" s="48" t="s">
        <v>1347</v>
      </c>
      <c r="D93" s="48">
        <v>300000</v>
      </c>
      <c r="E93" s="48" t="s">
        <v>9</v>
      </c>
      <c r="F93" s="48"/>
    </row>
    <row r="94" spans="1:6" hidden="1" x14ac:dyDescent="0.25">
      <c r="A94" s="90">
        <v>44919</v>
      </c>
      <c r="B94" s="48">
        <v>14</v>
      </c>
      <c r="C94" s="48" t="s">
        <v>1347</v>
      </c>
      <c r="D94" s="48">
        <v>100000</v>
      </c>
      <c r="E94" s="48" t="s">
        <v>9</v>
      </c>
      <c r="F94" s="48"/>
    </row>
    <row r="95" spans="1:6" hidden="1" x14ac:dyDescent="0.25">
      <c r="A95" s="90">
        <v>44919</v>
      </c>
      <c r="B95" s="48">
        <v>13</v>
      </c>
      <c r="C95" s="48" t="s">
        <v>1347</v>
      </c>
      <c r="D95" s="48">
        <v>156000</v>
      </c>
      <c r="E95" s="48" t="s">
        <v>9</v>
      </c>
      <c r="F95" s="48"/>
    </row>
    <row r="96" spans="1:6" hidden="1" x14ac:dyDescent="0.25">
      <c r="A96" s="90">
        <v>44935</v>
      </c>
      <c r="B96" s="48">
        <v>15</v>
      </c>
      <c r="C96" s="48" t="s">
        <v>1347</v>
      </c>
      <c r="D96" s="48">
        <v>26250</v>
      </c>
      <c r="E96" s="48" t="s">
        <v>9</v>
      </c>
      <c r="F96" s="48"/>
    </row>
    <row r="97" spans="1:6" hidden="1" x14ac:dyDescent="0.25">
      <c r="A97" s="90">
        <v>44938</v>
      </c>
      <c r="B97" s="48">
        <v>16</v>
      </c>
      <c r="C97" s="48" t="s">
        <v>1347</v>
      </c>
      <c r="D97" s="48">
        <v>400000</v>
      </c>
      <c r="E97" s="48" t="s">
        <v>9</v>
      </c>
      <c r="F97" s="48"/>
    </row>
    <row r="98" spans="1:6" hidden="1" x14ac:dyDescent="0.25">
      <c r="A98" s="90">
        <v>44959</v>
      </c>
      <c r="B98" s="48">
        <v>20</v>
      </c>
      <c r="C98" s="48" t="s">
        <v>1347</v>
      </c>
      <c r="D98" s="48">
        <v>310000</v>
      </c>
      <c r="E98" s="48" t="s">
        <v>9</v>
      </c>
      <c r="F98" s="48"/>
    </row>
    <row r="99" spans="1:6" hidden="1" x14ac:dyDescent="0.25">
      <c r="A99" s="90">
        <v>44986</v>
      </c>
      <c r="B99" s="48">
        <v>21</v>
      </c>
      <c r="C99" s="48" t="s">
        <v>1347</v>
      </c>
      <c r="D99" s="48">
        <v>13888</v>
      </c>
      <c r="E99" s="48" t="s">
        <v>9</v>
      </c>
      <c r="F99" s="48"/>
    </row>
    <row r="100" spans="1:6" hidden="1" x14ac:dyDescent="0.25">
      <c r="A100" s="90">
        <v>44679</v>
      </c>
      <c r="B100" s="48" t="s">
        <v>1362</v>
      </c>
      <c r="C100" s="48" t="s">
        <v>30</v>
      </c>
      <c r="D100" s="48">
        <v>134692.07999999999</v>
      </c>
      <c r="E100" s="48" t="s">
        <v>9</v>
      </c>
      <c r="F100" s="48"/>
    </row>
    <row r="101" spans="1:6" hidden="1" x14ac:dyDescent="0.25">
      <c r="A101" s="90">
        <v>44706</v>
      </c>
      <c r="B101" s="48" t="s">
        <v>1367</v>
      </c>
      <c r="C101" s="48" t="s">
        <v>30</v>
      </c>
      <c r="D101" s="48">
        <v>389476</v>
      </c>
      <c r="E101" s="48" t="s">
        <v>9</v>
      </c>
      <c r="F101" s="48"/>
    </row>
    <row r="102" spans="1:6" hidden="1" x14ac:dyDescent="0.25">
      <c r="A102" s="90">
        <v>44707</v>
      </c>
      <c r="B102" s="48">
        <v>12</v>
      </c>
      <c r="C102" s="48" t="s">
        <v>1368</v>
      </c>
      <c r="D102" s="48">
        <v>17815</v>
      </c>
      <c r="E102" s="48" t="s">
        <v>9</v>
      </c>
      <c r="F102" s="48"/>
    </row>
    <row r="103" spans="1:6" hidden="1" x14ac:dyDescent="0.25">
      <c r="A103" s="90">
        <v>44707</v>
      </c>
      <c r="B103" s="48">
        <v>11</v>
      </c>
      <c r="C103" s="48" t="s">
        <v>1368</v>
      </c>
      <c r="D103" s="48">
        <v>448356.21</v>
      </c>
      <c r="E103" s="48" t="s">
        <v>9</v>
      </c>
      <c r="F103" s="48"/>
    </row>
    <row r="104" spans="1:6" hidden="1" x14ac:dyDescent="0.25">
      <c r="A104" s="90">
        <v>44725</v>
      </c>
      <c r="B104" s="48">
        <v>15</v>
      </c>
      <c r="C104" s="48" t="s">
        <v>1368</v>
      </c>
      <c r="D104" s="48">
        <v>168926.6</v>
      </c>
      <c r="E104" s="48" t="s">
        <v>9</v>
      </c>
      <c r="F104" s="48"/>
    </row>
    <row r="105" spans="1:6" hidden="1" x14ac:dyDescent="0.25">
      <c r="A105" s="90">
        <v>44926</v>
      </c>
      <c r="B105" s="48" t="s">
        <v>1388</v>
      </c>
      <c r="C105" s="48" t="s">
        <v>30</v>
      </c>
      <c r="D105" s="48">
        <v>8580.51</v>
      </c>
      <c r="E105" s="48" t="s">
        <v>9</v>
      </c>
      <c r="F105" s="48"/>
    </row>
    <row r="106" spans="1:6" hidden="1" x14ac:dyDescent="0.25">
      <c r="A106" s="90">
        <v>44954</v>
      </c>
      <c r="B106" s="48" t="s">
        <v>1389</v>
      </c>
      <c r="C106" s="48" t="s">
        <v>30</v>
      </c>
      <c r="D106" s="48">
        <v>8580.5</v>
      </c>
      <c r="E106" s="48" t="s">
        <v>9</v>
      </c>
      <c r="F106" s="48"/>
    </row>
    <row r="107" spans="1:6" hidden="1" x14ac:dyDescent="0.25">
      <c r="A107" s="90">
        <v>45016</v>
      </c>
      <c r="B107" s="48">
        <v>1275</v>
      </c>
      <c r="C107" s="48" t="s">
        <v>30</v>
      </c>
      <c r="D107" s="48">
        <v>29491.52</v>
      </c>
      <c r="E107" s="48" t="s">
        <v>9</v>
      </c>
      <c r="F107" s="48"/>
    </row>
    <row r="108" spans="1:6" hidden="1" x14ac:dyDescent="0.25">
      <c r="A108" s="90">
        <v>45016</v>
      </c>
      <c r="B108" s="48">
        <v>1274</v>
      </c>
      <c r="C108" s="48" t="s">
        <v>30</v>
      </c>
      <c r="D108" s="48">
        <v>234660.25</v>
      </c>
      <c r="E108" s="48" t="s">
        <v>9</v>
      </c>
      <c r="F108" s="48"/>
    </row>
    <row r="109" spans="1:6" hidden="1" x14ac:dyDescent="0.25">
      <c r="A109" s="90">
        <v>45016</v>
      </c>
      <c r="B109" s="48">
        <v>930</v>
      </c>
      <c r="C109" s="48" t="s">
        <v>30</v>
      </c>
      <c r="D109" s="48">
        <v>515645.29</v>
      </c>
      <c r="E109" s="48" t="s">
        <v>9</v>
      </c>
      <c r="F109" s="48"/>
    </row>
    <row r="110" spans="1:6" hidden="1" x14ac:dyDescent="0.25">
      <c r="A110" s="90">
        <v>45016</v>
      </c>
      <c r="B110" s="48">
        <v>928</v>
      </c>
      <c r="C110" s="48" t="s">
        <v>30</v>
      </c>
      <c r="D110" s="48">
        <v>364930.52</v>
      </c>
      <c r="E110" s="48" t="s">
        <v>9</v>
      </c>
      <c r="F110" s="48"/>
    </row>
    <row r="111" spans="1:6" hidden="1" x14ac:dyDescent="0.25">
      <c r="A111" s="90">
        <v>45016</v>
      </c>
      <c r="B111" s="48">
        <v>918</v>
      </c>
      <c r="C111" s="48" t="s">
        <v>30</v>
      </c>
      <c r="D111" s="48">
        <v>6655.36</v>
      </c>
      <c r="E111" s="48" t="s">
        <v>9</v>
      </c>
      <c r="F111" s="48"/>
    </row>
    <row r="112" spans="1:6" hidden="1" x14ac:dyDescent="0.25">
      <c r="A112" s="90">
        <v>45016</v>
      </c>
      <c r="B112" s="48">
        <v>917</v>
      </c>
      <c r="C112" s="48" t="s">
        <v>30</v>
      </c>
      <c r="D112" s="48">
        <v>39932.160000000003</v>
      </c>
      <c r="E112" s="48" t="s">
        <v>9</v>
      </c>
      <c r="F112" s="48"/>
    </row>
    <row r="113" spans="1:6" hidden="1" x14ac:dyDescent="0.25">
      <c r="A113" s="90">
        <v>45016</v>
      </c>
      <c r="B113" s="48">
        <v>595</v>
      </c>
      <c r="C113" s="48" t="s">
        <v>30</v>
      </c>
      <c r="D113" s="48">
        <v>24025.41</v>
      </c>
      <c r="E113" s="48" t="s">
        <v>9</v>
      </c>
      <c r="F113" s="48"/>
    </row>
    <row r="114" spans="1:6" hidden="1" x14ac:dyDescent="0.25">
      <c r="A114" s="90">
        <v>45016</v>
      </c>
      <c r="B114" s="48">
        <v>207</v>
      </c>
      <c r="C114" s="48" t="s">
        <v>30</v>
      </c>
      <c r="D114" s="48">
        <v>8392.3799999999992</v>
      </c>
      <c r="E114" s="48" t="s">
        <v>9</v>
      </c>
      <c r="F114" s="48"/>
    </row>
    <row r="115" spans="1:6" hidden="1" x14ac:dyDescent="0.25">
      <c r="A115" s="90">
        <v>44762</v>
      </c>
      <c r="B115" s="48">
        <v>5332</v>
      </c>
      <c r="C115" s="48" t="s">
        <v>1234</v>
      </c>
      <c r="D115" s="48">
        <v>8000</v>
      </c>
      <c r="E115" s="48" t="s">
        <v>9</v>
      </c>
      <c r="F115" s="48"/>
    </row>
    <row r="116" spans="1:6" hidden="1" x14ac:dyDescent="0.25">
      <c r="A116" s="90">
        <v>44696</v>
      </c>
      <c r="B116" s="48" t="s">
        <v>1404</v>
      </c>
      <c r="C116" s="52" t="s">
        <v>1405</v>
      </c>
      <c r="D116" s="48">
        <v>764654</v>
      </c>
      <c r="E116" s="48" t="s">
        <v>9</v>
      </c>
      <c r="F116" s="48"/>
    </row>
    <row r="117" spans="1:6" hidden="1" x14ac:dyDescent="0.25">
      <c r="A117" s="90">
        <v>44707</v>
      </c>
      <c r="B117" s="48">
        <v>22230020</v>
      </c>
      <c r="C117" s="53" t="s">
        <v>1307</v>
      </c>
      <c r="D117" s="48">
        <v>1243500</v>
      </c>
      <c r="E117" s="48" t="s">
        <v>9</v>
      </c>
      <c r="F117" s="48"/>
    </row>
    <row r="118" spans="1:6" hidden="1" x14ac:dyDescent="0.25">
      <c r="A118" s="90">
        <v>44835</v>
      </c>
      <c r="B118" s="48">
        <v>107</v>
      </c>
      <c r="C118" s="52" t="s">
        <v>1405</v>
      </c>
      <c r="D118" s="48">
        <v>143422.48000000001</v>
      </c>
      <c r="E118" s="48" t="s">
        <v>9</v>
      </c>
      <c r="F118" s="48"/>
    </row>
    <row r="119" spans="1:6" hidden="1" x14ac:dyDescent="0.25">
      <c r="A119" s="91">
        <v>45033</v>
      </c>
      <c r="B119" s="59">
        <v>248</v>
      </c>
      <c r="C119" s="60" t="s">
        <v>1475</v>
      </c>
      <c r="D119" s="61">
        <v>3901</v>
      </c>
      <c r="E119" s="61" t="s">
        <v>9</v>
      </c>
      <c r="F119" s="61"/>
    </row>
    <row r="120" spans="1:6" hidden="1" x14ac:dyDescent="0.25">
      <c r="A120" s="91">
        <v>45291</v>
      </c>
      <c r="B120" s="59">
        <v>5585</v>
      </c>
      <c r="C120" s="60" t="s">
        <v>1475</v>
      </c>
      <c r="D120" s="61">
        <v>3483.8</v>
      </c>
      <c r="E120" s="61" t="s">
        <v>9</v>
      </c>
      <c r="F120" s="61"/>
    </row>
    <row r="121" spans="1:6" x14ac:dyDescent="0.25">
      <c r="A121" s="91">
        <v>45291</v>
      </c>
      <c r="B121" s="59">
        <v>5897</v>
      </c>
      <c r="C121" s="60" t="s">
        <v>1475</v>
      </c>
      <c r="D121" s="61">
        <v>6293.69</v>
      </c>
      <c r="E121" s="61" t="s">
        <v>23</v>
      </c>
      <c r="F121" s="73"/>
    </row>
    <row r="122" spans="1:6" x14ac:dyDescent="0.25">
      <c r="A122" s="91">
        <v>45291</v>
      </c>
      <c r="B122" s="59">
        <v>5724</v>
      </c>
      <c r="C122" s="60" t="s">
        <v>1475</v>
      </c>
      <c r="D122" s="61">
        <v>5435</v>
      </c>
      <c r="E122" s="61" t="s">
        <v>23</v>
      </c>
      <c r="F122" s="73"/>
    </row>
    <row r="123" spans="1:6" hidden="1" x14ac:dyDescent="0.25">
      <c r="A123" s="91">
        <v>45033</v>
      </c>
      <c r="B123" s="59">
        <v>191</v>
      </c>
      <c r="C123" s="60" t="s">
        <v>1234</v>
      </c>
      <c r="D123" s="61">
        <v>56810</v>
      </c>
      <c r="E123" s="61" t="s">
        <v>9</v>
      </c>
      <c r="F123" s="61"/>
    </row>
    <row r="124" spans="1:6" hidden="1" x14ac:dyDescent="0.25">
      <c r="A124" s="91">
        <v>45094</v>
      </c>
      <c r="B124" s="59">
        <v>2892</v>
      </c>
      <c r="C124" s="60" t="s">
        <v>1244</v>
      </c>
      <c r="D124" s="61">
        <v>5920.67</v>
      </c>
      <c r="E124" s="61" t="s">
        <v>9</v>
      </c>
      <c r="F124" s="61"/>
    </row>
    <row r="125" spans="1:6" hidden="1" x14ac:dyDescent="0.25">
      <c r="A125" s="91">
        <v>45119</v>
      </c>
      <c r="B125" s="59" t="s">
        <v>1641</v>
      </c>
      <c r="C125" s="60" t="s">
        <v>30</v>
      </c>
      <c r="D125" s="61">
        <v>1493.23</v>
      </c>
      <c r="E125" s="61" t="s">
        <v>9</v>
      </c>
      <c r="F125" s="61"/>
    </row>
    <row r="126" spans="1:6" hidden="1" x14ac:dyDescent="0.25">
      <c r="A126" s="91">
        <v>45119</v>
      </c>
      <c r="B126" s="59" t="s">
        <v>1642</v>
      </c>
      <c r="C126" s="60" t="s">
        <v>30</v>
      </c>
      <c r="D126" s="61">
        <v>17756.59</v>
      </c>
      <c r="E126" s="61" t="s">
        <v>9</v>
      </c>
      <c r="F126" s="61"/>
    </row>
    <row r="127" spans="1:6" hidden="1" x14ac:dyDescent="0.25">
      <c r="A127" s="91">
        <v>45119</v>
      </c>
      <c r="B127" s="59" t="s">
        <v>1643</v>
      </c>
      <c r="C127" s="60" t="s">
        <v>30</v>
      </c>
      <c r="D127" s="61">
        <v>2010.18</v>
      </c>
      <c r="E127" s="61" t="s">
        <v>9</v>
      </c>
      <c r="F127" s="61"/>
    </row>
    <row r="128" spans="1:6" hidden="1" x14ac:dyDescent="0.25">
      <c r="A128" s="91">
        <v>45119</v>
      </c>
      <c r="B128" s="59" t="s">
        <v>1644</v>
      </c>
      <c r="C128" s="60" t="s">
        <v>30</v>
      </c>
      <c r="D128" s="61">
        <v>145689.89000000001</v>
      </c>
      <c r="E128" s="61" t="s">
        <v>9</v>
      </c>
      <c r="F128" s="61"/>
    </row>
    <row r="129" spans="1:6" hidden="1" x14ac:dyDescent="0.25">
      <c r="A129" s="91">
        <v>45119</v>
      </c>
      <c r="B129" s="59" t="s">
        <v>1645</v>
      </c>
      <c r="C129" s="60" t="s">
        <v>30</v>
      </c>
      <c r="D129" s="61">
        <v>25919.88</v>
      </c>
      <c r="E129" s="61" t="s">
        <v>9</v>
      </c>
      <c r="F129" s="61"/>
    </row>
    <row r="130" spans="1:6" hidden="1" x14ac:dyDescent="0.25">
      <c r="A130" s="91">
        <v>45119</v>
      </c>
      <c r="B130" s="59" t="s">
        <v>1646</v>
      </c>
      <c r="C130" s="60" t="s">
        <v>30</v>
      </c>
      <c r="D130" s="61">
        <v>2509.29</v>
      </c>
      <c r="E130" s="61" t="s">
        <v>9</v>
      </c>
      <c r="F130" s="61"/>
    </row>
    <row r="131" spans="1:6" hidden="1" x14ac:dyDescent="0.25">
      <c r="A131" s="91">
        <v>45119</v>
      </c>
      <c r="B131" s="59" t="s">
        <v>1647</v>
      </c>
      <c r="C131" s="60" t="s">
        <v>30</v>
      </c>
      <c r="D131" s="61">
        <v>38644.269999999997</v>
      </c>
      <c r="E131" s="61" t="s">
        <v>9</v>
      </c>
      <c r="F131" s="61"/>
    </row>
    <row r="132" spans="1:6" hidden="1" x14ac:dyDescent="0.25">
      <c r="A132" s="91">
        <v>45119</v>
      </c>
      <c r="B132" s="59" t="s">
        <v>1648</v>
      </c>
      <c r="C132" s="60" t="s">
        <v>30</v>
      </c>
      <c r="D132" s="61">
        <v>49107.47</v>
      </c>
      <c r="E132" s="61" t="s">
        <v>9</v>
      </c>
      <c r="F132" s="61"/>
    </row>
    <row r="133" spans="1:6" hidden="1" x14ac:dyDescent="0.25">
      <c r="A133" s="91">
        <v>45186</v>
      </c>
      <c r="B133" s="59">
        <v>7445</v>
      </c>
      <c r="C133" s="60" t="s">
        <v>1234</v>
      </c>
      <c r="D133" s="61">
        <v>61186.44</v>
      </c>
      <c r="E133" s="61" t="s">
        <v>9</v>
      </c>
      <c r="F133" s="61"/>
    </row>
    <row r="134" spans="1:6" hidden="1" x14ac:dyDescent="0.25">
      <c r="A134" s="91">
        <v>45186</v>
      </c>
      <c r="B134" s="59">
        <v>7168</v>
      </c>
      <c r="C134" s="60" t="s">
        <v>1234</v>
      </c>
      <c r="D134" s="61">
        <v>86830.46</v>
      </c>
      <c r="E134" s="61" t="s">
        <v>9</v>
      </c>
      <c r="F134" s="61"/>
    </row>
    <row r="135" spans="1:6" hidden="1" x14ac:dyDescent="0.25">
      <c r="A135" s="91">
        <v>45223</v>
      </c>
      <c r="B135" s="59">
        <v>663</v>
      </c>
      <c r="C135" s="60" t="s">
        <v>30</v>
      </c>
      <c r="D135" s="61">
        <v>14515.25</v>
      </c>
      <c r="E135" s="61" t="s">
        <v>9</v>
      </c>
      <c r="F135" s="61"/>
    </row>
    <row r="136" spans="1:6" hidden="1" x14ac:dyDescent="0.25">
      <c r="A136" s="91">
        <v>45246</v>
      </c>
      <c r="B136" s="59">
        <v>10434</v>
      </c>
      <c r="C136" s="60" t="s">
        <v>1234</v>
      </c>
      <c r="D136" s="61">
        <v>299569.5</v>
      </c>
      <c r="E136" s="61" t="s">
        <v>9</v>
      </c>
      <c r="F136" s="61"/>
    </row>
    <row r="137" spans="1:6" hidden="1" x14ac:dyDescent="0.25">
      <c r="A137" s="91">
        <v>45250</v>
      </c>
      <c r="B137" s="59">
        <v>9548</v>
      </c>
      <c r="C137" s="60" t="s">
        <v>1234</v>
      </c>
      <c r="D137" s="61">
        <v>1230.52</v>
      </c>
      <c r="E137" s="61" t="s">
        <v>9</v>
      </c>
      <c r="F137" s="61"/>
    </row>
    <row r="138" spans="1:6" hidden="1" x14ac:dyDescent="0.25">
      <c r="A138" s="91">
        <v>45250</v>
      </c>
      <c r="B138" s="59">
        <v>9213</v>
      </c>
      <c r="C138" s="60" t="s">
        <v>1234</v>
      </c>
      <c r="D138" s="61">
        <v>4963</v>
      </c>
      <c r="E138" s="61" t="s">
        <v>9</v>
      </c>
      <c r="F138" s="61"/>
    </row>
    <row r="139" spans="1:6" hidden="1" x14ac:dyDescent="0.25">
      <c r="A139" s="91">
        <v>45250</v>
      </c>
      <c r="B139" s="59">
        <v>9546</v>
      </c>
      <c r="C139" s="60" t="s">
        <v>1234</v>
      </c>
      <c r="D139" s="61">
        <v>155800</v>
      </c>
      <c r="E139" s="61" t="s">
        <v>9</v>
      </c>
      <c r="F139" s="61"/>
    </row>
    <row r="140" spans="1:6" hidden="1" x14ac:dyDescent="0.25">
      <c r="A140" s="91">
        <v>45270</v>
      </c>
      <c r="B140" s="59">
        <v>230</v>
      </c>
      <c r="C140" s="60" t="s">
        <v>1152</v>
      </c>
      <c r="D140" s="61">
        <v>899582.5</v>
      </c>
      <c r="E140" s="61" t="s">
        <v>9</v>
      </c>
      <c r="F140" s="61"/>
    </row>
    <row r="141" spans="1:6" hidden="1" x14ac:dyDescent="0.25">
      <c r="A141" s="91">
        <v>45270</v>
      </c>
      <c r="B141" s="59">
        <v>231</v>
      </c>
      <c r="C141" s="60" t="s">
        <v>1152</v>
      </c>
      <c r="D141" s="61">
        <v>30858</v>
      </c>
      <c r="E141" s="61" t="s">
        <v>9</v>
      </c>
      <c r="F141" s="61"/>
    </row>
    <row r="142" spans="1:6" hidden="1" x14ac:dyDescent="0.25">
      <c r="A142" s="91">
        <v>45270</v>
      </c>
      <c r="B142" s="59">
        <v>232</v>
      </c>
      <c r="C142" s="60" t="s">
        <v>1152</v>
      </c>
      <c r="D142" s="61">
        <v>69375</v>
      </c>
      <c r="E142" s="61" t="s">
        <v>9</v>
      </c>
      <c r="F142" s="61"/>
    </row>
    <row r="143" spans="1:6" hidden="1" x14ac:dyDescent="0.25">
      <c r="A143" s="91">
        <v>45270</v>
      </c>
      <c r="B143" s="59">
        <v>258</v>
      </c>
      <c r="C143" s="60" t="s">
        <v>1152</v>
      </c>
      <c r="D143" s="61">
        <v>205500</v>
      </c>
      <c r="E143" s="61" t="s">
        <v>9</v>
      </c>
      <c r="F143" s="61"/>
    </row>
    <row r="144" spans="1:6" hidden="1" x14ac:dyDescent="0.25">
      <c r="A144" s="91">
        <v>45270</v>
      </c>
      <c r="B144" s="59">
        <v>233</v>
      </c>
      <c r="C144" s="60" t="s">
        <v>1152</v>
      </c>
      <c r="D144" s="61">
        <v>748050</v>
      </c>
      <c r="E144" s="61" t="s">
        <v>9</v>
      </c>
      <c r="F144" s="61"/>
    </row>
    <row r="145" spans="1:6" hidden="1" x14ac:dyDescent="0.25">
      <c r="A145" s="91">
        <v>45286</v>
      </c>
      <c r="B145" s="59" t="s">
        <v>1729</v>
      </c>
      <c r="C145" s="60" t="s">
        <v>1256</v>
      </c>
      <c r="D145" s="61">
        <v>467900</v>
      </c>
      <c r="E145" s="61" t="s">
        <v>9</v>
      </c>
      <c r="F145" s="61"/>
    </row>
    <row r="146" spans="1:6" hidden="1" x14ac:dyDescent="0.25">
      <c r="A146" s="91">
        <v>45286</v>
      </c>
      <c r="B146" s="59" t="s">
        <v>1730</v>
      </c>
      <c r="C146" s="60" t="s">
        <v>1256</v>
      </c>
      <c r="D146" s="61">
        <v>192000</v>
      </c>
      <c r="E146" s="61" t="s">
        <v>9</v>
      </c>
      <c r="F146" s="61"/>
    </row>
    <row r="147" spans="1:6" hidden="1" x14ac:dyDescent="0.25">
      <c r="A147" s="91">
        <v>45286</v>
      </c>
      <c r="B147" s="59" t="s">
        <v>1731</v>
      </c>
      <c r="C147" s="60" t="s">
        <v>1256</v>
      </c>
      <c r="D147" s="61">
        <v>26000</v>
      </c>
      <c r="E147" s="61" t="s">
        <v>9</v>
      </c>
      <c r="F147" s="61"/>
    </row>
    <row r="148" spans="1:6" hidden="1" x14ac:dyDescent="0.25">
      <c r="A148" s="91">
        <v>45287</v>
      </c>
      <c r="B148" s="59" t="s">
        <v>1737</v>
      </c>
      <c r="C148" s="60" t="s">
        <v>30</v>
      </c>
      <c r="D148" s="61">
        <v>31779.66</v>
      </c>
      <c r="E148" s="61" t="s">
        <v>9</v>
      </c>
      <c r="F148" s="61"/>
    </row>
    <row r="149" spans="1:6" hidden="1" x14ac:dyDescent="0.25">
      <c r="A149" s="91">
        <v>45291</v>
      </c>
      <c r="B149" s="59">
        <v>35</v>
      </c>
      <c r="C149" s="60" t="s">
        <v>1347</v>
      </c>
      <c r="D149" s="61">
        <v>22758</v>
      </c>
      <c r="E149" s="61" t="s">
        <v>9</v>
      </c>
      <c r="F149" s="61"/>
    </row>
    <row r="150" spans="1:6" hidden="1" x14ac:dyDescent="0.25">
      <c r="A150" s="91">
        <v>45291</v>
      </c>
      <c r="B150" s="59">
        <v>9213</v>
      </c>
      <c r="C150" s="60" t="s">
        <v>1234</v>
      </c>
      <c r="D150" s="61">
        <v>4962</v>
      </c>
      <c r="E150" s="61" t="s">
        <v>9</v>
      </c>
      <c r="F150" s="61"/>
    </row>
    <row r="151" spans="1:6" hidden="1" x14ac:dyDescent="0.25">
      <c r="A151" s="91">
        <v>45291</v>
      </c>
      <c r="B151" s="59" t="s">
        <v>1753</v>
      </c>
      <c r="C151" s="60" t="s">
        <v>30</v>
      </c>
      <c r="D151" s="61">
        <v>39546.620000000003</v>
      </c>
      <c r="E151" s="61" t="s">
        <v>9</v>
      </c>
      <c r="F151" s="61"/>
    </row>
    <row r="152" spans="1:6" hidden="1" x14ac:dyDescent="0.25">
      <c r="A152" s="91">
        <v>45291</v>
      </c>
      <c r="B152" s="59" t="s">
        <v>1766</v>
      </c>
      <c r="C152" s="60" t="s">
        <v>30</v>
      </c>
      <c r="D152" s="61">
        <v>31372.89</v>
      </c>
      <c r="E152" s="61" t="s">
        <v>9</v>
      </c>
      <c r="F152" s="61"/>
    </row>
    <row r="153" spans="1:6" hidden="1" x14ac:dyDescent="0.25">
      <c r="A153" s="91">
        <v>45287</v>
      </c>
      <c r="B153" s="59">
        <v>5982</v>
      </c>
      <c r="C153" s="60" t="s">
        <v>1475</v>
      </c>
      <c r="D153" s="61">
        <v>24980.07</v>
      </c>
      <c r="E153" s="61" t="s">
        <v>9</v>
      </c>
      <c r="F153" s="61"/>
    </row>
    <row r="154" spans="1:6" hidden="1" x14ac:dyDescent="0.25">
      <c r="A154" s="91">
        <v>45270</v>
      </c>
      <c r="B154" s="63">
        <v>234</v>
      </c>
      <c r="C154" s="60" t="s">
        <v>1152</v>
      </c>
      <c r="D154" s="61">
        <v>650000</v>
      </c>
      <c r="E154" s="61" t="s">
        <v>9</v>
      </c>
      <c r="F154" s="61"/>
    </row>
    <row r="155" spans="1:6" hidden="1" x14ac:dyDescent="0.25">
      <c r="C155" s="109" t="s">
        <v>1878</v>
      </c>
      <c r="D155">
        <f>SUM(D4:D154)</f>
        <v>32163730.410000008</v>
      </c>
    </row>
    <row r="158" spans="1:6" x14ac:dyDescent="0.25">
      <c r="C158" s="28" t="s">
        <v>1068</v>
      </c>
      <c r="D158">
        <v>32152001.719999999</v>
      </c>
    </row>
    <row r="159" spans="1:6" x14ac:dyDescent="0.25">
      <c r="C159" s="121" t="s">
        <v>1881</v>
      </c>
      <c r="D159" s="118">
        <v>11728.69</v>
      </c>
    </row>
    <row r="160" spans="1:6" ht="15.75" thickBot="1" x14ac:dyDescent="0.3">
      <c r="D160" s="124">
        <f>SUBTOTAL(9,D158:D159)</f>
        <v>32163730.41</v>
      </c>
    </row>
    <row r="161" ht="15.75" thickTop="1" x14ac:dyDescent="0.25"/>
  </sheetData>
  <autoFilter ref="A3:F155">
    <filterColumn colId="4">
      <filters>
        <filter val="NOT ELIGIBLE"/>
      </filters>
    </filterColumn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F5" sqref="F5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91">
        <v>45246</v>
      </c>
      <c r="B4" s="59">
        <v>878</v>
      </c>
      <c r="C4" s="60" t="s">
        <v>1572</v>
      </c>
      <c r="D4" s="61">
        <v>3375</v>
      </c>
      <c r="E4" s="61" t="s">
        <v>9</v>
      </c>
      <c r="F4" s="61" t="s">
        <v>1948</v>
      </c>
    </row>
    <row r="8" spans="1:6" x14ac:dyDescent="0.25">
      <c r="C8" t="s">
        <v>1068</v>
      </c>
      <c r="D8">
        <f>D4</f>
        <v>3375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4" sqref="F4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1" spans="1:6" ht="15.75" thickBot="1" x14ac:dyDescent="0.3"/>
    <row r="2" spans="1:6" ht="30" x14ac:dyDescent="0.25">
      <c r="A2" s="88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3" t="s">
        <v>5</v>
      </c>
    </row>
    <row r="3" spans="1:6" x14ac:dyDescent="0.25">
      <c r="A3" s="90">
        <v>44861</v>
      </c>
      <c r="B3" s="48">
        <v>2</v>
      </c>
      <c r="C3" s="48" t="s">
        <v>1264</v>
      </c>
      <c r="D3" s="48">
        <v>340169</v>
      </c>
      <c r="E3" s="48" t="s">
        <v>9</v>
      </c>
      <c r="F3" s="48" t="s">
        <v>1949</v>
      </c>
    </row>
    <row r="4" spans="1:6" x14ac:dyDescent="0.25">
      <c r="A4" s="90">
        <v>45016</v>
      </c>
      <c r="B4" s="48">
        <v>7</v>
      </c>
      <c r="C4" s="48" t="s">
        <v>1264</v>
      </c>
      <c r="D4" s="48">
        <v>1469062.5</v>
      </c>
      <c r="E4" s="48" t="s">
        <v>9</v>
      </c>
      <c r="F4" s="48" t="s">
        <v>1949</v>
      </c>
    </row>
    <row r="5" spans="1:6" ht="15.75" thickBot="1" x14ac:dyDescent="0.3">
      <c r="A5" s="58"/>
      <c r="B5" s="23"/>
      <c r="C5" s="23" t="s">
        <v>1877</v>
      </c>
      <c r="D5" s="74">
        <f>SUM(D3:D4)</f>
        <v>1809231.5</v>
      </c>
      <c r="E5" s="24"/>
      <c r="F5" s="24"/>
    </row>
    <row r="10" spans="1:6" x14ac:dyDescent="0.25">
      <c r="C10" t="s">
        <v>1068</v>
      </c>
      <c r="D10">
        <f>D5</f>
        <v>1809231.5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F5" sqref="F5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91">
        <v>45286</v>
      </c>
      <c r="B4" s="59" t="s">
        <v>1732</v>
      </c>
      <c r="C4" s="60" t="s">
        <v>1733</v>
      </c>
      <c r="D4" s="61">
        <v>157295.85</v>
      </c>
      <c r="E4" s="61" t="s">
        <v>9</v>
      </c>
      <c r="F4" s="61" t="s">
        <v>1950</v>
      </c>
    </row>
    <row r="5" spans="1:6" ht="15.75" thickBot="1" x14ac:dyDescent="0.3">
      <c r="A5" s="58"/>
      <c r="B5" s="23"/>
      <c r="C5" s="23" t="s">
        <v>1877</v>
      </c>
      <c r="D5" s="74">
        <f>SUM(D4)</f>
        <v>157295.85</v>
      </c>
      <c r="E5" s="24"/>
      <c r="F5" s="24"/>
    </row>
    <row r="9" spans="1:6" x14ac:dyDescent="0.25">
      <c r="C9" t="s">
        <v>1068</v>
      </c>
      <c r="D9">
        <f>D5</f>
        <v>157295.85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F15" sqref="F15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43447</v>
      </c>
      <c r="B4" s="36" t="s">
        <v>286</v>
      </c>
      <c r="C4" s="37" t="s">
        <v>287</v>
      </c>
      <c r="D4" s="38">
        <v>6300.0000000000009</v>
      </c>
      <c r="E4" s="37" t="s">
        <v>9</v>
      </c>
      <c r="F4" s="37" t="s">
        <v>288</v>
      </c>
    </row>
    <row r="5" spans="1:6" x14ac:dyDescent="0.25">
      <c r="A5" s="86">
        <v>43461</v>
      </c>
      <c r="B5" s="36" t="s">
        <v>290</v>
      </c>
      <c r="C5" s="37" t="s">
        <v>287</v>
      </c>
      <c r="D5" s="38">
        <v>75335</v>
      </c>
      <c r="E5" s="37" t="s">
        <v>9</v>
      </c>
      <c r="F5" s="37" t="s">
        <v>291</v>
      </c>
    </row>
    <row r="6" spans="1:6" x14ac:dyDescent="0.25">
      <c r="A6" s="86">
        <v>43482</v>
      </c>
      <c r="B6" s="36" t="s">
        <v>292</v>
      </c>
      <c r="C6" s="37" t="s">
        <v>287</v>
      </c>
      <c r="D6" s="38">
        <v>423.73</v>
      </c>
      <c r="E6" s="37" t="s">
        <v>9</v>
      </c>
      <c r="F6" s="37" t="s">
        <v>293</v>
      </c>
    </row>
    <row r="7" spans="1:6" x14ac:dyDescent="0.25">
      <c r="A7" s="86">
        <v>44351</v>
      </c>
      <c r="B7" s="36" t="s">
        <v>720</v>
      </c>
      <c r="C7" s="37" t="s">
        <v>721</v>
      </c>
      <c r="D7" s="38">
        <v>680000</v>
      </c>
      <c r="E7" s="37" t="s">
        <v>9</v>
      </c>
      <c r="F7" s="37" t="s">
        <v>722</v>
      </c>
    </row>
    <row r="8" spans="1:6" x14ac:dyDescent="0.25">
      <c r="A8" s="86">
        <v>44357</v>
      </c>
      <c r="B8" s="36" t="s">
        <v>723</v>
      </c>
      <c r="C8" s="37" t="s">
        <v>721</v>
      </c>
      <c r="D8" s="38">
        <v>120000</v>
      </c>
      <c r="E8" s="37" t="s">
        <v>9</v>
      </c>
      <c r="F8" s="37" t="s">
        <v>63</v>
      </c>
    </row>
    <row r="9" spans="1:6" x14ac:dyDescent="0.25">
      <c r="A9" s="86">
        <v>44427</v>
      </c>
      <c r="B9" s="36" t="s">
        <v>945</v>
      </c>
      <c r="C9" s="37" t="s">
        <v>721</v>
      </c>
      <c r="D9" s="38">
        <v>12188</v>
      </c>
      <c r="E9" s="37" t="s">
        <v>9</v>
      </c>
      <c r="F9" s="37" t="s">
        <v>946</v>
      </c>
    </row>
    <row r="10" spans="1:6" x14ac:dyDescent="0.25">
      <c r="A10" s="91">
        <v>45138</v>
      </c>
      <c r="B10" s="125">
        <v>6000</v>
      </c>
      <c r="C10" s="60" t="s">
        <v>1433</v>
      </c>
      <c r="D10" s="61">
        <v>502350.14</v>
      </c>
      <c r="E10" s="61" t="s">
        <v>9</v>
      </c>
      <c r="F10" s="61" t="s">
        <v>1434</v>
      </c>
    </row>
    <row r="11" spans="1:6" x14ac:dyDescent="0.25">
      <c r="A11" s="91">
        <v>45166</v>
      </c>
      <c r="B11" s="60" t="s">
        <v>1666</v>
      </c>
      <c r="C11" s="60" t="s">
        <v>306</v>
      </c>
      <c r="D11" s="61">
        <v>7638</v>
      </c>
      <c r="E11" s="61" t="s">
        <v>9</v>
      </c>
      <c r="F11" s="61" t="s">
        <v>1434</v>
      </c>
    </row>
    <row r="12" spans="1:6" x14ac:dyDescent="0.25">
      <c r="A12" s="91">
        <v>45250</v>
      </c>
      <c r="B12" s="60">
        <v>410</v>
      </c>
      <c r="C12" s="60" t="s">
        <v>721</v>
      </c>
      <c r="D12" s="61">
        <v>127000</v>
      </c>
      <c r="E12" s="61" t="s">
        <v>9</v>
      </c>
      <c r="F12" s="61" t="s">
        <v>1951</v>
      </c>
    </row>
    <row r="13" spans="1:6" x14ac:dyDescent="0.25">
      <c r="A13" s="91">
        <v>45278</v>
      </c>
      <c r="B13" s="60">
        <v>1479</v>
      </c>
      <c r="C13" s="60" t="s">
        <v>1727</v>
      </c>
      <c r="D13" s="61">
        <v>150100</v>
      </c>
      <c r="E13" s="61" t="s">
        <v>9</v>
      </c>
      <c r="F13" s="61" t="s">
        <v>1951</v>
      </c>
    </row>
    <row r="14" spans="1:6" x14ac:dyDescent="0.25">
      <c r="A14" s="91">
        <v>45287</v>
      </c>
      <c r="B14" s="60" t="s">
        <v>1736</v>
      </c>
      <c r="C14" s="60" t="s">
        <v>306</v>
      </c>
      <c r="D14" s="61">
        <v>38135.5</v>
      </c>
      <c r="E14" s="61" t="s">
        <v>9</v>
      </c>
      <c r="F14" s="61" t="s">
        <v>1952</v>
      </c>
    </row>
    <row r="15" spans="1:6" x14ac:dyDescent="0.25">
      <c r="D15">
        <f>SUM(D4:D14)</f>
        <v>1719470.37</v>
      </c>
    </row>
    <row r="18" spans="3:4" x14ac:dyDescent="0.25">
      <c r="C18" t="s">
        <v>1068</v>
      </c>
      <c r="D18">
        <f>D15</f>
        <v>1719470.37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opLeftCell="A4" workbookViewId="0">
      <selection activeCell="F5" sqref="F5:F15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91">
        <v>45270</v>
      </c>
      <c r="B4" s="59" t="s">
        <v>1779</v>
      </c>
      <c r="C4" s="60" t="s">
        <v>1780</v>
      </c>
      <c r="D4" s="61">
        <v>1367728.47</v>
      </c>
      <c r="E4" s="61" t="s">
        <v>9</v>
      </c>
      <c r="F4" s="61" t="s">
        <v>1953</v>
      </c>
    </row>
    <row r="5" spans="1:6" x14ac:dyDescent="0.25">
      <c r="A5" s="91">
        <v>45270</v>
      </c>
      <c r="B5" s="59" t="s">
        <v>1782</v>
      </c>
      <c r="C5" s="60" t="s">
        <v>1780</v>
      </c>
      <c r="D5" s="61">
        <v>263596.40000000002</v>
      </c>
      <c r="E5" s="61" t="s">
        <v>9</v>
      </c>
      <c r="F5" s="61" t="s">
        <v>1953</v>
      </c>
    </row>
    <row r="6" spans="1:6" x14ac:dyDescent="0.25">
      <c r="A6" s="91">
        <v>45270</v>
      </c>
      <c r="B6" s="59" t="s">
        <v>1783</v>
      </c>
      <c r="C6" s="60" t="s">
        <v>1780</v>
      </c>
      <c r="D6" s="61">
        <v>2237801.4</v>
      </c>
      <c r="E6" s="61" t="s">
        <v>9</v>
      </c>
      <c r="F6" s="61" t="s">
        <v>1953</v>
      </c>
    </row>
    <row r="7" spans="1:6" x14ac:dyDescent="0.25">
      <c r="A7" s="91">
        <v>45270</v>
      </c>
      <c r="B7" s="59" t="s">
        <v>1784</v>
      </c>
      <c r="C7" s="60" t="s">
        <v>1780</v>
      </c>
      <c r="D7" s="61">
        <v>132354</v>
      </c>
      <c r="E7" s="61" t="s">
        <v>9</v>
      </c>
      <c r="F7" s="61" t="s">
        <v>1953</v>
      </c>
    </row>
    <row r="8" spans="1:6" x14ac:dyDescent="0.25">
      <c r="A8" s="91">
        <v>45270</v>
      </c>
      <c r="B8" s="59" t="s">
        <v>1785</v>
      </c>
      <c r="C8" s="60" t="s">
        <v>1780</v>
      </c>
      <c r="D8" s="61">
        <v>1532006.7</v>
      </c>
      <c r="E8" s="61" t="s">
        <v>9</v>
      </c>
      <c r="F8" s="61" t="s">
        <v>1953</v>
      </c>
    </row>
    <row r="9" spans="1:6" x14ac:dyDescent="0.25">
      <c r="A9" s="91">
        <v>45270</v>
      </c>
      <c r="B9" s="59" t="s">
        <v>1786</v>
      </c>
      <c r="C9" s="60" t="s">
        <v>1780</v>
      </c>
      <c r="D9" s="61">
        <v>25000</v>
      </c>
      <c r="E9" s="61" t="s">
        <v>9</v>
      </c>
      <c r="F9" s="61" t="s">
        <v>1953</v>
      </c>
    </row>
    <row r="10" spans="1:6" x14ac:dyDescent="0.25">
      <c r="A10" s="91">
        <v>45270</v>
      </c>
      <c r="B10" s="59" t="s">
        <v>1787</v>
      </c>
      <c r="C10" s="60" t="s">
        <v>1780</v>
      </c>
      <c r="D10" s="61">
        <v>722129.1</v>
      </c>
      <c r="E10" s="61" t="s">
        <v>9</v>
      </c>
      <c r="F10" s="61" t="s">
        <v>1953</v>
      </c>
    </row>
    <row r="11" spans="1:6" x14ac:dyDescent="0.25">
      <c r="A11" s="91">
        <v>45270</v>
      </c>
      <c r="B11" s="59" t="s">
        <v>1788</v>
      </c>
      <c r="C11" s="60" t="s">
        <v>1780</v>
      </c>
      <c r="D11" s="61">
        <v>515000</v>
      </c>
      <c r="E11" s="61" t="s">
        <v>9</v>
      </c>
      <c r="F11" s="61" t="s">
        <v>1953</v>
      </c>
    </row>
    <row r="12" spans="1:6" x14ac:dyDescent="0.25">
      <c r="A12" s="91">
        <v>45271</v>
      </c>
      <c r="B12" s="59">
        <v>473</v>
      </c>
      <c r="C12" s="60" t="s">
        <v>1780</v>
      </c>
      <c r="D12" s="61">
        <v>6857534</v>
      </c>
      <c r="E12" s="61" t="s">
        <v>9</v>
      </c>
      <c r="F12" s="61" t="s">
        <v>1953</v>
      </c>
    </row>
    <row r="13" spans="1:6" x14ac:dyDescent="0.25">
      <c r="A13" s="91">
        <v>45271</v>
      </c>
      <c r="B13" s="59">
        <v>590</v>
      </c>
      <c r="C13" s="60" t="s">
        <v>1780</v>
      </c>
      <c r="D13" s="61">
        <v>3671800.48</v>
      </c>
      <c r="E13" s="61" t="s">
        <v>9</v>
      </c>
      <c r="F13" s="61" t="s">
        <v>1953</v>
      </c>
    </row>
    <row r="14" spans="1:6" x14ac:dyDescent="0.25">
      <c r="A14" s="91">
        <v>45271</v>
      </c>
      <c r="B14" s="59">
        <v>497</v>
      </c>
      <c r="C14" s="60" t="s">
        <v>1780</v>
      </c>
      <c r="D14" s="61">
        <v>1293797.6000000001</v>
      </c>
      <c r="E14" s="61" t="s">
        <v>9</v>
      </c>
      <c r="F14" s="61" t="s">
        <v>1953</v>
      </c>
    </row>
    <row r="15" spans="1:6" x14ac:dyDescent="0.25">
      <c r="A15" s="91">
        <v>45291</v>
      </c>
      <c r="B15" s="59" t="s">
        <v>1791</v>
      </c>
      <c r="C15" s="60" t="s">
        <v>1780</v>
      </c>
      <c r="D15" s="61">
        <v>2275062.6</v>
      </c>
      <c r="E15" s="61" t="s">
        <v>9</v>
      </c>
      <c r="F15" s="61" t="s">
        <v>1953</v>
      </c>
    </row>
    <row r="16" spans="1:6" x14ac:dyDescent="0.25">
      <c r="D16">
        <f>SUM(D4:D15)</f>
        <v>20893810.750000004</v>
      </c>
    </row>
    <row r="19" spans="3:4" x14ac:dyDescent="0.25">
      <c r="C19" t="s">
        <v>1068</v>
      </c>
      <c r="D19">
        <f>D16</f>
        <v>20893810.750000004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opLeftCell="A14" workbookViewId="0">
      <selection activeCell="F19" sqref="F19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90">
        <v>44772</v>
      </c>
      <c r="B4" s="48">
        <v>281</v>
      </c>
      <c r="C4" s="48" t="s">
        <v>1241</v>
      </c>
      <c r="D4" s="48">
        <v>1448599</v>
      </c>
      <c r="E4" s="48" t="s">
        <v>9</v>
      </c>
      <c r="F4" s="48" t="s">
        <v>1954</v>
      </c>
    </row>
    <row r="5" spans="1:6" x14ac:dyDescent="0.25">
      <c r="A5" s="90">
        <v>44772</v>
      </c>
      <c r="B5" s="48">
        <v>280</v>
      </c>
      <c r="C5" s="48" t="s">
        <v>1241</v>
      </c>
      <c r="D5" s="48">
        <v>1448599</v>
      </c>
      <c r="E5" s="48" t="s">
        <v>9</v>
      </c>
      <c r="F5" s="48" t="s">
        <v>1954</v>
      </c>
    </row>
    <row r="6" spans="1:6" x14ac:dyDescent="0.25">
      <c r="A6" s="90">
        <v>44773</v>
      </c>
      <c r="B6" s="48">
        <v>179</v>
      </c>
      <c r="C6" s="48" t="s">
        <v>1241</v>
      </c>
      <c r="D6" s="48">
        <v>4322034</v>
      </c>
      <c r="E6" s="48" t="s">
        <v>9</v>
      </c>
      <c r="F6" s="48" t="s">
        <v>1954</v>
      </c>
    </row>
    <row r="7" spans="1:6" x14ac:dyDescent="0.25">
      <c r="A7" s="90">
        <v>44875</v>
      </c>
      <c r="B7" s="48">
        <v>511</v>
      </c>
      <c r="C7" s="48" t="s">
        <v>1241</v>
      </c>
      <c r="D7" s="48">
        <v>611226</v>
      </c>
      <c r="E7" s="48" t="s">
        <v>9</v>
      </c>
      <c r="F7" s="48" t="s">
        <v>1954</v>
      </c>
    </row>
    <row r="8" spans="1:6" x14ac:dyDescent="0.25">
      <c r="A8" s="90">
        <v>44919</v>
      </c>
      <c r="B8" s="48">
        <v>580</v>
      </c>
      <c r="C8" s="48" t="s">
        <v>1241</v>
      </c>
      <c r="D8" s="48">
        <v>1803883</v>
      </c>
      <c r="E8" s="48" t="s">
        <v>9</v>
      </c>
      <c r="F8" s="48" t="s">
        <v>1954</v>
      </c>
    </row>
    <row r="9" spans="1:6" x14ac:dyDescent="0.25">
      <c r="A9" s="90">
        <v>44932</v>
      </c>
      <c r="B9" s="48">
        <v>676</v>
      </c>
      <c r="C9" s="48" t="s">
        <v>1241</v>
      </c>
      <c r="D9" s="48">
        <v>508133</v>
      </c>
      <c r="E9" s="48" t="s">
        <v>9</v>
      </c>
      <c r="F9" s="48" t="s">
        <v>1954</v>
      </c>
    </row>
    <row r="10" spans="1:6" x14ac:dyDescent="0.25">
      <c r="A10" s="90">
        <v>44974</v>
      </c>
      <c r="B10" s="48">
        <v>760</v>
      </c>
      <c r="C10" s="48" t="s">
        <v>1241</v>
      </c>
      <c r="D10" s="48">
        <v>1120033</v>
      </c>
      <c r="E10" s="48" t="s">
        <v>9</v>
      </c>
      <c r="F10" s="48" t="s">
        <v>1954</v>
      </c>
    </row>
    <row r="11" spans="1:6" x14ac:dyDescent="0.25">
      <c r="A11" s="90">
        <v>44987</v>
      </c>
      <c r="B11" s="48">
        <v>855</v>
      </c>
      <c r="C11" s="48" t="s">
        <v>1241</v>
      </c>
      <c r="D11" s="48">
        <v>566551</v>
      </c>
      <c r="E11" s="48" t="s">
        <v>9</v>
      </c>
      <c r="F11" s="48" t="s">
        <v>1954</v>
      </c>
    </row>
    <row r="12" spans="1:6" x14ac:dyDescent="0.25">
      <c r="A12" s="90">
        <v>44814</v>
      </c>
      <c r="B12" s="48">
        <v>354</v>
      </c>
      <c r="C12" s="48" t="s">
        <v>1241</v>
      </c>
      <c r="D12" s="48">
        <v>1805745.72</v>
      </c>
      <c r="E12" s="48" t="s">
        <v>9</v>
      </c>
      <c r="F12" s="48" t="s">
        <v>1954</v>
      </c>
    </row>
    <row r="13" spans="1:6" x14ac:dyDescent="0.25">
      <c r="A13" s="90">
        <v>44814</v>
      </c>
      <c r="B13" s="48">
        <v>422</v>
      </c>
      <c r="C13" s="48" t="s">
        <v>1241</v>
      </c>
      <c r="D13" s="48">
        <v>1632466</v>
      </c>
      <c r="E13" s="48" t="s">
        <v>9</v>
      </c>
      <c r="F13" s="48" t="s">
        <v>1954</v>
      </c>
    </row>
    <row r="14" spans="1:6" x14ac:dyDescent="0.25">
      <c r="A14" s="90">
        <v>44840</v>
      </c>
      <c r="B14" s="48" t="s">
        <v>1386</v>
      </c>
      <c r="C14" s="48" t="s">
        <v>1387</v>
      </c>
      <c r="D14" s="48">
        <v>132300</v>
      </c>
      <c r="E14" s="48" t="s">
        <v>9</v>
      </c>
      <c r="F14" s="48" t="s">
        <v>1954</v>
      </c>
    </row>
    <row r="15" spans="1:6" x14ac:dyDescent="0.25">
      <c r="A15" s="90">
        <v>44840</v>
      </c>
      <c r="B15" s="48">
        <v>442</v>
      </c>
      <c r="C15" s="48" t="s">
        <v>1241</v>
      </c>
      <c r="D15" s="48">
        <v>1649121</v>
      </c>
      <c r="E15" s="48" t="s">
        <v>9</v>
      </c>
      <c r="F15" s="48" t="s">
        <v>1954</v>
      </c>
    </row>
    <row r="16" spans="1:6" x14ac:dyDescent="0.25">
      <c r="A16" s="91">
        <v>45068</v>
      </c>
      <c r="B16" s="59">
        <v>145</v>
      </c>
      <c r="C16" s="60" t="s">
        <v>1241</v>
      </c>
      <c r="D16" s="61">
        <v>35000</v>
      </c>
      <c r="E16" s="61" t="s">
        <v>9</v>
      </c>
      <c r="F16" s="61" t="s">
        <v>1954</v>
      </c>
    </row>
    <row r="17" spans="1:6" x14ac:dyDescent="0.25">
      <c r="A17" s="91">
        <v>45068</v>
      </c>
      <c r="B17" s="59">
        <v>144</v>
      </c>
      <c r="C17" s="60" t="s">
        <v>1241</v>
      </c>
      <c r="D17" s="61">
        <v>64214</v>
      </c>
      <c r="E17" s="61" t="s">
        <v>9</v>
      </c>
      <c r="F17" s="61" t="s">
        <v>1954</v>
      </c>
    </row>
    <row r="18" spans="1:6" x14ac:dyDescent="0.25">
      <c r="A18" s="91">
        <v>45250</v>
      </c>
      <c r="B18" s="59">
        <v>539</v>
      </c>
      <c r="C18" s="60" t="s">
        <v>1241</v>
      </c>
      <c r="D18" s="61">
        <v>155440</v>
      </c>
      <c r="E18" s="61" t="s">
        <v>9</v>
      </c>
      <c r="F18" s="61" t="s">
        <v>1954</v>
      </c>
    </row>
    <row r="19" spans="1:6" ht="15.75" thickBot="1" x14ac:dyDescent="0.3">
      <c r="A19" s="58"/>
      <c r="B19" s="23"/>
      <c r="C19" s="23" t="s">
        <v>1877</v>
      </c>
      <c r="D19" s="74">
        <f>SUM(D4:D18)</f>
        <v>17303344.719999999</v>
      </c>
      <c r="E19" s="24"/>
      <c r="F19" s="24"/>
    </row>
    <row r="23" spans="1:6" x14ac:dyDescent="0.25">
      <c r="C23" t="s">
        <v>1068</v>
      </c>
      <c r="D23">
        <f>D19</f>
        <v>17303344.719999999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F1" sqref="F1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44015</v>
      </c>
      <c r="B4" s="36" t="s">
        <v>305</v>
      </c>
      <c r="C4" s="37" t="s">
        <v>306</v>
      </c>
      <c r="D4" s="38">
        <f>18432.22+1200-0.02</f>
        <v>19632.2</v>
      </c>
      <c r="E4" s="37" t="s">
        <v>9</v>
      </c>
      <c r="F4" s="37" t="s">
        <v>307</v>
      </c>
    </row>
    <row r="5" spans="1:6" x14ac:dyDescent="0.25">
      <c r="A5" s="86">
        <v>44134</v>
      </c>
      <c r="B5" s="36" t="s">
        <v>309</v>
      </c>
      <c r="C5" s="37" t="s">
        <v>306</v>
      </c>
      <c r="D5" s="38">
        <f>12279.65+1200+0.01</f>
        <v>13479.66</v>
      </c>
      <c r="E5" s="37" t="s">
        <v>9</v>
      </c>
      <c r="F5" s="37" t="s">
        <v>310</v>
      </c>
    </row>
    <row r="6" spans="1:6" x14ac:dyDescent="0.25">
      <c r="A6" s="86">
        <v>44219</v>
      </c>
      <c r="B6" s="36" t="s">
        <v>311</v>
      </c>
      <c r="C6" s="37" t="s">
        <v>306</v>
      </c>
      <c r="D6" s="38">
        <f>31050.83+2100+0.03</f>
        <v>33150.86</v>
      </c>
      <c r="E6" s="37" t="s">
        <v>9</v>
      </c>
      <c r="F6" s="37" t="s">
        <v>312</v>
      </c>
    </row>
    <row r="7" spans="1:6" x14ac:dyDescent="0.25">
      <c r="A7" s="86">
        <v>44615</v>
      </c>
      <c r="B7" s="36" t="s">
        <v>313</v>
      </c>
      <c r="C7" s="37" t="s">
        <v>306</v>
      </c>
      <c r="D7" s="38">
        <f>9660.98+2500</f>
        <v>12160.98</v>
      </c>
      <c r="E7" s="37" t="s">
        <v>9</v>
      </c>
      <c r="F7" s="37" t="s">
        <v>314</v>
      </c>
    </row>
    <row r="8" spans="1:6" x14ac:dyDescent="0.25">
      <c r="A8" s="86">
        <v>43220</v>
      </c>
      <c r="B8" s="40" t="s">
        <v>669</v>
      </c>
      <c r="C8" s="37" t="s">
        <v>670</v>
      </c>
      <c r="D8" s="38">
        <v>8909</v>
      </c>
      <c r="E8" s="37" t="s">
        <v>9</v>
      </c>
      <c r="F8" s="37" t="s">
        <v>671</v>
      </c>
    </row>
    <row r="9" spans="1:6" x14ac:dyDescent="0.25">
      <c r="A9" s="86">
        <v>43220</v>
      </c>
      <c r="B9" s="40" t="s">
        <v>672</v>
      </c>
      <c r="C9" s="37" t="s">
        <v>670</v>
      </c>
      <c r="D9" s="38">
        <v>2970</v>
      </c>
      <c r="E9" s="37" t="s">
        <v>9</v>
      </c>
      <c r="F9" s="37" t="s">
        <v>673</v>
      </c>
    </row>
    <row r="10" spans="1:6" x14ac:dyDescent="0.25">
      <c r="A10" s="86">
        <v>43298</v>
      </c>
      <c r="B10" s="40" t="s">
        <v>674</v>
      </c>
      <c r="C10" s="37" t="s">
        <v>670</v>
      </c>
      <c r="D10" s="38">
        <v>1450</v>
      </c>
      <c r="E10" s="37" t="s">
        <v>9</v>
      </c>
      <c r="F10" s="37" t="s">
        <v>671</v>
      </c>
    </row>
    <row r="11" spans="1:6" x14ac:dyDescent="0.25">
      <c r="A11" s="86">
        <v>44347</v>
      </c>
      <c r="B11" s="36">
        <v>34</v>
      </c>
      <c r="C11" s="37" t="s">
        <v>670</v>
      </c>
      <c r="D11" s="38">
        <v>9503.86</v>
      </c>
      <c r="E11" s="37" t="s">
        <v>9</v>
      </c>
      <c r="F11" s="37" t="s">
        <v>63</v>
      </c>
    </row>
    <row r="12" spans="1:6" x14ac:dyDescent="0.25">
      <c r="A12" s="86">
        <v>44347</v>
      </c>
      <c r="B12" s="36">
        <v>35</v>
      </c>
      <c r="C12" s="37" t="s">
        <v>670</v>
      </c>
      <c r="D12" s="38">
        <v>2260.7600000000002</v>
      </c>
      <c r="E12" s="37" t="s">
        <v>9</v>
      </c>
      <c r="F12" s="37" t="s">
        <v>63</v>
      </c>
    </row>
    <row r="13" spans="1:6" x14ac:dyDescent="0.25">
      <c r="A13" s="86">
        <v>43263</v>
      </c>
      <c r="B13" s="36" t="s">
        <v>794</v>
      </c>
      <c r="C13" s="37" t="s">
        <v>792</v>
      </c>
      <c r="D13" s="38">
        <f>12165.05</f>
        <v>12165.05</v>
      </c>
      <c r="E13" s="37" t="s">
        <v>9</v>
      </c>
      <c r="F13" s="37" t="s">
        <v>461</v>
      </c>
    </row>
    <row r="14" spans="1:6" x14ac:dyDescent="0.25">
      <c r="A14" s="86">
        <v>43273</v>
      </c>
      <c r="B14" s="41" t="s">
        <v>795</v>
      </c>
      <c r="C14" s="37" t="s">
        <v>792</v>
      </c>
      <c r="D14" s="38">
        <v>9533.15</v>
      </c>
      <c r="E14" s="37" t="s">
        <v>9</v>
      </c>
      <c r="F14" s="37" t="s">
        <v>796</v>
      </c>
    </row>
    <row r="15" spans="1:6" x14ac:dyDescent="0.25">
      <c r="A15" s="86">
        <v>44577</v>
      </c>
      <c r="B15" s="36" t="s">
        <v>947</v>
      </c>
      <c r="C15" s="37" t="s">
        <v>514</v>
      </c>
      <c r="D15" s="38">
        <v>15698</v>
      </c>
      <c r="E15" s="37" t="s">
        <v>9</v>
      </c>
      <c r="F15" s="37" t="s">
        <v>946</v>
      </c>
    </row>
    <row r="16" spans="1:6" x14ac:dyDescent="0.25">
      <c r="A16" s="90">
        <v>44933</v>
      </c>
      <c r="B16" s="48">
        <v>22231978</v>
      </c>
      <c r="C16" s="48" t="s">
        <v>1315</v>
      </c>
      <c r="D16" s="48">
        <v>4593501.62</v>
      </c>
      <c r="E16" s="48" t="s">
        <v>9</v>
      </c>
      <c r="F16" s="48" t="s">
        <v>1955</v>
      </c>
    </row>
    <row r="17" spans="1:6" x14ac:dyDescent="0.25">
      <c r="A17" s="90">
        <v>44933</v>
      </c>
      <c r="B17" s="48">
        <v>22231979</v>
      </c>
      <c r="C17" s="48" t="s">
        <v>1315</v>
      </c>
      <c r="D17" s="48">
        <v>431815</v>
      </c>
      <c r="E17" s="48" t="s">
        <v>9</v>
      </c>
      <c r="F17" s="48" t="s">
        <v>1955</v>
      </c>
    </row>
    <row r="18" spans="1:6" x14ac:dyDescent="0.25">
      <c r="A18" s="90">
        <v>44933</v>
      </c>
      <c r="B18" s="48">
        <v>222314996</v>
      </c>
      <c r="C18" s="48" t="s">
        <v>1315</v>
      </c>
      <c r="D18" s="48">
        <v>1008658</v>
      </c>
      <c r="E18" s="48" t="s">
        <v>9</v>
      </c>
      <c r="F18" s="48" t="s">
        <v>1955</v>
      </c>
    </row>
    <row r="19" spans="1:6" x14ac:dyDescent="0.25">
      <c r="A19" s="91">
        <v>45076</v>
      </c>
      <c r="B19" s="59">
        <v>22231585</v>
      </c>
      <c r="C19" s="60" t="s">
        <v>1315</v>
      </c>
      <c r="D19" s="61">
        <v>84048</v>
      </c>
      <c r="E19" s="61" t="s">
        <v>9</v>
      </c>
      <c r="F19" s="61" t="s">
        <v>1955</v>
      </c>
    </row>
    <row r="20" spans="1:6" x14ac:dyDescent="0.25">
      <c r="A20" s="91">
        <v>45118</v>
      </c>
      <c r="B20" s="59">
        <v>232411198</v>
      </c>
      <c r="C20" s="60" t="s">
        <v>1315</v>
      </c>
      <c r="D20" s="61">
        <v>100043</v>
      </c>
      <c r="E20" s="61" t="s">
        <v>9</v>
      </c>
      <c r="F20" s="61" t="s">
        <v>1955</v>
      </c>
    </row>
    <row r="21" spans="1:6" x14ac:dyDescent="0.25">
      <c r="A21" s="91">
        <v>45118</v>
      </c>
      <c r="B21" s="59">
        <v>232411196</v>
      </c>
      <c r="C21" s="60" t="s">
        <v>1315</v>
      </c>
      <c r="D21" s="61">
        <v>55800</v>
      </c>
      <c r="E21" s="61" t="s">
        <v>9</v>
      </c>
      <c r="F21" s="61" t="s">
        <v>1955</v>
      </c>
    </row>
    <row r="22" spans="1:6" x14ac:dyDescent="0.25">
      <c r="A22" s="91">
        <v>45118</v>
      </c>
      <c r="B22" s="59">
        <v>232411197</v>
      </c>
      <c r="C22" s="60" t="s">
        <v>1315</v>
      </c>
      <c r="D22" s="61">
        <v>252317</v>
      </c>
      <c r="E22" s="61" t="s">
        <v>9</v>
      </c>
      <c r="F22" s="61" t="s">
        <v>1955</v>
      </c>
    </row>
    <row r="23" spans="1:6" x14ac:dyDescent="0.25">
      <c r="A23" s="91">
        <v>45118</v>
      </c>
      <c r="B23" s="59">
        <v>232410994</v>
      </c>
      <c r="C23" s="60" t="s">
        <v>1315</v>
      </c>
      <c r="D23" s="61">
        <v>144230</v>
      </c>
      <c r="E23" s="61" t="s">
        <v>9</v>
      </c>
      <c r="F23" s="61" t="s">
        <v>1955</v>
      </c>
    </row>
    <row r="24" spans="1:6" x14ac:dyDescent="0.25">
      <c r="A24" s="91">
        <v>45118</v>
      </c>
      <c r="B24" s="59">
        <v>232410993</v>
      </c>
      <c r="C24" s="60" t="s">
        <v>1315</v>
      </c>
      <c r="D24" s="61">
        <v>68820</v>
      </c>
      <c r="E24" s="61" t="s">
        <v>9</v>
      </c>
      <c r="F24" s="61" t="s">
        <v>1955</v>
      </c>
    </row>
    <row r="25" spans="1:6" x14ac:dyDescent="0.25">
      <c r="A25" s="91">
        <v>45250</v>
      </c>
      <c r="B25" s="59">
        <v>232412531</v>
      </c>
      <c r="C25" s="60" t="s">
        <v>1315</v>
      </c>
      <c r="D25" s="61">
        <v>198320</v>
      </c>
      <c r="E25" s="61" t="s">
        <v>9</v>
      </c>
      <c r="F25" s="61" t="s">
        <v>1955</v>
      </c>
    </row>
    <row r="26" spans="1:6" x14ac:dyDescent="0.25">
      <c r="A26" s="91">
        <v>45250</v>
      </c>
      <c r="B26" s="59">
        <v>232412337</v>
      </c>
      <c r="C26" s="60" t="s">
        <v>1315</v>
      </c>
      <c r="D26" s="61">
        <v>296390</v>
      </c>
      <c r="E26" s="61" t="s">
        <v>9</v>
      </c>
      <c r="F26" s="61" t="s">
        <v>1955</v>
      </c>
    </row>
    <row r="27" spans="1:6" x14ac:dyDescent="0.25">
      <c r="A27" s="91">
        <v>45250</v>
      </c>
      <c r="B27" s="59">
        <v>232412421</v>
      </c>
      <c r="C27" s="60" t="s">
        <v>1315</v>
      </c>
      <c r="D27" s="61">
        <v>9800</v>
      </c>
      <c r="E27" s="61" t="s">
        <v>9</v>
      </c>
      <c r="F27" s="61" t="s">
        <v>1955</v>
      </c>
    </row>
    <row r="28" spans="1:6" x14ac:dyDescent="0.25">
      <c r="A28" s="91">
        <v>45271</v>
      </c>
      <c r="B28" s="59">
        <v>232412338</v>
      </c>
      <c r="C28" s="60" t="s">
        <v>1315</v>
      </c>
      <c r="D28" s="61">
        <v>225273</v>
      </c>
      <c r="E28" s="61" t="s">
        <v>9</v>
      </c>
      <c r="F28" s="61" t="s">
        <v>1955</v>
      </c>
    </row>
    <row r="29" spans="1:6" x14ac:dyDescent="0.25">
      <c r="A29" s="91">
        <v>45280</v>
      </c>
      <c r="B29" s="59">
        <v>232410397</v>
      </c>
      <c r="C29" s="60" t="s">
        <v>1315</v>
      </c>
      <c r="D29" s="61">
        <v>720198</v>
      </c>
      <c r="E29" s="61" t="s">
        <v>9</v>
      </c>
      <c r="F29" s="61" t="s">
        <v>1955</v>
      </c>
    </row>
    <row r="30" spans="1:6" x14ac:dyDescent="0.25">
      <c r="A30" s="91">
        <v>45280</v>
      </c>
      <c r="B30" s="59">
        <v>994</v>
      </c>
      <c r="C30" s="60" t="s">
        <v>1315</v>
      </c>
      <c r="D30" s="61">
        <v>144230</v>
      </c>
      <c r="E30" s="61" t="s">
        <v>9</v>
      </c>
      <c r="F30" s="61" t="s">
        <v>1955</v>
      </c>
    </row>
    <row r="31" spans="1:6" x14ac:dyDescent="0.25">
      <c r="A31" s="91">
        <v>45291</v>
      </c>
      <c r="B31" s="59">
        <v>232412856</v>
      </c>
      <c r="C31" s="60" t="s">
        <v>1315</v>
      </c>
      <c r="D31" s="61">
        <v>16800</v>
      </c>
      <c r="E31" s="61" t="s">
        <v>9</v>
      </c>
      <c r="F31" s="61" t="s">
        <v>1955</v>
      </c>
    </row>
    <row r="32" spans="1:6" x14ac:dyDescent="0.25">
      <c r="D32" s="108">
        <f>SUM(D4:D31)</f>
        <v>8491157.1400000006</v>
      </c>
    </row>
    <row r="35" spans="3:4" x14ac:dyDescent="0.25">
      <c r="C35" t="s">
        <v>1068</v>
      </c>
      <c r="D35">
        <f>D32</f>
        <v>8491157.1400000006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6" workbookViewId="0">
      <selection activeCell="F40" sqref="F40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1" spans="1:6" ht="15.75" thickBot="1" x14ac:dyDescent="0.3"/>
    <row r="2" spans="1:6" ht="30" x14ac:dyDescent="0.25">
      <c r="A2" s="88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3" t="s">
        <v>5</v>
      </c>
    </row>
    <row r="3" spans="1:6" x14ac:dyDescent="0.25">
      <c r="A3" s="86">
        <v>44136</v>
      </c>
      <c r="B3" s="36" t="s">
        <v>724</v>
      </c>
      <c r="C3" s="37" t="s">
        <v>725</v>
      </c>
      <c r="D3" s="38">
        <v>10319</v>
      </c>
      <c r="E3" s="37" t="s">
        <v>9</v>
      </c>
      <c r="F3" s="37" t="s">
        <v>502</v>
      </c>
    </row>
    <row r="4" spans="1:6" x14ac:dyDescent="0.25">
      <c r="A4" s="86">
        <v>43254</v>
      </c>
      <c r="B4" s="36">
        <v>271</v>
      </c>
      <c r="C4" s="37" t="s">
        <v>801</v>
      </c>
      <c r="D4" s="38">
        <v>41424</v>
      </c>
      <c r="E4" s="37" t="s">
        <v>9</v>
      </c>
      <c r="F4" s="37" t="s">
        <v>169</v>
      </c>
    </row>
    <row r="5" spans="1:6" x14ac:dyDescent="0.25">
      <c r="A5" s="86">
        <v>43259</v>
      </c>
      <c r="B5" s="36">
        <v>284</v>
      </c>
      <c r="C5" s="37" t="s">
        <v>801</v>
      </c>
      <c r="D5" s="38">
        <v>14872.000000000002</v>
      </c>
      <c r="E5" s="37" t="s">
        <v>9</v>
      </c>
      <c r="F5" s="37" t="s">
        <v>802</v>
      </c>
    </row>
    <row r="6" spans="1:6" x14ac:dyDescent="0.25">
      <c r="A6" s="86">
        <v>43259</v>
      </c>
      <c r="B6" s="36">
        <v>283</v>
      </c>
      <c r="C6" s="37" t="s">
        <v>801</v>
      </c>
      <c r="D6" s="38">
        <v>14800.000000000002</v>
      </c>
      <c r="E6" s="37" t="s">
        <v>9</v>
      </c>
      <c r="F6" s="37" t="s">
        <v>803</v>
      </c>
    </row>
    <row r="7" spans="1:6" x14ac:dyDescent="0.25">
      <c r="A7" s="86">
        <v>43259</v>
      </c>
      <c r="B7" s="36">
        <v>281</v>
      </c>
      <c r="C7" s="37" t="s">
        <v>801</v>
      </c>
      <c r="D7" s="38">
        <v>47893.999999999993</v>
      </c>
      <c r="E7" s="37" t="s">
        <v>9</v>
      </c>
      <c r="F7" s="37" t="s">
        <v>58</v>
      </c>
    </row>
    <row r="8" spans="1:6" x14ac:dyDescent="0.25">
      <c r="A8" s="86">
        <v>43259</v>
      </c>
      <c r="B8" s="36">
        <v>282</v>
      </c>
      <c r="C8" s="37" t="s">
        <v>801</v>
      </c>
      <c r="D8" s="38">
        <v>4328</v>
      </c>
      <c r="E8" s="37" t="s">
        <v>9</v>
      </c>
      <c r="F8" s="37" t="s">
        <v>58</v>
      </c>
    </row>
    <row r="9" spans="1:6" x14ac:dyDescent="0.25">
      <c r="A9" s="86">
        <v>43254</v>
      </c>
      <c r="B9" s="36">
        <v>270</v>
      </c>
      <c r="C9" s="37" t="s">
        <v>801</v>
      </c>
      <c r="D9" s="38">
        <v>2564.9999999999995</v>
      </c>
      <c r="E9" s="37" t="s">
        <v>9</v>
      </c>
      <c r="F9" s="37" t="s">
        <v>803</v>
      </c>
    </row>
    <row r="10" spans="1:6" x14ac:dyDescent="0.25">
      <c r="A10" s="86">
        <v>43255</v>
      </c>
      <c r="B10" s="36">
        <v>273</v>
      </c>
      <c r="C10" s="37" t="s">
        <v>801</v>
      </c>
      <c r="D10" s="38">
        <v>33031.999999999993</v>
      </c>
      <c r="E10" s="37" t="s">
        <v>9</v>
      </c>
      <c r="F10" s="37" t="s">
        <v>804</v>
      </c>
    </row>
    <row r="11" spans="1:6" x14ac:dyDescent="0.25">
      <c r="A11" s="86">
        <v>43255</v>
      </c>
      <c r="B11" s="36">
        <v>272</v>
      </c>
      <c r="C11" s="37" t="s">
        <v>801</v>
      </c>
      <c r="D11" s="38">
        <v>27559</v>
      </c>
      <c r="E11" s="37" t="s">
        <v>9</v>
      </c>
      <c r="F11" s="37" t="s">
        <v>804</v>
      </c>
    </row>
    <row r="12" spans="1:6" x14ac:dyDescent="0.25">
      <c r="A12" s="86">
        <v>43318</v>
      </c>
      <c r="B12" s="36">
        <v>559</v>
      </c>
      <c r="C12" s="37" t="s">
        <v>801</v>
      </c>
      <c r="D12" s="38">
        <v>350518.99999999994</v>
      </c>
      <c r="E12" s="37" t="s">
        <v>9</v>
      </c>
      <c r="F12" s="37" t="s">
        <v>63</v>
      </c>
    </row>
    <row r="13" spans="1:6" x14ac:dyDescent="0.25">
      <c r="A13" s="86">
        <v>43358</v>
      </c>
      <c r="B13" s="36">
        <v>688</v>
      </c>
      <c r="C13" s="37" t="s">
        <v>801</v>
      </c>
      <c r="D13" s="38">
        <v>6202</v>
      </c>
      <c r="E13" s="37" t="s">
        <v>9</v>
      </c>
      <c r="F13" s="37" t="s">
        <v>63</v>
      </c>
    </row>
    <row r="14" spans="1:6" x14ac:dyDescent="0.25">
      <c r="A14" s="86">
        <v>43336</v>
      </c>
      <c r="B14" s="36">
        <v>619</v>
      </c>
      <c r="C14" s="37" t="s">
        <v>801</v>
      </c>
      <c r="D14" s="38">
        <v>93810</v>
      </c>
      <c r="E14" s="37" t="s">
        <v>9</v>
      </c>
      <c r="F14" s="37" t="s">
        <v>63</v>
      </c>
    </row>
    <row r="15" spans="1:6" x14ac:dyDescent="0.25">
      <c r="A15" s="86">
        <v>43334</v>
      </c>
      <c r="B15" s="36">
        <v>613</v>
      </c>
      <c r="C15" s="37" t="s">
        <v>801</v>
      </c>
      <c r="D15" s="38">
        <v>24250</v>
      </c>
      <c r="E15" s="37" t="s">
        <v>9</v>
      </c>
      <c r="F15" s="37" t="s">
        <v>63</v>
      </c>
    </row>
    <row r="16" spans="1:6" x14ac:dyDescent="0.25">
      <c r="A16" s="86">
        <v>43341</v>
      </c>
      <c r="B16" s="36">
        <v>626</v>
      </c>
      <c r="C16" s="37" t="s">
        <v>801</v>
      </c>
      <c r="D16" s="38">
        <v>16284</v>
      </c>
      <c r="E16" s="37" t="s">
        <v>9</v>
      </c>
      <c r="F16" s="37" t="s">
        <v>63</v>
      </c>
    </row>
    <row r="17" spans="1:6" x14ac:dyDescent="0.25">
      <c r="A17" s="86">
        <v>43344</v>
      </c>
      <c r="B17" s="36">
        <v>639</v>
      </c>
      <c r="C17" s="37" t="s">
        <v>801</v>
      </c>
      <c r="D17" s="38">
        <v>13001</v>
      </c>
      <c r="E17" s="37" t="s">
        <v>9</v>
      </c>
      <c r="F17" s="37" t="s">
        <v>63</v>
      </c>
    </row>
    <row r="18" spans="1:6" x14ac:dyDescent="0.25">
      <c r="A18" s="86">
        <v>43483</v>
      </c>
      <c r="B18" s="36">
        <v>1124</v>
      </c>
      <c r="C18" s="37" t="s">
        <v>801</v>
      </c>
      <c r="D18" s="38">
        <v>17304</v>
      </c>
      <c r="E18" s="37" t="s">
        <v>9</v>
      </c>
      <c r="F18" s="37" t="s">
        <v>169</v>
      </c>
    </row>
    <row r="19" spans="1:6" x14ac:dyDescent="0.25">
      <c r="A19" s="86">
        <v>43483</v>
      </c>
      <c r="B19" s="36">
        <v>1125</v>
      </c>
      <c r="C19" s="37" t="s">
        <v>801</v>
      </c>
      <c r="D19" s="38">
        <v>35184</v>
      </c>
      <c r="E19" s="37" t="s">
        <v>9</v>
      </c>
      <c r="F19" s="37" t="s">
        <v>169</v>
      </c>
    </row>
    <row r="20" spans="1:6" x14ac:dyDescent="0.25">
      <c r="A20" s="86">
        <v>43514</v>
      </c>
      <c r="B20" s="36">
        <v>1264</v>
      </c>
      <c r="C20" s="37" t="s">
        <v>801</v>
      </c>
      <c r="D20" s="38">
        <v>9035.01</v>
      </c>
      <c r="E20" s="37" t="s">
        <v>9</v>
      </c>
      <c r="F20" s="37" t="s">
        <v>63</v>
      </c>
    </row>
    <row r="21" spans="1:6" x14ac:dyDescent="0.25">
      <c r="A21" s="86">
        <v>43507</v>
      </c>
      <c r="B21" s="36">
        <v>1223</v>
      </c>
      <c r="C21" s="37" t="s">
        <v>801</v>
      </c>
      <c r="D21" s="38">
        <v>1558</v>
      </c>
      <c r="E21" s="37" t="s">
        <v>9</v>
      </c>
      <c r="F21" s="37" t="s">
        <v>20</v>
      </c>
    </row>
    <row r="22" spans="1:6" x14ac:dyDescent="0.25">
      <c r="A22" s="86">
        <v>43513</v>
      </c>
      <c r="B22" s="36">
        <v>1249</v>
      </c>
      <c r="C22" s="37" t="s">
        <v>801</v>
      </c>
      <c r="D22" s="38">
        <v>72176</v>
      </c>
      <c r="E22" s="37" t="s">
        <v>9</v>
      </c>
      <c r="F22" s="37" t="s">
        <v>63</v>
      </c>
    </row>
    <row r="23" spans="1:6" x14ac:dyDescent="0.25">
      <c r="A23" s="86">
        <v>43552</v>
      </c>
      <c r="B23" s="36">
        <v>1428</v>
      </c>
      <c r="C23" s="37" t="s">
        <v>801</v>
      </c>
      <c r="D23" s="38">
        <v>9780.0000000000018</v>
      </c>
      <c r="E23" s="37" t="s">
        <v>9</v>
      </c>
      <c r="F23" s="37" t="s">
        <v>805</v>
      </c>
    </row>
    <row r="24" spans="1:6" x14ac:dyDescent="0.25">
      <c r="A24" s="86">
        <v>43554</v>
      </c>
      <c r="B24" s="36">
        <v>1450</v>
      </c>
      <c r="C24" s="37" t="s">
        <v>801</v>
      </c>
      <c r="D24" s="38">
        <v>98274</v>
      </c>
      <c r="E24" s="37" t="s">
        <v>9</v>
      </c>
      <c r="F24" s="37" t="s">
        <v>806</v>
      </c>
    </row>
    <row r="25" spans="1:6" x14ac:dyDescent="0.25">
      <c r="A25" s="86">
        <v>43390</v>
      </c>
      <c r="B25" s="36">
        <v>797</v>
      </c>
      <c r="C25" s="37" t="s">
        <v>801</v>
      </c>
      <c r="D25" s="38">
        <v>2842.0000000000005</v>
      </c>
      <c r="E25" s="37" t="s">
        <v>9</v>
      </c>
      <c r="F25" s="37" t="s">
        <v>806</v>
      </c>
    </row>
    <row r="26" spans="1:6" x14ac:dyDescent="0.25">
      <c r="A26" s="86">
        <v>43562</v>
      </c>
      <c r="B26" s="36">
        <v>35</v>
      </c>
      <c r="C26" s="37" t="s">
        <v>801</v>
      </c>
      <c r="D26" s="38">
        <v>26557</v>
      </c>
      <c r="E26" s="37" t="s">
        <v>9</v>
      </c>
      <c r="F26" s="37" t="s">
        <v>63</v>
      </c>
    </row>
    <row r="27" spans="1:6" x14ac:dyDescent="0.25">
      <c r="A27" s="86">
        <v>43566</v>
      </c>
      <c r="B27" s="36">
        <v>56</v>
      </c>
      <c r="C27" s="37" t="s">
        <v>801</v>
      </c>
      <c r="D27" s="38">
        <v>20793.999999999996</v>
      </c>
      <c r="E27" s="37" t="s">
        <v>9</v>
      </c>
      <c r="F27" s="37" t="s">
        <v>63</v>
      </c>
    </row>
    <row r="28" spans="1:6" x14ac:dyDescent="0.25">
      <c r="A28" s="86">
        <v>43561</v>
      </c>
      <c r="B28" s="36">
        <v>30</v>
      </c>
      <c r="C28" s="37" t="s">
        <v>801</v>
      </c>
      <c r="D28" s="38">
        <v>46474.999999999993</v>
      </c>
      <c r="E28" s="37" t="s">
        <v>9</v>
      </c>
      <c r="F28" s="37" t="s">
        <v>63</v>
      </c>
    </row>
    <row r="29" spans="1:6" x14ac:dyDescent="0.25">
      <c r="A29" s="86">
        <v>43577</v>
      </c>
      <c r="B29" s="36">
        <v>143</v>
      </c>
      <c r="C29" s="37" t="s">
        <v>801</v>
      </c>
      <c r="D29" s="38">
        <v>26263.200000000001</v>
      </c>
      <c r="E29" s="37" t="s">
        <v>9</v>
      </c>
      <c r="F29" s="37" t="s">
        <v>63</v>
      </c>
    </row>
    <row r="30" spans="1:6" x14ac:dyDescent="0.25">
      <c r="A30" s="86">
        <v>43584</v>
      </c>
      <c r="B30" s="36">
        <v>183</v>
      </c>
      <c r="C30" s="37" t="s">
        <v>801</v>
      </c>
      <c r="D30" s="38">
        <v>24621.75</v>
      </c>
      <c r="E30" s="37" t="s">
        <v>9</v>
      </c>
      <c r="F30" s="37" t="s">
        <v>63</v>
      </c>
    </row>
    <row r="31" spans="1:6" x14ac:dyDescent="0.25">
      <c r="A31" s="86">
        <v>43585</v>
      </c>
      <c r="B31" s="36">
        <v>184</v>
      </c>
      <c r="C31" s="37" t="s">
        <v>801</v>
      </c>
      <c r="D31" s="38">
        <v>24621.75</v>
      </c>
      <c r="E31" s="37" t="s">
        <v>9</v>
      </c>
      <c r="F31" s="37" t="s">
        <v>63</v>
      </c>
    </row>
    <row r="32" spans="1:6" x14ac:dyDescent="0.25">
      <c r="A32" s="86">
        <v>43593</v>
      </c>
      <c r="B32" s="36">
        <v>229</v>
      </c>
      <c r="C32" s="37" t="s">
        <v>801</v>
      </c>
      <c r="D32" s="38">
        <v>40461</v>
      </c>
      <c r="E32" s="37" t="s">
        <v>9</v>
      </c>
      <c r="F32" s="37" t="s">
        <v>63</v>
      </c>
    </row>
    <row r="33" spans="1:6" x14ac:dyDescent="0.25">
      <c r="A33" s="86">
        <v>43593</v>
      </c>
      <c r="B33" s="36">
        <v>231</v>
      </c>
      <c r="C33" s="37" t="s">
        <v>801</v>
      </c>
      <c r="D33" s="38">
        <v>20620</v>
      </c>
      <c r="E33" s="37" t="s">
        <v>9</v>
      </c>
      <c r="F33" s="37" t="s">
        <v>63</v>
      </c>
    </row>
    <row r="34" spans="1:6" x14ac:dyDescent="0.25">
      <c r="A34" s="86">
        <v>43440</v>
      </c>
      <c r="B34" s="36">
        <v>967</v>
      </c>
      <c r="C34" s="37" t="s">
        <v>801</v>
      </c>
      <c r="D34" s="38">
        <v>19381</v>
      </c>
      <c r="E34" s="37" t="s">
        <v>9</v>
      </c>
      <c r="F34" s="37" t="s">
        <v>63</v>
      </c>
    </row>
    <row r="35" spans="1:6" x14ac:dyDescent="0.25">
      <c r="A35" s="86">
        <v>43636</v>
      </c>
      <c r="B35" s="36">
        <v>434</v>
      </c>
      <c r="C35" s="37" t="s">
        <v>801</v>
      </c>
      <c r="D35" s="38">
        <f>5497+0.02</f>
        <v>5497.02</v>
      </c>
      <c r="E35" s="37" t="s">
        <v>9</v>
      </c>
      <c r="F35" s="37" t="s">
        <v>63</v>
      </c>
    </row>
    <row r="36" spans="1:6" x14ac:dyDescent="0.25">
      <c r="A36" s="86">
        <v>43862</v>
      </c>
      <c r="B36" s="36">
        <v>1108</v>
      </c>
      <c r="C36" s="37" t="s">
        <v>801</v>
      </c>
      <c r="D36" s="38">
        <v>1200</v>
      </c>
      <c r="E36" s="37" t="s">
        <v>9</v>
      </c>
      <c r="F36" s="37" t="s">
        <v>805</v>
      </c>
    </row>
    <row r="37" spans="1:6" x14ac:dyDescent="0.25">
      <c r="A37" s="86">
        <v>44132</v>
      </c>
      <c r="B37" s="36">
        <v>1467</v>
      </c>
      <c r="C37" s="37" t="s">
        <v>801</v>
      </c>
      <c r="D37" s="38">
        <v>9375</v>
      </c>
      <c r="E37" s="37" t="s">
        <v>9</v>
      </c>
      <c r="F37" s="37" t="s">
        <v>63</v>
      </c>
    </row>
    <row r="38" spans="1:6" x14ac:dyDescent="0.25">
      <c r="A38" s="86">
        <v>44139</v>
      </c>
      <c r="B38" s="36">
        <v>1533</v>
      </c>
      <c r="C38" s="37" t="s">
        <v>801</v>
      </c>
      <c r="D38" s="38">
        <v>21223.999999999996</v>
      </c>
      <c r="E38" s="37" t="s">
        <v>9</v>
      </c>
      <c r="F38" s="37" t="s">
        <v>63</v>
      </c>
    </row>
    <row r="39" spans="1:6" x14ac:dyDescent="0.25">
      <c r="A39" s="91">
        <v>45291</v>
      </c>
      <c r="B39" s="59">
        <v>16671</v>
      </c>
      <c r="C39" s="60" t="s">
        <v>1746</v>
      </c>
      <c r="D39" s="61">
        <v>240200</v>
      </c>
      <c r="E39" s="61" t="s">
        <v>9</v>
      </c>
      <c r="F39" s="61" t="s">
        <v>63</v>
      </c>
    </row>
    <row r="40" spans="1:6" x14ac:dyDescent="0.25">
      <c r="D40">
        <f>SUM(D3:D39)</f>
        <v>1474302.73</v>
      </c>
    </row>
    <row r="43" spans="1:6" x14ac:dyDescent="0.25">
      <c r="C43" t="s">
        <v>1068</v>
      </c>
      <c r="D43">
        <f>D40</f>
        <v>1474302.73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F5" sqref="F5:F8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90">
        <v>44895</v>
      </c>
      <c r="B4" s="48" t="s">
        <v>1125</v>
      </c>
      <c r="C4" s="48" t="s">
        <v>1126</v>
      </c>
      <c r="D4" s="48">
        <v>341000</v>
      </c>
      <c r="E4" s="48" t="s">
        <v>9</v>
      </c>
      <c r="F4" s="48" t="s">
        <v>217</v>
      </c>
    </row>
    <row r="5" spans="1:6" x14ac:dyDescent="0.25">
      <c r="A5" s="90">
        <v>44907</v>
      </c>
      <c r="B5" s="48" t="s">
        <v>1129</v>
      </c>
      <c r="C5" s="48" t="s">
        <v>1126</v>
      </c>
      <c r="D5" s="48">
        <v>443124</v>
      </c>
      <c r="E5" s="48" t="s">
        <v>9</v>
      </c>
      <c r="F5" s="48" t="s">
        <v>217</v>
      </c>
    </row>
    <row r="6" spans="1:6" x14ac:dyDescent="0.25">
      <c r="A6" s="90">
        <v>44954</v>
      </c>
      <c r="B6" s="48" t="s">
        <v>1130</v>
      </c>
      <c r="C6" s="48" t="s">
        <v>1126</v>
      </c>
      <c r="D6" s="48">
        <v>349833.32</v>
      </c>
      <c r="E6" s="48" t="s">
        <v>9</v>
      </c>
      <c r="F6" s="48" t="s">
        <v>217</v>
      </c>
    </row>
    <row r="7" spans="1:6" x14ac:dyDescent="0.25">
      <c r="A7" s="90">
        <v>45016</v>
      </c>
      <c r="B7" s="48">
        <v>36</v>
      </c>
      <c r="C7" s="48" t="s">
        <v>1126</v>
      </c>
      <c r="D7" s="48">
        <v>32453</v>
      </c>
      <c r="E7" s="48" t="s">
        <v>9</v>
      </c>
      <c r="F7" s="48" t="s">
        <v>217</v>
      </c>
    </row>
    <row r="8" spans="1:6" x14ac:dyDescent="0.25">
      <c r="A8" s="90">
        <v>45016</v>
      </c>
      <c r="B8" s="48" t="s">
        <v>1131</v>
      </c>
      <c r="C8" s="48" t="s">
        <v>1126</v>
      </c>
      <c r="D8" s="48">
        <v>1282187</v>
      </c>
      <c r="E8" s="48" t="s">
        <v>9</v>
      </c>
      <c r="F8" s="48" t="s">
        <v>217</v>
      </c>
    </row>
    <row r="9" spans="1:6" x14ac:dyDescent="0.25">
      <c r="D9">
        <f>SUM(D4:D8)</f>
        <v>2448597.3200000003</v>
      </c>
    </row>
    <row r="11" spans="1:6" x14ac:dyDescent="0.25">
      <c r="C11" t="s">
        <v>1068</v>
      </c>
      <c r="D11">
        <f>D9</f>
        <v>2448597.3200000003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7" sqref="F17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43505</v>
      </c>
      <c r="B4" s="36">
        <v>8260017755</v>
      </c>
      <c r="C4" s="37" t="s">
        <v>948</v>
      </c>
      <c r="D4" s="38">
        <v>110000</v>
      </c>
      <c r="E4" s="37" t="s">
        <v>9</v>
      </c>
      <c r="F4" s="37" t="s">
        <v>949</v>
      </c>
    </row>
    <row r="5" spans="1:6" x14ac:dyDescent="0.25">
      <c r="A5" s="86">
        <v>43505</v>
      </c>
      <c r="B5" s="36">
        <v>8260017754</v>
      </c>
      <c r="C5" s="37" t="s">
        <v>948</v>
      </c>
      <c r="D5" s="38">
        <v>110000</v>
      </c>
      <c r="E5" s="37" t="s">
        <v>9</v>
      </c>
      <c r="F5" s="37" t="s">
        <v>949</v>
      </c>
    </row>
    <row r="6" spans="1:6" x14ac:dyDescent="0.25">
      <c r="A6" s="86">
        <v>43505</v>
      </c>
      <c r="B6" s="36">
        <v>8260017753</v>
      </c>
      <c r="C6" s="37" t="s">
        <v>948</v>
      </c>
      <c r="D6" s="38">
        <v>122400</v>
      </c>
      <c r="E6" s="37" t="s">
        <v>9</v>
      </c>
      <c r="F6" s="37" t="s">
        <v>949</v>
      </c>
    </row>
    <row r="7" spans="1:6" x14ac:dyDescent="0.25">
      <c r="A7" s="86">
        <v>43505</v>
      </c>
      <c r="B7" s="36">
        <v>8260017752</v>
      </c>
      <c r="C7" s="37" t="s">
        <v>948</v>
      </c>
      <c r="D7" s="38">
        <v>125600</v>
      </c>
      <c r="E7" s="37" t="s">
        <v>9</v>
      </c>
      <c r="F7" s="37" t="s">
        <v>949</v>
      </c>
    </row>
    <row r="8" spans="1:6" x14ac:dyDescent="0.25">
      <c r="A8" s="86">
        <v>43505</v>
      </c>
      <c r="B8" s="36">
        <v>8260017751</v>
      </c>
      <c r="C8" s="37" t="s">
        <v>948</v>
      </c>
      <c r="D8" s="38">
        <v>114800</v>
      </c>
      <c r="E8" s="37" t="s">
        <v>9</v>
      </c>
      <c r="F8" s="37" t="s">
        <v>949</v>
      </c>
    </row>
    <row r="9" spans="1:6" x14ac:dyDescent="0.25">
      <c r="A9" s="86">
        <v>43505</v>
      </c>
      <c r="B9" s="36">
        <v>8260017750</v>
      </c>
      <c r="C9" s="37" t="s">
        <v>948</v>
      </c>
      <c r="D9" s="38">
        <v>138400</v>
      </c>
      <c r="E9" s="37" t="s">
        <v>9</v>
      </c>
      <c r="F9" s="37" t="s">
        <v>949</v>
      </c>
    </row>
    <row r="10" spans="1:6" x14ac:dyDescent="0.25">
      <c r="A10" s="86">
        <v>43505</v>
      </c>
      <c r="B10" s="36">
        <v>8260017756</v>
      </c>
      <c r="C10" s="37" t="s">
        <v>948</v>
      </c>
      <c r="D10" s="38">
        <v>120400</v>
      </c>
      <c r="E10" s="37" t="s">
        <v>9</v>
      </c>
      <c r="F10" s="37" t="s">
        <v>949</v>
      </c>
    </row>
    <row r="11" spans="1:6" x14ac:dyDescent="0.25">
      <c r="A11" s="86">
        <v>43808</v>
      </c>
      <c r="B11" s="36">
        <v>8260017750</v>
      </c>
      <c r="C11" s="37" t="s">
        <v>948</v>
      </c>
      <c r="D11" s="38">
        <v>138400</v>
      </c>
      <c r="E11" s="37" t="s">
        <v>9</v>
      </c>
      <c r="F11" s="37" t="s">
        <v>949</v>
      </c>
    </row>
    <row r="12" spans="1:6" x14ac:dyDescent="0.25">
      <c r="A12" s="91">
        <v>45246</v>
      </c>
      <c r="B12" s="59">
        <v>2024147908</v>
      </c>
      <c r="C12" s="60" t="s">
        <v>1576</v>
      </c>
      <c r="D12" s="61">
        <v>7686.36</v>
      </c>
      <c r="E12" s="61" t="s">
        <v>9</v>
      </c>
      <c r="F12" s="61" t="s">
        <v>1956</v>
      </c>
    </row>
    <row r="13" spans="1:6" x14ac:dyDescent="0.25">
      <c r="A13" s="91">
        <v>45246</v>
      </c>
      <c r="B13" s="59">
        <v>2024145386</v>
      </c>
      <c r="C13" s="60" t="s">
        <v>1576</v>
      </c>
      <c r="D13" s="61">
        <v>302450.76</v>
      </c>
      <c r="E13" s="61" t="s">
        <v>9</v>
      </c>
      <c r="F13" s="61" t="s">
        <v>1956</v>
      </c>
    </row>
    <row r="14" spans="1:6" x14ac:dyDescent="0.25">
      <c r="A14" s="91">
        <v>45250</v>
      </c>
      <c r="B14" s="59">
        <v>2024146339</v>
      </c>
      <c r="C14" s="60" t="s">
        <v>1576</v>
      </c>
      <c r="D14" s="61">
        <v>30263</v>
      </c>
      <c r="E14" s="61" t="s">
        <v>9</v>
      </c>
      <c r="F14" s="61" t="s">
        <v>1956</v>
      </c>
    </row>
    <row r="15" spans="1:6" x14ac:dyDescent="0.25">
      <c r="A15" s="91">
        <v>45250</v>
      </c>
      <c r="B15" s="59" t="s">
        <v>1723</v>
      </c>
      <c r="C15" s="60" t="s">
        <v>1576</v>
      </c>
      <c r="D15" s="61">
        <v>150100</v>
      </c>
      <c r="E15" s="61" t="s">
        <v>9</v>
      </c>
      <c r="F15" s="61" t="s">
        <v>1956</v>
      </c>
    </row>
    <row r="16" spans="1:6" x14ac:dyDescent="0.25">
      <c r="A16" s="91">
        <v>45291</v>
      </c>
      <c r="B16" s="59">
        <v>101</v>
      </c>
      <c r="C16" s="60" t="s">
        <v>1790</v>
      </c>
      <c r="D16" s="61">
        <v>428368</v>
      </c>
      <c r="E16" s="61" t="s">
        <v>9</v>
      </c>
      <c r="F16" s="61" t="s">
        <v>1796</v>
      </c>
    </row>
    <row r="17" spans="1:6" ht="15.75" thickBot="1" x14ac:dyDescent="0.3">
      <c r="A17" s="58"/>
      <c r="B17" s="23"/>
      <c r="C17" s="23" t="s">
        <v>1877</v>
      </c>
      <c r="D17" s="74">
        <f>SUM(D4:D16)</f>
        <v>1898868.12</v>
      </c>
      <c r="E17" s="24"/>
      <c r="F17" s="24"/>
    </row>
    <row r="21" spans="1:6" x14ac:dyDescent="0.25">
      <c r="C21" t="s">
        <v>1068</v>
      </c>
      <c r="D21">
        <f>D17</f>
        <v>1898868.12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opLeftCell="A3" workbookViewId="0">
      <selection activeCell="F3" sqref="F3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x14ac:dyDescent="0.25">
      <c r="A4" s="86">
        <v>44634</v>
      </c>
      <c r="B4" s="36" t="s">
        <v>190</v>
      </c>
      <c r="C4" s="37" t="s">
        <v>191</v>
      </c>
      <c r="D4" s="38">
        <v>5295385</v>
      </c>
      <c r="E4" s="37" t="s">
        <v>9</v>
      </c>
      <c r="F4" s="37" t="s">
        <v>192</v>
      </c>
    </row>
    <row r="5" spans="1:6" x14ac:dyDescent="0.25">
      <c r="A5" s="86">
        <v>44530</v>
      </c>
      <c r="B5" s="36">
        <v>1261101983</v>
      </c>
      <c r="C5" s="37" t="s">
        <v>224</v>
      </c>
      <c r="D5" s="38">
        <f>63559.32+0.68</f>
        <v>63560</v>
      </c>
      <c r="E5" s="37" t="s">
        <v>9</v>
      </c>
      <c r="F5" s="37" t="s">
        <v>225</v>
      </c>
    </row>
    <row r="6" spans="1:6" x14ac:dyDescent="0.25">
      <c r="A6" s="86">
        <v>44551</v>
      </c>
      <c r="B6" s="36">
        <v>1261102100</v>
      </c>
      <c r="C6" s="37" t="s">
        <v>224</v>
      </c>
      <c r="D6" s="38">
        <f>141007.2-0.2</f>
        <v>141007</v>
      </c>
      <c r="E6" s="37" t="s">
        <v>9</v>
      </c>
      <c r="F6" s="37" t="s">
        <v>225</v>
      </c>
    </row>
    <row r="7" spans="1:6" x14ac:dyDescent="0.25">
      <c r="A7" s="86">
        <v>43677</v>
      </c>
      <c r="B7" s="36">
        <v>6080</v>
      </c>
      <c r="C7" s="37" t="s">
        <v>409</v>
      </c>
      <c r="D7" s="38">
        <v>128266</v>
      </c>
      <c r="E7" s="37" t="s">
        <v>9</v>
      </c>
      <c r="F7" s="37" t="s">
        <v>267</v>
      </c>
    </row>
    <row r="8" spans="1:6" x14ac:dyDescent="0.25">
      <c r="A8" s="86">
        <v>43123</v>
      </c>
      <c r="B8" s="36" t="s">
        <v>650</v>
      </c>
      <c r="C8" s="37" t="s">
        <v>651</v>
      </c>
      <c r="D8" s="38">
        <f>13500+2200</f>
        <v>15700</v>
      </c>
      <c r="E8" s="37" t="s">
        <v>9</v>
      </c>
      <c r="F8" s="37" t="s">
        <v>652</v>
      </c>
    </row>
    <row r="9" spans="1:6" x14ac:dyDescent="0.25">
      <c r="A9" s="86">
        <v>43231</v>
      </c>
      <c r="B9" s="36" t="s">
        <v>654</v>
      </c>
      <c r="C9" s="37" t="s">
        <v>651</v>
      </c>
      <c r="D9" s="38">
        <f>13500+2200</f>
        <v>15700</v>
      </c>
      <c r="E9" s="37" t="s">
        <v>9</v>
      </c>
      <c r="F9" s="37" t="s">
        <v>652</v>
      </c>
    </row>
    <row r="10" spans="1:6" x14ac:dyDescent="0.25">
      <c r="A10" s="86">
        <v>43384</v>
      </c>
      <c r="B10" s="36" t="s">
        <v>767</v>
      </c>
      <c r="C10" s="37" t="s">
        <v>768</v>
      </c>
      <c r="D10" s="38">
        <v>300000</v>
      </c>
      <c r="E10" s="37" t="s">
        <v>769</v>
      </c>
      <c r="F10" s="37" t="s">
        <v>24</v>
      </c>
    </row>
    <row r="11" spans="1:6" x14ac:dyDescent="0.25">
      <c r="A11" s="86">
        <v>44393</v>
      </c>
      <c r="B11" s="36" t="s">
        <v>778</v>
      </c>
      <c r="C11" s="37" t="s">
        <v>779</v>
      </c>
      <c r="D11" s="38">
        <v>852575.54</v>
      </c>
      <c r="E11" s="37" t="s">
        <v>9</v>
      </c>
      <c r="F11" s="37" t="s">
        <v>780</v>
      </c>
    </row>
    <row r="12" spans="1:6" x14ac:dyDescent="0.25">
      <c r="A12" s="86">
        <v>43132</v>
      </c>
      <c r="B12" s="36" t="s">
        <v>886</v>
      </c>
      <c r="C12" s="37" t="s">
        <v>887</v>
      </c>
      <c r="D12" s="38">
        <v>300000</v>
      </c>
      <c r="E12" s="37" t="s">
        <v>9</v>
      </c>
      <c r="F12" s="37" t="s">
        <v>888</v>
      </c>
    </row>
    <row r="13" spans="1:6" ht="17.45" customHeight="1" x14ac:dyDescent="0.25">
      <c r="A13" s="86">
        <v>42915</v>
      </c>
      <c r="B13" s="36" t="s">
        <v>924</v>
      </c>
      <c r="C13" s="37" t="s">
        <v>925</v>
      </c>
      <c r="D13" s="38">
        <v>575000</v>
      </c>
      <c r="E13" s="37" t="s">
        <v>769</v>
      </c>
      <c r="F13" s="42" t="s">
        <v>926</v>
      </c>
    </row>
    <row r="14" spans="1:6" x14ac:dyDescent="0.25">
      <c r="A14" s="86">
        <v>43083</v>
      </c>
      <c r="B14" s="36" t="s">
        <v>927</v>
      </c>
      <c r="C14" s="37" t="s">
        <v>925</v>
      </c>
      <c r="D14" s="38">
        <v>400000</v>
      </c>
      <c r="E14" s="37" t="s">
        <v>769</v>
      </c>
      <c r="F14" s="37" t="s">
        <v>928</v>
      </c>
    </row>
    <row r="15" spans="1:6" x14ac:dyDescent="0.25">
      <c r="A15" s="86">
        <v>43116</v>
      </c>
      <c r="B15" s="36" t="s">
        <v>929</v>
      </c>
      <c r="C15" s="37" t="s">
        <v>925</v>
      </c>
      <c r="D15" s="38">
        <v>300000</v>
      </c>
      <c r="E15" s="37" t="s">
        <v>769</v>
      </c>
      <c r="F15" s="37" t="s">
        <v>928</v>
      </c>
    </row>
    <row r="16" spans="1:6" x14ac:dyDescent="0.25">
      <c r="A16" s="86">
        <v>43153</v>
      </c>
      <c r="B16" s="36" t="s">
        <v>930</v>
      </c>
      <c r="C16" s="37" t="s">
        <v>925</v>
      </c>
      <c r="D16" s="38">
        <v>300000</v>
      </c>
      <c r="E16" s="37" t="s">
        <v>769</v>
      </c>
      <c r="F16" s="37" t="s">
        <v>928</v>
      </c>
    </row>
    <row r="17" spans="1:6" x14ac:dyDescent="0.25">
      <c r="A17" s="86">
        <v>43206</v>
      </c>
      <c r="B17" s="36" t="s">
        <v>931</v>
      </c>
      <c r="C17" s="37" t="s">
        <v>925</v>
      </c>
      <c r="D17" s="38">
        <v>300000</v>
      </c>
      <c r="E17" s="37" t="s">
        <v>769</v>
      </c>
      <c r="F17" s="37" t="s">
        <v>928</v>
      </c>
    </row>
    <row r="18" spans="1:6" x14ac:dyDescent="0.25">
      <c r="A18" s="86">
        <v>43266</v>
      </c>
      <c r="B18" s="36" t="s">
        <v>932</v>
      </c>
      <c r="C18" s="37" t="s">
        <v>925</v>
      </c>
      <c r="D18" s="38">
        <v>300000</v>
      </c>
      <c r="E18" s="37" t="s">
        <v>769</v>
      </c>
      <c r="F18" s="37" t="s">
        <v>926</v>
      </c>
    </row>
    <row r="19" spans="1:6" x14ac:dyDescent="0.25">
      <c r="A19" s="86">
        <v>43906</v>
      </c>
      <c r="B19" s="36" t="s">
        <v>1031</v>
      </c>
      <c r="C19" s="37" t="s">
        <v>1032</v>
      </c>
      <c r="D19" s="37">
        <v>3325023</v>
      </c>
      <c r="E19" s="37" t="s">
        <v>9</v>
      </c>
      <c r="F19" s="37" t="s">
        <v>988</v>
      </c>
    </row>
    <row r="20" spans="1:6" x14ac:dyDescent="0.25">
      <c r="A20" s="86">
        <v>44061</v>
      </c>
      <c r="B20" s="36" t="s">
        <v>1035</v>
      </c>
      <c r="C20" s="37" t="s">
        <v>1032</v>
      </c>
      <c r="D20" s="37">
        <v>1504000</v>
      </c>
      <c r="E20" s="37" t="s">
        <v>9</v>
      </c>
      <c r="F20" s="37" t="s">
        <v>988</v>
      </c>
    </row>
    <row r="21" spans="1:6" x14ac:dyDescent="0.25">
      <c r="A21" s="86">
        <v>44111</v>
      </c>
      <c r="B21" s="36" t="s">
        <v>1037</v>
      </c>
      <c r="C21" s="37" t="s">
        <v>1032</v>
      </c>
      <c r="D21" s="37">
        <v>2229300</v>
      </c>
      <c r="E21" s="37" t="s">
        <v>9</v>
      </c>
      <c r="F21" s="37" t="s">
        <v>988</v>
      </c>
    </row>
    <row r="22" spans="1:6" x14ac:dyDescent="0.25">
      <c r="A22" s="86">
        <v>44286</v>
      </c>
      <c r="B22" s="36"/>
      <c r="C22" s="37" t="s">
        <v>1032</v>
      </c>
      <c r="D22" s="37">
        <v>468898.19</v>
      </c>
      <c r="E22" s="37" t="s">
        <v>9</v>
      </c>
      <c r="F22" s="37" t="s">
        <v>988</v>
      </c>
    </row>
    <row r="23" spans="1:6" x14ac:dyDescent="0.25">
      <c r="A23" s="86">
        <v>44287</v>
      </c>
      <c r="B23" s="36" t="s">
        <v>1042</v>
      </c>
      <c r="C23" s="37" t="s">
        <v>1032</v>
      </c>
      <c r="D23" s="37">
        <v>2262829.48</v>
      </c>
      <c r="E23" s="37" t="s">
        <v>9</v>
      </c>
      <c r="F23" s="37" t="s">
        <v>988</v>
      </c>
    </row>
    <row r="24" spans="1:6" x14ac:dyDescent="0.25">
      <c r="A24" s="86">
        <v>44351</v>
      </c>
      <c r="B24" s="36" t="s">
        <v>1043</v>
      </c>
      <c r="C24" s="37" t="s">
        <v>1032</v>
      </c>
      <c r="D24" s="37">
        <v>2991776.3</v>
      </c>
      <c r="E24" s="37" t="s">
        <v>9</v>
      </c>
      <c r="F24" s="37" t="s">
        <v>988</v>
      </c>
    </row>
    <row r="25" spans="1:6" x14ac:dyDescent="0.25">
      <c r="A25" s="86">
        <v>44603</v>
      </c>
      <c r="B25" s="36">
        <v>108</v>
      </c>
      <c r="C25" s="37" t="s">
        <v>1046</v>
      </c>
      <c r="D25" s="37">
        <v>40000</v>
      </c>
      <c r="E25" s="37" t="s">
        <v>9</v>
      </c>
      <c r="F25" s="37" t="s">
        <v>988</v>
      </c>
    </row>
    <row r="26" spans="1:6" x14ac:dyDescent="0.25">
      <c r="A26" s="86">
        <v>44587</v>
      </c>
      <c r="B26" s="36" t="s">
        <v>1047</v>
      </c>
      <c r="C26" s="37" t="s">
        <v>1032</v>
      </c>
      <c r="D26" s="37">
        <v>845384</v>
      </c>
      <c r="E26" s="37" t="s">
        <v>9</v>
      </c>
      <c r="F26" s="37" t="s">
        <v>988</v>
      </c>
    </row>
    <row r="27" spans="1:6" x14ac:dyDescent="0.25">
      <c r="A27" s="90">
        <v>44652</v>
      </c>
      <c r="B27" s="48">
        <v>3420097394</v>
      </c>
      <c r="C27" s="48" t="s">
        <v>1092</v>
      </c>
      <c r="D27" s="48">
        <v>2490250</v>
      </c>
      <c r="E27" s="48" t="s">
        <v>1068</v>
      </c>
      <c r="F27" s="48" t="s">
        <v>1054</v>
      </c>
    </row>
    <row r="28" spans="1:6" x14ac:dyDescent="0.25">
      <c r="A28" s="90">
        <v>44652</v>
      </c>
      <c r="B28" s="48" t="s">
        <v>1094</v>
      </c>
      <c r="C28" s="48" t="s">
        <v>1032</v>
      </c>
      <c r="D28" s="48">
        <v>2376087.79</v>
      </c>
      <c r="E28" s="48" t="s">
        <v>9</v>
      </c>
      <c r="F28" s="48" t="s">
        <v>1054</v>
      </c>
    </row>
    <row r="29" spans="1:6" x14ac:dyDescent="0.25">
      <c r="A29" s="90">
        <v>44693</v>
      </c>
      <c r="B29" s="48">
        <v>1262100290</v>
      </c>
      <c r="C29" s="48" t="s">
        <v>224</v>
      </c>
      <c r="D29" s="48">
        <v>170000</v>
      </c>
      <c r="E29" s="48" t="s">
        <v>9</v>
      </c>
      <c r="F29" s="48" t="s">
        <v>1957</v>
      </c>
    </row>
    <row r="30" spans="1:6" x14ac:dyDescent="0.25">
      <c r="A30" s="90">
        <v>44819</v>
      </c>
      <c r="B30" s="48">
        <v>1262101286</v>
      </c>
      <c r="C30" s="48" t="s">
        <v>224</v>
      </c>
      <c r="D30" s="48">
        <v>170000</v>
      </c>
      <c r="E30" s="48" t="s">
        <v>9</v>
      </c>
      <c r="F30" s="48" t="s">
        <v>1957</v>
      </c>
    </row>
    <row r="31" spans="1:6" x14ac:dyDescent="0.25">
      <c r="A31" s="90">
        <v>44895</v>
      </c>
      <c r="B31" s="48">
        <v>1262101176</v>
      </c>
      <c r="C31" s="48" t="s">
        <v>224</v>
      </c>
      <c r="D31" s="48">
        <v>110710</v>
      </c>
      <c r="E31" s="48" t="s">
        <v>9</v>
      </c>
      <c r="F31" s="48" t="s">
        <v>1957</v>
      </c>
    </row>
    <row r="32" spans="1:6" x14ac:dyDescent="0.25">
      <c r="A32" s="90">
        <v>45016</v>
      </c>
      <c r="B32" s="48"/>
      <c r="C32" s="48" t="s">
        <v>1192</v>
      </c>
      <c r="D32" s="48">
        <v>93000</v>
      </c>
      <c r="E32" s="48" t="s">
        <v>9</v>
      </c>
      <c r="F32" s="48" t="s">
        <v>1957</v>
      </c>
    </row>
    <row r="33" spans="1:6" x14ac:dyDescent="0.25">
      <c r="A33" s="90">
        <v>45016</v>
      </c>
      <c r="B33" s="48"/>
      <c r="C33" s="48" t="s">
        <v>1193</v>
      </c>
      <c r="D33" s="48">
        <v>26000</v>
      </c>
      <c r="E33" s="48" t="s">
        <v>9</v>
      </c>
      <c r="F33" s="48" t="s">
        <v>1957</v>
      </c>
    </row>
    <row r="34" spans="1:6" x14ac:dyDescent="0.25">
      <c r="A34" s="90">
        <v>45016</v>
      </c>
      <c r="B34" s="48"/>
      <c r="C34" s="48" t="s">
        <v>1340</v>
      </c>
      <c r="D34" s="48">
        <v>85000</v>
      </c>
      <c r="E34" s="48" t="s">
        <v>9</v>
      </c>
      <c r="F34" s="48" t="s">
        <v>1957</v>
      </c>
    </row>
    <row r="35" spans="1:6" x14ac:dyDescent="0.25">
      <c r="A35" s="90">
        <v>45016</v>
      </c>
      <c r="B35" s="48"/>
      <c r="C35" s="48" t="s">
        <v>576</v>
      </c>
      <c r="D35" s="48">
        <v>60939</v>
      </c>
      <c r="E35" s="48" t="s">
        <v>9</v>
      </c>
      <c r="F35" s="48" t="s">
        <v>1957</v>
      </c>
    </row>
    <row r="36" spans="1:6" x14ac:dyDescent="0.25">
      <c r="A36" s="90">
        <v>44712</v>
      </c>
      <c r="B36" s="48" t="s">
        <v>1369</v>
      </c>
      <c r="C36" s="48" t="s">
        <v>1370</v>
      </c>
      <c r="D36" s="48">
        <v>479160</v>
      </c>
      <c r="E36" s="48" t="s">
        <v>9</v>
      </c>
      <c r="F36" s="48" t="s">
        <v>1957</v>
      </c>
    </row>
    <row r="37" spans="1:6" x14ac:dyDescent="0.25">
      <c r="A37" s="90">
        <v>44743</v>
      </c>
      <c r="B37" s="48">
        <v>1261102213</v>
      </c>
      <c r="C37" s="48" t="s">
        <v>224</v>
      </c>
      <c r="D37" s="48">
        <v>4721</v>
      </c>
      <c r="E37" s="48" t="s">
        <v>9</v>
      </c>
      <c r="F37" s="48" t="s">
        <v>1957</v>
      </c>
    </row>
    <row r="38" spans="1:6" x14ac:dyDescent="0.25">
      <c r="A38" s="91">
        <v>45143</v>
      </c>
      <c r="B38" s="59"/>
      <c r="C38" s="60" t="s">
        <v>1092</v>
      </c>
      <c r="D38" s="61">
        <v>3251040.04</v>
      </c>
      <c r="E38" s="61" t="s">
        <v>1068</v>
      </c>
      <c r="F38" s="61" t="s">
        <v>1417</v>
      </c>
    </row>
    <row r="39" spans="1:6" x14ac:dyDescent="0.25">
      <c r="A39" s="91">
        <v>45276</v>
      </c>
      <c r="B39" s="59"/>
      <c r="C39" s="60" t="s">
        <v>1092</v>
      </c>
      <c r="D39" s="61">
        <v>1680654</v>
      </c>
      <c r="E39" s="61" t="s">
        <v>9</v>
      </c>
      <c r="F39" s="61" t="s">
        <v>1417</v>
      </c>
    </row>
    <row r="40" spans="1:6" x14ac:dyDescent="0.25">
      <c r="A40" s="91">
        <v>45219</v>
      </c>
      <c r="B40" s="59" t="s">
        <v>1420</v>
      </c>
      <c r="C40" s="60" t="s">
        <v>1421</v>
      </c>
      <c r="D40" s="61">
        <v>78193.16</v>
      </c>
      <c r="E40" s="61" t="s">
        <v>9</v>
      </c>
      <c r="F40" s="61" t="s">
        <v>1957</v>
      </c>
    </row>
    <row r="41" spans="1:6" x14ac:dyDescent="0.25">
      <c r="A41" s="91">
        <v>45219</v>
      </c>
      <c r="B41" s="59" t="s">
        <v>1567</v>
      </c>
      <c r="C41" s="60" t="s">
        <v>1421</v>
      </c>
      <c r="D41" s="61">
        <v>93060.13</v>
      </c>
      <c r="E41" s="61" t="s">
        <v>9</v>
      </c>
      <c r="F41" s="61" t="s">
        <v>1957</v>
      </c>
    </row>
    <row r="42" spans="1:6" x14ac:dyDescent="0.25">
      <c r="A42" s="91">
        <v>45219</v>
      </c>
      <c r="B42" s="59" t="s">
        <v>1568</v>
      </c>
      <c r="C42" s="60" t="s">
        <v>1421</v>
      </c>
      <c r="D42" s="61">
        <v>9943.7999999999993</v>
      </c>
      <c r="E42" s="61" t="s">
        <v>9</v>
      </c>
      <c r="F42" s="61" t="s">
        <v>1957</v>
      </c>
    </row>
    <row r="43" spans="1:6" x14ac:dyDescent="0.25">
      <c r="A43" s="91">
        <v>45124</v>
      </c>
      <c r="B43" s="59">
        <v>29</v>
      </c>
      <c r="C43" s="60" t="s">
        <v>1612</v>
      </c>
      <c r="D43" s="61">
        <v>710000</v>
      </c>
      <c r="E43" s="61" t="s">
        <v>9</v>
      </c>
      <c r="F43" s="61" t="s">
        <v>1957</v>
      </c>
    </row>
    <row r="44" spans="1:6" x14ac:dyDescent="0.25">
      <c r="A44" s="91">
        <v>45187</v>
      </c>
      <c r="B44" s="59" t="s">
        <v>1615</v>
      </c>
      <c r="C44" s="60" t="s">
        <v>1616</v>
      </c>
      <c r="D44" s="61">
        <v>66388</v>
      </c>
      <c r="E44" s="61" t="s">
        <v>9</v>
      </c>
      <c r="F44" s="61" t="s">
        <v>1957</v>
      </c>
    </row>
    <row r="45" spans="1:6" x14ac:dyDescent="0.25">
      <c r="A45" s="91">
        <v>45220</v>
      </c>
      <c r="B45" s="59" t="s">
        <v>1618</v>
      </c>
      <c r="C45" s="60" t="s">
        <v>1616</v>
      </c>
      <c r="D45" s="61">
        <v>38681</v>
      </c>
      <c r="E45" s="61" t="s">
        <v>9</v>
      </c>
      <c r="F45" s="61" t="s">
        <v>1957</v>
      </c>
    </row>
    <row r="46" spans="1:6" x14ac:dyDescent="0.25">
      <c r="A46" s="91">
        <v>45220</v>
      </c>
      <c r="B46" s="59" t="s">
        <v>1619</v>
      </c>
      <c r="C46" s="60" t="s">
        <v>1620</v>
      </c>
      <c r="D46" s="61">
        <v>30000</v>
      </c>
      <c r="E46" s="61" t="s">
        <v>9</v>
      </c>
      <c r="F46" s="61" t="s">
        <v>1957</v>
      </c>
    </row>
    <row r="47" spans="1:6" x14ac:dyDescent="0.25">
      <c r="A47" s="91">
        <v>45233</v>
      </c>
      <c r="B47" s="59" t="s">
        <v>1700</v>
      </c>
      <c r="C47" s="60" t="s">
        <v>1701</v>
      </c>
      <c r="D47" s="61">
        <v>151600</v>
      </c>
      <c r="E47" s="61" t="s">
        <v>9</v>
      </c>
      <c r="F47" s="61" t="s">
        <v>1957</v>
      </c>
    </row>
    <row r="48" spans="1:6" x14ac:dyDescent="0.25">
      <c r="A48" s="91">
        <v>45233</v>
      </c>
      <c r="B48" s="59" t="s">
        <v>1702</v>
      </c>
      <c r="C48" s="60" t="s">
        <v>1703</v>
      </c>
      <c r="D48" s="61">
        <v>1199160</v>
      </c>
      <c r="E48" s="61" t="s">
        <v>9</v>
      </c>
      <c r="F48" s="61" t="s">
        <v>1957</v>
      </c>
    </row>
    <row r="49" spans="1:6" x14ac:dyDescent="0.25">
      <c r="A49" s="91">
        <v>45238</v>
      </c>
      <c r="B49" s="59" t="s">
        <v>1709</v>
      </c>
      <c r="C49" s="60" t="s">
        <v>1421</v>
      </c>
      <c r="D49" s="61">
        <v>121918</v>
      </c>
      <c r="E49" s="61" t="s">
        <v>9</v>
      </c>
      <c r="F49" s="61" t="s">
        <v>1957</v>
      </c>
    </row>
    <row r="50" spans="1:6" x14ac:dyDescent="0.25">
      <c r="A50" s="91">
        <v>45238</v>
      </c>
      <c r="B50" s="59" t="s">
        <v>1710</v>
      </c>
      <c r="C50" s="60" t="s">
        <v>1421</v>
      </c>
      <c r="D50" s="61">
        <v>84468.84</v>
      </c>
      <c r="E50" s="61" t="s">
        <v>9</v>
      </c>
      <c r="F50" s="61" t="s">
        <v>1957</v>
      </c>
    </row>
    <row r="51" spans="1:6" x14ac:dyDescent="0.25">
      <c r="A51" s="91">
        <v>45291</v>
      </c>
      <c r="B51" s="59">
        <v>64</v>
      </c>
      <c r="C51" s="60" t="s">
        <v>1740</v>
      </c>
      <c r="D51" s="61">
        <v>8000</v>
      </c>
      <c r="E51" s="61" t="s">
        <v>9</v>
      </c>
      <c r="F51" s="61" t="s">
        <v>1957</v>
      </c>
    </row>
    <row r="52" spans="1:6" x14ac:dyDescent="0.25">
      <c r="A52" s="91">
        <v>45291</v>
      </c>
      <c r="B52" s="59" t="s">
        <v>1700</v>
      </c>
      <c r="C52" s="60" t="s">
        <v>1701</v>
      </c>
      <c r="D52" s="61">
        <v>151600</v>
      </c>
      <c r="E52" s="61" t="s">
        <v>9</v>
      </c>
      <c r="F52" s="61" t="s">
        <v>1957</v>
      </c>
    </row>
    <row r="53" spans="1:6" x14ac:dyDescent="0.25">
      <c r="A53" s="91">
        <v>45291</v>
      </c>
      <c r="B53" s="59" t="s">
        <v>1751</v>
      </c>
      <c r="C53" s="60" t="s">
        <v>1701</v>
      </c>
      <c r="D53" s="61">
        <v>4558</v>
      </c>
      <c r="E53" s="61" t="s">
        <v>9</v>
      </c>
      <c r="F53" s="61" t="s">
        <v>1957</v>
      </c>
    </row>
    <row r="54" spans="1:6" x14ac:dyDescent="0.25">
      <c r="A54" s="91">
        <v>45291</v>
      </c>
      <c r="B54" s="59" t="s">
        <v>1758</v>
      </c>
      <c r="C54" s="60" t="s">
        <v>1759</v>
      </c>
      <c r="D54" s="61">
        <v>22960</v>
      </c>
      <c r="E54" s="61" t="s">
        <v>9</v>
      </c>
      <c r="F54" s="61" t="s">
        <v>1957</v>
      </c>
    </row>
    <row r="55" spans="1:6" x14ac:dyDescent="0.25">
      <c r="A55" s="91">
        <v>45291</v>
      </c>
      <c r="B55" s="59">
        <v>991</v>
      </c>
      <c r="C55" s="60" t="s">
        <v>1770</v>
      </c>
      <c r="D55" s="61">
        <v>33500</v>
      </c>
      <c r="E55" s="61" t="s">
        <v>9</v>
      </c>
      <c r="F55" s="61" t="s">
        <v>1957</v>
      </c>
    </row>
    <row r="56" spans="1:6" x14ac:dyDescent="0.25">
      <c r="A56" s="91">
        <v>45291</v>
      </c>
      <c r="B56" s="59">
        <v>996</v>
      </c>
      <c r="C56" s="60" t="s">
        <v>1770</v>
      </c>
      <c r="D56" s="61">
        <v>17800</v>
      </c>
      <c r="E56" s="61" t="s">
        <v>9</v>
      </c>
      <c r="F56" s="61" t="s">
        <v>1957</v>
      </c>
    </row>
    <row r="57" spans="1:6" x14ac:dyDescent="0.25">
      <c r="A57" s="91">
        <v>45218</v>
      </c>
      <c r="B57" s="59">
        <v>3462</v>
      </c>
      <c r="C57" s="60" t="s">
        <v>1794</v>
      </c>
      <c r="D57" s="61">
        <v>14000</v>
      </c>
      <c r="E57" s="61" t="s">
        <v>9</v>
      </c>
      <c r="F57" s="61" t="s">
        <v>1795</v>
      </c>
    </row>
    <row r="58" spans="1:6" x14ac:dyDescent="0.25">
      <c r="A58" s="91">
        <v>45238</v>
      </c>
      <c r="B58" s="59" t="s">
        <v>1804</v>
      </c>
      <c r="C58" s="60" t="s">
        <v>1620</v>
      </c>
      <c r="D58" s="61">
        <v>60000</v>
      </c>
      <c r="E58" s="61" t="s">
        <v>9</v>
      </c>
      <c r="F58" s="61" t="s">
        <v>1957</v>
      </c>
    </row>
    <row r="59" spans="1:6" x14ac:dyDescent="0.25">
      <c r="A59" s="91">
        <v>45287</v>
      </c>
      <c r="B59" s="59">
        <v>27100195</v>
      </c>
      <c r="C59" s="60" t="s">
        <v>1810</v>
      </c>
      <c r="D59" s="61">
        <v>3500</v>
      </c>
      <c r="E59" s="61" t="s">
        <v>9</v>
      </c>
      <c r="F59" s="61" t="s">
        <v>1957</v>
      </c>
    </row>
    <row r="60" spans="1:6" x14ac:dyDescent="0.25">
      <c r="A60" s="91">
        <v>45287</v>
      </c>
      <c r="B60" s="59">
        <v>27100652</v>
      </c>
      <c r="C60" s="60" t="s">
        <v>1810</v>
      </c>
      <c r="D60" s="61">
        <v>3500</v>
      </c>
      <c r="E60" s="61" t="s">
        <v>9</v>
      </c>
      <c r="F60" s="61" t="s">
        <v>1957</v>
      </c>
    </row>
    <row r="61" spans="1:6" x14ac:dyDescent="0.25">
      <c r="A61" s="91">
        <v>45287</v>
      </c>
      <c r="B61" s="59">
        <v>27110742</v>
      </c>
      <c r="C61" s="60" t="s">
        <v>1810</v>
      </c>
      <c r="D61" s="61">
        <v>3500</v>
      </c>
      <c r="E61" s="61" t="s">
        <v>9</v>
      </c>
      <c r="F61" s="61" t="s">
        <v>1957</v>
      </c>
    </row>
    <row r="62" spans="1:6" x14ac:dyDescent="0.25">
      <c r="A62" s="91">
        <v>45287</v>
      </c>
      <c r="B62" s="59">
        <v>27120507</v>
      </c>
      <c r="C62" s="60" t="s">
        <v>1810</v>
      </c>
      <c r="D62" s="61">
        <v>5450</v>
      </c>
      <c r="E62" s="61" t="s">
        <v>9</v>
      </c>
      <c r="F62" s="61" t="s">
        <v>1957</v>
      </c>
    </row>
    <row r="63" spans="1:6" x14ac:dyDescent="0.25">
      <c r="A63" s="91">
        <v>45287</v>
      </c>
      <c r="B63" s="59">
        <v>27120281</v>
      </c>
      <c r="C63" s="60" t="s">
        <v>1810</v>
      </c>
      <c r="D63" s="61">
        <v>7500</v>
      </c>
      <c r="E63" s="61" t="s">
        <v>9</v>
      </c>
      <c r="F63" s="61" t="s">
        <v>1957</v>
      </c>
    </row>
    <row r="64" spans="1:6" x14ac:dyDescent="0.25">
      <c r="A64" s="91">
        <v>45291</v>
      </c>
      <c r="B64" s="59" t="s">
        <v>1817</v>
      </c>
      <c r="C64" s="60" t="s">
        <v>1620</v>
      </c>
      <c r="D64" s="61">
        <v>60000</v>
      </c>
      <c r="E64" s="61" t="s">
        <v>9</v>
      </c>
      <c r="F64" s="61" t="s">
        <v>1957</v>
      </c>
    </row>
    <row r="65" spans="3:4" x14ac:dyDescent="0.25">
      <c r="D65">
        <f>SUM(D4:D64)</f>
        <v>36931247.270000003</v>
      </c>
    </row>
    <row r="68" spans="3:4" x14ac:dyDescent="0.25">
      <c r="C68" t="s">
        <v>1068</v>
      </c>
      <c r="D68">
        <f>D65</f>
        <v>36931247.270000003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F294"/>
  <sheetViews>
    <sheetView workbookViewId="0">
      <selection activeCell="C297" sqref="C297"/>
    </sheetView>
  </sheetViews>
  <sheetFormatPr defaultRowHeight="15" x14ac:dyDescent="0.25"/>
  <cols>
    <col min="1" max="1" width="11" bestFit="1" customWidth="1"/>
    <col min="2" max="2" width="20" customWidth="1"/>
    <col min="3" max="3" width="48.28515625" customWidth="1"/>
    <col min="4" max="4" width="15.85546875" customWidth="1"/>
    <col min="5" max="5" width="18.140625" customWidth="1"/>
    <col min="6" max="6" width="33.42578125" customWidth="1"/>
  </cols>
  <sheetData>
    <row r="2" spans="1:6" ht="15.75" thickBot="1" x14ac:dyDescent="0.3"/>
    <row r="3" spans="1:6" ht="30" x14ac:dyDescent="0.25">
      <c r="A3" s="88" t="s">
        <v>0</v>
      </c>
      <c r="B3" s="2" t="s">
        <v>1</v>
      </c>
      <c r="C3" s="3" t="s">
        <v>2</v>
      </c>
      <c r="D3" s="4" t="s">
        <v>3</v>
      </c>
      <c r="E3" s="5" t="s">
        <v>4</v>
      </c>
      <c r="F3" s="3" t="s">
        <v>5</v>
      </c>
    </row>
    <row r="4" spans="1:6" hidden="1" x14ac:dyDescent="0.25">
      <c r="A4" s="86">
        <v>44167</v>
      </c>
      <c r="B4" s="36">
        <v>28</v>
      </c>
      <c r="C4" s="37" t="s">
        <v>126</v>
      </c>
      <c r="D4" s="38">
        <v>7080</v>
      </c>
      <c r="E4" s="37" t="s">
        <v>9</v>
      </c>
      <c r="F4" s="37" t="s">
        <v>127</v>
      </c>
    </row>
    <row r="5" spans="1:6" hidden="1" x14ac:dyDescent="0.25">
      <c r="A5" s="86">
        <v>44177</v>
      </c>
      <c r="B5" s="36">
        <v>33</v>
      </c>
      <c r="C5" s="37" t="s">
        <v>126</v>
      </c>
      <c r="D5" s="38">
        <v>14160</v>
      </c>
      <c r="E5" s="37" t="s">
        <v>9</v>
      </c>
      <c r="F5" s="37" t="s">
        <v>127</v>
      </c>
    </row>
    <row r="6" spans="1:6" hidden="1" x14ac:dyDescent="0.25">
      <c r="A6" s="86">
        <v>44238</v>
      </c>
      <c r="B6" s="36">
        <v>41</v>
      </c>
      <c r="C6" s="37" t="s">
        <v>126</v>
      </c>
      <c r="D6" s="38">
        <v>7870</v>
      </c>
      <c r="E6" s="37" t="s">
        <v>9</v>
      </c>
      <c r="F6" s="37" t="s">
        <v>127</v>
      </c>
    </row>
    <row r="7" spans="1:6" hidden="1" x14ac:dyDescent="0.25">
      <c r="A7" s="86">
        <v>43643</v>
      </c>
      <c r="B7" s="36">
        <v>14</v>
      </c>
      <c r="C7" s="37" t="s">
        <v>417</v>
      </c>
      <c r="D7" s="38">
        <v>208740</v>
      </c>
      <c r="E7" s="37" t="s">
        <v>9</v>
      </c>
      <c r="F7" s="37" t="s">
        <v>418</v>
      </c>
    </row>
    <row r="8" spans="1:6" hidden="1" x14ac:dyDescent="0.25">
      <c r="A8" s="86">
        <v>44025</v>
      </c>
      <c r="B8" s="36">
        <v>9</v>
      </c>
      <c r="C8" s="37" t="s">
        <v>417</v>
      </c>
      <c r="D8" s="38">
        <v>767800</v>
      </c>
      <c r="E8" s="37" t="s">
        <v>9</v>
      </c>
      <c r="F8" s="37" t="s">
        <v>418</v>
      </c>
    </row>
    <row r="9" spans="1:6" hidden="1" x14ac:dyDescent="0.25">
      <c r="A9" s="86">
        <v>44094</v>
      </c>
      <c r="B9" s="36">
        <v>56</v>
      </c>
      <c r="C9" s="37" t="s">
        <v>417</v>
      </c>
      <c r="D9" s="38">
        <v>281900</v>
      </c>
      <c r="E9" s="37" t="s">
        <v>9</v>
      </c>
      <c r="F9" s="37" t="s">
        <v>418</v>
      </c>
    </row>
    <row r="10" spans="1:6" hidden="1" x14ac:dyDescent="0.25">
      <c r="A10" s="86">
        <v>44076</v>
      </c>
      <c r="B10" s="36">
        <v>69</v>
      </c>
      <c r="C10" s="37" t="s">
        <v>417</v>
      </c>
      <c r="D10" s="38">
        <v>296850</v>
      </c>
      <c r="E10" s="37" t="s">
        <v>9</v>
      </c>
      <c r="F10" s="37" t="s">
        <v>418</v>
      </c>
    </row>
    <row r="11" spans="1:6" hidden="1" x14ac:dyDescent="0.25">
      <c r="A11" s="86">
        <v>44368</v>
      </c>
      <c r="B11" s="36">
        <v>6</v>
      </c>
      <c r="C11" s="37" t="s">
        <v>417</v>
      </c>
      <c r="D11" s="38">
        <v>156300</v>
      </c>
      <c r="E11" s="37" t="s">
        <v>9</v>
      </c>
      <c r="F11" s="37" t="s">
        <v>418</v>
      </c>
    </row>
    <row r="12" spans="1:6" hidden="1" x14ac:dyDescent="0.25">
      <c r="A12" s="86">
        <v>44368</v>
      </c>
      <c r="B12" s="36">
        <v>5</v>
      </c>
      <c r="C12" s="37" t="s">
        <v>417</v>
      </c>
      <c r="D12" s="38">
        <v>111140</v>
      </c>
      <c r="E12" s="37" t="s">
        <v>9</v>
      </c>
      <c r="F12" s="37" t="s">
        <v>418</v>
      </c>
    </row>
    <row r="13" spans="1:6" hidden="1" x14ac:dyDescent="0.25">
      <c r="A13" s="86">
        <v>44368</v>
      </c>
      <c r="B13" s="36">
        <v>4</v>
      </c>
      <c r="C13" s="37" t="s">
        <v>417</v>
      </c>
      <c r="D13" s="38">
        <v>81025</v>
      </c>
      <c r="E13" s="37" t="s">
        <v>9</v>
      </c>
      <c r="F13" s="37" t="s">
        <v>418</v>
      </c>
    </row>
    <row r="14" spans="1:6" hidden="1" x14ac:dyDescent="0.25">
      <c r="A14" s="86">
        <v>44368</v>
      </c>
      <c r="B14" s="36">
        <v>3</v>
      </c>
      <c r="C14" s="37" t="s">
        <v>417</v>
      </c>
      <c r="D14" s="38">
        <v>76500</v>
      </c>
      <c r="E14" s="37" t="s">
        <v>9</v>
      </c>
      <c r="F14" s="37" t="s">
        <v>418</v>
      </c>
    </row>
    <row r="15" spans="1:6" hidden="1" x14ac:dyDescent="0.25">
      <c r="A15" s="86">
        <v>44368</v>
      </c>
      <c r="B15" s="36">
        <v>2</v>
      </c>
      <c r="C15" s="37" t="s">
        <v>417</v>
      </c>
      <c r="D15" s="38">
        <v>20160</v>
      </c>
      <c r="E15" s="37" t="s">
        <v>9</v>
      </c>
      <c r="F15" s="37" t="s">
        <v>418</v>
      </c>
    </row>
    <row r="16" spans="1:6" hidden="1" x14ac:dyDescent="0.25">
      <c r="A16" s="86">
        <v>44368</v>
      </c>
      <c r="B16" s="36">
        <v>1</v>
      </c>
      <c r="C16" s="37" t="s">
        <v>417</v>
      </c>
      <c r="D16" s="38">
        <v>21690</v>
      </c>
      <c r="E16" s="37" t="s">
        <v>9</v>
      </c>
      <c r="F16" s="37" t="s">
        <v>418</v>
      </c>
    </row>
    <row r="17" spans="1:6" hidden="1" x14ac:dyDescent="0.25">
      <c r="A17" s="86">
        <v>44368</v>
      </c>
      <c r="B17" s="36">
        <v>6</v>
      </c>
      <c r="C17" s="37" t="s">
        <v>417</v>
      </c>
      <c r="D17" s="38">
        <v>51410</v>
      </c>
      <c r="E17" s="37" t="s">
        <v>9</v>
      </c>
      <c r="F17" s="37" t="s">
        <v>418</v>
      </c>
    </row>
    <row r="18" spans="1:6" hidden="1" x14ac:dyDescent="0.25">
      <c r="A18" s="86">
        <v>44368</v>
      </c>
      <c r="B18" s="36">
        <v>7</v>
      </c>
      <c r="C18" s="37" t="s">
        <v>417</v>
      </c>
      <c r="D18" s="38">
        <v>130150</v>
      </c>
      <c r="E18" s="37" t="s">
        <v>9</v>
      </c>
      <c r="F18" s="37" t="s">
        <v>418</v>
      </c>
    </row>
    <row r="19" spans="1:6" hidden="1" x14ac:dyDescent="0.25">
      <c r="A19" s="86">
        <v>44368</v>
      </c>
      <c r="B19" s="36">
        <v>8</v>
      </c>
      <c r="C19" s="37" t="s">
        <v>417</v>
      </c>
      <c r="D19" s="38">
        <v>241400</v>
      </c>
      <c r="E19" s="37" t="s">
        <v>9</v>
      </c>
      <c r="F19" s="37" t="s">
        <v>418</v>
      </c>
    </row>
    <row r="20" spans="1:6" hidden="1" x14ac:dyDescent="0.25">
      <c r="A20" s="86">
        <v>44368</v>
      </c>
      <c r="B20" s="36">
        <v>9</v>
      </c>
      <c r="C20" s="37" t="s">
        <v>417</v>
      </c>
      <c r="D20" s="38">
        <v>285800</v>
      </c>
      <c r="E20" s="37" t="s">
        <v>9</v>
      </c>
      <c r="F20" s="37" t="s">
        <v>418</v>
      </c>
    </row>
    <row r="21" spans="1:6" hidden="1" x14ac:dyDescent="0.25">
      <c r="A21" s="86">
        <v>43402</v>
      </c>
      <c r="B21" s="36">
        <v>197</v>
      </c>
      <c r="C21" s="37" t="s">
        <v>771</v>
      </c>
      <c r="D21" s="38">
        <v>110000</v>
      </c>
      <c r="E21" s="37" t="s">
        <v>9</v>
      </c>
      <c r="F21" s="37" t="s">
        <v>772</v>
      </c>
    </row>
    <row r="22" spans="1:6" hidden="1" x14ac:dyDescent="0.25">
      <c r="A22" s="86">
        <v>43504</v>
      </c>
      <c r="B22" s="36">
        <v>297</v>
      </c>
      <c r="C22" s="37" t="s">
        <v>771</v>
      </c>
      <c r="D22" s="38">
        <v>107500</v>
      </c>
      <c r="E22" s="37" t="s">
        <v>9</v>
      </c>
      <c r="F22" s="37" t="s">
        <v>773</v>
      </c>
    </row>
    <row r="23" spans="1:6" hidden="1" x14ac:dyDescent="0.25">
      <c r="A23" s="86">
        <v>42956</v>
      </c>
      <c r="B23" s="36">
        <v>12</v>
      </c>
      <c r="C23" s="37" t="s">
        <v>883</v>
      </c>
      <c r="D23" s="38">
        <v>6300</v>
      </c>
      <c r="E23" s="37" t="s">
        <v>9</v>
      </c>
      <c r="F23" s="37" t="s">
        <v>773</v>
      </c>
    </row>
    <row r="24" spans="1:6" hidden="1" x14ac:dyDescent="0.25">
      <c r="A24" s="86">
        <v>42956</v>
      </c>
      <c r="B24" s="36">
        <v>11</v>
      </c>
      <c r="C24" s="37" t="s">
        <v>883</v>
      </c>
      <c r="D24" s="38">
        <v>6300</v>
      </c>
      <c r="E24" s="37" t="s">
        <v>9</v>
      </c>
      <c r="F24" s="37" t="s">
        <v>773</v>
      </c>
    </row>
    <row r="25" spans="1:6" hidden="1" x14ac:dyDescent="0.25">
      <c r="A25" s="86">
        <v>42956</v>
      </c>
      <c r="B25" s="36">
        <v>9</v>
      </c>
      <c r="C25" s="37" t="s">
        <v>883</v>
      </c>
      <c r="D25" s="38">
        <v>74933.999999999985</v>
      </c>
      <c r="E25" s="37" t="s">
        <v>9</v>
      </c>
      <c r="F25" s="37" t="s">
        <v>773</v>
      </c>
    </row>
    <row r="26" spans="1:6" hidden="1" x14ac:dyDescent="0.25">
      <c r="A26" s="86">
        <v>44118</v>
      </c>
      <c r="B26" s="36">
        <v>3352</v>
      </c>
      <c r="C26" s="37" t="s">
        <v>971</v>
      </c>
      <c r="D26" s="38">
        <v>29050</v>
      </c>
      <c r="E26" s="37" t="s">
        <v>9</v>
      </c>
      <c r="F26" s="37" t="s">
        <v>972</v>
      </c>
    </row>
    <row r="27" spans="1:6" hidden="1" x14ac:dyDescent="0.25">
      <c r="A27" s="86">
        <v>44286</v>
      </c>
      <c r="B27" s="36">
        <v>721</v>
      </c>
      <c r="C27" s="37" t="s">
        <v>973</v>
      </c>
      <c r="D27" s="38">
        <v>115000</v>
      </c>
      <c r="E27" s="37" t="s">
        <v>9</v>
      </c>
      <c r="F27" s="37" t="s">
        <v>972</v>
      </c>
    </row>
    <row r="28" spans="1:6" hidden="1" x14ac:dyDescent="0.25">
      <c r="A28" s="86">
        <v>44651</v>
      </c>
      <c r="B28" s="36">
        <v>36</v>
      </c>
      <c r="C28" s="37" t="s">
        <v>974</v>
      </c>
      <c r="D28" s="38">
        <v>110000</v>
      </c>
      <c r="E28" s="37" t="s">
        <v>9</v>
      </c>
      <c r="F28" s="37" t="s">
        <v>972</v>
      </c>
    </row>
    <row r="29" spans="1:6" hidden="1" x14ac:dyDescent="0.25">
      <c r="A29" s="86">
        <v>44036</v>
      </c>
      <c r="B29" s="36"/>
      <c r="C29" s="37" t="s">
        <v>417</v>
      </c>
      <c r="D29" s="38">
        <v>529785</v>
      </c>
      <c r="E29" s="37" t="s">
        <v>9</v>
      </c>
      <c r="F29" s="37" t="s">
        <v>975</v>
      </c>
    </row>
    <row r="30" spans="1:6" hidden="1" x14ac:dyDescent="0.25">
      <c r="A30" s="86">
        <v>44378</v>
      </c>
      <c r="B30" s="36"/>
      <c r="C30" s="37" t="s">
        <v>417</v>
      </c>
      <c r="D30" s="38">
        <v>266815</v>
      </c>
      <c r="E30" s="37" t="s">
        <v>9</v>
      </c>
      <c r="F30" s="37" t="s">
        <v>975</v>
      </c>
    </row>
    <row r="31" spans="1:6" hidden="1" x14ac:dyDescent="0.25">
      <c r="A31" s="86">
        <v>44651</v>
      </c>
      <c r="B31" s="36"/>
      <c r="C31" s="37" t="s">
        <v>1050</v>
      </c>
      <c r="D31" s="37">
        <v>110000</v>
      </c>
      <c r="E31" s="37" t="s">
        <v>9</v>
      </c>
      <c r="F31" s="37" t="s">
        <v>772</v>
      </c>
    </row>
    <row r="32" spans="1:6" hidden="1" x14ac:dyDescent="0.25">
      <c r="A32" s="90">
        <v>44895</v>
      </c>
      <c r="B32" s="48">
        <v>3469</v>
      </c>
      <c r="C32" s="48" t="s">
        <v>1277</v>
      </c>
      <c r="D32" s="48">
        <v>15837.26</v>
      </c>
      <c r="E32" s="48" t="s">
        <v>9</v>
      </c>
      <c r="F32" s="48"/>
    </row>
    <row r="33" spans="1:6" hidden="1" x14ac:dyDescent="0.25">
      <c r="A33" s="90">
        <v>44791</v>
      </c>
      <c r="B33" s="48">
        <v>36</v>
      </c>
      <c r="C33" s="52" t="s">
        <v>417</v>
      </c>
      <c r="D33" s="48">
        <v>291550</v>
      </c>
      <c r="E33" s="48" t="s">
        <v>9</v>
      </c>
      <c r="F33" s="48"/>
    </row>
    <row r="34" spans="1:6" hidden="1" x14ac:dyDescent="0.25">
      <c r="A34" s="90">
        <v>44791</v>
      </c>
      <c r="B34" s="48">
        <v>37</v>
      </c>
      <c r="C34" s="52" t="s">
        <v>417</v>
      </c>
      <c r="D34" s="48">
        <v>98640</v>
      </c>
      <c r="E34" s="48" t="s">
        <v>9</v>
      </c>
      <c r="F34" s="48"/>
    </row>
    <row r="35" spans="1:6" hidden="1" x14ac:dyDescent="0.25">
      <c r="A35" s="90">
        <v>44791</v>
      </c>
      <c r="B35" s="48">
        <v>38</v>
      </c>
      <c r="C35" s="52" t="s">
        <v>417</v>
      </c>
      <c r="D35" s="48">
        <v>151400</v>
      </c>
      <c r="E35" s="48" t="s">
        <v>9</v>
      </c>
      <c r="F35" s="48"/>
    </row>
    <row r="36" spans="1:6" hidden="1" x14ac:dyDescent="0.25">
      <c r="A36" s="91">
        <v>45077</v>
      </c>
      <c r="B36" s="59">
        <v>82</v>
      </c>
      <c r="C36" s="60" t="s">
        <v>350</v>
      </c>
      <c r="D36" s="61">
        <v>18122</v>
      </c>
      <c r="E36" s="61" t="s">
        <v>9</v>
      </c>
      <c r="F36" s="61" t="s">
        <v>1076</v>
      </c>
    </row>
    <row r="37" spans="1:6" hidden="1" x14ac:dyDescent="0.25">
      <c r="A37" s="91">
        <v>45094</v>
      </c>
      <c r="B37" s="59">
        <v>931</v>
      </c>
      <c r="C37" s="60" t="s">
        <v>350</v>
      </c>
      <c r="D37" s="61">
        <v>25370</v>
      </c>
      <c r="E37" s="61" t="s">
        <v>9</v>
      </c>
      <c r="F37" s="61" t="s">
        <v>1076</v>
      </c>
    </row>
    <row r="38" spans="1:6" hidden="1" x14ac:dyDescent="0.25">
      <c r="A38" s="91">
        <v>45094</v>
      </c>
      <c r="B38" s="59">
        <v>904</v>
      </c>
      <c r="C38" s="60" t="s">
        <v>350</v>
      </c>
      <c r="D38" s="61">
        <v>18122</v>
      </c>
      <c r="E38" s="61" t="s">
        <v>9</v>
      </c>
      <c r="F38" s="61" t="s">
        <v>1076</v>
      </c>
    </row>
    <row r="39" spans="1:6" hidden="1" x14ac:dyDescent="0.25">
      <c r="A39" s="91">
        <v>45287</v>
      </c>
      <c r="B39" s="59" t="s">
        <v>1461</v>
      </c>
      <c r="C39" s="60" t="s">
        <v>1462</v>
      </c>
      <c r="D39" s="61">
        <v>433164</v>
      </c>
      <c r="E39" s="61" t="s">
        <v>9</v>
      </c>
      <c r="F39" s="61"/>
    </row>
    <row r="40" spans="1:6" hidden="1" x14ac:dyDescent="0.25">
      <c r="A40" s="91">
        <v>45287</v>
      </c>
      <c r="B40" s="59">
        <v>1804097319</v>
      </c>
      <c r="C40" s="60" t="s">
        <v>1463</v>
      </c>
      <c r="D40" s="61">
        <v>80000</v>
      </c>
      <c r="E40" s="61" t="s">
        <v>9</v>
      </c>
      <c r="F40" s="61"/>
    </row>
    <row r="41" spans="1:6" hidden="1" x14ac:dyDescent="0.25">
      <c r="A41" s="91">
        <v>45287</v>
      </c>
      <c r="B41" s="59" t="s">
        <v>1464</v>
      </c>
      <c r="C41" s="60" t="s">
        <v>1465</v>
      </c>
      <c r="D41" s="61">
        <v>165000</v>
      </c>
      <c r="E41" s="61" t="s">
        <v>9</v>
      </c>
      <c r="F41" s="61"/>
    </row>
    <row r="42" spans="1:6" hidden="1" x14ac:dyDescent="0.25">
      <c r="A42" s="91">
        <v>45287</v>
      </c>
      <c r="B42" s="59">
        <v>638</v>
      </c>
      <c r="C42" s="60" t="s">
        <v>1466</v>
      </c>
      <c r="D42" s="61">
        <v>165000</v>
      </c>
      <c r="E42" s="61" t="s">
        <v>9</v>
      </c>
      <c r="F42" s="61"/>
    </row>
    <row r="43" spans="1:6" hidden="1" x14ac:dyDescent="0.25">
      <c r="A43" s="91">
        <v>45287</v>
      </c>
      <c r="B43" s="59">
        <v>264</v>
      </c>
      <c r="C43" s="60" t="s">
        <v>1469</v>
      </c>
      <c r="D43" s="61">
        <v>23000</v>
      </c>
      <c r="E43" s="61" t="s">
        <v>9</v>
      </c>
      <c r="F43" s="61"/>
    </row>
    <row r="44" spans="1:6" hidden="1" x14ac:dyDescent="0.25">
      <c r="A44" s="91">
        <v>45291</v>
      </c>
      <c r="B44" s="59">
        <v>580</v>
      </c>
      <c r="C44" s="60" t="s">
        <v>1466</v>
      </c>
      <c r="D44" s="61">
        <v>165000</v>
      </c>
      <c r="E44" s="61" t="s">
        <v>9</v>
      </c>
      <c r="F44" s="61"/>
    </row>
    <row r="45" spans="1:6" hidden="1" x14ac:dyDescent="0.25">
      <c r="A45" s="91">
        <v>45267</v>
      </c>
      <c r="B45" s="59">
        <v>153</v>
      </c>
      <c r="C45" s="60" t="s">
        <v>1623</v>
      </c>
      <c r="D45" s="61">
        <v>1086500</v>
      </c>
      <c r="E45" s="61" t="s">
        <v>9</v>
      </c>
      <c r="F45" s="61"/>
    </row>
    <row r="46" spans="1:6" hidden="1" x14ac:dyDescent="0.25">
      <c r="A46" s="91">
        <v>45186</v>
      </c>
      <c r="B46" s="59">
        <v>73</v>
      </c>
      <c r="C46" s="60" t="s">
        <v>1675</v>
      </c>
      <c r="D46" s="61">
        <v>13000</v>
      </c>
      <c r="E46" s="61" t="s">
        <v>9</v>
      </c>
      <c r="F46" s="61"/>
    </row>
    <row r="47" spans="1:6" hidden="1" x14ac:dyDescent="0.25">
      <c r="A47" s="91">
        <v>45141</v>
      </c>
      <c r="B47" s="59">
        <v>309</v>
      </c>
      <c r="C47" s="60" t="s">
        <v>1801</v>
      </c>
      <c r="D47" s="61">
        <v>205300</v>
      </c>
      <c r="E47" s="61" t="s">
        <v>9</v>
      </c>
      <c r="F47" s="61"/>
    </row>
    <row r="48" spans="1:6" hidden="1" x14ac:dyDescent="0.25">
      <c r="A48" s="91">
        <v>45141</v>
      </c>
      <c r="B48" s="59">
        <v>312</v>
      </c>
      <c r="C48" s="60" t="s">
        <v>1801</v>
      </c>
      <c r="D48" s="61">
        <v>23000</v>
      </c>
      <c r="E48" s="61" t="s">
        <v>9</v>
      </c>
      <c r="F48" s="61"/>
    </row>
    <row r="49" spans="1:6" hidden="1" x14ac:dyDescent="0.25">
      <c r="A49" s="91">
        <v>45141</v>
      </c>
      <c r="B49" s="59">
        <v>310</v>
      </c>
      <c r="C49" s="60" t="s">
        <v>1801</v>
      </c>
      <c r="D49" s="61">
        <v>144050</v>
      </c>
      <c r="E49" s="61" t="s">
        <v>9</v>
      </c>
      <c r="F49" s="61"/>
    </row>
    <row r="50" spans="1:6" hidden="1" x14ac:dyDescent="0.25">
      <c r="A50" s="91">
        <v>45141</v>
      </c>
      <c r="B50" s="59">
        <v>311</v>
      </c>
      <c r="C50" s="60" t="s">
        <v>1801</v>
      </c>
      <c r="D50" s="61">
        <v>95400</v>
      </c>
      <c r="E50" s="61" t="s">
        <v>9</v>
      </c>
      <c r="F50" s="61"/>
    </row>
    <row r="51" spans="1:6" hidden="1" x14ac:dyDescent="0.25">
      <c r="A51" s="91">
        <v>45173</v>
      </c>
      <c r="B51" s="59">
        <v>10</v>
      </c>
      <c r="C51" s="60" t="s">
        <v>1801</v>
      </c>
      <c r="D51" s="61">
        <v>325500</v>
      </c>
      <c r="E51" s="61" t="s">
        <v>9</v>
      </c>
      <c r="F51" s="61"/>
    </row>
    <row r="52" spans="1:6" hidden="1" x14ac:dyDescent="0.25">
      <c r="A52" s="91">
        <v>45232</v>
      </c>
      <c r="B52" s="59">
        <v>361</v>
      </c>
      <c r="C52" s="60" t="s">
        <v>1801</v>
      </c>
      <c r="D52" s="61">
        <v>81300</v>
      </c>
      <c r="E52" s="61" t="s">
        <v>9</v>
      </c>
      <c r="F52" s="61"/>
    </row>
    <row r="53" spans="1:6" hidden="1" x14ac:dyDescent="0.25">
      <c r="A53" s="91">
        <v>45239</v>
      </c>
      <c r="B53" s="59">
        <v>365</v>
      </c>
      <c r="C53" s="60" t="s">
        <v>1801</v>
      </c>
      <c r="D53" s="61">
        <v>66300</v>
      </c>
      <c r="E53" s="61" t="s">
        <v>9</v>
      </c>
      <c r="F53" s="61"/>
    </row>
    <row r="54" spans="1:6" hidden="1" x14ac:dyDescent="0.25">
      <c r="A54" s="91">
        <v>45239</v>
      </c>
      <c r="B54" s="59">
        <v>114</v>
      </c>
      <c r="C54" s="60" t="s">
        <v>1803</v>
      </c>
      <c r="D54" s="61">
        <v>14400</v>
      </c>
      <c r="E54" s="61" t="s">
        <v>9</v>
      </c>
      <c r="F54" s="61"/>
    </row>
    <row r="55" spans="1:6" hidden="1" x14ac:dyDescent="0.25">
      <c r="A55" s="91">
        <v>45239</v>
      </c>
      <c r="B55" s="59">
        <v>363</v>
      </c>
      <c r="C55" s="60" t="s">
        <v>1801</v>
      </c>
      <c r="D55" s="61">
        <v>270960</v>
      </c>
      <c r="E55" s="61" t="s">
        <v>9</v>
      </c>
      <c r="F55" s="61"/>
    </row>
    <row r="56" spans="1:6" x14ac:dyDescent="0.25">
      <c r="A56" s="90">
        <v>45016</v>
      </c>
      <c r="B56" s="48"/>
      <c r="C56" s="52" t="s">
        <v>1864</v>
      </c>
      <c r="D56" s="48">
        <v>9541724</v>
      </c>
      <c r="E56" s="48" t="s">
        <v>9</v>
      </c>
      <c r="F56" s="48" t="s">
        <v>1865</v>
      </c>
    </row>
    <row r="57" spans="1:6" x14ac:dyDescent="0.25">
      <c r="A57" s="90">
        <v>45016</v>
      </c>
      <c r="B57" s="48"/>
      <c r="C57" s="52" t="s">
        <v>1869</v>
      </c>
      <c r="D57" s="48">
        <v>4449705</v>
      </c>
      <c r="E57" s="48" t="s">
        <v>9</v>
      </c>
      <c r="F57" s="48" t="s">
        <v>1865</v>
      </c>
    </row>
    <row r="58" spans="1:6" x14ac:dyDescent="0.25">
      <c r="A58" s="90">
        <v>45016</v>
      </c>
      <c r="B58" s="48"/>
      <c r="C58" s="52" t="s">
        <v>1871</v>
      </c>
      <c r="D58" s="48">
        <v>2620271</v>
      </c>
      <c r="E58" s="48" t="s">
        <v>9</v>
      </c>
      <c r="F58" s="48" t="s">
        <v>1865</v>
      </c>
    </row>
    <row r="59" spans="1:6" x14ac:dyDescent="0.25">
      <c r="A59" s="91">
        <v>45291</v>
      </c>
      <c r="B59" s="59"/>
      <c r="C59" s="60" t="s">
        <v>1873</v>
      </c>
      <c r="D59" s="61">
        <v>9541724</v>
      </c>
      <c r="E59" s="61" t="s">
        <v>1068</v>
      </c>
      <c r="F59" s="61" t="s">
        <v>1865</v>
      </c>
    </row>
    <row r="60" spans="1:6" hidden="1" x14ac:dyDescent="0.25">
      <c r="A60" s="86">
        <v>43556</v>
      </c>
      <c r="B60" s="36">
        <v>1</v>
      </c>
      <c r="C60" s="37" t="s">
        <v>22</v>
      </c>
      <c r="D60" s="38">
        <v>3500</v>
      </c>
      <c r="E60" s="37" t="s">
        <v>23</v>
      </c>
      <c r="F60" s="37" t="s">
        <v>24</v>
      </c>
    </row>
    <row r="61" spans="1:6" hidden="1" x14ac:dyDescent="0.25">
      <c r="A61" s="86">
        <v>43556</v>
      </c>
      <c r="B61" s="36">
        <v>1</v>
      </c>
      <c r="C61" s="37" t="s">
        <v>22</v>
      </c>
      <c r="D61" s="38">
        <v>20000</v>
      </c>
      <c r="E61" s="37" t="s">
        <v>23</v>
      </c>
      <c r="F61" s="37" t="s">
        <v>24</v>
      </c>
    </row>
    <row r="62" spans="1:6" hidden="1" x14ac:dyDescent="0.25">
      <c r="A62" s="86">
        <v>43996</v>
      </c>
      <c r="B62" s="36">
        <v>5</v>
      </c>
      <c r="C62" s="37" t="s">
        <v>22</v>
      </c>
      <c r="D62" s="38">
        <v>10000</v>
      </c>
      <c r="E62" s="37" t="s">
        <v>23</v>
      </c>
      <c r="F62" s="37" t="s">
        <v>24</v>
      </c>
    </row>
    <row r="63" spans="1:6" hidden="1" x14ac:dyDescent="0.25">
      <c r="A63" s="86">
        <v>43893</v>
      </c>
      <c r="B63" s="36">
        <v>21</v>
      </c>
      <c r="C63" s="37" t="s">
        <v>22</v>
      </c>
      <c r="D63" s="38">
        <v>6000</v>
      </c>
      <c r="E63" s="37" t="s">
        <v>23</v>
      </c>
      <c r="F63" s="37" t="s">
        <v>24</v>
      </c>
    </row>
    <row r="64" spans="1:6" hidden="1" x14ac:dyDescent="0.25">
      <c r="A64" s="86">
        <v>43276</v>
      </c>
      <c r="B64" s="36" t="s">
        <v>27</v>
      </c>
      <c r="C64" s="37" t="s">
        <v>22</v>
      </c>
      <c r="D64" s="38">
        <v>60500</v>
      </c>
      <c r="E64" s="37" t="s">
        <v>23</v>
      </c>
      <c r="F64" s="37" t="s">
        <v>28</v>
      </c>
    </row>
    <row r="65" spans="1:6" hidden="1" x14ac:dyDescent="0.25">
      <c r="A65" s="86">
        <v>44217</v>
      </c>
      <c r="B65" s="36" t="s">
        <v>82</v>
      </c>
      <c r="C65" s="37" t="s">
        <v>83</v>
      </c>
      <c r="D65" s="38">
        <v>120000</v>
      </c>
      <c r="E65" s="37" t="s">
        <v>23</v>
      </c>
      <c r="F65" s="37" t="s">
        <v>24</v>
      </c>
    </row>
    <row r="66" spans="1:6" hidden="1" x14ac:dyDescent="0.25">
      <c r="A66" s="86">
        <v>44489</v>
      </c>
      <c r="B66" s="40" t="s">
        <v>84</v>
      </c>
      <c r="C66" s="37" t="s">
        <v>83</v>
      </c>
      <c r="D66" s="38">
        <v>120000</v>
      </c>
      <c r="E66" s="37" t="s">
        <v>23</v>
      </c>
      <c r="F66" s="37" t="s">
        <v>24</v>
      </c>
    </row>
    <row r="67" spans="1:6" hidden="1" x14ac:dyDescent="0.25">
      <c r="A67" s="86">
        <v>44305</v>
      </c>
      <c r="B67" s="36">
        <v>1658</v>
      </c>
      <c r="C67" s="37" t="s">
        <v>108</v>
      </c>
      <c r="D67" s="38">
        <v>2850</v>
      </c>
      <c r="E67" s="37" t="s">
        <v>23</v>
      </c>
      <c r="F67" s="37" t="s">
        <v>24</v>
      </c>
    </row>
    <row r="68" spans="1:6" hidden="1" x14ac:dyDescent="0.25">
      <c r="A68" s="86">
        <v>43210</v>
      </c>
      <c r="B68" s="36" t="s">
        <v>186</v>
      </c>
      <c r="C68" s="37" t="s">
        <v>187</v>
      </c>
      <c r="D68" s="38">
        <v>118000</v>
      </c>
      <c r="E68" s="37" t="s">
        <v>23</v>
      </c>
      <c r="F68" s="37" t="s">
        <v>24</v>
      </c>
    </row>
    <row r="69" spans="1:6" hidden="1" x14ac:dyDescent="0.25">
      <c r="A69" s="86">
        <v>43257</v>
      </c>
      <c r="B69" s="36" t="s">
        <v>188</v>
      </c>
      <c r="C69" s="37" t="s">
        <v>187</v>
      </c>
      <c r="D69" s="38">
        <v>100000</v>
      </c>
      <c r="E69" s="37" t="s">
        <v>23</v>
      </c>
      <c r="F69" s="37" t="s">
        <v>24</v>
      </c>
    </row>
    <row r="70" spans="1:6" hidden="1" x14ac:dyDescent="0.25">
      <c r="A70" s="86">
        <v>43409</v>
      </c>
      <c r="B70" s="36" t="s">
        <v>189</v>
      </c>
      <c r="C70" s="37" t="s">
        <v>187</v>
      </c>
      <c r="D70" s="38">
        <v>100000</v>
      </c>
      <c r="E70" s="37" t="s">
        <v>23</v>
      </c>
      <c r="F70" s="37" t="s">
        <v>24</v>
      </c>
    </row>
    <row r="71" spans="1:6" hidden="1" x14ac:dyDescent="0.25">
      <c r="A71" s="86">
        <v>43775</v>
      </c>
      <c r="B71" s="36"/>
      <c r="C71" s="37" t="s">
        <v>214</v>
      </c>
      <c r="D71" s="38">
        <v>208000</v>
      </c>
      <c r="E71" s="37" t="s">
        <v>23</v>
      </c>
      <c r="F71" s="37" t="s">
        <v>24</v>
      </c>
    </row>
    <row r="72" spans="1:6" hidden="1" x14ac:dyDescent="0.25">
      <c r="A72" s="86">
        <v>43398</v>
      </c>
      <c r="B72" s="36" t="s">
        <v>232</v>
      </c>
      <c r="C72" s="37" t="s">
        <v>233</v>
      </c>
      <c r="D72" s="38">
        <v>469500</v>
      </c>
      <c r="E72" s="37" t="s">
        <v>23</v>
      </c>
      <c r="F72" s="37" t="s">
        <v>24</v>
      </c>
    </row>
    <row r="73" spans="1:6" hidden="1" x14ac:dyDescent="0.25">
      <c r="A73" s="86">
        <v>43360</v>
      </c>
      <c r="B73" s="36" t="s">
        <v>234</v>
      </c>
      <c r="C73" s="37" t="s">
        <v>233</v>
      </c>
      <c r="D73" s="38">
        <v>150000</v>
      </c>
      <c r="E73" s="37" t="s">
        <v>23</v>
      </c>
      <c r="F73" s="37" t="s">
        <v>24</v>
      </c>
    </row>
    <row r="74" spans="1:6" hidden="1" x14ac:dyDescent="0.25">
      <c r="A74" s="86">
        <v>43556</v>
      </c>
      <c r="B74" s="36" t="s">
        <v>235</v>
      </c>
      <c r="C74" s="37" t="s">
        <v>233</v>
      </c>
      <c r="D74" s="38">
        <v>177000</v>
      </c>
      <c r="E74" s="37" t="s">
        <v>23</v>
      </c>
      <c r="F74" s="37" t="s">
        <v>24</v>
      </c>
    </row>
    <row r="75" spans="1:6" hidden="1" x14ac:dyDescent="0.25">
      <c r="A75" s="86">
        <v>43818</v>
      </c>
      <c r="B75" s="36" t="s">
        <v>236</v>
      </c>
      <c r="C75" s="37" t="s">
        <v>233</v>
      </c>
      <c r="D75" s="38">
        <v>354000</v>
      </c>
      <c r="E75" s="37" t="s">
        <v>23</v>
      </c>
      <c r="F75" s="37" t="s">
        <v>24</v>
      </c>
    </row>
    <row r="76" spans="1:6" hidden="1" x14ac:dyDescent="0.25">
      <c r="A76" s="86">
        <v>44235</v>
      </c>
      <c r="B76" s="36" t="s">
        <v>237</v>
      </c>
      <c r="C76" s="37" t="s">
        <v>233</v>
      </c>
      <c r="D76" s="38">
        <v>300000</v>
      </c>
      <c r="E76" s="37" t="s">
        <v>23</v>
      </c>
      <c r="F76" s="37" t="s">
        <v>24</v>
      </c>
    </row>
    <row r="77" spans="1:6" hidden="1" x14ac:dyDescent="0.25">
      <c r="A77" s="86">
        <v>43922</v>
      </c>
      <c r="B77" s="36"/>
      <c r="C77" s="37" t="s">
        <v>253</v>
      </c>
      <c r="D77" s="38">
        <v>49400</v>
      </c>
      <c r="E77" s="37" t="s">
        <v>23</v>
      </c>
      <c r="F77" s="37" t="s">
        <v>24</v>
      </c>
    </row>
    <row r="78" spans="1:6" hidden="1" x14ac:dyDescent="0.25">
      <c r="A78" s="86">
        <v>43498</v>
      </c>
      <c r="B78" s="36">
        <v>91</v>
      </c>
      <c r="C78" s="37" t="s">
        <v>271</v>
      </c>
      <c r="D78" s="38">
        <v>90100</v>
      </c>
      <c r="E78" s="37" t="s">
        <v>23</v>
      </c>
      <c r="F78" s="37" t="s">
        <v>272</v>
      </c>
    </row>
    <row r="79" spans="1:6" hidden="1" x14ac:dyDescent="0.25">
      <c r="A79" s="86">
        <v>43939</v>
      </c>
      <c r="B79" s="36" t="s">
        <v>278</v>
      </c>
      <c r="C79" s="37" t="s">
        <v>279</v>
      </c>
      <c r="D79" s="38">
        <v>1250000</v>
      </c>
      <c r="E79" s="37" t="s">
        <v>23</v>
      </c>
      <c r="F79" s="37" t="s">
        <v>24</v>
      </c>
    </row>
    <row r="80" spans="1:6" hidden="1" x14ac:dyDescent="0.25">
      <c r="A80" s="86">
        <v>43223</v>
      </c>
      <c r="B80" s="36" t="s">
        <v>280</v>
      </c>
      <c r="C80" s="37" t="s">
        <v>279</v>
      </c>
      <c r="D80" s="38">
        <v>200000</v>
      </c>
      <c r="E80" s="37" t="s">
        <v>23</v>
      </c>
      <c r="F80" s="37" t="s">
        <v>24</v>
      </c>
    </row>
    <row r="81" spans="1:6" hidden="1" x14ac:dyDescent="0.25">
      <c r="A81" s="86">
        <v>43628</v>
      </c>
      <c r="B81" s="36" t="s">
        <v>281</v>
      </c>
      <c r="C81" s="37" t="s">
        <v>279</v>
      </c>
      <c r="D81" s="38">
        <v>649000</v>
      </c>
      <c r="E81" s="37" t="s">
        <v>23</v>
      </c>
      <c r="F81" s="37" t="s">
        <v>24</v>
      </c>
    </row>
    <row r="82" spans="1:6" hidden="1" x14ac:dyDescent="0.25">
      <c r="A82" s="86">
        <v>44107</v>
      </c>
      <c r="B82" s="36">
        <v>8</v>
      </c>
      <c r="C82" s="37" t="s">
        <v>294</v>
      </c>
      <c r="D82" s="38">
        <v>2000</v>
      </c>
      <c r="E82" s="37" t="s">
        <v>23</v>
      </c>
      <c r="F82" s="37" t="s">
        <v>24</v>
      </c>
    </row>
    <row r="83" spans="1:6" hidden="1" x14ac:dyDescent="0.25">
      <c r="A83" s="86">
        <v>44097</v>
      </c>
      <c r="B83" s="36">
        <v>7</v>
      </c>
      <c r="C83" s="37" t="s">
        <v>294</v>
      </c>
      <c r="D83" s="38">
        <v>3000</v>
      </c>
      <c r="E83" s="37" t="s">
        <v>23</v>
      </c>
      <c r="F83" s="37" t="s">
        <v>24</v>
      </c>
    </row>
    <row r="84" spans="1:6" hidden="1" x14ac:dyDescent="0.25">
      <c r="A84" s="86">
        <v>43378</v>
      </c>
      <c r="B84" s="36" t="s">
        <v>295</v>
      </c>
      <c r="C84" s="37" t="s">
        <v>296</v>
      </c>
      <c r="D84" s="38">
        <v>50000</v>
      </c>
      <c r="E84" s="37" t="s">
        <v>23</v>
      </c>
      <c r="F84" s="37" t="s">
        <v>297</v>
      </c>
    </row>
    <row r="85" spans="1:6" hidden="1" x14ac:dyDescent="0.25">
      <c r="A85" s="86">
        <v>43799</v>
      </c>
      <c r="B85" s="36" t="s">
        <v>356</v>
      </c>
      <c r="C85" s="37" t="s">
        <v>357</v>
      </c>
      <c r="D85" s="38">
        <v>50000</v>
      </c>
      <c r="E85" s="37" t="s">
        <v>23</v>
      </c>
      <c r="F85" s="37" t="s">
        <v>24</v>
      </c>
    </row>
    <row r="86" spans="1:6" hidden="1" x14ac:dyDescent="0.25">
      <c r="A86" s="86">
        <v>44438</v>
      </c>
      <c r="B86" s="36">
        <v>116</v>
      </c>
      <c r="C86" s="37" t="s">
        <v>420</v>
      </c>
      <c r="D86" s="38">
        <v>1000</v>
      </c>
      <c r="E86" s="37" t="s">
        <v>23</v>
      </c>
      <c r="F86" s="37" t="s">
        <v>421</v>
      </c>
    </row>
    <row r="87" spans="1:6" hidden="1" x14ac:dyDescent="0.25">
      <c r="A87" s="86">
        <v>44411</v>
      </c>
      <c r="B87" s="36">
        <v>88</v>
      </c>
      <c r="C87" s="37" t="s">
        <v>420</v>
      </c>
      <c r="D87" s="38">
        <v>6000</v>
      </c>
      <c r="E87" s="37" t="s">
        <v>23</v>
      </c>
      <c r="F87" s="37" t="s">
        <v>24</v>
      </c>
    </row>
    <row r="88" spans="1:6" hidden="1" x14ac:dyDescent="0.25">
      <c r="A88" s="86">
        <v>44482</v>
      </c>
      <c r="B88" s="36">
        <v>154</v>
      </c>
      <c r="C88" s="37" t="s">
        <v>420</v>
      </c>
      <c r="D88" s="38">
        <v>2000</v>
      </c>
      <c r="E88" s="37" t="s">
        <v>23</v>
      </c>
      <c r="F88" s="37" t="s">
        <v>24</v>
      </c>
    </row>
    <row r="89" spans="1:6" hidden="1" x14ac:dyDescent="0.25">
      <c r="A89" s="86">
        <v>44578</v>
      </c>
      <c r="B89" s="36">
        <v>225</v>
      </c>
      <c r="C89" s="37" t="s">
        <v>420</v>
      </c>
      <c r="D89" s="38">
        <v>2000</v>
      </c>
      <c r="E89" s="37" t="s">
        <v>23</v>
      </c>
      <c r="F89" s="37" t="s">
        <v>422</v>
      </c>
    </row>
    <row r="90" spans="1:6" hidden="1" x14ac:dyDescent="0.25">
      <c r="A90" s="86">
        <v>44596</v>
      </c>
      <c r="B90" s="36">
        <v>253</v>
      </c>
      <c r="C90" s="37" t="s">
        <v>420</v>
      </c>
      <c r="D90" s="38">
        <v>2000</v>
      </c>
      <c r="E90" s="37" t="s">
        <v>23</v>
      </c>
      <c r="F90" s="37" t="s">
        <v>24</v>
      </c>
    </row>
    <row r="91" spans="1:6" hidden="1" x14ac:dyDescent="0.25">
      <c r="A91" s="86">
        <v>44609</v>
      </c>
      <c r="B91" s="36">
        <v>260</v>
      </c>
      <c r="C91" s="37" t="s">
        <v>420</v>
      </c>
      <c r="D91" s="38">
        <v>1000</v>
      </c>
      <c r="E91" s="37" t="s">
        <v>23</v>
      </c>
      <c r="F91" s="37" t="s">
        <v>24</v>
      </c>
    </row>
    <row r="92" spans="1:6" hidden="1" x14ac:dyDescent="0.25">
      <c r="A92" s="86">
        <v>44577</v>
      </c>
      <c r="B92" s="36" t="s">
        <v>436</v>
      </c>
      <c r="C92" s="37" t="s">
        <v>437</v>
      </c>
      <c r="D92" s="38">
        <v>150000</v>
      </c>
      <c r="E92" s="37" t="s">
        <v>23</v>
      </c>
      <c r="F92" s="37" t="s">
        <v>24</v>
      </c>
    </row>
    <row r="93" spans="1:6" hidden="1" x14ac:dyDescent="0.25">
      <c r="A93" s="86">
        <v>44577</v>
      </c>
      <c r="B93" s="36" t="s">
        <v>438</v>
      </c>
      <c r="C93" s="37" t="s">
        <v>437</v>
      </c>
      <c r="D93" s="38">
        <v>150000</v>
      </c>
      <c r="E93" s="37" t="s">
        <v>23</v>
      </c>
      <c r="F93" s="37" t="s">
        <v>24</v>
      </c>
    </row>
    <row r="94" spans="1:6" hidden="1" x14ac:dyDescent="0.25">
      <c r="A94" s="86">
        <v>44615</v>
      </c>
      <c r="B94" s="36" t="s">
        <v>439</v>
      </c>
      <c r="C94" s="37" t="s">
        <v>437</v>
      </c>
      <c r="D94" s="38">
        <v>300000</v>
      </c>
      <c r="E94" s="37" t="s">
        <v>23</v>
      </c>
      <c r="F94" s="37" t="s">
        <v>24</v>
      </c>
    </row>
    <row r="95" spans="1:6" hidden="1" x14ac:dyDescent="0.25">
      <c r="A95" s="86">
        <v>43894</v>
      </c>
      <c r="B95" s="36" t="s">
        <v>454</v>
      </c>
      <c r="C95" s="37" t="s">
        <v>455</v>
      </c>
      <c r="D95" s="38">
        <v>177000</v>
      </c>
      <c r="E95" s="37" t="s">
        <v>23</v>
      </c>
      <c r="F95" s="37" t="s">
        <v>24</v>
      </c>
    </row>
    <row r="96" spans="1:6" hidden="1" x14ac:dyDescent="0.25">
      <c r="A96" s="86">
        <v>43351</v>
      </c>
      <c r="B96" s="36">
        <v>170</v>
      </c>
      <c r="C96" s="37" t="s">
        <v>462</v>
      </c>
      <c r="D96" s="38">
        <v>15000</v>
      </c>
      <c r="E96" s="37" t="s">
        <v>23</v>
      </c>
      <c r="F96" s="37" t="s">
        <v>24</v>
      </c>
    </row>
    <row r="97" spans="1:6" hidden="1" x14ac:dyDescent="0.25">
      <c r="A97" s="86">
        <v>43435</v>
      </c>
      <c r="B97" s="36">
        <v>255</v>
      </c>
      <c r="C97" s="37" t="s">
        <v>462</v>
      </c>
      <c r="D97" s="38">
        <v>15000</v>
      </c>
      <c r="E97" s="37" t="s">
        <v>23</v>
      </c>
      <c r="F97" s="37" t="s">
        <v>24</v>
      </c>
    </row>
    <row r="98" spans="1:6" hidden="1" x14ac:dyDescent="0.25">
      <c r="A98" s="86">
        <v>43466</v>
      </c>
      <c r="B98" s="36">
        <v>290</v>
      </c>
      <c r="C98" s="37" t="s">
        <v>462</v>
      </c>
      <c r="D98" s="38">
        <v>15000</v>
      </c>
      <c r="E98" s="37" t="s">
        <v>23</v>
      </c>
      <c r="F98" s="37" t="s">
        <v>24</v>
      </c>
    </row>
    <row r="99" spans="1:6" hidden="1" x14ac:dyDescent="0.25">
      <c r="A99" s="86">
        <v>43592</v>
      </c>
      <c r="B99" s="36">
        <v>15</v>
      </c>
      <c r="C99" s="37" t="s">
        <v>462</v>
      </c>
      <c r="D99" s="38">
        <v>15000</v>
      </c>
      <c r="E99" s="37" t="s">
        <v>23</v>
      </c>
      <c r="F99" s="37" t="s">
        <v>24</v>
      </c>
    </row>
    <row r="100" spans="1:6" hidden="1" x14ac:dyDescent="0.25">
      <c r="A100" s="86">
        <v>43677</v>
      </c>
      <c r="B100" s="36">
        <v>79</v>
      </c>
      <c r="C100" s="37" t="s">
        <v>462</v>
      </c>
      <c r="D100" s="38">
        <v>15000</v>
      </c>
      <c r="E100" s="37" t="s">
        <v>23</v>
      </c>
      <c r="F100" s="37" t="s">
        <v>24</v>
      </c>
    </row>
    <row r="101" spans="1:6" hidden="1" x14ac:dyDescent="0.25">
      <c r="A101" s="86">
        <v>43747</v>
      </c>
      <c r="B101" s="36">
        <v>19</v>
      </c>
      <c r="C101" s="37" t="s">
        <v>462</v>
      </c>
      <c r="D101" s="38">
        <v>15000</v>
      </c>
      <c r="E101" s="37" t="s">
        <v>23</v>
      </c>
      <c r="F101" s="37" t="s">
        <v>24</v>
      </c>
    </row>
    <row r="102" spans="1:6" hidden="1" x14ac:dyDescent="0.25">
      <c r="A102" s="86">
        <v>43829</v>
      </c>
      <c r="B102" s="36">
        <v>261</v>
      </c>
      <c r="C102" s="37" t="s">
        <v>462</v>
      </c>
      <c r="D102" s="38">
        <v>15000</v>
      </c>
      <c r="E102" s="37" t="s">
        <v>23</v>
      </c>
      <c r="F102" s="37" t="s">
        <v>24</v>
      </c>
    </row>
    <row r="103" spans="1:6" hidden="1" x14ac:dyDescent="0.25">
      <c r="A103" s="86">
        <v>43922</v>
      </c>
      <c r="B103" s="36">
        <v>10</v>
      </c>
      <c r="C103" s="37" t="s">
        <v>462</v>
      </c>
      <c r="D103" s="38">
        <v>15000</v>
      </c>
      <c r="E103" s="37" t="s">
        <v>23</v>
      </c>
      <c r="F103" s="37" t="s">
        <v>24</v>
      </c>
    </row>
    <row r="104" spans="1:6" hidden="1" x14ac:dyDescent="0.25">
      <c r="A104" s="86">
        <v>44068</v>
      </c>
      <c r="B104" s="36">
        <v>106</v>
      </c>
      <c r="C104" s="37" t="s">
        <v>462</v>
      </c>
      <c r="D104" s="38">
        <v>15000</v>
      </c>
      <c r="E104" s="37" t="s">
        <v>23</v>
      </c>
      <c r="F104" s="37" t="s">
        <v>24</v>
      </c>
    </row>
    <row r="105" spans="1:6" hidden="1" x14ac:dyDescent="0.25">
      <c r="A105" s="86">
        <v>44105</v>
      </c>
      <c r="B105" s="36">
        <v>172</v>
      </c>
      <c r="C105" s="37" t="s">
        <v>462</v>
      </c>
      <c r="D105" s="38">
        <v>15000</v>
      </c>
      <c r="E105" s="37" t="s">
        <v>23</v>
      </c>
      <c r="F105" s="37" t="s">
        <v>24</v>
      </c>
    </row>
    <row r="106" spans="1:6" hidden="1" x14ac:dyDescent="0.25">
      <c r="A106" s="86">
        <v>44223</v>
      </c>
      <c r="B106" s="36">
        <v>274</v>
      </c>
      <c r="C106" s="37" t="s">
        <v>462</v>
      </c>
      <c r="D106" s="38">
        <v>15000</v>
      </c>
      <c r="E106" s="37" t="s">
        <v>23</v>
      </c>
      <c r="F106" s="37" t="s">
        <v>24</v>
      </c>
    </row>
    <row r="107" spans="1:6" hidden="1" x14ac:dyDescent="0.25">
      <c r="A107" s="86">
        <v>44287</v>
      </c>
      <c r="B107" s="36">
        <v>22</v>
      </c>
      <c r="C107" s="37" t="s">
        <v>462</v>
      </c>
      <c r="D107" s="38">
        <v>15000</v>
      </c>
      <c r="E107" s="37" t="s">
        <v>23</v>
      </c>
      <c r="F107" s="37" t="s">
        <v>24</v>
      </c>
    </row>
    <row r="108" spans="1:6" hidden="1" x14ac:dyDescent="0.25">
      <c r="A108" s="86">
        <v>44430</v>
      </c>
      <c r="B108" s="36">
        <v>202</v>
      </c>
      <c r="C108" s="37" t="s">
        <v>462</v>
      </c>
      <c r="D108" s="38">
        <v>15000</v>
      </c>
      <c r="E108" s="37" t="s">
        <v>23</v>
      </c>
      <c r="F108" s="37" t="s">
        <v>24</v>
      </c>
    </row>
    <row r="109" spans="1:6" hidden="1" x14ac:dyDescent="0.25">
      <c r="A109" s="86">
        <v>44586</v>
      </c>
      <c r="B109" s="36">
        <v>355</v>
      </c>
      <c r="C109" s="37" t="s">
        <v>462</v>
      </c>
      <c r="D109" s="38">
        <v>15000</v>
      </c>
      <c r="E109" s="37" t="s">
        <v>23</v>
      </c>
      <c r="F109" s="37" t="s">
        <v>24</v>
      </c>
    </row>
    <row r="110" spans="1:6" hidden="1" x14ac:dyDescent="0.25">
      <c r="A110" s="86">
        <v>44586</v>
      </c>
      <c r="B110" s="36">
        <v>354</v>
      </c>
      <c r="C110" s="37" t="s">
        <v>462</v>
      </c>
      <c r="D110" s="38">
        <v>15000</v>
      </c>
      <c r="E110" s="37" t="s">
        <v>23</v>
      </c>
      <c r="F110" s="37" t="s">
        <v>24</v>
      </c>
    </row>
    <row r="111" spans="1:6" hidden="1" x14ac:dyDescent="0.25">
      <c r="A111" s="86">
        <v>43800</v>
      </c>
      <c r="B111" s="36"/>
      <c r="C111" s="37" t="s">
        <v>521</v>
      </c>
      <c r="D111" s="38">
        <v>25000</v>
      </c>
      <c r="E111" s="37" t="s">
        <v>23</v>
      </c>
      <c r="F111" s="37" t="s">
        <v>24</v>
      </c>
    </row>
    <row r="112" spans="1:6" hidden="1" x14ac:dyDescent="0.25">
      <c r="A112" s="86">
        <v>43800</v>
      </c>
      <c r="B112" s="36"/>
      <c r="C112" s="37" t="s">
        <v>521</v>
      </c>
      <c r="D112" s="38">
        <v>25000</v>
      </c>
      <c r="E112" s="37" t="s">
        <v>23</v>
      </c>
      <c r="F112" s="37" t="s">
        <v>24</v>
      </c>
    </row>
    <row r="113" spans="1:6" hidden="1" x14ac:dyDescent="0.25">
      <c r="A113" s="86">
        <v>43800</v>
      </c>
      <c r="B113" s="36"/>
      <c r="C113" s="37" t="s">
        <v>521</v>
      </c>
      <c r="D113" s="38">
        <v>25000</v>
      </c>
      <c r="E113" s="37" t="s">
        <v>23</v>
      </c>
      <c r="F113" s="37" t="s">
        <v>24</v>
      </c>
    </row>
    <row r="114" spans="1:6" hidden="1" x14ac:dyDescent="0.25">
      <c r="A114" s="86">
        <v>43695</v>
      </c>
      <c r="B114" s="36"/>
      <c r="C114" s="37" t="s">
        <v>522</v>
      </c>
      <c r="D114" s="38">
        <v>75000</v>
      </c>
      <c r="E114" s="37" t="s">
        <v>23</v>
      </c>
      <c r="F114" s="37" t="s">
        <v>24</v>
      </c>
    </row>
    <row r="115" spans="1:6" hidden="1" x14ac:dyDescent="0.25">
      <c r="A115" s="86">
        <v>43889</v>
      </c>
      <c r="B115" s="36" t="s">
        <v>638</v>
      </c>
      <c r="C115" s="37" t="s">
        <v>639</v>
      </c>
      <c r="D115" s="38">
        <v>274350</v>
      </c>
      <c r="E115" s="37" t="s">
        <v>23</v>
      </c>
      <c r="F115" s="37" t="s">
        <v>24</v>
      </c>
    </row>
    <row r="116" spans="1:6" hidden="1" x14ac:dyDescent="0.25">
      <c r="A116" s="86">
        <v>44182</v>
      </c>
      <c r="B116" s="36" t="s">
        <v>640</v>
      </c>
      <c r="C116" s="37" t="s">
        <v>639</v>
      </c>
      <c r="D116" s="38">
        <v>151125</v>
      </c>
      <c r="E116" s="37" t="s">
        <v>23</v>
      </c>
      <c r="F116" s="37" t="s">
        <v>24</v>
      </c>
    </row>
    <row r="117" spans="1:6" hidden="1" x14ac:dyDescent="0.25">
      <c r="A117" s="86">
        <v>44588</v>
      </c>
      <c r="B117" s="36" t="s">
        <v>641</v>
      </c>
      <c r="C117" s="37" t="s">
        <v>639</v>
      </c>
      <c r="D117" s="38">
        <v>271250</v>
      </c>
      <c r="E117" s="37" t="s">
        <v>23</v>
      </c>
      <c r="F117" s="37" t="s">
        <v>24</v>
      </c>
    </row>
    <row r="118" spans="1:6" hidden="1" x14ac:dyDescent="0.25">
      <c r="A118" s="86">
        <v>44340</v>
      </c>
      <c r="B118" s="36" t="s">
        <v>642</v>
      </c>
      <c r="C118" s="37" t="s">
        <v>639</v>
      </c>
      <c r="D118" s="38">
        <v>352625</v>
      </c>
      <c r="E118" s="37" t="s">
        <v>23</v>
      </c>
      <c r="F118" s="37" t="s">
        <v>24</v>
      </c>
    </row>
    <row r="119" spans="1:6" hidden="1" x14ac:dyDescent="0.25">
      <c r="A119" s="86">
        <v>43774</v>
      </c>
      <c r="B119" s="36" t="s">
        <v>643</v>
      </c>
      <c r="C119" s="37" t="s">
        <v>644</v>
      </c>
      <c r="D119" s="38">
        <v>59000</v>
      </c>
      <c r="E119" s="37" t="s">
        <v>23</v>
      </c>
      <c r="F119" s="37" t="s">
        <v>24</v>
      </c>
    </row>
    <row r="120" spans="1:6" hidden="1" x14ac:dyDescent="0.25">
      <c r="A120" s="86">
        <v>44034</v>
      </c>
      <c r="B120" s="36" t="s">
        <v>645</v>
      </c>
      <c r="C120" s="37" t="s">
        <v>644</v>
      </c>
      <c r="D120" s="38">
        <v>118000</v>
      </c>
      <c r="E120" s="37" t="s">
        <v>23</v>
      </c>
      <c r="F120" s="37" t="s">
        <v>24</v>
      </c>
    </row>
    <row r="121" spans="1:6" hidden="1" x14ac:dyDescent="0.25">
      <c r="A121" s="86">
        <v>43503</v>
      </c>
      <c r="B121" s="36" t="s">
        <v>655</v>
      </c>
      <c r="C121" s="37" t="s">
        <v>656</v>
      </c>
      <c r="D121" s="38">
        <v>30390</v>
      </c>
      <c r="E121" s="37" t="s">
        <v>23</v>
      </c>
      <c r="F121" s="37" t="s">
        <v>86</v>
      </c>
    </row>
    <row r="122" spans="1:6" hidden="1" x14ac:dyDescent="0.25">
      <c r="A122" s="86">
        <v>43465</v>
      </c>
      <c r="B122" s="36" t="s">
        <v>657</v>
      </c>
      <c r="C122" s="37" t="s">
        <v>658</v>
      </c>
      <c r="D122" s="38">
        <v>35913</v>
      </c>
      <c r="E122" s="37" t="s">
        <v>23</v>
      </c>
      <c r="F122" s="37" t="s">
        <v>659</v>
      </c>
    </row>
    <row r="123" spans="1:6" hidden="1" x14ac:dyDescent="0.25">
      <c r="A123" s="86">
        <v>44123</v>
      </c>
      <c r="B123" s="36" t="s">
        <v>660</v>
      </c>
      <c r="C123" s="37" t="s">
        <v>661</v>
      </c>
      <c r="D123" s="38">
        <v>50000</v>
      </c>
      <c r="E123" s="37" t="s">
        <v>23</v>
      </c>
      <c r="F123" s="37" t="s">
        <v>24</v>
      </c>
    </row>
    <row r="124" spans="1:6" hidden="1" x14ac:dyDescent="0.25">
      <c r="A124" s="86">
        <v>44152</v>
      </c>
      <c r="B124" s="36" t="s">
        <v>662</v>
      </c>
      <c r="C124" s="37" t="s">
        <v>661</v>
      </c>
      <c r="D124" s="38">
        <v>100000</v>
      </c>
      <c r="E124" s="37" t="s">
        <v>23</v>
      </c>
      <c r="F124" s="37" t="s">
        <v>24</v>
      </c>
    </row>
    <row r="125" spans="1:6" hidden="1" x14ac:dyDescent="0.25">
      <c r="A125" s="86">
        <v>44279</v>
      </c>
      <c r="B125" s="36" t="s">
        <v>663</v>
      </c>
      <c r="C125" s="37" t="s">
        <v>661</v>
      </c>
      <c r="D125" s="38">
        <v>150000</v>
      </c>
      <c r="E125" s="37" t="s">
        <v>23</v>
      </c>
      <c r="F125" s="37" t="s">
        <v>24</v>
      </c>
    </row>
    <row r="126" spans="1:6" hidden="1" x14ac:dyDescent="0.25">
      <c r="A126" s="86">
        <v>44410</v>
      </c>
      <c r="B126" s="36" t="s">
        <v>664</v>
      </c>
      <c r="C126" s="37" t="s">
        <v>661</v>
      </c>
      <c r="D126" s="38">
        <v>100000</v>
      </c>
      <c r="E126" s="37" t="s">
        <v>23</v>
      </c>
      <c r="F126" s="37" t="s">
        <v>24</v>
      </c>
    </row>
    <row r="127" spans="1:6" hidden="1" x14ac:dyDescent="0.25">
      <c r="A127" s="86">
        <v>42978</v>
      </c>
      <c r="B127" s="36" t="s">
        <v>681</v>
      </c>
      <c r="C127" s="37" t="s">
        <v>682</v>
      </c>
      <c r="D127" s="38">
        <v>25806</v>
      </c>
      <c r="E127" s="37" t="s">
        <v>23</v>
      </c>
      <c r="F127" s="37" t="s">
        <v>683</v>
      </c>
    </row>
    <row r="128" spans="1:6" hidden="1" x14ac:dyDescent="0.25">
      <c r="A128" s="86">
        <v>43008</v>
      </c>
      <c r="B128" s="36" t="s">
        <v>684</v>
      </c>
      <c r="C128" s="37" t="s">
        <v>682</v>
      </c>
      <c r="D128" s="38">
        <v>50000</v>
      </c>
      <c r="E128" s="37" t="s">
        <v>23</v>
      </c>
      <c r="F128" s="37" t="s">
        <v>683</v>
      </c>
    </row>
    <row r="129" spans="1:6" hidden="1" x14ac:dyDescent="0.25">
      <c r="A129" s="86">
        <v>43039</v>
      </c>
      <c r="B129" s="36" t="s">
        <v>685</v>
      </c>
      <c r="C129" s="37" t="s">
        <v>682</v>
      </c>
      <c r="D129" s="38">
        <v>50000</v>
      </c>
      <c r="E129" s="37" t="s">
        <v>23</v>
      </c>
      <c r="F129" s="37" t="s">
        <v>683</v>
      </c>
    </row>
    <row r="130" spans="1:6" hidden="1" x14ac:dyDescent="0.25">
      <c r="A130" s="86">
        <v>43069</v>
      </c>
      <c r="B130" s="36" t="s">
        <v>686</v>
      </c>
      <c r="C130" s="37" t="s">
        <v>682</v>
      </c>
      <c r="D130" s="38">
        <v>50000</v>
      </c>
      <c r="E130" s="37" t="s">
        <v>23</v>
      </c>
      <c r="F130" s="37" t="s">
        <v>683</v>
      </c>
    </row>
    <row r="131" spans="1:6" hidden="1" x14ac:dyDescent="0.25">
      <c r="A131" s="86">
        <v>43100</v>
      </c>
      <c r="B131" s="36" t="s">
        <v>687</v>
      </c>
      <c r="C131" s="37" t="s">
        <v>682</v>
      </c>
      <c r="D131" s="38">
        <v>50000</v>
      </c>
      <c r="E131" s="37" t="s">
        <v>23</v>
      </c>
      <c r="F131" s="37" t="s">
        <v>683</v>
      </c>
    </row>
    <row r="132" spans="1:6" hidden="1" x14ac:dyDescent="0.25">
      <c r="A132" s="86">
        <v>43131</v>
      </c>
      <c r="B132" s="36" t="s">
        <v>688</v>
      </c>
      <c r="C132" s="37" t="s">
        <v>682</v>
      </c>
      <c r="D132" s="38">
        <v>50000</v>
      </c>
      <c r="E132" s="37" t="s">
        <v>23</v>
      </c>
      <c r="F132" s="37" t="s">
        <v>683</v>
      </c>
    </row>
    <row r="133" spans="1:6" hidden="1" x14ac:dyDescent="0.25">
      <c r="A133" s="86">
        <v>43159</v>
      </c>
      <c r="B133" s="36" t="s">
        <v>689</v>
      </c>
      <c r="C133" s="37" t="s">
        <v>682</v>
      </c>
      <c r="D133" s="38">
        <v>50000</v>
      </c>
      <c r="E133" s="37" t="s">
        <v>23</v>
      </c>
      <c r="F133" s="37" t="s">
        <v>683</v>
      </c>
    </row>
    <row r="134" spans="1:6" hidden="1" x14ac:dyDescent="0.25">
      <c r="A134" s="86">
        <v>43190</v>
      </c>
      <c r="B134" s="36" t="s">
        <v>690</v>
      </c>
      <c r="C134" s="37" t="s">
        <v>682</v>
      </c>
      <c r="D134" s="38">
        <v>50000</v>
      </c>
      <c r="E134" s="37" t="s">
        <v>23</v>
      </c>
      <c r="F134" s="37" t="s">
        <v>683</v>
      </c>
    </row>
    <row r="135" spans="1:6" hidden="1" x14ac:dyDescent="0.25">
      <c r="A135" s="86">
        <v>43220</v>
      </c>
      <c r="B135" s="36" t="s">
        <v>681</v>
      </c>
      <c r="C135" s="37" t="s">
        <v>682</v>
      </c>
      <c r="D135" s="38">
        <v>50000</v>
      </c>
      <c r="E135" s="37" t="s">
        <v>23</v>
      </c>
      <c r="F135" s="37" t="s">
        <v>683</v>
      </c>
    </row>
    <row r="136" spans="1:6" hidden="1" x14ac:dyDescent="0.25">
      <c r="A136" s="86">
        <v>43251</v>
      </c>
      <c r="B136" s="36" t="s">
        <v>684</v>
      </c>
      <c r="C136" s="37" t="s">
        <v>682</v>
      </c>
      <c r="D136" s="38">
        <v>50000</v>
      </c>
      <c r="E136" s="37" t="s">
        <v>23</v>
      </c>
      <c r="F136" s="37" t="s">
        <v>683</v>
      </c>
    </row>
    <row r="137" spans="1:6" hidden="1" x14ac:dyDescent="0.25">
      <c r="A137" s="86">
        <v>43281</v>
      </c>
      <c r="B137" s="36" t="s">
        <v>685</v>
      </c>
      <c r="C137" s="37" t="s">
        <v>682</v>
      </c>
      <c r="D137" s="38">
        <v>50000</v>
      </c>
      <c r="E137" s="37" t="s">
        <v>23</v>
      </c>
      <c r="F137" s="37" t="s">
        <v>683</v>
      </c>
    </row>
    <row r="138" spans="1:6" hidden="1" x14ac:dyDescent="0.25">
      <c r="A138" s="86">
        <v>43343</v>
      </c>
      <c r="B138" s="36" t="s">
        <v>688</v>
      </c>
      <c r="C138" s="37" t="s">
        <v>682</v>
      </c>
      <c r="D138" s="38">
        <v>52581</v>
      </c>
      <c r="E138" s="37" t="s">
        <v>23</v>
      </c>
      <c r="F138" s="37" t="s">
        <v>691</v>
      </c>
    </row>
    <row r="139" spans="1:6" hidden="1" x14ac:dyDescent="0.25">
      <c r="A139" s="86">
        <v>43373</v>
      </c>
      <c r="B139" s="36" t="s">
        <v>689</v>
      </c>
      <c r="C139" s="37" t="s">
        <v>682</v>
      </c>
      <c r="D139" s="38">
        <v>55000</v>
      </c>
      <c r="E139" s="37" t="s">
        <v>23</v>
      </c>
      <c r="F139" s="37" t="s">
        <v>691</v>
      </c>
    </row>
    <row r="140" spans="1:6" hidden="1" x14ac:dyDescent="0.25">
      <c r="A140" s="86">
        <v>43404</v>
      </c>
      <c r="B140" s="36" t="s">
        <v>690</v>
      </c>
      <c r="C140" s="37" t="s">
        <v>682</v>
      </c>
      <c r="D140" s="38">
        <v>55000</v>
      </c>
      <c r="E140" s="37" t="s">
        <v>23</v>
      </c>
      <c r="F140" s="37" t="s">
        <v>691</v>
      </c>
    </row>
    <row r="141" spans="1:6" hidden="1" x14ac:dyDescent="0.25">
      <c r="A141" s="86">
        <v>43434</v>
      </c>
      <c r="B141" s="36" t="s">
        <v>692</v>
      </c>
      <c r="C141" s="37" t="s">
        <v>682</v>
      </c>
      <c r="D141" s="38">
        <v>55000</v>
      </c>
      <c r="E141" s="37" t="s">
        <v>23</v>
      </c>
      <c r="F141" s="37" t="s">
        <v>691</v>
      </c>
    </row>
    <row r="142" spans="1:6" hidden="1" x14ac:dyDescent="0.25">
      <c r="A142" s="86">
        <v>43312</v>
      </c>
      <c r="B142" s="36" t="s">
        <v>687</v>
      </c>
      <c r="C142" s="37" t="s">
        <v>682</v>
      </c>
      <c r="D142" s="38">
        <v>50000</v>
      </c>
      <c r="E142" s="37" t="s">
        <v>23</v>
      </c>
      <c r="F142" s="37" t="s">
        <v>683</v>
      </c>
    </row>
    <row r="143" spans="1:6" hidden="1" x14ac:dyDescent="0.25">
      <c r="A143" s="86">
        <v>43893</v>
      </c>
      <c r="B143" s="36" t="s">
        <v>693</v>
      </c>
      <c r="C143" s="37" t="s">
        <v>694</v>
      </c>
      <c r="D143" s="38">
        <v>200000</v>
      </c>
      <c r="E143" s="37" t="s">
        <v>23</v>
      </c>
      <c r="F143" s="37" t="s">
        <v>24</v>
      </c>
    </row>
    <row r="144" spans="1:6" hidden="1" x14ac:dyDescent="0.25">
      <c r="A144" s="86">
        <v>43333</v>
      </c>
      <c r="B144" s="36" t="s">
        <v>695</v>
      </c>
      <c r="C144" s="37" t="s">
        <v>696</v>
      </c>
      <c r="D144" s="38">
        <v>50000</v>
      </c>
      <c r="E144" s="37" t="s">
        <v>23</v>
      </c>
      <c r="F144" s="37" t="s">
        <v>24</v>
      </c>
    </row>
    <row r="145" spans="1:6" hidden="1" x14ac:dyDescent="0.25">
      <c r="A145" s="86">
        <v>43347</v>
      </c>
      <c r="B145" s="36" t="s">
        <v>697</v>
      </c>
      <c r="C145" s="37" t="s">
        <v>696</v>
      </c>
      <c r="D145" s="38">
        <v>50000</v>
      </c>
      <c r="E145" s="37" t="s">
        <v>23</v>
      </c>
      <c r="F145" s="37" t="s">
        <v>24</v>
      </c>
    </row>
    <row r="146" spans="1:6" hidden="1" x14ac:dyDescent="0.25">
      <c r="A146" s="86">
        <v>43378</v>
      </c>
      <c r="B146" s="36" t="s">
        <v>697</v>
      </c>
      <c r="C146" s="37" t="s">
        <v>696</v>
      </c>
      <c r="D146" s="38">
        <v>50000</v>
      </c>
      <c r="E146" s="37" t="s">
        <v>23</v>
      </c>
      <c r="F146" s="37" t="s">
        <v>24</v>
      </c>
    </row>
    <row r="147" spans="1:6" hidden="1" x14ac:dyDescent="0.25">
      <c r="A147" s="86">
        <v>43404</v>
      </c>
      <c r="B147" s="36" t="s">
        <v>698</v>
      </c>
      <c r="C147" s="37" t="s">
        <v>696</v>
      </c>
      <c r="D147" s="38">
        <v>50000</v>
      </c>
      <c r="E147" s="37" t="s">
        <v>23</v>
      </c>
      <c r="F147" s="37" t="s">
        <v>24</v>
      </c>
    </row>
    <row r="148" spans="1:6" hidden="1" x14ac:dyDescent="0.25">
      <c r="A148" s="86">
        <v>43435</v>
      </c>
      <c r="B148" s="36" t="s">
        <v>699</v>
      </c>
      <c r="C148" s="37" t="s">
        <v>696</v>
      </c>
      <c r="D148" s="38">
        <v>50000</v>
      </c>
      <c r="E148" s="37" t="s">
        <v>23</v>
      </c>
      <c r="F148" s="37" t="s">
        <v>24</v>
      </c>
    </row>
    <row r="149" spans="1:6" hidden="1" x14ac:dyDescent="0.25">
      <c r="A149" s="86">
        <v>43477</v>
      </c>
      <c r="B149" s="36" t="s">
        <v>700</v>
      </c>
      <c r="C149" s="37" t="s">
        <v>696</v>
      </c>
      <c r="D149" s="38">
        <v>50000</v>
      </c>
      <c r="E149" s="37" t="s">
        <v>23</v>
      </c>
      <c r="F149" s="37" t="s">
        <v>24</v>
      </c>
    </row>
    <row r="150" spans="1:6" hidden="1" x14ac:dyDescent="0.25">
      <c r="A150" s="86">
        <v>43500</v>
      </c>
      <c r="B150" s="36" t="s">
        <v>701</v>
      </c>
      <c r="C150" s="37" t="s">
        <v>696</v>
      </c>
      <c r="D150" s="38">
        <v>50000</v>
      </c>
      <c r="E150" s="37" t="s">
        <v>23</v>
      </c>
      <c r="F150" s="37" t="s">
        <v>24</v>
      </c>
    </row>
    <row r="151" spans="1:6" hidden="1" x14ac:dyDescent="0.25">
      <c r="A151" s="86">
        <v>43528</v>
      </c>
      <c r="B151" s="36" t="s">
        <v>702</v>
      </c>
      <c r="C151" s="37" t="s">
        <v>696</v>
      </c>
      <c r="D151" s="38">
        <v>50000</v>
      </c>
      <c r="E151" s="37" t="s">
        <v>23</v>
      </c>
      <c r="F151" s="37" t="s">
        <v>24</v>
      </c>
    </row>
    <row r="152" spans="1:6" hidden="1" x14ac:dyDescent="0.25">
      <c r="A152" s="86">
        <v>43558</v>
      </c>
      <c r="B152" s="36" t="s">
        <v>703</v>
      </c>
      <c r="C152" s="37" t="s">
        <v>696</v>
      </c>
      <c r="D152" s="38">
        <v>50000</v>
      </c>
      <c r="E152" s="37" t="s">
        <v>23</v>
      </c>
      <c r="F152" s="37" t="s">
        <v>24</v>
      </c>
    </row>
    <row r="153" spans="1:6" hidden="1" x14ac:dyDescent="0.25">
      <c r="A153" s="86">
        <v>43588</v>
      </c>
      <c r="B153" s="36" t="s">
        <v>704</v>
      </c>
      <c r="C153" s="37" t="s">
        <v>696</v>
      </c>
      <c r="D153" s="38">
        <v>50000</v>
      </c>
      <c r="E153" s="37" t="s">
        <v>23</v>
      </c>
      <c r="F153" s="37" t="s">
        <v>24</v>
      </c>
    </row>
    <row r="154" spans="1:6" hidden="1" x14ac:dyDescent="0.25">
      <c r="A154" s="86">
        <v>43799</v>
      </c>
      <c r="B154" s="36" t="s">
        <v>705</v>
      </c>
      <c r="C154" s="37" t="s">
        <v>696</v>
      </c>
      <c r="D154" s="38">
        <v>100000</v>
      </c>
      <c r="E154" s="37" t="s">
        <v>23</v>
      </c>
      <c r="F154" s="37" t="s">
        <v>24</v>
      </c>
    </row>
    <row r="155" spans="1:6" hidden="1" x14ac:dyDescent="0.25">
      <c r="A155" s="86">
        <v>43738</v>
      </c>
      <c r="B155" s="36" t="s">
        <v>706</v>
      </c>
      <c r="C155" s="37" t="s">
        <v>696</v>
      </c>
      <c r="D155" s="38">
        <v>50000</v>
      </c>
      <c r="E155" s="37" t="s">
        <v>23</v>
      </c>
      <c r="F155" s="37" t="s">
        <v>24</v>
      </c>
    </row>
    <row r="156" spans="1:6" hidden="1" x14ac:dyDescent="0.25">
      <c r="A156" s="86">
        <v>43708</v>
      </c>
      <c r="B156" s="36" t="s">
        <v>707</v>
      </c>
      <c r="C156" s="37" t="s">
        <v>696</v>
      </c>
      <c r="D156" s="38">
        <v>50000</v>
      </c>
      <c r="E156" s="37" t="s">
        <v>23</v>
      </c>
      <c r="F156" s="37" t="s">
        <v>24</v>
      </c>
    </row>
    <row r="157" spans="1:6" hidden="1" x14ac:dyDescent="0.25">
      <c r="A157" s="86">
        <v>43648</v>
      </c>
      <c r="B157" s="36" t="s">
        <v>708</v>
      </c>
      <c r="C157" s="37" t="s">
        <v>696</v>
      </c>
      <c r="D157" s="38">
        <v>50000</v>
      </c>
      <c r="E157" s="37" t="s">
        <v>23</v>
      </c>
      <c r="F157" s="37" t="s">
        <v>24</v>
      </c>
    </row>
    <row r="158" spans="1:6" hidden="1" x14ac:dyDescent="0.25">
      <c r="A158" s="86">
        <v>43684</v>
      </c>
      <c r="B158" s="36" t="s">
        <v>708</v>
      </c>
      <c r="C158" s="37" t="s">
        <v>696</v>
      </c>
      <c r="D158" s="38">
        <v>59000</v>
      </c>
      <c r="E158" s="37" t="s">
        <v>23</v>
      </c>
      <c r="F158" s="37" t="s">
        <v>24</v>
      </c>
    </row>
    <row r="159" spans="1:6" hidden="1" x14ac:dyDescent="0.25">
      <c r="A159" s="86">
        <v>43830</v>
      </c>
      <c r="B159" s="36" t="s">
        <v>709</v>
      </c>
      <c r="C159" s="37" t="s">
        <v>696</v>
      </c>
      <c r="D159" s="38">
        <v>50000</v>
      </c>
      <c r="E159" s="37" t="s">
        <v>23</v>
      </c>
      <c r="F159" s="37" t="s">
        <v>24</v>
      </c>
    </row>
    <row r="160" spans="1:6" hidden="1" x14ac:dyDescent="0.25">
      <c r="A160" s="86">
        <v>43445</v>
      </c>
      <c r="B160" s="36" t="s">
        <v>710</v>
      </c>
      <c r="C160" s="37" t="s">
        <v>711</v>
      </c>
      <c r="D160" s="38">
        <v>50000</v>
      </c>
      <c r="E160" s="37" t="s">
        <v>23</v>
      </c>
      <c r="F160" s="37" t="s">
        <v>24</v>
      </c>
    </row>
    <row r="161" spans="1:6" hidden="1" x14ac:dyDescent="0.25">
      <c r="A161" s="86">
        <v>43458</v>
      </c>
      <c r="B161" s="36" t="s">
        <v>712</v>
      </c>
      <c r="C161" s="37" t="s">
        <v>711</v>
      </c>
      <c r="D161" s="38">
        <v>25000</v>
      </c>
      <c r="E161" s="37" t="s">
        <v>23</v>
      </c>
      <c r="F161" s="37" t="s">
        <v>24</v>
      </c>
    </row>
    <row r="162" spans="1:6" hidden="1" x14ac:dyDescent="0.25">
      <c r="A162" s="86">
        <v>43421</v>
      </c>
      <c r="B162" s="36" t="s">
        <v>727</v>
      </c>
      <c r="C162" s="37" t="s">
        <v>711</v>
      </c>
      <c r="D162" s="38">
        <v>45000</v>
      </c>
      <c r="E162" s="37" t="s">
        <v>23</v>
      </c>
      <c r="F162" s="37" t="s">
        <v>24</v>
      </c>
    </row>
    <row r="163" spans="1:6" hidden="1" x14ac:dyDescent="0.25">
      <c r="A163" s="86">
        <v>44092</v>
      </c>
      <c r="B163" s="36" t="s">
        <v>735</v>
      </c>
      <c r="C163" s="37" t="s">
        <v>736</v>
      </c>
      <c r="D163" s="38">
        <v>100000</v>
      </c>
      <c r="E163" s="37" t="s">
        <v>23</v>
      </c>
      <c r="F163" s="37" t="s">
        <v>24</v>
      </c>
    </row>
    <row r="164" spans="1:6" hidden="1" x14ac:dyDescent="0.25">
      <c r="A164" s="86">
        <v>44135</v>
      </c>
      <c r="B164" s="36" t="s">
        <v>737</v>
      </c>
      <c r="C164" s="37" t="s">
        <v>736</v>
      </c>
      <c r="D164" s="38">
        <v>25000</v>
      </c>
      <c r="E164" s="37" t="s">
        <v>23</v>
      </c>
      <c r="F164" s="37" t="s">
        <v>24</v>
      </c>
    </row>
    <row r="165" spans="1:6" hidden="1" x14ac:dyDescent="0.25">
      <c r="A165" s="86">
        <v>44168</v>
      </c>
      <c r="B165" s="36" t="s">
        <v>738</v>
      </c>
      <c r="C165" s="37" t="s">
        <v>736</v>
      </c>
      <c r="D165" s="38">
        <v>25000</v>
      </c>
      <c r="E165" s="37" t="s">
        <v>23</v>
      </c>
      <c r="F165" s="37" t="s">
        <v>24</v>
      </c>
    </row>
    <row r="166" spans="1:6" hidden="1" x14ac:dyDescent="0.25">
      <c r="A166" s="86">
        <v>44382</v>
      </c>
      <c r="B166" s="36" t="s">
        <v>739</v>
      </c>
      <c r="C166" s="37" t="s">
        <v>736</v>
      </c>
      <c r="D166" s="38">
        <v>25000</v>
      </c>
      <c r="E166" s="37" t="s">
        <v>23</v>
      </c>
      <c r="F166" s="37" t="s">
        <v>24</v>
      </c>
    </row>
    <row r="167" spans="1:6" hidden="1" x14ac:dyDescent="0.25">
      <c r="A167" s="86">
        <v>44286</v>
      </c>
      <c r="B167" s="36" t="s">
        <v>740</v>
      </c>
      <c r="C167" s="37" t="s">
        <v>736</v>
      </c>
      <c r="D167" s="38">
        <v>100000</v>
      </c>
      <c r="E167" s="37" t="s">
        <v>23</v>
      </c>
      <c r="F167" s="37" t="s">
        <v>24</v>
      </c>
    </row>
    <row r="168" spans="1:6" hidden="1" x14ac:dyDescent="0.25">
      <c r="A168" s="86">
        <v>44036</v>
      </c>
      <c r="B168" s="36" t="s">
        <v>755</v>
      </c>
      <c r="C168" s="37" t="s">
        <v>756</v>
      </c>
      <c r="D168" s="38">
        <v>250000</v>
      </c>
      <c r="E168" s="37" t="s">
        <v>23</v>
      </c>
      <c r="F168" s="37" t="s">
        <v>24</v>
      </c>
    </row>
    <row r="169" spans="1:6" hidden="1" x14ac:dyDescent="0.25">
      <c r="A169" s="86">
        <v>44180</v>
      </c>
      <c r="B169" s="36" t="s">
        <v>757</v>
      </c>
      <c r="C169" s="37" t="s">
        <v>756</v>
      </c>
      <c r="D169" s="38">
        <v>770000</v>
      </c>
      <c r="E169" s="37" t="s">
        <v>23</v>
      </c>
      <c r="F169" s="37" t="s">
        <v>24</v>
      </c>
    </row>
    <row r="170" spans="1:6" hidden="1" x14ac:dyDescent="0.25">
      <c r="A170" s="86">
        <v>44281</v>
      </c>
      <c r="B170" s="36" t="s">
        <v>758</v>
      </c>
      <c r="C170" s="37" t="s">
        <v>756</v>
      </c>
      <c r="D170" s="38">
        <v>202000</v>
      </c>
      <c r="E170" s="37" t="s">
        <v>23</v>
      </c>
      <c r="F170" s="37" t="s">
        <v>24</v>
      </c>
    </row>
    <row r="171" spans="1:6" hidden="1" x14ac:dyDescent="0.25">
      <c r="A171" s="86">
        <v>44476</v>
      </c>
      <c r="B171" s="36" t="s">
        <v>759</v>
      </c>
      <c r="C171" s="37" t="s">
        <v>756</v>
      </c>
      <c r="D171" s="38">
        <v>192000</v>
      </c>
      <c r="E171" s="37" t="s">
        <v>23</v>
      </c>
      <c r="F171" s="37" t="s">
        <v>24</v>
      </c>
    </row>
    <row r="172" spans="1:6" hidden="1" x14ac:dyDescent="0.25">
      <c r="A172" s="86">
        <v>44473</v>
      </c>
      <c r="B172" s="36" t="s">
        <v>760</v>
      </c>
      <c r="C172" s="37" t="s">
        <v>756</v>
      </c>
      <c r="D172" s="38">
        <v>75000</v>
      </c>
      <c r="E172" s="37" t="s">
        <v>23</v>
      </c>
      <c r="F172" s="37" t="s">
        <v>24</v>
      </c>
    </row>
    <row r="173" spans="1:6" hidden="1" x14ac:dyDescent="0.25">
      <c r="A173" s="86">
        <v>44473</v>
      </c>
      <c r="B173" s="36" t="s">
        <v>761</v>
      </c>
      <c r="C173" s="37" t="s">
        <v>756</v>
      </c>
      <c r="D173" s="38">
        <v>75000</v>
      </c>
      <c r="E173" s="37" t="s">
        <v>23</v>
      </c>
      <c r="F173" s="37" t="s">
        <v>24</v>
      </c>
    </row>
    <row r="174" spans="1:6" hidden="1" x14ac:dyDescent="0.25">
      <c r="A174" s="86">
        <v>44531</v>
      </c>
      <c r="B174" s="36" t="s">
        <v>762</v>
      </c>
      <c r="C174" s="37" t="s">
        <v>756</v>
      </c>
      <c r="D174" s="38">
        <v>240000</v>
      </c>
      <c r="E174" s="37" t="s">
        <v>23</v>
      </c>
      <c r="F174" s="37" t="s">
        <v>24</v>
      </c>
    </row>
    <row r="175" spans="1:6" hidden="1" x14ac:dyDescent="0.25">
      <c r="A175" s="86">
        <v>43802</v>
      </c>
      <c r="B175" s="36" t="s">
        <v>766</v>
      </c>
      <c r="C175" s="37" t="s">
        <v>764</v>
      </c>
      <c r="D175" s="38">
        <v>38940</v>
      </c>
      <c r="E175" s="37" t="s">
        <v>23</v>
      </c>
      <c r="F175" s="37" t="s">
        <v>24</v>
      </c>
    </row>
    <row r="176" spans="1:6" hidden="1" x14ac:dyDescent="0.25">
      <c r="A176" s="86">
        <v>43774</v>
      </c>
      <c r="B176" s="36" t="s">
        <v>776</v>
      </c>
      <c r="C176" s="37" t="s">
        <v>777</v>
      </c>
      <c r="D176" s="38">
        <v>234000</v>
      </c>
      <c r="E176" s="37" t="s">
        <v>23</v>
      </c>
      <c r="F176" s="37" t="s">
        <v>24</v>
      </c>
    </row>
    <row r="177" spans="1:6" hidden="1" x14ac:dyDescent="0.25">
      <c r="A177" s="86">
        <v>44377</v>
      </c>
      <c r="B177" s="36" t="s">
        <v>884</v>
      </c>
      <c r="C177" s="37" t="s">
        <v>885</v>
      </c>
      <c r="D177" s="38">
        <v>50000</v>
      </c>
      <c r="E177" s="37" t="s">
        <v>23</v>
      </c>
      <c r="F177" s="37" t="s">
        <v>24</v>
      </c>
    </row>
    <row r="178" spans="1:6" hidden="1" x14ac:dyDescent="0.25">
      <c r="A178" s="86">
        <v>43425</v>
      </c>
      <c r="B178" s="36" t="s">
        <v>889</v>
      </c>
      <c r="C178" s="37" t="s">
        <v>887</v>
      </c>
      <c r="D178" s="38">
        <v>47200</v>
      </c>
      <c r="E178" s="37" t="s">
        <v>9</v>
      </c>
      <c r="F178" s="37" t="s">
        <v>24</v>
      </c>
    </row>
    <row r="179" spans="1:6" hidden="1" x14ac:dyDescent="0.25">
      <c r="A179" s="86">
        <v>43402</v>
      </c>
      <c r="B179" s="36" t="s">
        <v>890</v>
      </c>
      <c r="C179" s="37" t="s">
        <v>887</v>
      </c>
      <c r="D179" s="38">
        <v>47200</v>
      </c>
      <c r="E179" s="37" t="s">
        <v>9</v>
      </c>
      <c r="F179" s="37" t="s">
        <v>24</v>
      </c>
    </row>
    <row r="180" spans="1:6" hidden="1" x14ac:dyDescent="0.25">
      <c r="A180" s="86">
        <v>43448</v>
      </c>
      <c r="B180" s="36" t="s">
        <v>891</v>
      </c>
      <c r="C180" s="37" t="s">
        <v>887</v>
      </c>
      <c r="D180" s="38">
        <v>47200</v>
      </c>
      <c r="E180" s="37" t="s">
        <v>9</v>
      </c>
      <c r="F180" s="37" t="s">
        <v>24</v>
      </c>
    </row>
    <row r="181" spans="1:6" hidden="1" x14ac:dyDescent="0.25">
      <c r="A181" s="86">
        <v>43470</v>
      </c>
      <c r="B181" s="36" t="s">
        <v>892</v>
      </c>
      <c r="C181" s="37" t="s">
        <v>887</v>
      </c>
      <c r="D181" s="38">
        <v>47200</v>
      </c>
      <c r="E181" s="37" t="s">
        <v>9</v>
      </c>
      <c r="F181" s="37" t="s">
        <v>24</v>
      </c>
    </row>
    <row r="182" spans="1:6" hidden="1" x14ac:dyDescent="0.25">
      <c r="A182" s="86">
        <v>43502</v>
      </c>
      <c r="B182" s="36" t="s">
        <v>893</v>
      </c>
      <c r="C182" s="37" t="s">
        <v>887</v>
      </c>
      <c r="D182" s="38">
        <v>47200</v>
      </c>
      <c r="E182" s="37" t="s">
        <v>9</v>
      </c>
      <c r="F182" s="37" t="s">
        <v>24</v>
      </c>
    </row>
    <row r="183" spans="1:6" hidden="1" x14ac:dyDescent="0.25">
      <c r="A183" s="86">
        <v>43535</v>
      </c>
      <c r="B183" s="36" t="s">
        <v>894</v>
      </c>
      <c r="C183" s="37" t="s">
        <v>887</v>
      </c>
      <c r="D183" s="38">
        <v>47200</v>
      </c>
      <c r="E183" s="37" t="s">
        <v>9</v>
      </c>
      <c r="F183" s="37" t="s">
        <v>24</v>
      </c>
    </row>
    <row r="184" spans="1:6" hidden="1" x14ac:dyDescent="0.25">
      <c r="A184" s="86">
        <v>43570</v>
      </c>
      <c r="B184" s="36" t="s">
        <v>895</v>
      </c>
      <c r="C184" s="37" t="s">
        <v>887</v>
      </c>
      <c r="D184" s="38">
        <v>47200</v>
      </c>
      <c r="E184" s="37" t="s">
        <v>9</v>
      </c>
      <c r="F184" s="37" t="s">
        <v>24</v>
      </c>
    </row>
    <row r="185" spans="1:6" hidden="1" x14ac:dyDescent="0.25">
      <c r="A185" s="86">
        <v>43602</v>
      </c>
      <c r="B185" s="36" t="s">
        <v>896</v>
      </c>
      <c r="C185" s="37" t="s">
        <v>887</v>
      </c>
      <c r="D185" s="38">
        <v>47200</v>
      </c>
      <c r="E185" s="37" t="s">
        <v>9</v>
      </c>
      <c r="F185" s="37" t="s">
        <v>24</v>
      </c>
    </row>
    <row r="186" spans="1:6" hidden="1" x14ac:dyDescent="0.25">
      <c r="A186" s="86">
        <v>43727</v>
      </c>
      <c r="B186" s="36" t="s">
        <v>897</v>
      </c>
      <c r="C186" s="37" t="s">
        <v>887</v>
      </c>
      <c r="D186" s="38">
        <v>47200</v>
      </c>
      <c r="E186" s="37" t="s">
        <v>9</v>
      </c>
      <c r="F186" s="37" t="s">
        <v>24</v>
      </c>
    </row>
    <row r="187" spans="1:6" hidden="1" x14ac:dyDescent="0.25">
      <c r="A187" s="86">
        <v>43672</v>
      </c>
      <c r="B187" s="36" t="s">
        <v>898</v>
      </c>
      <c r="C187" s="37" t="s">
        <v>887</v>
      </c>
      <c r="D187" s="38">
        <v>47200</v>
      </c>
      <c r="E187" s="37" t="s">
        <v>9</v>
      </c>
      <c r="F187" s="37" t="s">
        <v>24</v>
      </c>
    </row>
    <row r="188" spans="1:6" hidden="1" x14ac:dyDescent="0.25">
      <c r="A188" s="86">
        <v>43694</v>
      </c>
      <c r="B188" s="36" t="s">
        <v>899</v>
      </c>
      <c r="C188" s="37" t="s">
        <v>887</v>
      </c>
      <c r="D188" s="38">
        <v>47200</v>
      </c>
      <c r="E188" s="37" t="s">
        <v>9</v>
      </c>
      <c r="F188" s="37" t="s">
        <v>24</v>
      </c>
    </row>
    <row r="189" spans="1:6" hidden="1" x14ac:dyDescent="0.25">
      <c r="A189" s="86">
        <v>43755</v>
      </c>
      <c r="B189" s="36" t="s">
        <v>900</v>
      </c>
      <c r="C189" s="37" t="s">
        <v>887</v>
      </c>
      <c r="D189" s="38">
        <v>47200</v>
      </c>
      <c r="E189" s="37" t="s">
        <v>9</v>
      </c>
      <c r="F189" s="37" t="s">
        <v>24</v>
      </c>
    </row>
    <row r="190" spans="1:6" hidden="1" x14ac:dyDescent="0.25">
      <c r="A190" s="86">
        <v>43777</v>
      </c>
      <c r="B190" s="36" t="s">
        <v>901</v>
      </c>
      <c r="C190" s="37" t="s">
        <v>887</v>
      </c>
      <c r="D190" s="38">
        <v>47200</v>
      </c>
      <c r="E190" s="37" t="s">
        <v>9</v>
      </c>
      <c r="F190" s="37" t="s">
        <v>24</v>
      </c>
    </row>
    <row r="191" spans="1:6" hidden="1" x14ac:dyDescent="0.25">
      <c r="A191" s="86">
        <v>43810</v>
      </c>
      <c r="B191" s="36" t="s">
        <v>902</v>
      </c>
      <c r="C191" s="37" t="s">
        <v>887</v>
      </c>
      <c r="D191" s="38">
        <v>47200</v>
      </c>
      <c r="E191" s="37" t="s">
        <v>9</v>
      </c>
      <c r="F191" s="37" t="s">
        <v>24</v>
      </c>
    </row>
    <row r="192" spans="1:6" hidden="1" x14ac:dyDescent="0.25">
      <c r="A192" s="86">
        <v>43845</v>
      </c>
      <c r="B192" s="36" t="s">
        <v>903</v>
      </c>
      <c r="C192" s="37" t="s">
        <v>887</v>
      </c>
      <c r="D192" s="38">
        <v>47200</v>
      </c>
      <c r="E192" s="37" t="s">
        <v>9</v>
      </c>
      <c r="F192" s="37" t="s">
        <v>24</v>
      </c>
    </row>
    <row r="193" spans="1:6" hidden="1" x14ac:dyDescent="0.25">
      <c r="A193" s="86">
        <v>43872</v>
      </c>
      <c r="B193" s="36" t="s">
        <v>904</v>
      </c>
      <c r="C193" s="37" t="s">
        <v>887</v>
      </c>
      <c r="D193" s="38">
        <v>47200</v>
      </c>
      <c r="E193" s="37" t="s">
        <v>9</v>
      </c>
      <c r="F193" s="37" t="s">
        <v>24</v>
      </c>
    </row>
    <row r="194" spans="1:6" hidden="1" x14ac:dyDescent="0.25">
      <c r="A194" s="86">
        <v>43991</v>
      </c>
      <c r="B194" s="36" t="s">
        <v>905</v>
      </c>
      <c r="C194" s="37" t="s">
        <v>887</v>
      </c>
      <c r="D194" s="38">
        <v>120000</v>
      </c>
      <c r="E194" s="37" t="s">
        <v>9</v>
      </c>
      <c r="F194" s="37" t="s">
        <v>24</v>
      </c>
    </row>
    <row r="195" spans="1:6" hidden="1" x14ac:dyDescent="0.25">
      <c r="A195" s="86">
        <v>44064</v>
      </c>
      <c r="B195" s="36" t="s">
        <v>906</v>
      </c>
      <c r="C195" s="37" t="s">
        <v>887</v>
      </c>
      <c r="D195" s="38">
        <v>80000</v>
      </c>
      <c r="E195" s="37" t="s">
        <v>9</v>
      </c>
      <c r="F195" s="37" t="s">
        <v>24</v>
      </c>
    </row>
    <row r="196" spans="1:6" hidden="1" x14ac:dyDescent="0.25">
      <c r="A196" s="86">
        <v>44107</v>
      </c>
      <c r="B196" s="36" t="s">
        <v>907</v>
      </c>
      <c r="C196" s="37" t="s">
        <v>887</v>
      </c>
      <c r="D196" s="38">
        <v>80000</v>
      </c>
      <c r="E196" s="37" t="s">
        <v>9</v>
      </c>
      <c r="F196" s="37" t="s">
        <v>24</v>
      </c>
    </row>
    <row r="197" spans="1:6" hidden="1" x14ac:dyDescent="0.25">
      <c r="A197" s="86">
        <v>44141</v>
      </c>
      <c r="B197" s="36" t="s">
        <v>908</v>
      </c>
      <c r="C197" s="37" t="s">
        <v>887</v>
      </c>
      <c r="D197" s="38">
        <v>47200</v>
      </c>
      <c r="E197" s="37" t="s">
        <v>9</v>
      </c>
      <c r="F197" s="37" t="s">
        <v>24</v>
      </c>
    </row>
    <row r="198" spans="1:6" hidden="1" x14ac:dyDescent="0.25">
      <c r="A198" s="86">
        <v>44146</v>
      </c>
      <c r="B198" s="36" t="s">
        <v>909</v>
      </c>
      <c r="C198" s="37" t="s">
        <v>887</v>
      </c>
      <c r="D198" s="38">
        <v>47200</v>
      </c>
      <c r="E198" s="37" t="s">
        <v>9</v>
      </c>
      <c r="F198" s="37" t="s">
        <v>24</v>
      </c>
    </row>
    <row r="199" spans="1:6" hidden="1" x14ac:dyDescent="0.25">
      <c r="A199" s="86">
        <v>44209</v>
      </c>
      <c r="B199" s="36" t="s">
        <v>910</v>
      </c>
      <c r="C199" s="37" t="s">
        <v>887</v>
      </c>
      <c r="D199" s="38">
        <v>40000</v>
      </c>
      <c r="E199" s="37" t="s">
        <v>9</v>
      </c>
      <c r="F199" s="37" t="s">
        <v>24</v>
      </c>
    </row>
    <row r="200" spans="1:6" hidden="1" x14ac:dyDescent="0.25">
      <c r="A200" s="86">
        <v>44247</v>
      </c>
      <c r="B200" s="36" t="s">
        <v>911</v>
      </c>
      <c r="C200" s="37" t="s">
        <v>887</v>
      </c>
      <c r="D200" s="38">
        <v>40000</v>
      </c>
      <c r="E200" s="37" t="s">
        <v>9</v>
      </c>
      <c r="F200" s="37" t="s">
        <v>24</v>
      </c>
    </row>
    <row r="201" spans="1:6" hidden="1" x14ac:dyDescent="0.25">
      <c r="A201" s="86">
        <v>44300</v>
      </c>
      <c r="B201" s="36" t="s">
        <v>912</v>
      </c>
      <c r="C201" s="37" t="s">
        <v>887</v>
      </c>
      <c r="D201" s="38">
        <v>80000</v>
      </c>
      <c r="E201" s="37" t="s">
        <v>9</v>
      </c>
      <c r="F201" s="37" t="s">
        <v>24</v>
      </c>
    </row>
    <row r="202" spans="1:6" hidden="1" x14ac:dyDescent="0.25">
      <c r="A202" s="86">
        <v>44350</v>
      </c>
      <c r="B202" s="36" t="s">
        <v>913</v>
      </c>
      <c r="C202" s="37" t="s">
        <v>887</v>
      </c>
      <c r="D202" s="38">
        <v>80000</v>
      </c>
      <c r="E202" s="37" t="s">
        <v>9</v>
      </c>
      <c r="F202" s="37" t="s">
        <v>24</v>
      </c>
    </row>
    <row r="203" spans="1:6" hidden="1" x14ac:dyDescent="0.25">
      <c r="A203" s="86">
        <v>44350</v>
      </c>
      <c r="B203" s="36" t="s">
        <v>914</v>
      </c>
      <c r="C203" s="37" t="s">
        <v>887</v>
      </c>
      <c r="D203" s="38">
        <v>40000</v>
      </c>
      <c r="E203" s="37" t="s">
        <v>9</v>
      </c>
      <c r="F203" s="37" t="s">
        <v>24</v>
      </c>
    </row>
    <row r="204" spans="1:6" hidden="1" x14ac:dyDescent="0.25">
      <c r="A204" s="86">
        <v>44406</v>
      </c>
      <c r="B204" s="36" t="s">
        <v>915</v>
      </c>
      <c r="C204" s="37" t="s">
        <v>887</v>
      </c>
      <c r="D204" s="38">
        <v>40000</v>
      </c>
      <c r="E204" s="37" t="s">
        <v>9</v>
      </c>
      <c r="F204" s="37" t="s">
        <v>24</v>
      </c>
    </row>
    <row r="205" spans="1:6" hidden="1" x14ac:dyDescent="0.25">
      <c r="A205" s="86">
        <v>44476</v>
      </c>
      <c r="B205" s="36" t="s">
        <v>916</v>
      </c>
      <c r="C205" s="37" t="s">
        <v>887</v>
      </c>
      <c r="D205" s="38">
        <v>80000</v>
      </c>
      <c r="E205" s="37" t="s">
        <v>9</v>
      </c>
      <c r="F205" s="37" t="s">
        <v>24</v>
      </c>
    </row>
    <row r="206" spans="1:6" hidden="1" x14ac:dyDescent="0.25">
      <c r="A206" s="86">
        <v>44525</v>
      </c>
      <c r="B206" s="36" t="s">
        <v>917</v>
      </c>
      <c r="C206" s="37" t="s">
        <v>887</v>
      </c>
      <c r="D206" s="38">
        <v>40000</v>
      </c>
      <c r="E206" s="37" t="s">
        <v>9</v>
      </c>
      <c r="F206" s="37" t="s">
        <v>24</v>
      </c>
    </row>
    <row r="207" spans="1:6" hidden="1" x14ac:dyDescent="0.25">
      <c r="A207" s="86">
        <v>44546</v>
      </c>
      <c r="B207" s="36" t="s">
        <v>918</v>
      </c>
      <c r="C207" s="37" t="s">
        <v>887</v>
      </c>
      <c r="D207" s="38">
        <v>40000</v>
      </c>
      <c r="E207" s="37" t="s">
        <v>9</v>
      </c>
      <c r="F207" s="37" t="s">
        <v>24</v>
      </c>
    </row>
    <row r="208" spans="1:6" hidden="1" x14ac:dyDescent="0.25">
      <c r="A208" s="86">
        <v>44603</v>
      </c>
      <c r="B208" s="36" t="s">
        <v>919</v>
      </c>
      <c r="C208" s="37" t="s">
        <v>887</v>
      </c>
      <c r="D208" s="38">
        <v>40000</v>
      </c>
      <c r="E208" s="37" t="s">
        <v>9</v>
      </c>
      <c r="F208" s="37" t="s">
        <v>24</v>
      </c>
    </row>
    <row r="209" spans="1:6" hidden="1" x14ac:dyDescent="0.25">
      <c r="A209" s="86">
        <v>43448</v>
      </c>
      <c r="B209" s="36" t="s">
        <v>933</v>
      </c>
      <c r="C209" s="37" t="s">
        <v>925</v>
      </c>
      <c r="D209" s="38">
        <v>300000</v>
      </c>
      <c r="E209" s="37" t="s">
        <v>769</v>
      </c>
      <c r="F209" s="37" t="s">
        <v>24</v>
      </c>
    </row>
    <row r="210" spans="1:6" hidden="1" x14ac:dyDescent="0.25">
      <c r="A210" s="86">
        <v>43529</v>
      </c>
      <c r="B210" s="36" t="s">
        <v>934</v>
      </c>
      <c r="C210" s="37" t="s">
        <v>925</v>
      </c>
      <c r="D210" s="38">
        <v>300000</v>
      </c>
      <c r="E210" s="37" t="s">
        <v>769</v>
      </c>
      <c r="F210" s="37" t="s">
        <v>24</v>
      </c>
    </row>
    <row r="211" spans="1:6" hidden="1" x14ac:dyDescent="0.25">
      <c r="A211" s="86">
        <v>43620</v>
      </c>
      <c r="B211" s="36" t="s">
        <v>935</v>
      </c>
      <c r="C211" s="37" t="s">
        <v>925</v>
      </c>
      <c r="D211" s="38">
        <v>300000</v>
      </c>
      <c r="E211" s="37" t="s">
        <v>769</v>
      </c>
      <c r="F211" s="37" t="s">
        <v>24</v>
      </c>
    </row>
    <row r="212" spans="1:6" hidden="1" x14ac:dyDescent="0.25">
      <c r="A212" s="86">
        <v>43731</v>
      </c>
      <c r="B212" s="36" t="s">
        <v>936</v>
      </c>
      <c r="C212" s="37" t="s">
        <v>925</v>
      </c>
      <c r="D212" s="38">
        <v>300000</v>
      </c>
      <c r="E212" s="37" t="s">
        <v>769</v>
      </c>
      <c r="F212" s="37" t="s">
        <v>24</v>
      </c>
    </row>
    <row r="213" spans="1:6" hidden="1" x14ac:dyDescent="0.25">
      <c r="A213" s="86">
        <v>43847</v>
      </c>
      <c r="B213" s="36" t="s">
        <v>937</v>
      </c>
      <c r="C213" s="37" t="s">
        <v>925</v>
      </c>
      <c r="D213" s="38">
        <v>300000</v>
      </c>
      <c r="E213" s="37" t="s">
        <v>769</v>
      </c>
      <c r="F213" s="37" t="s">
        <v>24</v>
      </c>
    </row>
    <row r="214" spans="1:6" hidden="1" x14ac:dyDescent="0.25">
      <c r="A214" s="86">
        <v>43970</v>
      </c>
      <c r="B214" s="36" t="s">
        <v>938</v>
      </c>
      <c r="C214" s="37" t="s">
        <v>925</v>
      </c>
      <c r="D214" s="38">
        <v>300000</v>
      </c>
      <c r="E214" s="37" t="s">
        <v>769</v>
      </c>
      <c r="F214" s="37" t="s">
        <v>24</v>
      </c>
    </row>
    <row r="215" spans="1:6" hidden="1" x14ac:dyDescent="0.25">
      <c r="A215" s="86">
        <v>44166</v>
      </c>
      <c r="B215" s="36" t="s">
        <v>939</v>
      </c>
      <c r="C215" s="37" t="s">
        <v>925</v>
      </c>
      <c r="D215" s="38">
        <v>200000</v>
      </c>
      <c r="E215" s="37" t="s">
        <v>769</v>
      </c>
      <c r="F215" s="37" t="s">
        <v>24</v>
      </c>
    </row>
    <row r="216" spans="1:6" hidden="1" x14ac:dyDescent="0.25">
      <c r="A216" s="86">
        <v>44267</v>
      </c>
      <c r="B216" s="36" t="s">
        <v>940</v>
      </c>
      <c r="C216" s="37" t="s">
        <v>925</v>
      </c>
      <c r="D216" s="38">
        <v>100000</v>
      </c>
      <c r="E216" s="37" t="s">
        <v>769</v>
      </c>
      <c r="F216" s="37" t="s">
        <v>24</v>
      </c>
    </row>
    <row r="217" spans="1:6" hidden="1" x14ac:dyDescent="0.25">
      <c r="A217" s="86">
        <v>44414</v>
      </c>
      <c r="B217" s="36" t="s">
        <v>941</v>
      </c>
      <c r="C217" s="37" t="s">
        <v>925</v>
      </c>
      <c r="D217" s="38">
        <v>100000</v>
      </c>
      <c r="E217" s="37" t="s">
        <v>769</v>
      </c>
      <c r="F217" s="37" t="s">
        <v>24</v>
      </c>
    </row>
    <row r="218" spans="1:6" hidden="1" x14ac:dyDescent="0.25">
      <c r="A218" s="86">
        <v>43679</v>
      </c>
      <c r="B218" s="36" t="s">
        <v>986</v>
      </c>
      <c r="C218" s="37" t="s">
        <v>987</v>
      </c>
      <c r="D218" s="38">
        <v>1574539</v>
      </c>
      <c r="E218" s="37" t="s">
        <v>9</v>
      </c>
      <c r="F218" s="37" t="s">
        <v>988</v>
      </c>
    </row>
    <row r="219" spans="1:6" hidden="1" x14ac:dyDescent="0.25">
      <c r="A219" s="86">
        <v>43970</v>
      </c>
      <c r="B219" s="36">
        <v>3420091863</v>
      </c>
      <c r="C219" s="37" t="s">
        <v>987</v>
      </c>
      <c r="D219" s="38">
        <v>2532166</v>
      </c>
      <c r="E219" s="37" t="s">
        <v>9</v>
      </c>
      <c r="F219" s="37" t="s">
        <v>988</v>
      </c>
    </row>
    <row r="220" spans="1:6" hidden="1" x14ac:dyDescent="0.25">
      <c r="A220" s="86">
        <v>43051</v>
      </c>
      <c r="B220" s="36"/>
      <c r="C220" s="37" t="s">
        <v>1010</v>
      </c>
      <c r="D220" s="38">
        <v>20000</v>
      </c>
      <c r="E220" s="37" t="s">
        <v>23</v>
      </c>
      <c r="F220" s="37" t="s">
        <v>1011</v>
      </c>
    </row>
    <row r="221" spans="1:6" hidden="1" x14ac:dyDescent="0.25">
      <c r="A221" s="86">
        <v>43234</v>
      </c>
      <c r="B221" s="36">
        <v>14</v>
      </c>
      <c r="C221" s="37" t="s">
        <v>1016</v>
      </c>
      <c r="D221" s="37">
        <v>75000</v>
      </c>
      <c r="E221" s="37" t="s">
        <v>23</v>
      </c>
      <c r="F221" s="37"/>
    </row>
    <row r="222" spans="1:6" hidden="1" x14ac:dyDescent="0.25">
      <c r="A222" s="86">
        <v>43255</v>
      </c>
      <c r="B222" s="36">
        <v>20</v>
      </c>
      <c r="C222" s="37" t="s">
        <v>1016</v>
      </c>
      <c r="D222" s="37">
        <v>75000</v>
      </c>
      <c r="E222" s="37" t="s">
        <v>23</v>
      </c>
      <c r="F222" s="37"/>
    </row>
    <row r="223" spans="1:6" hidden="1" x14ac:dyDescent="0.25">
      <c r="A223" s="86">
        <v>43458</v>
      </c>
      <c r="B223" s="36">
        <v>905</v>
      </c>
      <c r="C223" s="37" t="s">
        <v>711</v>
      </c>
      <c r="D223" s="37">
        <v>50000</v>
      </c>
      <c r="E223" s="37" t="s">
        <v>23</v>
      </c>
      <c r="F223" s="37" t="s">
        <v>1011</v>
      </c>
    </row>
    <row r="224" spans="1:6" hidden="1" x14ac:dyDescent="0.25">
      <c r="A224" s="86">
        <v>43505</v>
      </c>
      <c r="B224" s="36"/>
      <c r="C224" s="37" t="s">
        <v>1018</v>
      </c>
      <c r="D224" s="37">
        <v>50000</v>
      </c>
      <c r="E224" s="37" t="s">
        <v>23</v>
      </c>
      <c r="F224" s="37"/>
    </row>
    <row r="225" spans="1:6" hidden="1" x14ac:dyDescent="0.25">
      <c r="A225" s="90">
        <v>44679</v>
      </c>
      <c r="B225" s="48">
        <v>25</v>
      </c>
      <c r="C225" s="48" t="s">
        <v>462</v>
      </c>
      <c r="D225" s="48">
        <v>15000</v>
      </c>
      <c r="E225" s="48" t="s">
        <v>23</v>
      </c>
      <c r="F225" s="48" t="s">
        <v>1054</v>
      </c>
    </row>
    <row r="226" spans="1:6" hidden="1" x14ac:dyDescent="0.25">
      <c r="A226" s="90">
        <v>44686</v>
      </c>
      <c r="B226" s="48">
        <v>14</v>
      </c>
      <c r="C226" s="48" t="s">
        <v>420</v>
      </c>
      <c r="D226" s="48">
        <v>2000</v>
      </c>
      <c r="E226" s="48" t="s">
        <v>23</v>
      </c>
      <c r="F226" s="48" t="s">
        <v>1054</v>
      </c>
    </row>
    <row r="227" spans="1:6" hidden="1" x14ac:dyDescent="0.25">
      <c r="A227" s="90">
        <v>44696</v>
      </c>
      <c r="B227" s="48" t="s">
        <v>1055</v>
      </c>
      <c r="C227" s="48" t="s">
        <v>83</v>
      </c>
      <c r="D227" s="48">
        <v>120000</v>
      </c>
      <c r="E227" s="48" t="s">
        <v>23</v>
      </c>
      <c r="F227" s="48" t="s">
        <v>1054</v>
      </c>
    </row>
    <row r="228" spans="1:6" hidden="1" x14ac:dyDescent="0.25">
      <c r="A228" s="90">
        <v>44696</v>
      </c>
      <c r="B228" s="48" t="s">
        <v>1056</v>
      </c>
      <c r="C228" s="48" t="s">
        <v>925</v>
      </c>
      <c r="D228" s="48">
        <v>150000</v>
      </c>
      <c r="E228" s="48" t="s">
        <v>9</v>
      </c>
      <c r="F228" s="48" t="s">
        <v>1057</v>
      </c>
    </row>
    <row r="229" spans="1:6" hidden="1" x14ac:dyDescent="0.25">
      <c r="A229" s="90">
        <v>44722</v>
      </c>
      <c r="B229" s="48">
        <v>135</v>
      </c>
      <c r="C229" s="48" t="s">
        <v>462</v>
      </c>
      <c r="D229" s="48">
        <v>10000</v>
      </c>
      <c r="E229" s="48" t="s">
        <v>23</v>
      </c>
      <c r="F229" s="48" t="s">
        <v>1054</v>
      </c>
    </row>
    <row r="230" spans="1:6" hidden="1" x14ac:dyDescent="0.25">
      <c r="A230" s="90">
        <v>44730</v>
      </c>
      <c r="B230" s="48">
        <v>65</v>
      </c>
      <c r="C230" s="48" t="s">
        <v>420</v>
      </c>
      <c r="D230" s="48">
        <v>1000</v>
      </c>
      <c r="E230" s="48" t="s">
        <v>23</v>
      </c>
      <c r="F230" s="48" t="s">
        <v>1054</v>
      </c>
    </row>
    <row r="231" spans="1:6" hidden="1" x14ac:dyDescent="0.25">
      <c r="A231" s="90">
        <v>44762</v>
      </c>
      <c r="B231" s="48">
        <v>106</v>
      </c>
      <c r="C231" s="48" t="s">
        <v>420</v>
      </c>
      <c r="D231" s="48">
        <v>4000</v>
      </c>
      <c r="E231" s="48" t="s">
        <v>23</v>
      </c>
      <c r="F231" s="48" t="s">
        <v>1054</v>
      </c>
    </row>
    <row r="232" spans="1:6" hidden="1" x14ac:dyDescent="0.25">
      <c r="A232" s="90">
        <v>44770</v>
      </c>
      <c r="B232" s="50" t="s">
        <v>1058</v>
      </c>
      <c r="C232" s="48" t="s">
        <v>1059</v>
      </c>
      <c r="D232" s="48">
        <v>200000</v>
      </c>
      <c r="E232" s="48" t="s">
        <v>23</v>
      </c>
      <c r="F232" s="48" t="s">
        <v>1054</v>
      </c>
    </row>
    <row r="233" spans="1:6" hidden="1" x14ac:dyDescent="0.25">
      <c r="A233" s="90">
        <v>44781</v>
      </c>
      <c r="B233" s="48">
        <v>18</v>
      </c>
      <c r="C233" s="48" t="s">
        <v>1060</v>
      </c>
      <c r="D233" s="48">
        <v>70000</v>
      </c>
      <c r="E233" s="48" t="s">
        <v>23</v>
      </c>
      <c r="F233" s="48" t="s">
        <v>1054</v>
      </c>
    </row>
    <row r="234" spans="1:6" hidden="1" x14ac:dyDescent="0.25">
      <c r="A234" s="90">
        <v>44795</v>
      </c>
      <c r="B234" s="48">
        <v>150</v>
      </c>
      <c r="C234" s="48" t="s">
        <v>420</v>
      </c>
      <c r="D234" s="48">
        <v>1500</v>
      </c>
      <c r="E234" s="48" t="s">
        <v>23</v>
      </c>
      <c r="F234" s="48" t="s">
        <v>1054</v>
      </c>
    </row>
    <row r="235" spans="1:6" hidden="1" x14ac:dyDescent="0.25">
      <c r="A235" s="90">
        <v>44810</v>
      </c>
      <c r="B235" s="48">
        <v>234</v>
      </c>
      <c r="C235" s="48" t="s">
        <v>462</v>
      </c>
      <c r="D235" s="48">
        <v>18000</v>
      </c>
      <c r="E235" s="48" t="s">
        <v>23</v>
      </c>
      <c r="F235" s="48" t="s">
        <v>1054</v>
      </c>
    </row>
    <row r="236" spans="1:6" hidden="1" x14ac:dyDescent="0.25">
      <c r="A236" s="90">
        <v>44813</v>
      </c>
      <c r="B236" s="48" t="s">
        <v>1061</v>
      </c>
      <c r="C236" s="48" t="s">
        <v>83</v>
      </c>
      <c r="D236" s="48">
        <v>120000</v>
      </c>
      <c r="E236" s="48" t="s">
        <v>23</v>
      </c>
      <c r="F236" s="48" t="s">
        <v>1054</v>
      </c>
    </row>
    <row r="237" spans="1:6" hidden="1" x14ac:dyDescent="0.25">
      <c r="A237" s="90">
        <v>44840</v>
      </c>
      <c r="B237" s="48" t="s">
        <v>1062</v>
      </c>
      <c r="C237" s="48" t="s">
        <v>437</v>
      </c>
      <c r="D237" s="48">
        <v>135000</v>
      </c>
      <c r="E237" s="48" t="s">
        <v>23</v>
      </c>
      <c r="F237" s="48" t="s">
        <v>1054</v>
      </c>
    </row>
    <row r="238" spans="1:6" hidden="1" x14ac:dyDescent="0.25">
      <c r="A238" s="90">
        <v>44840</v>
      </c>
      <c r="B238" s="48">
        <v>272</v>
      </c>
      <c r="C238" s="48" t="s">
        <v>462</v>
      </c>
      <c r="D238" s="48">
        <v>120000</v>
      </c>
      <c r="E238" s="48" t="s">
        <v>23</v>
      </c>
      <c r="F238" s="48" t="s">
        <v>1054</v>
      </c>
    </row>
    <row r="239" spans="1:6" hidden="1" x14ac:dyDescent="0.25">
      <c r="A239" s="90">
        <v>44840</v>
      </c>
      <c r="B239" s="48">
        <v>273</v>
      </c>
      <c r="C239" s="48" t="s">
        <v>462</v>
      </c>
      <c r="D239" s="48">
        <v>120000</v>
      </c>
      <c r="E239" s="48" t="s">
        <v>23</v>
      </c>
      <c r="F239" s="48" t="s">
        <v>1054</v>
      </c>
    </row>
    <row r="240" spans="1:6" hidden="1" x14ac:dyDescent="0.25">
      <c r="A240" s="90">
        <v>44861</v>
      </c>
      <c r="B240" s="48">
        <v>202</v>
      </c>
      <c r="C240" s="48" t="s">
        <v>420</v>
      </c>
      <c r="D240" s="48">
        <v>2000</v>
      </c>
      <c r="E240" s="48" t="s">
        <v>23</v>
      </c>
      <c r="F240" s="48" t="s">
        <v>1054</v>
      </c>
    </row>
    <row r="241" spans="1:6" hidden="1" x14ac:dyDescent="0.25">
      <c r="A241" s="90">
        <v>44861</v>
      </c>
      <c r="B241" s="48" t="s">
        <v>1063</v>
      </c>
      <c r="C241" s="48" t="s">
        <v>1064</v>
      </c>
      <c r="D241" s="48">
        <v>213550</v>
      </c>
      <c r="E241" s="48" t="s">
        <v>23</v>
      </c>
      <c r="F241" s="48" t="s">
        <v>1054</v>
      </c>
    </row>
    <row r="242" spans="1:6" hidden="1" x14ac:dyDescent="0.25">
      <c r="A242" s="90">
        <v>44895</v>
      </c>
      <c r="B242" s="48">
        <v>328</v>
      </c>
      <c r="C242" s="48" t="s">
        <v>462</v>
      </c>
      <c r="D242" s="48">
        <v>18000</v>
      </c>
      <c r="E242" s="48" t="s">
        <v>23</v>
      </c>
      <c r="F242" s="48" t="s">
        <v>1054</v>
      </c>
    </row>
    <row r="243" spans="1:6" hidden="1" x14ac:dyDescent="0.25">
      <c r="A243" s="90">
        <v>44895</v>
      </c>
      <c r="B243" s="48" t="s">
        <v>1065</v>
      </c>
      <c r="C243" s="48" t="s">
        <v>1066</v>
      </c>
      <c r="D243" s="48">
        <v>100000</v>
      </c>
      <c r="E243" s="48" t="s">
        <v>23</v>
      </c>
      <c r="F243" s="48" t="s">
        <v>1054</v>
      </c>
    </row>
    <row r="244" spans="1:6" hidden="1" x14ac:dyDescent="0.25">
      <c r="A244" s="90">
        <v>44926</v>
      </c>
      <c r="B244" s="48">
        <v>107</v>
      </c>
      <c r="C244" s="48" t="s">
        <v>887</v>
      </c>
      <c r="D244" s="48">
        <v>40000</v>
      </c>
      <c r="E244" s="48" t="s">
        <v>9</v>
      </c>
      <c r="F244" s="48" t="s">
        <v>1057</v>
      </c>
    </row>
    <row r="245" spans="1:6" hidden="1" x14ac:dyDescent="0.25">
      <c r="A245" s="90">
        <v>44938</v>
      </c>
      <c r="B245" s="48">
        <v>580</v>
      </c>
      <c r="C245" s="48" t="s">
        <v>462</v>
      </c>
      <c r="D245" s="48">
        <v>18000</v>
      </c>
      <c r="E245" s="48" t="s">
        <v>23</v>
      </c>
      <c r="F245" s="48" t="s">
        <v>1054</v>
      </c>
    </row>
    <row r="246" spans="1:6" hidden="1" x14ac:dyDescent="0.25">
      <c r="A246" s="90">
        <v>44954</v>
      </c>
      <c r="B246" s="48">
        <v>262</v>
      </c>
      <c r="C246" s="48" t="s">
        <v>420</v>
      </c>
      <c r="D246" s="48">
        <v>2500</v>
      </c>
      <c r="E246" s="48" t="s">
        <v>23</v>
      </c>
      <c r="F246" s="48" t="s">
        <v>1054</v>
      </c>
    </row>
    <row r="247" spans="1:6" hidden="1" x14ac:dyDescent="0.25">
      <c r="A247" s="90">
        <v>44954</v>
      </c>
      <c r="B247" s="48">
        <v>108</v>
      </c>
      <c r="C247" s="48" t="s">
        <v>887</v>
      </c>
      <c r="D247" s="48">
        <v>40000</v>
      </c>
      <c r="E247" s="48" t="s">
        <v>9</v>
      </c>
      <c r="F247" s="48" t="s">
        <v>1057</v>
      </c>
    </row>
    <row r="248" spans="1:6" hidden="1" x14ac:dyDescent="0.25">
      <c r="A248" s="90">
        <v>44974</v>
      </c>
      <c r="B248" s="48">
        <v>110</v>
      </c>
      <c r="C248" s="48" t="s">
        <v>1060</v>
      </c>
      <c r="D248" s="48">
        <v>67000</v>
      </c>
      <c r="E248" s="48" t="s">
        <v>23</v>
      </c>
      <c r="F248" s="48" t="s">
        <v>1054</v>
      </c>
    </row>
    <row r="249" spans="1:6" hidden="1" x14ac:dyDescent="0.25">
      <c r="A249" s="90">
        <v>45016</v>
      </c>
      <c r="B249" s="48"/>
      <c r="C249" s="48" t="s">
        <v>1072</v>
      </c>
      <c r="D249" s="48">
        <v>28100</v>
      </c>
      <c r="E249" s="48" t="s">
        <v>23</v>
      </c>
      <c r="F249" s="48" t="s">
        <v>1054</v>
      </c>
    </row>
    <row r="250" spans="1:6" hidden="1" x14ac:dyDescent="0.25">
      <c r="A250" s="90">
        <v>44673</v>
      </c>
      <c r="B250" s="48" t="s">
        <v>1095</v>
      </c>
      <c r="C250" s="48" t="s">
        <v>887</v>
      </c>
      <c r="D250" s="48">
        <v>40000</v>
      </c>
      <c r="E250" s="48" t="s">
        <v>9</v>
      </c>
      <c r="F250" s="48" t="s">
        <v>1057</v>
      </c>
    </row>
    <row r="251" spans="1:6" hidden="1" x14ac:dyDescent="0.25">
      <c r="A251" s="90">
        <v>44698</v>
      </c>
      <c r="B251" s="48" t="s">
        <v>1096</v>
      </c>
      <c r="C251" s="48" t="s">
        <v>887</v>
      </c>
      <c r="D251" s="48">
        <v>40000</v>
      </c>
      <c r="E251" s="48" t="s">
        <v>9</v>
      </c>
      <c r="F251" s="48" t="s">
        <v>1057</v>
      </c>
    </row>
    <row r="252" spans="1:6" hidden="1" x14ac:dyDescent="0.25">
      <c r="A252" s="90">
        <v>44754</v>
      </c>
      <c r="B252" s="48" t="s">
        <v>1097</v>
      </c>
      <c r="C252" s="48" t="s">
        <v>887</v>
      </c>
      <c r="D252" s="48">
        <v>80000</v>
      </c>
      <c r="E252" s="48" t="s">
        <v>9</v>
      </c>
      <c r="F252" s="48" t="s">
        <v>1057</v>
      </c>
    </row>
    <row r="253" spans="1:6" hidden="1" x14ac:dyDescent="0.25">
      <c r="A253" s="90">
        <v>44779</v>
      </c>
      <c r="B253" s="48" t="s">
        <v>1098</v>
      </c>
      <c r="C253" s="48" t="s">
        <v>887</v>
      </c>
      <c r="D253" s="48">
        <v>40000</v>
      </c>
      <c r="E253" s="48" t="s">
        <v>9</v>
      </c>
      <c r="F253" s="48" t="s">
        <v>1057</v>
      </c>
    </row>
    <row r="254" spans="1:6" hidden="1" x14ac:dyDescent="0.25">
      <c r="A254" s="90">
        <v>44819</v>
      </c>
      <c r="B254" s="48" t="s">
        <v>1099</v>
      </c>
      <c r="C254" s="48" t="s">
        <v>887</v>
      </c>
      <c r="D254" s="48">
        <v>40000</v>
      </c>
      <c r="E254" s="48" t="s">
        <v>9</v>
      </c>
      <c r="F254" s="48" t="s">
        <v>1057</v>
      </c>
    </row>
    <row r="255" spans="1:6" hidden="1" x14ac:dyDescent="0.25">
      <c r="A255" s="90">
        <v>44862</v>
      </c>
      <c r="B255" s="48" t="s">
        <v>1100</v>
      </c>
      <c r="C255" s="48" t="s">
        <v>887</v>
      </c>
      <c r="D255" s="48">
        <v>40000</v>
      </c>
      <c r="E255" s="48" t="s">
        <v>9</v>
      </c>
      <c r="F255" s="48" t="s">
        <v>1057</v>
      </c>
    </row>
    <row r="256" spans="1:6" hidden="1" x14ac:dyDescent="0.25">
      <c r="A256" s="90">
        <v>44895</v>
      </c>
      <c r="B256" s="48" t="s">
        <v>1101</v>
      </c>
      <c r="C256" s="48" t="s">
        <v>887</v>
      </c>
      <c r="D256" s="48">
        <v>40000</v>
      </c>
      <c r="E256" s="48" t="s">
        <v>9</v>
      </c>
      <c r="F256" s="48" t="s">
        <v>1057</v>
      </c>
    </row>
    <row r="257" spans="1:6" hidden="1" x14ac:dyDescent="0.25">
      <c r="A257" s="90">
        <v>44635</v>
      </c>
      <c r="B257" s="48" t="s">
        <v>1102</v>
      </c>
      <c r="C257" s="48" t="s">
        <v>887</v>
      </c>
      <c r="D257" s="48">
        <v>40000</v>
      </c>
      <c r="E257" s="48" t="s">
        <v>9</v>
      </c>
      <c r="F257" s="48" t="s">
        <v>1057</v>
      </c>
    </row>
    <row r="258" spans="1:6" hidden="1" x14ac:dyDescent="0.25">
      <c r="A258" s="90">
        <v>45016</v>
      </c>
      <c r="B258" s="48" t="s">
        <v>1103</v>
      </c>
      <c r="C258" s="48" t="s">
        <v>887</v>
      </c>
      <c r="D258" s="48">
        <v>40000</v>
      </c>
      <c r="E258" s="48" t="s">
        <v>9</v>
      </c>
      <c r="F258" s="48" t="s">
        <v>1057</v>
      </c>
    </row>
    <row r="259" spans="1:6" hidden="1" x14ac:dyDescent="0.25">
      <c r="A259" s="91">
        <v>45031</v>
      </c>
      <c r="B259" s="59" t="s">
        <v>1426</v>
      </c>
      <c r="C259" s="60" t="s">
        <v>462</v>
      </c>
      <c r="D259" s="61">
        <v>138000</v>
      </c>
      <c r="E259" s="61" t="s">
        <v>23</v>
      </c>
      <c r="F259" s="61" t="s">
        <v>25</v>
      </c>
    </row>
    <row r="260" spans="1:6" hidden="1" x14ac:dyDescent="0.25">
      <c r="A260" s="91">
        <v>45033</v>
      </c>
      <c r="B260" s="59" t="s">
        <v>1427</v>
      </c>
      <c r="C260" s="60" t="s">
        <v>1428</v>
      </c>
      <c r="D260" s="61">
        <v>325000</v>
      </c>
      <c r="E260" s="61" t="s">
        <v>23</v>
      </c>
      <c r="F260" s="61" t="s">
        <v>1429</v>
      </c>
    </row>
    <row r="261" spans="1:6" hidden="1" x14ac:dyDescent="0.25">
      <c r="A261" s="91">
        <v>45077</v>
      </c>
      <c r="B261" s="59">
        <v>35</v>
      </c>
      <c r="C261" s="60" t="s">
        <v>420</v>
      </c>
      <c r="D261" s="61">
        <v>4000</v>
      </c>
      <c r="E261" s="61" t="s">
        <v>23</v>
      </c>
      <c r="F261" s="61" t="s">
        <v>25</v>
      </c>
    </row>
    <row r="262" spans="1:6" hidden="1" x14ac:dyDescent="0.25">
      <c r="A262" s="91">
        <v>45077</v>
      </c>
      <c r="B262" s="59" t="s">
        <v>1430</v>
      </c>
      <c r="C262" s="60" t="s">
        <v>1066</v>
      </c>
      <c r="D262" s="61">
        <v>12500</v>
      </c>
      <c r="E262" s="61" t="s">
        <v>23</v>
      </c>
      <c r="F262" s="61" t="s">
        <v>25</v>
      </c>
    </row>
    <row r="263" spans="1:6" hidden="1" x14ac:dyDescent="0.25">
      <c r="A263" s="91">
        <v>45089</v>
      </c>
      <c r="B263" s="59" t="s">
        <v>1431</v>
      </c>
      <c r="C263" s="60" t="s">
        <v>1066</v>
      </c>
      <c r="D263" s="61">
        <v>25000</v>
      </c>
      <c r="E263" s="61" t="s">
        <v>23</v>
      </c>
      <c r="F263" s="61" t="s">
        <v>25</v>
      </c>
    </row>
    <row r="264" spans="1:6" hidden="1" x14ac:dyDescent="0.25">
      <c r="A264" s="91">
        <v>45118</v>
      </c>
      <c r="B264" s="59" t="s">
        <v>1432</v>
      </c>
      <c r="C264" s="60" t="s">
        <v>1066</v>
      </c>
      <c r="D264" s="61">
        <v>12000</v>
      </c>
      <c r="E264" s="61" t="s">
        <v>23</v>
      </c>
      <c r="F264" s="61" t="s">
        <v>25</v>
      </c>
    </row>
    <row r="265" spans="1:6" hidden="1" x14ac:dyDescent="0.25">
      <c r="A265" s="91">
        <v>45119</v>
      </c>
      <c r="B265" s="59">
        <v>125</v>
      </c>
      <c r="C265" s="60" t="s">
        <v>462</v>
      </c>
      <c r="D265" s="61">
        <v>18000</v>
      </c>
      <c r="E265" s="61" t="s">
        <v>23</v>
      </c>
      <c r="F265" s="61" t="s">
        <v>25</v>
      </c>
    </row>
    <row r="266" spans="1:6" hidden="1" x14ac:dyDescent="0.25">
      <c r="A266" s="91">
        <v>45141</v>
      </c>
      <c r="B266" s="59">
        <v>127</v>
      </c>
      <c r="C266" s="60" t="s">
        <v>420</v>
      </c>
      <c r="D266" s="61">
        <v>2000</v>
      </c>
      <c r="E266" s="61" t="s">
        <v>23</v>
      </c>
      <c r="F266" s="61" t="s">
        <v>25</v>
      </c>
    </row>
    <row r="267" spans="1:6" hidden="1" x14ac:dyDescent="0.25">
      <c r="A267" s="91">
        <v>45156</v>
      </c>
      <c r="B267" s="59">
        <v>133</v>
      </c>
      <c r="C267" s="60" t="s">
        <v>420</v>
      </c>
      <c r="D267" s="61">
        <v>2000</v>
      </c>
      <c r="E267" s="61" t="s">
        <v>23</v>
      </c>
      <c r="F267" s="61" t="s">
        <v>25</v>
      </c>
    </row>
    <row r="268" spans="1:6" hidden="1" x14ac:dyDescent="0.25">
      <c r="A268" s="91">
        <v>45176</v>
      </c>
      <c r="B268" s="59" t="s">
        <v>1435</v>
      </c>
      <c r="C268" s="60" t="s">
        <v>83</v>
      </c>
      <c r="D268" s="61">
        <v>60000</v>
      </c>
      <c r="E268" s="61" t="s">
        <v>23</v>
      </c>
      <c r="F268" s="61" t="s">
        <v>25</v>
      </c>
    </row>
    <row r="269" spans="1:6" hidden="1" x14ac:dyDescent="0.25">
      <c r="A269" s="91">
        <v>45183</v>
      </c>
      <c r="B269" s="59">
        <v>23240709008</v>
      </c>
      <c r="C269" s="60" t="s">
        <v>1436</v>
      </c>
      <c r="D269" s="61">
        <v>55000</v>
      </c>
      <c r="E269" s="61" t="s">
        <v>23</v>
      </c>
      <c r="F269" s="61" t="s">
        <v>25</v>
      </c>
    </row>
    <row r="270" spans="1:6" hidden="1" x14ac:dyDescent="0.25">
      <c r="A270" s="91">
        <v>45186</v>
      </c>
      <c r="B270" s="59">
        <v>140</v>
      </c>
      <c r="C270" s="60" t="s">
        <v>420</v>
      </c>
      <c r="D270" s="61">
        <v>2500</v>
      </c>
      <c r="E270" s="61" t="s">
        <v>23</v>
      </c>
      <c r="F270" s="61" t="s">
        <v>25</v>
      </c>
    </row>
    <row r="271" spans="1:6" hidden="1" x14ac:dyDescent="0.25">
      <c r="A271" s="91">
        <v>45186</v>
      </c>
      <c r="B271" s="59">
        <v>1</v>
      </c>
      <c r="C271" s="60" t="s">
        <v>1437</v>
      </c>
      <c r="D271" s="61">
        <v>65000</v>
      </c>
      <c r="E271" s="61" t="s">
        <v>23</v>
      </c>
      <c r="F271" s="61" t="s">
        <v>25</v>
      </c>
    </row>
    <row r="272" spans="1:6" hidden="1" x14ac:dyDescent="0.25">
      <c r="A272" s="91">
        <v>45214</v>
      </c>
      <c r="B272" s="59">
        <v>228</v>
      </c>
      <c r="C272" s="60" t="s">
        <v>462</v>
      </c>
      <c r="D272" s="61">
        <v>18000</v>
      </c>
      <c r="E272" s="61" t="s">
        <v>23</v>
      </c>
      <c r="F272" s="61" t="s">
        <v>25</v>
      </c>
    </row>
    <row r="273" spans="1:6" hidden="1" x14ac:dyDescent="0.25">
      <c r="A273" s="91">
        <v>45214</v>
      </c>
      <c r="B273" s="59">
        <v>244</v>
      </c>
      <c r="C273" s="60" t="s">
        <v>462</v>
      </c>
      <c r="D273" s="61">
        <v>40000</v>
      </c>
      <c r="E273" s="61" t="s">
        <v>23</v>
      </c>
      <c r="F273" s="61" t="s">
        <v>25</v>
      </c>
    </row>
    <row r="274" spans="1:6" hidden="1" x14ac:dyDescent="0.25">
      <c r="A274" s="91">
        <v>45223</v>
      </c>
      <c r="B274" s="59">
        <v>193</v>
      </c>
      <c r="C274" s="60" t="s">
        <v>420</v>
      </c>
      <c r="D274" s="61">
        <v>8000</v>
      </c>
      <c r="E274" s="61" t="s">
        <v>23</v>
      </c>
      <c r="F274" s="61" t="s">
        <v>25</v>
      </c>
    </row>
    <row r="275" spans="1:6" hidden="1" x14ac:dyDescent="0.25">
      <c r="A275" s="91">
        <v>45250</v>
      </c>
      <c r="B275" s="59">
        <v>53</v>
      </c>
      <c r="C275" s="60" t="s">
        <v>1438</v>
      </c>
      <c r="D275" s="61">
        <v>40000</v>
      </c>
      <c r="E275" s="61" t="s">
        <v>9</v>
      </c>
      <c r="F275" s="61" t="s">
        <v>1417</v>
      </c>
    </row>
    <row r="276" spans="1:6" hidden="1" x14ac:dyDescent="0.25">
      <c r="A276" s="91">
        <v>45250</v>
      </c>
      <c r="B276" s="59">
        <v>2</v>
      </c>
      <c r="C276" s="60" t="s">
        <v>1439</v>
      </c>
      <c r="D276" s="61">
        <v>72700</v>
      </c>
      <c r="E276" s="61" t="s">
        <v>23</v>
      </c>
      <c r="F276" s="61" t="s">
        <v>25</v>
      </c>
    </row>
    <row r="277" spans="1:6" hidden="1" x14ac:dyDescent="0.25">
      <c r="A277" s="91">
        <v>45291</v>
      </c>
      <c r="B277" s="59" t="s">
        <v>1440</v>
      </c>
      <c r="C277" s="60" t="s">
        <v>1441</v>
      </c>
      <c r="D277" s="61">
        <v>29500</v>
      </c>
      <c r="E277" s="61" t="s">
        <v>23</v>
      </c>
      <c r="F277" s="61" t="s">
        <v>25</v>
      </c>
    </row>
    <row r="278" spans="1:6" hidden="1" x14ac:dyDescent="0.25">
      <c r="A278" s="91">
        <v>45078</v>
      </c>
      <c r="B278" s="59" t="s">
        <v>1471</v>
      </c>
      <c r="C278" s="60" t="s">
        <v>1438</v>
      </c>
      <c r="D278" s="61">
        <v>40000</v>
      </c>
      <c r="E278" s="61" t="s">
        <v>9</v>
      </c>
      <c r="F278" s="61" t="s">
        <v>1417</v>
      </c>
    </row>
    <row r="279" spans="1:6" hidden="1" x14ac:dyDescent="0.25">
      <c r="A279" s="91">
        <v>45078</v>
      </c>
      <c r="B279" s="59" t="s">
        <v>1472</v>
      </c>
      <c r="C279" s="60" t="s">
        <v>1438</v>
      </c>
      <c r="D279" s="61">
        <v>40000</v>
      </c>
      <c r="E279" s="61" t="s">
        <v>9</v>
      </c>
      <c r="F279" s="61" t="s">
        <v>1417</v>
      </c>
    </row>
    <row r="280" spans="1:6" hidden="1" x14ac:dyDescent="0.25">
      <c r="A280" s="91">
        <v>45089</v>
      </c>
      <c r="B280" s="59" t="s">
        <v>1473</v>
      </c>
      <c r="C280" s="60" t="s">
        <v>1438</v>
      </c>
      <c r="D280" s="61">
        <v>40000</v>
      </c>
      <c r="E280" s="61" t="s">
        <v>9</v>
      </c>
      <c r="F280" s="61" t="s">
        <v>1417</v>
      </c>
    </row>
    <row r="281" spans="1:6" hidden="1" x14ac:dyDescent="0.25">
      <c r="A281" s="91">
        <v>45138</v>
      </c>
      <c r="B281" s="59" t="s">
        <v>1474</v>
      </c>
      <c r="C281" s="60" t="s">
        <v>1438</v>
      </c>
      <c r="D281" s="61">
        <v>40000</v>
      </c>
      <c r="E281" s="61" t="s">
        <v>9</v>
      </c>
      <c r="F281" s="61" t="s">
        <v>1417</v>
      </c>
    </row>
    <row r="282" spans="1:6" hidden="1" x14ac:dyDescent="0.25">
      <c r="A282" s="91">
        <v>45192</v>
      </c>
      <c r="B282" s="59">
        <v>46</v>
      </c>
      <c r="C282" s="60" t="s">
        <v>1438</v>
      </c>
      <c r="D282" s="61">
        <v>40000</v>
      </c>
      <c r="E282" s="61" t="s">
        <v>9</v>
      </c>
      <c r="F282" s="61" t="s">
        <v>1417</v>
      </c>
    </row>
    <row r="283" spans="1:6" hidden="1" x14ac:dyDescent="0.25">
      <c r="A283" s="91">
        <v>45192</v>
      </c>
      <c r="B283" s="59">
        <v>39</v>
      </c>
      <c r="C283" s="60" t="s">
        <v>1438</v>
      </c>
      <c r="D283" s="61">
        <v>40000</v>
      </c>
      <c r="E283" s="61" t="s">
        <v>9</v>
      </c>
      <c r="F283" s="61" t="s">
        <v>1417</v>
      </c>
    </row>
    <row r="284" spans="1:6" hidden="1" x14ac:dyDescent="0.25">
      <c r="A284" s="90">
        <v>44861</v>
      </c>
      <c r="B284" s="48">
        <v>187</v>
      </c>
      <c r="C284" s="52" t="s">
        <v>1400</v>
      </c>
      <c r="D284" s="48">
        <v>29000</v>
      </c>
      <c r="E284" s="48" t="s">
        <v>23</v>
      </c>
      <c r="F284" s="48" t="s">
        <v>772</v>
      </c>
    </row>
    <row r="285" spans="1:6" hidden="1" x14ac:dyDescent="0.25">
      <c r="A285" s="90">
        <v>45016</v>
      </c>
      <c r="B285" s="48"/>
      <c r="C285" s="52" t="s">
        <v>1402</v>
      </c>
      <c r="D285" s="48">
        <v>70000</v>
      </c>
      <c r="E285" s="48" t="s">
        <v>9</v>
      </c>
      <c r="F285" s="48"/>
    </row>
    <row r="286" spans="1:6" hidden="1" x14ac:dyDescent="0.25">
      <c r="A286" s="91">
        <v>45173</v>
      </c>
      <c r="B286" s="59">
        <v>455</v>
      </c>
      <c r="C286" s="60" t="s">
        <v>1792</v>
      </c>
      <c r="D286" s="61">
        <v>40000</v>
      </c>
      <c r="E286" s="61" t="s">
        <v>9</v>
      </c>
      <c r="F286" s="61" t="s">
        <v>1793</v>
      </c>
    </row>
    <row r="287" spans="1:6" hidden="1" x14ac:dyDescent="0.25">
      <c r="A287" s="91">
        <v>45179</v>
      </c>
      <c r="B287" s="59"/>
      <c r="C287" s="60" t="s">
        <v>1424</v>
      </c>
      <c r="D287" s="61">
        <v>36000</v>
      </c>
      <c r="E287" s="61" t="s">
        <v>23</v>
      </c>
      <c r="F287" s="61" t="s">
        <v>772</v>
      </c>
    </row>
    <row r="288" spans="1:6" hidden="1" x14ac:dyDescent="0.25">
      <c r="A288" s="91">
        <v>45291</v>
      </c>
      <c r="B288" s="59" t="s">
        <v>1797</v>
      </c>
      <c r="C288" s="60" t="s">
        <v>1798</v>
      </c>
      <c r="D288" s="61">
        <v>3734</v>
      </c>
      <c r="E288" s="61" t="s">
        <v>9</v>
      </c>
      <c r="F288" s="61" t="s">
        <v>1793</v>
      </c>
    </row>
    <row r="289" spans="3:4" hidden="1" x14ac:dyDescent="0.25">
      <c r="D289">
        <f>SUM(D4:D288)</f>
        <v>57840717.259999998</v>
      </c>
    </row>
    <row r="291" spans="3:4" x14ac:dyDescent="0.25">
      <c r="C291" s="119" t="s">
        <v>1068</v>
      </c>
      <c r="D291" s="120">
        <v>43335037.259999998</v>
      </c>
    </row>
    <row r="292" spans="3:4" x14ac:dyDescent="0.25">
      <c r="C292" s="121" t="s">
        <v>1881</v>
      </c>
      <c r="D292" s="118">
        <v>14505680</v>
      </c>
    </row>
    <row r="293" spans="3:4" ht="15.75" thickBot="1" x14ac:dyDescent="0.3">
      <c r="C293" s="117"/>
      <c r="D293" s="117">
        <f>SUBTOTAL(9,D291:D292)</f>
        <v>57840717.259999998</v>
      </c>
    </row>
    <row r="294" spans="3:4" ht="15.75" thickTop="1" x14ac:dyDescent="0.25"/>
  </sheetData>
  <autoFilter ref="A3:F289">
    <filterColumn colId="5">
      <filters>
        <filter val="Preoperative Exp"/>
      </filters>
    </filterColumn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"/>
  <sheetViews>
    <sheetView workbookViewId="0">
      <selection activeCell="C22" sqref="C22"/>
    </sheetView>
  </sheetViews>
  <sheetFormatPr defaultRowHeight="15" x14ac:dyDescent="0.25"/>
  <cols>
    <col min="2" max="2" width="16.28515625" customWidth="1"/>
    <col min="3" max="3" width="16.7109375" bestFit="1" customWidth="1"/>
    <col min="4" max="5" width="14.140625" bestFit="1" customWidth="1"/>
    <col min="6" max="6" width="13" bestFit="1" customWidth="1"/>
    <col min="7" max="8" width="16.7109375" bestFit="1" customWidth="1"/>
    <col min="9" max="9" width="13.85546875" bestFit="1" customWidth="1"/>
    <col min="10" max="10" width="12.7109375" bestFit="1" customWidth="1"/>
  </cols>
  <sheetData>
    <row r="3" spans="2:10" ht="15.75" thickBot="1" x14ac:dyDescent="0.3">
      <c r="B3" s="108" t="s">
        <v>1899</v>
      </c>
      <c r="E3" s="130" t="s">
        <v>1900</v>
      </c>
      <c r="F3" s="130"/>
    </row>
    <row r="4" spans="2:10" x14ac:dyDescent="0.25">
      <c r="B4" s="96" t="s">
        <v>1892</v>
      </c>
      <c r="C4" s="97" t="s">
        <v>1884</v>
      </c>
      <c r="D4" s="97" t="s">
        <v>1885</v>
      </c>
      <c r="E4" s="97" t="s">
        <v>1068</v>
      </c>
      <c r="F4" s="97" t="s">
        <v>1876</v>
      </c>
      <c r="G4" s="97" t="s">
        <v>1893</v>
      </c>
      <c r="H4" s="97" t="s">
        <v>1889</v>
      </c>
      <c r="I4" s="98" t="s">
        <v>1890</v>
      </c>
    </row>
    <row r="5" spans="2:10" x14ac:dyDescent="0.25">
      <c r="B5" s="80" t="s">
        <v>1886</v>
      </c>
      <c r="C5" s="79">
        <v>372187424.31999993</v>
      </c>
      <c r="D5" s="79">
        <v>5725180.0499999998</v>
      </c>
      <c r="E5" s="79">
        <f>7550+2620271+129100+527059+144000</f>
        <v>3427980</v>
      </c>
      <c r="F5" s="79">
        <f>D5-E5</f>
        <v>2297200.0499999998</v>
      </c>
      <c r="G5" s="79">
        <f>C5-D5</f>
        <v>366462244.26999992</v>
      </c>
      <c r="H5" s="79">
        <v>372187424.31999993</v>
      </c>
      <c r="I5" s="95">
        <f>G5-H5</f>
        <v>-5725180.0500000119</v>
      </c>
      <c r="J5" s="75"/>
    </row>
    <row r="6" spans="2:10" x14ac:dyDescent="0.25">
      <c r="B6" s="80" t="s">
        <v>1887</v>
      </c>
      <c r="C6" s="79">
        <f>336126466.26-535595.22-6250000-32627</f>
        <v>329308244.03999996</v>
      </c>
      <c r="D6" s="79">
        <f>10240254-100000-6914-46175-11414.04-21095.98-363893-86492.68</f>
        <v>9604269.3000000007</v>
      </c>
      <c r="E6" s="79">
        <f>6297670+571410.5+2267069.6+232460</f>
        <v>9368610.0999999996</v>
      </c>
      <c r="F6" s="79">
        <f t="shared" ref="F6" si="0">D6-E6</f>
        <v>235659.20000000112</v>
      </c>
      <c r="G6" s="79">
        <f t="shared" ref="G6:G7" si="1">C6-D6</f>
        <v>319703974.73999995</v>
      </c>
      <c r="H6" s="79">
        <v>329308544.03999996</v>
      </c>
      <c r="I6" s="95">
        <f t="shared" ref="I6:I7" si="2">G6-H6</f>
        <v>-9604569.3000000119</v>
      </c>
      <c r="J6" s="75"/>
    </row>
    <row r="7" spans="2:10" x14ac:dyDescent="0.25">
      <c r="B7" s="80" t="s">
        <v>1888</v>
      </c>
      <c r="C7" s="79">
        <f>318651915.75</f>
        <v>318651915.75</v>
      </c>
      <c r="D7" s="79">
        <v>1297258.78</v>
      </c>
      <c r="E7" s="79">
        <v>0</v>
      </c>
      <c r="F7" s="79">
        <v>0</v>
      </c>
      <c r="G7" s="79">
        <f t="shared" si="1"/>
        <v>317354656.97000003</v>
      </c>
      <c r="H7" s="79">
        <f>306276726.44+12375189.31</f>
        <v>318651915.75</v>
      </c>
      <c r="I7" s="95">
        <f t="shared" si="2"/>
        <v>-1297258.7799999714</v>
      </c>
      <c r="J7" s="75"/>
    </row>
    <row r="8" spans="2:10" ht="15.75" thickBot="1" x14ac:dyDescent="0.3">
      <c r="B8" s="82" t="s">
        <v>1878</v>
      </c>
      <c r="C8" s="83">
        <f>SUM(C5:C7)</f>
        <v>1020147584.1099999</v>
      </c>
      <c r="D8" s="83">
        <f>SUM(D5:D7)</f>
        <v>16626708.130000001</v>
      </c>
      <c r="E8" s="83">
        <f t="shared" ref="E8:G8" si="3">SUM(E5:E7)</f>
        <v>12796590.1</v>
      </c>
      <c r="F8" s="83">
        <f t="shared" si="3"/>
        <v>2532859.2500000009</v>
      </c>
      <c r="G8" s="83">
        <f t="shared" si="3"/>
        <v>1003520875.9799999</v>
      </c>
      <c r="H8" s="83">
        <f>SUM(H5:H7)</f>
        <v>1020147884.1099999</v>
      </c>
      <c r="I8" s="84">
        <f>SUM(I5:I7)</f>
        <v>-16627008.129999995</v>
      </c>
    </row>
    <row r="9" spans="2:10" x14ac:dyDescent="0.25">
      <c r="I9" s="75"/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Sheet1</vt:lpstr>
      <vt:lpstr>Final</vt:lpstr>
      <vt:lpstr>Sheet2</vt:lpstr>
      <vt:lpstr>Sheet4</vt:lpstr>
      <vt:lpstr>Sheet9</vt:lpstr>
      <vt:lpstr>Headwise final</vt:lpstr>
      <vt:lpstr>Headwise</vt:lpstr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Reco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mehta</dc:creator>
  <cp:lastModifiedBy>Amit Jaiswal</cp:lastModifiedBy>
  <cp:lastPrinted>2024-03-02T09:52:11Z</cp:lastPrinted>
  <dcterms:created xsi:type="dcterms:W3CDTF">2015-06-05T18:17:20Z</dcterms:created>
  <dcterms:modified xsi:type="dcterms:W3CDTF">2024-03-18T12:52:15Z</dcterms:modified>
</cp:coreProperties>
</file>