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In Progress Files\Babul\VIS(2023-24)-PL749-648-1006\"/>
    </mc:Choice>
  </mc:AlternateContent>
  <bookViews>
    <workbookView xWindow="0" yWindow="0" windowWidth="21600" windowHeight="9735" tabRatio="772" activeTab="1"/>
  </bookViews>
  <sheets>
    <sheet name="Phase 1 &amp; 2" sheetId="5" r:id="rId1"/>
    <sheet name="Sheet1" sheetId="6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6" l="1"/>
  <c r="H16" i="6" l="1"/>
  <c r="H11" i="6"/>
  <c r="F18" i="6"/>
  <c r="F16" i="6"/>
  <c r="F11" i="6"/>
  <c r="D18" i="6"/>
  <c r="D16" i="6"/>
  <c r="D10" i="6"/>
  <c r="D11" i="6"/>
  <c r="D8" i="6"/>
  <c r="H18" i="6" l="1"/>
  <c r="H21" i="6"/>
  <c r="H22" i="6"/>
  <c r="L15" i="5"/>
  <c r="K15" i="5"/>
  <c r="J15" i="5"/>
  <c r="I15" i="5"/>
  <c r="L12" i="5"/>
  <c r="L13" i="5"/>
  <c r="L14" i="5"/>
  <c r="K12" i="5"/>
  <c r="K13" i="5"/>
  <c r="K14" i="5"/>
  <c r="L11" i="5"/>
  <c r="K11" i="5"/>
  <c r="H12" i="5"/>
  <c r="J12" i="5" s="1"/>
  <c r="H11" i="5"/>
  <c r="J11" i="5" s="1"/>
  <c r="H23" i="6" l="1"/>
  <c r="F29" i="6" s="1"/>
  <c r="F30" i="6" s="1"/>
  <c r="J14" i="5"/>
  <c r="J13" i="5"/>
  <c r="F31" i="6" l="1"/>
  <c r="F32" i="6"/>
</calcChain>
</file>

<file path=xl/sharedStrings.xml><?xml version="1.0" encoding="utf-8"?>
<sst xmlns="http://schemas.openxmlformats.org/spreadsheetml/2006/main" count="30" uniqueCount="29">
  <si>
    <t>A</t>
  </si>
  <si>
    <t>E</t>
  </si>
  <si>
    <t>G</t>
  </si>
  <si>
    <t>Configuration</t>
  </si>
  <si>
    <t>Saleable area per DU
(In Sqft)</t>
  </si>
  <si>
    <t>Total Saleable area of each type (in sq. ft.)</t>
  </si>
  <si>
    <t>C</t>
  </si>
  <si>
    <t>D</t>
  </si>
  <si>
    <t>F</t>
  </si>
  <si>
    <t>Total</t>
  </si>
  <si>
    <t>Units of same type</t>
  </si>
  <si>
    <t>3 BHK(T 2)</t>
  </si>
  <si>
    <t>4 BHK(T 2)</t>
  </si>
  <si>
    <t>3 BHK(T 1)</t>
  </si>
  <si>
    <t>4 BHK(T 1)</t>
  </si>
  <si>
    <t>FAR</t>
  </si>
  <si>
    <t>NON FAR</t>
  </si>
  <si>
    <t xml:space="preserve">residential </t>
  </si>
  <si>
    <t>commercial</t>
  </si>
  <si>
    <t>Community+Lounge</t>
  </si>
  <si>
    <t>service area</t>
  </si>
  <si>
    <t xml:space="preserve">Basement </t>
  </si>
  <si>
    <t xml:space="preserve">Rate </t>
  </si>
  <si>
    <t xml:space="preserve">Tower Name </t>
  </si>
  <si>
    <t>T 1</t>
  </si>
  <si>
    <t>T 2</t>
  </si>
  <si>
    <r>
      <t xml:space="preserve">Total Minimum Market Rate @Rs.11,000/- per sq. ft. on Saleable area for </t>
    </r>
    <r>
      <rPr>
        <b/>
        <sz val="11"/>
        <color indexed="8"/>
        <rFont val="Calibri"/>
        <family val="2"/>
      </rPr>
      <t>individual flat (In CR.)
(11,000 X E)</t>
    </r>
  </si>
  <si>
    <r>
      <t>Total Maximum Market Rate @Rs.12,000/- per sq. ft. on Saleble area for</t>
    </r>
    <r>
      <rPr>
        <b/>
        <sz val="11"/>
        <color indexed="8"/>
        <rFont val="Calibri"/>
        <family val="2"/>
      </rPr>
      <t xml:space="preserve"> individual flat (in Cr.)
(12,000 X E)</t>
    </r>
  </si>
  <si>
    <t xml:space="preserve">Total value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</si>
</sst>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  <numFmt numFmtId="166" formatCode="_ * #,##0.000_ ;_ * \-#,##0.000_ ;_ * &quot;-&quot;??_ ;_ @_ "/>
  </numFmts>
  <fonts count="8">
    <font>
      <sz val="11"/>
      <color theme="1"/>
      <name val="Calibri"/>
      <family val="2"/>
      <scheme val="minor"/>
    </font>
    <font>
      <sz val="10"/>
      <color indexed="8"/>
      <name val="Arial1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0" fontId="1" fillId="0" borderId="0" applyBorder="0" applyProtection="0"/>
    <xf numFmtId="0" fontId="2" fillId="0" borderId="0"/>
    <xf numFmtId="164" fontId="2" fillId="0" borderId="0" applyFill="0" applyBorder="0" applyAlignment="0" applyProtection="0"/>
    <xf numFmtId="43" fontId="5" fillId="0" borderId="0" applyFont="0" applyFill="0" applyBorder="0" applyAlignment="0" applyProtection="0"/>
    <xf numFmtId="0" fontId="7" fillId="0" borderId="0">
      <alignment vertical="center"/>
    </xf>
    <xf numFmtId="43" fontId="2" fillId="0" borderId="0" applyFill="0" applyBorder="0" applyAlignment="0" applyProtection="0"/>
  </cellStyleXfs>
  <cellXfs count="27">
    <xf numFmtId="0" fontId="0" fillId="0" borderId="0" xfId="0"/>
    <xf numFmtId="43" fontId="0" fillId="0" borderId="0" xfId="4" applyFont="1"/>
    <xf numFmtId="0" fontId="0" fillId="0" borderId="0" xfId="0" applyBorder="1"/>
    <xf numFmtId="0" fontId="4" fillId="2" borderId="1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165" fontId="4" fillId="2" borderId="1" xfId="4" applyNumberFormat="1" applyFont="1" applyFill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/>
    </xf>
    <xf numFmtId="165" fontId="2" fillId="0" borderId="1" xfId="4" applyNumberFormat="1" applyFont="1" applyBorder="1" applyAlignment="1">
      <alignment horizontal="center" vertical="center"/>
    </xf>
    <xf numFmtId="0" fontId="4" fillId="2" borderId="1" xfId="2" applyFont="1" applyFill="1" applyBorder="1" applyAlignment="1">
      <alignment vertical="center"/>
    </xf>
    <xf numFmtId="164" fontId="2" fillId="0" borderId="1" xfId="3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2" fontId="2" fillId="0" borderId="1" xfId="2" applyNumberFormat="1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165" fontId="2" fillId="0" borderId="1" xfId="4" applyNumberFormat="1" applyFont="1" applyFill="1" applyBorder="1" applyAlignment="1">
      <alignment horizontal="center" vertical="center"/>
    </xf>
    <xf numFmtId="43" fontId="4" fillId="2" borderId="1" xfId="4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165" fontId="0" fillId="0" borderId="0" xfId="4" applyNumberFormat="1" applyFont="1"/>
    <xf numFmtId="43" fontId="0" fillId="0" borderId="0" xfId="0" applyNumberFormat="1"/>
    <xf numFmtId="43" fontId="0" fillId="0" borderId="0" xfId="4" applyNumberFormat="1" applyFont="1"/>
    <xf numFmtId="166" fontId="0" fillId="0" borderId="0" xfId="4" applyNumberFormat="1" applyFont="1"/>
    <xf numFmtId="165" fontId="0" fillId="0" borderId="0" xfId="0" applyNumberFormat="1"/>
    <xf numFmtId="0" fontId="2" fillId="0" borderId="2" xfId="2" applyFont="1" applyFill="1" applyBorder="1" applyAlignment="1">
      <alignment horizontal="center" vertical="center"/>
    </xf>
    <xf numFmtId="0" fontId="2" fillId="0" borderId="3" xfId="2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</cellXfs>
  <cellStyles count="7">
    <cellStyle name="Comma" xfId="4" builtinId="3"/>
    <cellStyle name="Comma 2" xfId="3"/>
    <cellStyle name="Comma 3" xfId="6"/>
    <cellStyle name="Excel Built-in Normal" xfId="1"/>
    <cellStyle name="Normal" xfId="0" builtinId="0"/>
    <cellStyle name="Normal 2" xfId="2"/>
    <cellStyle name="Normal 3" xfId="5"/>
  </cellStyles>
  <dxfs count="0"/>
  <tableStyles count="0" defaultTableStyle="TableStyleMedium2" defaultPivotStyle="PivotStyleLight16"/>
  <colors>
    <mruColors>
      <color rgb="FF7ABC32"/>
      <color rgb="FFFF0000"/>
      <color rgb="FF99CC00"/>
      <color rgb="FFFF00FF"/>
      <color rgb="FFD6BBFB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5:N19"/>
  <sheetViews>
    <sheetView topLeftCell="D6" workbookViewId="0">
      <selection activeCell="K9" sqref="K9"/>
    </sheetView>
  </sheetViews>
  <sheetFormatPr defaultRowHeight="15"/>
  <cols>
    <col min="6" max="6" width="7.85546875" customWidth="1"/>
    <col min="7" max="7" width="14.85546875" customWidth="1"/>
    <col min="8" max="8" width="11.5703125" customWidth="1"/>
    <col min="9" max="9" width="11" customWidth="1"/>
    <col min="10" max="10" width="13.28515625" customWidth="1"/>
    <col min="11" max="11" width="19.28515625" customWidth="1"/>
    <col min="12" max="12" width="18.7109375" customWidth="1"/>
    <col min="13" max="13" width="15.28515625" customWidth="1"/>
  </cols>
  <sheetData>
    <row r="5" spans="5:14">
      <c r="E5" s="2"/>
      <c r="F5" s="2"/>
      <c r="G5" s="2"/>
      <c r="H5" s="2"/>
      <c r="I5" s="2"/>
      <c r="J5" s="2"/>
      <c r="K5" s="2"/>
      <c r="L5" s="2"/>
      <c r="M5" s="2"/>
      <c r="N5" s="2"/>
    </row>
    <row r="6" spans="5:14">
      <c r="E6" s="2"/>
      <c r="F6" s="2"/>
      <c r="G6" s="2"/>
      <c r="H6" s="2"/>
      <c r="I6" s="2"/>
      <c r="J6" s="2"/>
      <c r="K6" s="2"/>
      <c r="L6" s="2"/>
      <c r="M6" s="2"/>
      <c r="N6" s="2"/>
    </row>
    <row r="7" spans="5:14">
      <c r="E7" s="2"/>
      <c r="F7" s="2"/>
      <c r="G7" s="2"/>
      <c r="H7" s="2"/>
      <c r="I7" s="2"/>
      <c r="J7" s="2"/>
      <c r="K7" s="2"/>
      <c r="L7" s="2"/>
      <c r="M7" s="2"/>
      <c r="N7" s="2"/>
    </row>
    <row r="8" spans="5:14">
      <c r="E8" s="2"/>
      <c r="F8" s="2"/>
      <c r="G8" s="2"/>
      <c r="H8" s="2"/>
      <c r="I8" s="2"/>
      <c r="J8" s="2"/>
      <c r="K8" s="2"/>
      <c r="L8" s="2"/>
      <c r="M8" s="2"/>
      <c r="N8" s="2"/>
    </row>
    <row r="9" spans="5:14" ht="105.75" customHeight="1">
      <c r="E9" s="2"/>
      <c r="F9" s="4" t="s">
        <v>23</v>
      </c>
      <c r="G9" s="3" t="s">
        <v>3</v>
      </c>
      <c r="H9" s="4" t="s">
        <v>4</v>
      </c>
      <c r="I9" s="4" t="s">
        <v>10</v>
      </c>
      <c r="J9" s="5" t="s">
        <v>5</v>
      </c>
      <c r="K9" s="4" t="s">
        <v>26</v>
      </c>
      <c r="L9" s="4" t="s">
        <v>27</v>
      </c>
      <c r="M9" s="2"/>
      <c r="N9" s="2"/>
    </row>
    <row r="10" spans="5:14">
      <c r="E10" s="2"/>
      <c r="F10" s="8"/>
      <c r="G10" s="3" t="s">
        <v>0</v>
      </c>
      <c r="H10" s="4" t="s">
        <v>6</v>
      </c>
      <c r="I10" s="4" t="s">
        <v>7</v>
      </c>
      <c r="J10" s="5" t="s">
        <v>1</v>
      </c>
      <c r="K10" s="4" t="s">
        <v>8</v>
      </c>
      <c r="L10" s="4" t="s">
        <v>2</v>
      </c>
      <c r="M10" s="2"/>
      <c r="N10" s="2"/>
    </row>
    <row r="11" spans="5:14">
      <c r="E11" s="2"/>
      <c r="F11" s="23" t="s">
        <v>24</v>
      </c>
      <c r="G11" s="12" t="s">
        <v>13</v>
      </c>
      <c r="H11" s="13">
        <f>154.78*10.7639</f>
        <v>1666.0364419999999</v>
      </c>
      <c r="I11" s="14">
        <v>80</v>
      </c>
      <c r="J11" s="15">
        <f t="shared" ref="J11:J14" si="0">H11*I11</f>
        <v>133282.91535999998</v>
      </c>
      <c r="K11" s="9">
        <f>(J11*11000)/10^7</f>
        <v>146.61120689599997</v>
      </c>
      <c r="L11" s="9">
        <f>(J11*12000)/10^7</f>
        <v>159.93949843199997</v>
      </c>
      <c r="M11" s="2"/>
      <c r="N11" s="2"/>
    </row>
    <row r="12" spans="5:14">
      <c r="E12" s="2"/>
      <c r="F12" s="24"/>
      <c r="G12" s="12" t="s">
        <v>14</v>
      </c>
      <c r="H12" s="13">
        <f>183.46*10.7639</f>
        <v>1974.7450940000001</v>
      </c>
      <c r="I12" s="14">
        <v>80</v>
      </c>
      <c r="J12" s="15">
        <f t="shared" si="0"/>
        <v>157979.60752000002</v>
      </c>
      <c r="K12" s="9">
        <f t="shared" ref="K12:K14" si="1">(J12*11000)/10^7</f>
        <v>173.77756827200002</v>
      </c>
      <c r="L12" s="9">
        <f t="shared" ref="L12:L14" si="2">(J12*12000)/10^7</f>
        <v>189.57552902400002</v>
      </c>
      <c r="M12" s="2"/>
      <c r="N12" s="2"/>
    </row>
    <row r="13" spans="5:14">
      <c r="E13" s="2"/>
      <c r="F13" s="25" t="s">
        <v>25</v>
      </c>
      <c r="G13" s="6" t="s">
        <v>11</v>
      </c>
      <c r="H13" s="10">
        <v>1996</v>
      </c>
      <c r="I13" s="11">
        <v>80</v>
      </c>
      <c r="J13" s="7">
        <f t="shared" si="0"/>
        <v>159680</v>
      </c>
      <c r="K13" s="9">
        <f t="shared" si="1"/>
        <v>175.648</v>
      </c>
      <c r="L13" s="9">
        <f t="shared" si="2"/>
        <v>191.61600000000001</v>
      </c>
      <c r="M13" s="2"/>
      <c r="N13" s="2"/>
    </row>
    <row r="14" spans="5:14">
      <c r="E14" s="2"/>
      <c r="F14" s="26"/>
      <c r="G14" s="6" t="s">
        <v>12</v>
      </c>
      <c r="H14" s="10">
        <v>2336</v>
      </c>
      <c r="I14" s="11">
        <v>80</v>
      </c>
      <c r="J14" s="7">
        <f t="shared" si="0"/>
        <v>186880</v>
      </c>
      <c r="K14" s="9">
        <f t="shared" si="1"/>
        <v>205.56800000000001</v>
      </c>
      <c r="L14" s="9">
        <f t="shared" si="2"/>
        <v>224.256</v>
      </c>
      <c r="M14" s="2"/>
      <c r="N14" s="2"/>
    </row>
    <row r="15" spans="5:14">
      <c r="E15" s="2"/>
      <c r="F15" s="17"/>
      <c r="G15" s="4" t="s">
        <v>9</v>
      </c>
      <c r="H15" s="4"/>
      <c r="I15" s="4">
        <f>SUM(I11:I14)</f>
        <v>320</v>
      </c>
      <c r="J15" s="5">
        <f>SUM(J11:J14)</f>
        <v>637822.52288000006</v>
      </c>
      <c r="K15" s="16">
        <f>SUM(K11:K14)</f>
        <v>701.60477516799995</v>
      </c>
      <c r="L15" s="16">
        <f>SUM(L11:L14)</f>
        <v>765.38702745599994</v>
      </c>
      <c r="M15" s="2"/>
      <c r="N15" s="2"/>
    </row>
    <row r="16" spans="5:14"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5:14"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5:14">
      <c r="M18" s="1"/>
    </row>
    <row r="19" spans="5:14">
      <c r="M19" s="1"/>
    </row>
  </sheetData>
  <mergeCells count="2">
    <mergeCell ref="F11:F12"/>
    <mergeCell ref="F13:F1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H32"/>
  <sheetViews>
    <sheetView tabSelected="1" workbookViewId="0">
      <selection activeCell="F32" sqref="F32"/>
    </sheetView>
  </sheetViews>
  <sheetFormatPr defaultRowHeight="15"/>
  <cols>
    <col min="3" max="3" width="18" customWidth="1"/>
    <col min="4" max="4" width="12.5703125" bestFit="1" customWidth="1"/>
    <col min="5" max="5" width="12.5703125" customWidth="1"/>
    <col min="6" max="6" width="16.85546875" bestFit="1" customWidth="1"/>
    <col min="8" max="8" width="19.5703125" bestFit="1" customWidth="1"/>
  </cols>
  <sheetData>
    <row r="7" spans="3:8">
      <c r="D7" t="s">
        <v>15</v>
      </c>
    </row>
    <row r="8" spans="3:8">
      <c r="C8" t="s">
        <v>17</v>
      </c>
      <c r="D8" s="1">
        <f>33962.701+33940.186</f>
        <v>67902.887000000002</v>
      </c>
    </row>
    <row r="9" spans="3:8">
      <c r="C9" t="s">
        <v>18</v>
      </c>
      <c r="D9" s="1">
        <v>420.24</v>
      </c>
    </row>
    <row r="10" spans="3:8">
      <c r="C10" t="s">
        <v>19</v>
      </c>
      <c r="D10" s="1">
        <f>251.04+2309.948</f>
        <v>2560.9879999999998</v>
      </c>
      <c r="G10" t="s">
        <v>22</v>
      </c>
    </row>
    <row r="11" spans="3:8">
      <c r="D11" s="1">
        <f>SUM(D8:D10)</f>
        <v>70884.115000000005</v>
      </c>
      <c r="F11" s="18">
        <f>D11*10.764</f>
        <v>762996.61386000004</v>
      </c>
      <c r="G11">
        <v>1700</v>
      </c>
      <c r="H11" s="22">
        <f>G11*F11</f>
        <v>1297094243.562</v>
      </c>
    </row>
    <row r="12" spans="3:8">
      <c r="F12" s="18"/>
    </row>
    <row r="13" spans="3:8">
      <c r="D13" t="s">
        <v>16</v>
      </c>
      <c r="F13" s="18"/>
    </row>
    <row r="14" spans="3:8">
      <c r="C14" t="s">
        <v>20</v>
      </c>
      <c r="D14" s="21">
        <v>10081.057000000001</v>
      </c>
      <c r="F14" s="18"/>
    </row>
    <row r="15" spans="3:8">
      <c r="C15" t="s">
        <v>21</v>
      </c>
      <c r="D15" s="21">
        <v>27662.696</v>
      </c>
      <c r="F15" s="18"/>
    </row>
    <row r="16" spans="3:8">
      <c r="D16" s="21">
        <f>SUM(D14:D15)</f>
        <v>37743.752999999997</v>
      </c>
      <c r="F16" s="18">
        <f>D16*10.764</f>
        <v>406273.75729199994</v>
      </c>
      <c r="G16">
        <v>1300</v>
      </c>
      <c r="H16" s="18">
        <f>G16*F16</f>
        <v>528155884.47959989</v>
      </c>
    </row>
    <row r="17" spans="3:8">
      <c r="D17" s="21"/>
      <c r="F17" s="18"/>
    </row>
    <row r="18" spans="3:8">
      <c r="C18" t="s">
        <v>9</v>
      </c>
      <c r="D18" s="20">
        <f>D16+D11</f>
        <v>108627.868</v>
      </c>
      <c r="F18" s="18">
        <f>D18*10.764</f>
        <v>1169270.371152</v>
      </c>
      <c r="H18" s="22">
        <f>H16+H11</f>
        <v>1825250128.0416</v>
      </c>
    </row>
    <row r="21" spans="3:8">
      <c r="H21" s="19">
        <f>H18*7%</f>
        <v>127767508.96291201</v>
      </c>
    </row>
    <row r="22" spans="3:8">
      <c r="H22" s="19">
        <f>H18*9%</f>
        <v>164272511.52374399</v>
      </c>
    </row>
    <row r="23" spans="3:8">
      <c r="H23" s="19">
        <f>H21+H22+H22</f>
        <v>456312532.0104</v>
      </c>
    </row>
    <row r="26" spans="3:8">
      <c r="D26">
        <v>52500</v>
      </c>
      <c r="E26">
        <v>19289.810000000001</v>
      </c>
      <c r="F26" s="18">
        <f>E26*D26</f>
        <v>1012715025.0000001</v>
      </c>
    </row>
    <row r="29" spans="3:8">
      <c r="E29" t="s">
        <v>28</v>
      </c>
      <c r="F29" s="22">
        <f>F26+H18+H23</f>
        <v>3294277685.052</v>
      </c>
    </row>
    <row r="30" spans="3:8">
      <c r="F30" s="22">
        <f>ROUND(F29,-7)</f>
        <v>3290000000</v>
      </c>
    </row>
    <row r="31" spans="3:8">
      <c r="F31" s="22">
        <f>F30*0.85</f>
        <v>2796500000</v>
      </c>
    </row>
    <row r="32" spans="3:8">
      <c r="F32" s="22">
        <f>F30*0.75</f>
        <v>2467500000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Phase 1 &amp; 2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Amit Duggal</dc:creator>
  <cp:lastModifiedBy>Babul</cp:lastModifiedBy>
  <cp:lastPrinted>2023-01-11T06:39:56Z</cp:lastPrinted>
  <dcterms:created xsi:type="dcterms:W3CDTF">2021-09-25T04:23:10Z</dcterms:created>
  <dcterms:modified xsi:type="dcterms:W3CDTF">2024-03-12T13:33:11Z</dcterms:modified>
</cp:coreProperties>
</file>