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1" i="2" l="1"/>
  <c r="I28" i="2"/>
  <c r="I30" i="2" s="1"/>
  <c r="I7" i="3"/>
  <c r="I6" i="3"/>
  <c r="I5" i="3"/>
  <c r="I4" i="3"/>
  <c r="I3" i="3"/>
  <c r="H7" i="3"/>
  <c r="H6" i="3"/>
  <c r="H5" i="3"/>
  <c r="H4" i="3"/>
  <c r="H3" i="3"/>
  <c r="U27" i="2" l="1"/>
  <c r="U26" i="2"/>
  <c r="U25" i="2"/>
  <c r="U24" i="2"/>
  <c r="G7" i="3"/>
  <c r="G6" i="3"/>
  <c r="G5" i="3"/>
  <c r="G4" i="3"/>
  <c r="G3" i="3"/>
  <c r="G8" i="3"/>
  <c r="F7" i="3"/>
  <c r="F6" i="3"/>
  <c r="F5" i="3"/>
  <c r="F4" i="3"/>
  <c r="F3" i="3"/>
  <c r="F8" i="3" s="1"/>
  <c r="E8" i="3"/>
  <c r="D8" i="3"/>
  <c r="C8" i="3"/>
  <c r="U22" i="2"/>
  <c r="U21" i="2"/>
  <c r="S22" i="2"/>
  <c r="S21" i="2"/>
  <c r="R17" i="2"/>
  <c r="R16" i="2"/>
  <c r="P17" i="2"/>
  <c r="U23" i="2" l="1"/>
  <c r="S9" i="2"/>
  <c r="S7" i="2"/>
  <c r="S6" i="2"/>
  <c r="R9" i="2" l="1"/>
  <c r="R8" i="2"/>
  <c r="R7" i="2"/>
  <c r="R6" i="2"/>
  <c r="R5" i="2"/>
  <c r="J29" i="1" l="1"/>
  <c r="D24" i="1"/>
  <c r="D23" i="1"/>
  <c r="D19" i="1"/>
  <c r="G19" i="1"/>
  <c r="A21" i="1"/>
  <c r="D14" i="1" l="1"/>
  <c r="G5" i="1"/>
</calcChain>
</file>

<file path=xl/sharedStrings.xml><?xml version="1.0" encoding="utf-8"?>
<sst xmlns="http://schemas.openxmlformats.org/spreadsheetml/2006/main" count="33" uniqueCount="31">
  <si>
    <t>Area</t>
  </si>
  <si>
    <t>sqm</t>
  </si>
  <si>
    <t>Permissible FAR @3.5%+5%=3.675%</t>
  </si>
  <si>
    <t>Pemissible FAR @3.5</t>
  </si>
  <si>
    <t>Green Building FAR @5%</t>
  </si>
  <si>
    <t>Pemissible FAR area of Residential of Total Permissible FAR</t>
  </si>
  <si>
    <t>Pemissible FAR area of commercial @1% of Permissible FAR</t>
  </si>
  <si>
    <t>Permissible Anciallry area 15% of Permisible FAR</t>
  </si>
  <si>
    <t>Total Permissible FAR @ 3.5+15% Ancilaary Area + 5% Green Building</t>
  </si>
  <si>
    <t>Permissible Ground Coverage @35%</t>
  </si>
  <si>
    <t>Non-FAR</t>
  </si>
  <si>
    <t>FAR</t>
  </si>
  <si>
    <t>Re</t>
  </si>
  <si>
    <t>Co</t>
  </si>
  <si>
    <t>VP</t>
  </si>
  <si>
    <t>LB</t>
  </si>
  <si>
    <t>UB</t>
  </si>
  <si>
    <t>St.</t>
  </si>
  <si>
    <t>Sur.</t>
  </si>
  <si>
    <t>sqft</t>
  </si>
  <si>
    <t>Non-Far</t>
  </si>
  <si>
    <t>rate</t>
  </si>
  <si>
    <t>Row Labels</t>
  </si>
  <si>
    <t>Count of UNIT_ NO</t>
  </si>
  <si>
    <t>Sum of CARPET AREA</t>
  </si>
  <si>
    <t>Sum of SUPER BUA</t>
  </si>
  <si>
    <t>(3BHK+2 TOILET)</t>
  </si>
  <si>
    <t>(3BHK+3 TOILET)</t>
  </si>
  <si>
    <t>(3BHK+4 TOILET+ SERVANT)</t>
  </si>
  <si>
    <t>(4BHK + 5 TOILET + SERVANT+ POOJA ROOM )</t>
  </si>
  <si>
    <t>(4BHK+ 4 TOILET)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</si>
</sst>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10" fontId="0" fillId="0" borderId="0" xfId="2" applyNumberFormat="1" applyFont="1"/>
    <xf numFmtId="164" fontId="0" fillId="0" borderId="0" xfId="1" applyNumberFormat="1" applyFont="1"/>
    <xf numFmtId="43" fontId="0" fillId="0" borderId="0" xfId="0" applyNumberFormat="1"/>
    <xf numFmtId="164" fontId="0" fillId="0" borderId="0" xfId="0" applyNumberFormat="1"/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84825</xdr:colOff>
      <xdr:row>21</xdr:row>
      <xdr:rowOff>29575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00000" cy="403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workbookViewId="0">
      <selection activeCell="H17" sqref="H17"/>
    </sheetView>
  </sheetViews>
  <sheetFormatPr defaultRowHeight="15" x14ac:dyDescent="0.25"/>
  <cols>
    <col min="1" max="1" width="63" bestFit="1" customWidth="1"/>
    <col min="2" max="2" width="10" style="1" bestFit="1" customWidth="1"/>
    <col min="4" max="4" width="10" style="1" bestFit="1" customWidth="1"/>
  </cols>
  <sheetData>
    <row r="2" spans="1:7" x14ac:dyDescent="0.25">
      <c r="A2" t="s">
        <v>0</v>
      </c>
      <c r="B2" s="1">
        <v>18819.39</v>
      </c>
      <c r="C2" t="s">
        <v>1</v>
      </c>
    </row>
    <row r="3" spans="1:7" x14ac:dyDescent="0.25">
      <c r="A3" t="s">
        <v>3</v>
      </c>
      <c r="B3" s="1">
        <v>65867.87</v>
      </c>
      <c r="G3">
        <v>18819.39</v>
      </c>
    </row>
    <row r="4" spans="1:7" x14ac:dyDescent="0.25">
      <c r="A4" t="s">
        <v>4</v>
      </c>
      <c r="B4" s="1">
        <v>3293.37</v>
      </c>
      <c r="G4">
        <v>4378.59</v>
      </c>
    </row>
    <row r="5" spans="1:7" x14ac:dyDescent="0.25">
      <c r="A5" t="s">
        <v>2</v>
      </c>
      <c r="B5" s="1">
        <v>69161.240000000005</v>
      </c>
      <c r="G5" s="2">
        <f>G4/G3</f>
        <v>0.2326637579645249</v>
      </c>
    </row>
    <row r="6" spans="1:7" x14ac:dyDescent="0.25">
      <c r="A6" t="s">
        <v>5</v>
      </c>
      <c r="B6" s="1">
        <v>68502.559999999998</v>
      </c>
    </row>
    <row r="7" spans="1:7" x14ac:dyDescent="0.25">
      <c r="A7" t="s">
        <v>6</v>
      </c>
      <c r="B7" s="1">
        <v>658.68</v>
      </c>
    </row>
    <row r="8" spans="1:7" x14ac:dyDescent="0.25">
      <c r="A8" t="s">
        <v>7</v>
      </c>
      <c r="B8" s="1">
        <v>9880.18</v>
      </c>
    </row>
    <row r="9" spans="1:7" x14ac:dyDescent="0.25">
      <c r="A9" t="s">
        <v>8</v>
      </c>
      <c r="B9" s="1">
        <v>79041.41</v>
      </c>
    </row>
    <row r="10" spans="1:7" x14ac:dyDescent="0.25">
      <c r="A10" t="s">
        <v>9</v>
      </c>
      <c r="B10" s="1">
        <v>6586.79</v>
      </c>
    </row>
    <row r="11" spans="1:7" x14ac:dyDescent="0.25">
      <c r="D11" s="1">
        <v>11905.534</v>
      </c>
    </row>
    <row r="12" spans="1:7" x14ac:dyDescent="0.25">
      <c r="D12" s="1">
        <v>15526.446</v>
      </c>
    </row>
    <row r="13" spans="1:7" x14ac:dyDescent="0.25">
      <c r="D13" s="1">
        <v>12434.085999999999</v>
      </c>
    </row>
    <row r="14" spans="1:7" x14ac:dyDescent="0.25">
      <c r="A14">
        <v>12447.036</v>
      </c>
      <c r="D14" s="1">
        <f>SUM(D11:D13)</f>
        <v>39866.065999999999</v>
      </c>
    </row>
    <row r="15" spans="1:7" x14ac:dyDescent="0.25">
      <c r="A15">
        <v>15653.781000000001</v>
      </c>
    </row>
    <row r="16" spans="1:7" x14ac:dyDescent="0.25">
      <c r="A16">
        <v>12724.191000000001</v>
      </c>
      <c r="C16" t="s">
        <v>12</v>
      </c>
      <c r="D16" s="1">
        <v>856</v>
      </c>
      <c r="G16">
        <v>68453</v>
      </c>
    </row>
    <row r="17" spans="1:10" x14ac:dyDescent="0.25">
      <c r="A17">
        <v>25</v>
      </c>
      <c r="C17" t="s">
        <v>13</v>
      </c>
      <c r="D17" s="1">
        <v>13</v>
      </c>
      <c r="G17">
        <v>657.37</v>
      </c>
    </row>
    <row r="18" spans="1:10" x14ac:dyDescent="0.25">
      <c r="A18">
        <v>9</v>
      </c>
      <c r="C18" t="s">
        <v>14</v>
      </c>
      <c r="D18" s="1">
        <v>87</v>
      </c>
    </row>
    <row r="19" spans="1:10" x14ac:dyDescent="0.25">
      <c r="A19">
        <v>657.36900000000003</v>
      </c>
      <c r="D19" s="1">
        <f>SUM(D16:D18)</f>
        <v>956</v>
      </c>
      <c r="G19">
        <f>SUM(G16:G18)</f>
        <v>69110.37</v>
      </c>
    </row>
    <row r="20" spans="1:10" x14ac:dyDescent="0.25">
      <c r="A20">
        <v>892.803</v>
      </c>
      <c r="C20" t="s">
        <v>15</v>
      </c>
      <c r="D20" s="1">
        <v>373</v>
      </c>
    </row>
    <row r="21" spans="1:10" x14ac:dyDescent="0.25">
      <c r="A21" s="1">
        <f>SUM(A14:A20)</f>
        <v>42409.18</v>
      </c>
      <c r="B21" s="1" t="s">
        <v>10</v>
      </c>
      <c r="C21" t="s">
        <v>16</v>
      </c>
      <c r="D21" s="1">
        <v>494</v>
      </c>
    </row>
    <row r="22" spans="1:10" x14ac:dyDescent="0.25">
      <c r="A22" s="1">
        <v>118856</v>
      </c>
      <c r="B22" s="1" t="s">
        <v>11</v>
      </c>
      <c r="C22" t="s">
        <v>17</v>
      </c>
      <c r="D22" s="1">
        <v>385</v>
      </c>
    </row>
    <row r="23" spans="1:10" x14ac:dyDescent="0.25">
      <c r="C23" t="s">
        <v>18</v>
      </c>
      <c r="D23" s="1">
        <f>20+13+14</f>
        <v>47</v>
      </c>
      <c r="J23">
        <v>112</v>
      </c>
    </row>
    <row r="24" spans="1:10" x14ac:dyDescent="0.25">
      <c r="D24" s="1">
        <f>SUM(D20:D23)</f>
        <v>1299</v>
      </c>
      <c r="J24">
        <v>114</v>
      </c>
    </row>
    <row r="25" spans="1:10" x14ac:dyDescent="0.25">
      <c r="J25">
        <v>112</v>
      </c>
    </row>
    <row r="26" spans="1:10" x14ac:dyDescent="0.25">
      <c r="J26">
        <v>2</v>
      </c>
    </row>
    <row r="27" spans="1:10" x14ac:dyDescent="0.25">
      <c r="J27">
        <v>114</v>
      </c>
    </row>
    <row r="28" spans="1:10" x14ac:dyDescent="0.25">
      <c r="J28">
        <v>114</v>
      </c>
    </row>
    <row r="29" spans="1:10" x14ac:dyDescent="0.25">
      <c r="J29">
        <f>SUM(J23:J28)</f>
        <v>568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5:U31"/>
  <sheetViews>
    <sheetView workbookViewId="0">
      <selection activeCell="R9" sqref="R9"/>
    </sheetView>
  </sheetViews>
  <sheetFormatPr defaultRowHeight="15" x14ac:dyDescent="0.25"/>
  <cols>
    <col min="9" max="9" width="15.28515625" bestFit="1" customWidth="1"/>
    <col min="16" max="16" width="14.28515625" bestFit="1" customWidth="1"/>
    <col min="17" max="17" width="10" style="1" bestFit="1" customWidth="1"/>
    <col min="18" max="18" width="14.28515625" style="3" bestFit="1" customWidth="1"/>
    <col min="19" max="19" width="14.28515625" bestFit="1" customWidth="1"/>
    <col min="21" max="21" width="16.85546875" bestFit="1" customWidth="1"/>
  </cols>
  <sheetData>
    <row r="5" spans="16:19" x14ac:dyDescent="0.25">
      <c r="P5">
        <v>1390</v>
      </c>
      <c r="Q5" s="1">
        <v>1.1499999999999999</v>
      </c>
      <c r="R5" s="3">
        <f>Q5*10^7/P5</f>
        <v>8273.3812949640287</v>
      </c>
    </row>
    <row r="6" spans="16:19" x14ac:dyDescent="0.25">
      <c r="P6">
        <v>1690</v>
      </c>
      <c r="Q6" s="1">
        <v>1.4</v>
      </c>
      <c r="R6" s="3">
        <f t="shared" ref="R6:R9" si="0">Q6*10^7/P6</f>
        <v>8284.0236686390526</v>
      </c>
      <c r="S6">
        <f>P6*8000</f>
        <v>13520000</v>
      </c>
    </row>
    <row r="7" spans="16:19" x14ac:dyDescent="0.25">
      <c r="P7">
        <v>1925</v>
      </c>
      <c r="Q7" s="1">
        <v>1.6</v>
      </c>
      <c r="R7" s="3">
        <f t="shared" si="0"/>
        <v>8311.6883116883109</v>
      </c>
      <c r="S7">
        <f>P7*8200</f>
        <v>15785000</v>
      </c>
    </row>
    <row r="8" spans="16:19" x14ac:dyDescent="0.25">
      <c r="P8">
        <v>2150</v>
      </c>
      <c r="Q8" s="1">
        <v>1.8</v>
      </c>
      <c r="R8" s="3">
        <f t="shared" si="0"/>
        <v>8372.0930232558148</v>
      </c>
    </row>
    <row r="9" spans="16:19" x14ac:dyDescent="0.25">
      <c r="P9">
        <v>2550</v>
      </c>
      <c r="Q9" s="1">
        <v>2.1</v>
      </c>
      <c r="R9" s="3">
        <f t="shared" si="0"/>
        <v>8235.2941176470595</v>
      </c>
      <c r="S9" s="3">
        <f>P9*8200</f>
        <v>20910000</v>
      </c>
    </row>
    <row r="15" spans="16:19" x14ac:dyDescent="0.25">
      <c r="P15" s="3">
        <v>1165861211</v>
      </c>
    </row>
    <row r="16" spans="16:19" x14ac:dyDescent="0.25">
      <c r="P16" s="3">
        <v>18819.39</v>
      </c>
      <c r="Q16" s="1">
        <v>70000</v>
      </c>
      <c r="R16" s="3">
        <f>Q16*P16</f>
        <v>1317357300</v>
      </c>
    </row>
    <row r="17" spans="9:21" x14ac:dyDescent="0.25">
      <c r="P17" s="3">
        <f>P15/P16</f>
        <v>61950.000026568341</v>
      </c>
      <c r="Q17" s="1">
        <v>26000</v>
      </c>
      <c r="R17" s="3">
        <f>Q17*P16</f>
        <v>489304140</v>
      </c>
    </row>
    <row r="20" spans="9:21" x14ac:dyDescent="0.25">
      <c r="R20" s="3" t="s">
        <v>1</v>
      </c>
      <c r="S20" t="s">
        <v>19</v>
      </c>
      <c r="T20" t="s">
        <v>21</v>
      </c>
    </row>
    <row r="21" spans="9:21" x14ac:dyDescent="0.25">
      <c r="Q21" s="1" t="s">
        <v>11</v>
      </c>
      <c r="R21" s="3">
        <v>69161.240000000005</v>
      </c>
      <c r="S21" s="5">
        <f>R21*10.764</f>
        <v>744451.58736</v>
      </c>
      <c r="T21">
        <v>2400</v>
      </c>
      <c r="U21" s="5">
        <f>T21*S21</f>
        <v>1786683809.664</v>
      </c>
    </row>
    <row r="22" spans="9:21" x14ac:dyDescent="0.25">
      <c r="Q22" s="1" t="s">
        <v>20</v>
      </c>
      <c r="R22" s="3">
        <v>49745.639000000003</v>
      </c>
      <c r="S22" s="5">
        <f>R22*10.764</f>
        <v>535462.05819600006</v>
      </c>
      <c r="T22">
        <v>1800</v>
      </c>
      <c r="U22" s="5">
        <f>T22*S22</f>
        <v>963831704.75280011</v>
      </c>
    </row>
    <row r="23" spans="9:21" x14ac:dyDescent="0.25">
      <c r="U23" s="5">
        <f>SUM(U21:U22)</f>
        <v>2750515514.4168</v>
      </c>
    </row>
    <row r="24" spans="9:21" x14ac:dyDescent="0.25">
      <c r="U24" s="5">
        <f>U23+R16</f>
        <v>4067872814.4168</v>
      </c>
    </row>
    <row r="25" spans="9:21" x14ac:dyDescent="0.25">
      <c r="U25" s="5">
        <f>ROUND(U24,-7)</f>
        <v>4070000000</v>
      </c>
    </row>
    <row r="26" spans="9:21" x14ac:dyDescent="0.25">
      <c r="U26" s="5">
        <f>U25*0.85</f>
        <v>3459500000</v>
      </c>
    </row>
    <row r="27" spans="9:21" x14ac:dyDescent="0.25">
      <c r="I27" s="3">
        <v>125</v>
      </c>
      <c r="U27" s="5">
        <f>U25*0.75</f>
        <v>3052500000</v>
      </c>
    </row>
    <row r="28" spans="9:21" x14ac:dyDescent="0.25">
      <c r="I28" s="3">
        <f>I27*10^7</f>
        <v>1250000000</v>
      </c>
    </row>
    <row r="29" spans="9:21" x14ac:dyDescent="0.25">
      <c r="I29" s="3">
        <v>20240</v>
      </c>
    </row>
    <row r="30" spans="9:21" x14ac:dyDescent="0.25">
      <c r="I30" s="3">
        <f>I28/I29</f>
        <v>61758.893280632408</v>
      </c>
    </row>
    <row r="31" spans="9:21" x14ac:dyDescent="0.25">
      <c r="I31" s="3">
        <f>I30*1.05</f>
        <v>64846.837944664032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workbookViewId="0">
      <selection activeCell="D18" sqref="D18"/>
    </sheetView>
  </sheetViews>
  <sheetFormatPr defaultRowHeight="15" x14ac:dyDescent="0.25"/>
  <cols>
    <col min="2" max="2" width="41.140625" bestFit="1" customWidth="1"/>
    <col min="3" max="3" width="20.7109375" bestFit="1" customWidth="1"/>
    <col min="4" max="4" width="25.7109375" bestFit="1" customWidth="1"/>
    <col min="5" max="5" width="22.28515625" bestFit="1" customWidth="1"/>
    <col min="9" max="9" width="14.28515625" style="3" bestFit="1" customWidth="1"/>
  </cols>
  <sheetData>
    <row r="1" spans="2:9" x14ac:dyDescent="0.25">
      <c r="F1">
        <v>8200</v>
      </c>
      <c r="G1">
        <v>8700</v>
      </c>
    </row>
    <row r="2" spans="2:9" ht="15.75" x14ac:dyDescent="0.25">
      <c r="B2" s="6" t="s">
        <v>22</v>
      </c>
      <c r="C2" s="6" t="s">
        <v>23</v>
      </c>
      <c r="D2" s="7" t="s">
        <v>24</v>
      </c>
      <c r="E2" s="7" t="s">
        <v>25</v>
      </c>
    </row>
    <row r="3" spans="2:9" x14ac:dyDescent="0.25">
      <c r="B3" s="8" t="s">
        <v>26</v>
      </c>
      <c r="C3" s="9">
        <v>112</v>
      </c>
      <c r="D3" s="9">
        <v>90069.280000000144</v>
      </c>
      <c r="E3" s="9">
        <v>155680</v>
      </c>
      <c r="F3" s="4">
        <f>E3*$F$1/10^7</f>
        <v>127.6576</v>
      </c>
      <c r="G3" s="4">
        <f>E3*$G$1/10^7</f>
        <v>135.44159999999999</v>
      </c>
      <c r="H3">
        <f>E3/C3</f>
        <v>1390</v>
      </c>
      <c r="I3" s="3">
        <f>H3*$F$1</f>
        <v>11398000</v>
      </c>
    </row>
    <row r="4" spans="2:9" x14ac:dyDescent="0.25">
      <c r="B4" s="8" t="s">
        <v>27</v>
      </c>
      <c r="C4" s="9">
        <v>114</v>
      </c>
      <c r="D4" s="9">
        <v>107647.9199999999</v>
      </c>
      <c r="E4" s="9">
        <v>192660</v>
      </c>
      <c r="F4" s="4">
        <f t="shared" ref="F4" si="0">E4*$F$1/10^7</f>
        <v>157.9812</v>
      </c>
      <c r="G4" s="4">
        <f t="shared" ref="G4:G7" si="1">E4*$G$1/10^7</f>
        <v>167.61420000000001</v>
      </c>
      <c r="H4">
        <f t="shared" ref="H4:H7" si="2">E4/C4</f>
        <v>1690</v>
      </c>
      <c r="I4" s="3">
        <f t="shared" ref="I4:I7" si="3">H4*$F$1</f>
        <v>13858000</v>
      </c>
    </row>
    <row r="5" spans="2:9" x14ac:dyDescent="0.25">
      <c r="B5" s="8" t="s">
        <v>28</v>
      </c>
      <c r="C5" s="9">
        <v>114</v>
      </c>
      <c r="D5" s="9">
        <v>123817.60000000011</v>
      </c>
      <c r="E5" s="9">
        <v>219530</v>
      </c>
      <c r="F5" s="4">
        <f t="shared" ref="F5" si="4">E5*$F$1/10^7</f>
        <v>180.0146</v>
      </c>
      <c r="G5" s="4">
        <f t="shared" si="1"/>
        <v>190.99109999999999</v>
      </c>
      <c r="H5" s="10">
        <f t="shared" si="2"/>
        <v>1925.7017543859649</v>
      </c>
      <c r="I5" s="3">
        <f t="shared" si="3"/>
        <v>15790754.385964913</v>
      </c>
    </row>
    <row r="6" spans="2:9" x14ac:dyDescent="0.25">
      <c r="B6" s="8" t="s">
        <v>29</v>
      </c>
      <c r="C6" s="9">
        <v>114</v>
      </c>
      <c r="D6" s="9">
        <v>170095.98000000048</v>
      </c>
      <c r="E6" s="9">
        <v>290700</v>
      </c>
      <c r="F6" s="4">
        <f t="shared" ref="F6" si="5">E6*$F$1/10^7</f>
        <v>238.374</v>
      </c>
      <c r="G6" s="4">
        <f t="shared" si="1"/>
        <v>252.90899999999999</v>
      </c>
      <c r="H6">
        <f t="shared" si="2"/>
        <v>2550</v>
      </c>
      <c r="I6" s="3">
        <f t="shared" si="3"/>
        <v>20910000</v>
      </c>
    </row>
    <row r="7" spans="2:9" x14ac:dyDescent="0.25">
      <c r="B7" s="8" t="s">
        <v>30</v>
      </c>
      <c r="C7" s="9">
        <v>114</v>
      </c>
      <c r="D7" s="9">
        <v>142366.62000000002</v>
      </c>
      <c r="E7" s="9">
        <v>245100</v>
      </c>
      <c r="F7" s="4">
        <f t="shared" ref="F7" si="6">E7*$F$1/10^7</f>
        <v>200.982</v>
      </c>
      <c r="G7" s="4">
        <f t="shared" si="1"/>
        <v>213.23699999999999</v>
      </c>
      <c r="H7">
        <f t="shared" si="2"/>
        <v>2150</v>
      </c>
      <c r="I7" s="3">
        <f t="shared" si="3"/>
        <v>17630000</v>
      </c>
    </row>
    <row r="8" spans="2:9" x14ac:dyDescent="0.25">
      <c r="C8" s="5">
        <f>SUM(C3:C7)</f>
        <v>568</v>
      </c>
      <c r="D8" s="5">
        <f t="shared" ref="D8:G8" si="7">SUM(D3:D7)</f>
        <v>633997.40000000061</v>
      </c>
      <c r="E8" s="5">
        <f t="shared" si="7"/>
        <v>1103670</v>
      </c>
      <c r="F8" s="1">
        <f t="shared" si="7"/>
        <v>905.00940000000003</v>
      </c>
      <c r="G8" s="1">
        <f t="shared" si="7"/>
        <v>960.1928999999999</v>
      </c>
    </row>
    <row r="14" spans="2:9" x14ac:dyDescent="0.25">
      <c r="C14" s="3"/>
      <c r="D14" s="1"/>
    </row>
    <row r="15" spans="2:9" x14ac:dyDescent="0.25">
      <c r="C15" s="3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2024-04-29T05:35:55Z</dcterms:modified>
</cp:coreProperties>
</file>