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Nischay\WIP\VIS(2024-25)-PL043-041-053 DLF\Rk Working\"/>
    </mc:Choice>
  </mc:AlternateContent>
  <bookViews>
    <workbookView xWindow="0" yWindow="0" windowWidth="11310" windowHeight="5370" activeTab="4"/>
  </bookViews>
  <sheets>
    <sheet name="Sheet1" sheetId="1" r:id="rId1"/>
    <sheet name="Sheet2" sheetId="2" r:id="rId2"/>
    <sheet name="Sheet3" sheetId="3" r:id="rId3"/>
    <sheet name="Sheet4" sheetId="4" r:id="rId4"/>
    <sheet name="Land 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5" l="1"/>
  <c r="N8" i="5"/>
  <c r="O38" i="4"/>
  <c r="E10" i="5"/>
  <c r="E9" i="5"/>
  <c r="K84" i="2" l="1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4" i="2"/>
  <c r="E7" i="5"/>
  <c r="G7" i="5" s="1"/>
  <c r="L10" i="5" s="1"/>
  <c r="E15" i="5"/>
  <c r="E14" i="5"/>
  <c r="M2" i="4"/>
  <c r="L7" i="5"/>
  <c r="I22" i="5"/>
  <c r="K22" i="5" s="1"/>
  <c r="M7" i="5"/>
  <c r="G10" i="5"/>
  <c r="G9" i="5"/>
  <c r="N7" i="5" l="1"/>
  <c r="G6" i="5" s="1"/>
  <c r="G11" i="5"/>
  <c r="L11" i="5" l="1"/>
  <c r="P12" i="5"/>
  <c r="P11" i="5"/>
  <c r="P13" i="5"/>
  <c r="N85" i="1"/>
  <c r="L85" i="1"/>
  <c r="K85" i="1"/>
  <c r="G85" i="1"/>
  <c r="H85" i="1"/>
  <c r="I85" i="1"/>
  <c r="F85" i="1"/>
  <c r="J82" i="1"/>
  <c r="M82" i="1" s="1"/>
  <c r="J83" i="1"/>
  <c r="M83" i="1" s="1"/>
  <c r="J84" i="1"/>
  <c r="M84" i="1" s="1"/>
  <c r="J78" i="1"/>
  <c r="M78" i="1" s="1"/>
  <c r="J79" i="1"/>
  <c r="M79" i="1" s="1"/>
  <c r="J80" i="1"/>
  <c r="M80" i="1" s="1"/>
  <c r="J74" i="1"/>
  <c r="M74" i="1" s="1"/>
  <c r="J75" i="1"/>
  <c r="M75" i="1" s="1"/>
  <c r="J76" i="1"/>
  <c r="M76" i="1" s="1"/>
  <c r="J70" i="1"/>
  <c r="M70" i="1" s="1"/>
  <c r="J71" i="1"/>
  <c r="M71" i="1" s="1"/>
  <c r="J72" i="1"/>
  <c r="M72" i="1" s="1"/>
  <c r="J66" i="1"/>
  <c r="M66" i="1" s="1"/>
  <c r="J67" i="1"/>
  <c r="M67" i="1" s="1"/>
  <c r="J68" i="1"/>
  <c r="M68" i="1" s="1"/>
  <c r="J62" i="1"/>
  <c r="M62" i="1" s="1"/>
  <c r="J63" i="1"/>
  <c r="M63" i="1" s="1"/>
  <c r="J64" i="1"/>
  <c r="M64" i="1" s="1"/>
  <c r="J58" i="1"/>
  <c r="M58" i="1" s="1"/>
  <c r="J59" i="1"/>
  <c r="M59" i="1" s="1"/>
  <c r="J60" i="1"/>
  <c r="M60" i="1" s="1"/>
  <c r="J54" i="1"/>
  <c r="M54" i="1" s="1"/>
  <c r="J55" i="1"/>
  <c r="M55" i="1" s="1"/>
  <c r="J56" i="1"/>
  <c r="M56" i="1" s="1"/>
  <c r="J50" i="1"/>
  <c r="M50" i="1" s="1"/>
  <c r="J51" i="1"/>
  <c r="M51" i="1" s="1"/>
  <c r="J52" i="1"/>
  <c r="M52" i="1" s="1"/>
  <c r="J46" i="1"/>
  <c r="M46" i="1" s="1"/>
  <c r="J47" i="1"/>
  <c r="M47" i="1" s="1"/>
  <c r="J48" i="1"/>
  <c r="M48" i="1" s="1"/>
  <c r="J42" i="1"/>
  <c r="M42" i="1" s="1"/>
  <c r="J43" i="1"/>
  <c r="M43" i="1" s="1"/>
  <c r="J44" i="1"/>
  <c r="M44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22" i="1"/>
  <c r="M22" i="1" s="1"/>
  <c r="J23" i="1"/>
  <c r="M23" i="1" s="1"/>
  <c r="J24" i="1"/>
  <c r="M24" i="1" s="1"/>
  <c r="J18" i="1"/>
  <c r="M18" i="1" s="1"/>
  <c r="J19" i="1"/>
  <c r="M19" i="1" s="1"/>
  <c r="J20" i="1"/>
  <c r="M20" i="1" s="1"/>
  <c r="J14" i="1"/>
  <c r="M14" i="1" s="1"/>
  <c r="J15" i="1"/>
  <c r="M15" i="1" s="1"/>
  <c r="J16" i="1"/>
  <c r="M16" i="1" s="1"/>
  <c r="J10" i="1"/>
  <c r="M10" i="1" s="1"/>
  <c r="J11" i="1"/>
  <c r="M11" i="1" s="1"/>
  <c r="J12" i="1"/>
  <c r="M12" i="1" s="1"/>
  <c r="J7" i="1"/>
  <c r="M7" i="1" s="1"/>
  <c r="J8" i="1"/>
  <c r="M8" i="1" s="1"/>
  <c r="J6" i="1"/>
  <c r="M6" i="1" s="1"/>
  <c r="F84" i="3"/>
  <c r="E84" i="3"/>
  <c r="F8" i="3"/>
  <c r="F12" i="3"/>
  <c r="F16" i="3"/>
  <c r="F20" i="3"/>
  <c r="F24" i="3"/>
  <c r="F28" i="3"/>
  <c r="F32" i="3"/>
  <c r="F36" i="3"/>
  <c r="F40" i="3"/>
  <c r="F44" i="3"/>
  <c r="F48" i="3"/>
  <c r="F52" i="3"/>
  <c r="F56" i="3"/>
  <c r="F60" i="3"/>
  <c r="F64" i="3"/>
  <c r="F68" i="3"/>
  <c r="F72" i="3"/>
  <c r="F76" i="3"/>
  <c r="F80" i="3"/>
  <c r="F4" i="3"/>
  <c r="H84" i="2"/>
  <c r="I84" i="2"/>
  <c r="J81" i="1"/>
  <c r="M81" i="1" s="1"/>
  <c r="J77" i="1"/>
  <c r="M77" i="1" s="1"/>
  <c r="J73" i="1"/>
  <c r="M73" i="1" s="1"/>
  <c r="J69" i="1"/>
  <c r="M69" i="1" s="1"/>
  <c r="J65" i="1"/>
  <c r="M65" i="1" s="1"/>
  <c r="J61" i="1"/>
  <c r="M61" i="1" s="1"/>
  <c r="J57" i="1"/>
  <c r="M57" i="1" s="1"/>
  <c r="J53" i="1"/>
  <c r="M53" i="1" s="1"/>
  <c r="J49" i="1"/>
  <c r="M49" i="1" s="1"/>
  <c r="J45" i="1"/>
  <c r="M45" i="1" s="1"/>
  <c r="J41" i="1"/>
  <c r="M41" i="1" s="1"/>
  <c r="J25" i="1"/>
  <c r="M25" i="1" s="1"/>
  <c r="J21" i="1"/>
  <c r="M21" i="1" s="1"/>
  <c r="J17" i="1"/>
  <c r="M17" i="1" s="1"/>
  <c r="J13" i="1"/>
  <c r="M13" i="1" s="1"/>
  <c r="J9" i="1"/>
  <c r="M9" i="1" s="1"/>
  <c r="J5" i="1"/>
  <c r="M5" i="1" s="1"/>
  <c r="D85" i="1"/>
  <c r="P14" i="5" l="1"/>
  <c r="L12" i="5" s="1"/>
  <c r="L13" i="5" s="1"/>
  <c r="L14" i="5" s="1"/>
  <c r="M85" i="1"/>
  <c r="J85" i="1"/>
  <c r="L16" i="5" l="1"/>
  <c r="L15" i="5"/>
</calcChain>
</file>

<file path=xl/sharedStrings.xml><?xml version="1.0" encoding="utf-8"?>
<sst xmlns="http://schemas.openxmlformats.org/spreadsheetml/2006/main" count="623" uniqueCount="200">
  <si>
    <t>Plot No.</t>
  </si>
  <si>
    <t>Plot Area (Sqyd.)</t>
  </si>
  <si>
    <t>Independent Floor No.</t>
  </si>
  <si>
    <t>Saleable Area</t>
  </si>
  <si>
    <t>Sqm</t>
  </si>
  <si>
    <t>Sft</t>
  </si>
  <si>
    <t>Carpet Area</t>
  </si>
  <si>
    <t>Unit Area (Sft.)</t>
  </si>
  <si>
    <t>Staff Area (Sft.)</t>
  </si>
  <si>
    <t>Total Area (Sft.)</t>
  </si>
  <si>
    <t>Store Area (Sft.)</t>
  </si>
  <si>
    <t>Balcony Area (Sft.)</t>
  </si>
  <si>
    <t>Carpet + Balcony Area (Sft.)</t>
  </si>
  <si>
    <t>Builtup Area (Sft.)</t>
  </si>
  <si>
    <t>Unit Configuration</t>
  </si>
  <si>
    <t>G8-7</t>
  </si>
  <si>
    <t>G10-18</t>
  </si>
  <si>
    <t>G8-3</t>
  </si>
  <si>
    <t>G10-14</t>
  </si>
  <si>
    <t>G7-24</t>
  </si>
  <si>
    <t>G7-25</t>
  </si>
  <si>
    <t>G7-26</t>
  </si>
  <si>
    <t>G7-27</t>
  </si>
  <si>
    <t>G7-28</t>
  </si>
  <si>
    <t>G6-27</t>
  </si>
  <si>
    <t>G6-39</t>
  </si>
  <si>
    <t>G7-21</t>
  </si>
  <si>
    <t>G10-2</t>
  </si>
  <si>
    <t>G10-3</t>
  </si>
  <si>
    <t>G10-4</t>
  </si>
  <si>
    <t>G10-5</t>
  </si>
  <si>
    <t>G10-6</t>
  </si>
  <si>
    <t>G10-7</t>
  </si>
  <si>
    <t>G6-21</t>
  </si>
  <si>
    <t>NA-103</t>
  </si>
  <si>
    <t>20 PLOTS</t>
  </si>
  <si>
    <t>20 X 4 = 80 NOS.</t>
  </si>
  <si>
    <t>(A)</t>
  </si>
  <si>
    <t>(B)</t>
  </si>
  <si>
    <t>( C = A + B )</t>
  </si>
  <si>
    <t>(D)</t>
  </si>
  <si>
    <t>( E = C + D)</t>
  </si>
  <si>
    <t>-</t>
  </si>
  <si>
    <t>3 BHK</t>
  </si>
  <si>
    <t>4 BHK</t>
  </si>
  <si>
    <t>Plot Area (In Sq Yd.)</t>
  </si>
  <si>
    <t>Unit Category</t>
  </si>
  <si>
    <t>Floor No.</t>
  </si>
  <si>
    <t>Unit No.</t>
  </si>
  <si>
    <t>Carpet Area (In Sqft)</t>
  </si>
  <si>
    <t>Super Bua (In Sqft)</t>
  </si>
  <si>
    <t>Floor</t>
  </si>
  <si>
    <t>3BHK</t>
  </si>
  <si>
    <t>4BHK</t>
  </si>
  <si>
    <t>G8-7A</t>
  </si>
  <si>
    <t>G8-7B</t>
  </si>
  <si>
    <t>G8-7C</t>
  </si>
  <si>
    <t>G8-7D</t>
  </si>
  <si>
    <t>G10-18A</t>
  </si>
  <si>
    <t>G10-18B</t>
  </si>
  <si>
    <t>G10-18C</t>
  </si>
  <si>
    <t>G10-18D</t>
  </si>
  <si>
    <t>G8-3A</t>
  </si>
  <si>
    <t>G8-3B</t>
  </si>
  <si>
    <t>G8-3C</t>
  </si>
  <si>
    <t>G8-3D</t>
  </si>
  <si>
    <t>G10-14A</t>
  </si>
  <si>
    <t>G10-14B</t>
  </si>
  <si>
    <t>G10-14C</t>
  </si>
  <si>
    <t>G10-14D</t>
  </si>
  <si>
    <t>G7-24A</t>
  </si>
  <si>
    <t>G7-24B</t>
  </si>
  <si>
    <t>G7-24C</t>
  </si>
  <si>
    <t>G7-24D</t>
  </si>
  <si>
    <t>G7-25A</t>
  </si>
  <si>
    <t>G7-25B</t>
  </si>
  <si>
    <t>G7-25C</t>
  </si>
  <si>
    <t>G7-25D</t>
  </si>
  <si>
    <t>G7-26A</t>
  </si>
  <si>
    <t>G7-26B</t>
  </si>
  <si>
    <t>G7-26C</t>
  </si>
  <si>
    <t>G7-26D</t>
  </si>
  <si>
    <t>G7-27A</t>
  </si>
  <si>
    <t>G7-27B</t>
  </si>
  <si>
    <t>G7-27C</t>
  </si>
  <si>
    <t>G7-27D</t>
  </si>
  <si>
    <t>G7-28A</t>
  </si>
  <si>
    <t>G7-28B</t>
  </si>
  <si>
    <t>G7-28C</t>
  </si>
  <si>
    <t>G7-28D</t>
  </si>
  <si>
    <t>G6-27A</t>
  </si>
  <si>
    <t>G6-27B</t>
  </si>
  <si>
    <t>G6-27C</t>
  </si>
  <si>
    <t>G6-27D</t>
  </si>
  <si>
    <t>G6-39A</t>
  </si>
  <si>
    <t>G6-39B</t>
  </si>
  <si>
    <t>G6-39C</t>
  </si>
  <si>
    <t>G6-39D</t>
  </si>
  <si>
    <t>S.NO.</t>
  </si>
  <si>
    <t>G7-21A</t>
  </si>
  <si>
    <t>G7-21B</t>
  </si>
  <si>
    <t>G7-21C</t>
  </si>
  <si>
    <t>G7-21D</t>
  </si>
  <si>
    <t>G10-2A</t>
  </si>
  <si>
    <t>G10-2B</t>
  </si>
  <si>
    <t>G10-2C</t>
  </si>
  <si>
    <t>G10-2D</t>
  </si>
  <si>
    <t>G10-3A</t>
  </si>
  <si>
    <t>G10-3B</t>
  </si>
  <si>
    <t>G10-3C</t>
  </si>
  <si>
    <t>G10-3D</t>
  </si>
  <si>
    <t>G10-4A</t>
  </si>
  <si>
    <t>G10-4B</t>
  </si>
  <si>
    <t>G10-4C</t>
  </si>
  <si>
    <t>G10-4D</t>
  </si>
  <si>
    <t>G10-5A</t>
  </si>
  <si>
    <t>G10-5B</t>
  </si>
  <si>
    <t>G10-5C</t>
  </si>
  <si>
    <t>G10-5D</t>
  </si>
  <si>
    <t>G10-6A</t>
  </si>
  <si>
    <t>G10-6B</t>
  </si>
  <si>
    <t>G10-6C</t>
  </si>
  <si>
    <t>G10-6D</t>
  </si>
  <si>
    <t>G10-7A</t>
  </si>
  <si>
    <t>G10-7B</t>
  </si>
  <si>
    <t>G10-7C</t>
  </si>
  <si>
    <t>G10-7D</t>
  </si>
  <si>
    <t>G6-21A</t>
  </si>
  <si>
    <t>G6-21B</t>
  </si>
  <si>
    <t>G6-21C</t>
  </si>
  <si>
    <t>G6-21D</t>
  </si>
  <si>
    <t>NA-103A</t>
  </si>
  <si>
    <t>NA-104B</t>
  </si>
  <si>
    <t>NA-105C</t>
  </si>
  <si>
    <t>NA-106D</t>
  </si>
  <si>
    <t>Total</t>
  </si>
  <si>
    <t>Plot Area in sq.mtr.</t>
  </si>
  <si>
    <t>FAR DETAILS OF DLF GARDEN CITY PHASE 2B</t>
  </si>
  <si>
    <t>DLF GARDEN CITY PHASE-2B</t>
  </si>
  <si>
    <t>GROUND COVERAGE</t>
  </si>
  <si>
    <t>FAR / FSI</t>
  </si>
  <si>
    <t>NON FAR</t>
  </si>
  <si>
    <t>Sr. No.</t>
  </si>
  <si>
    <t xml:space="preserve">Plot Size </t>
  </si>
  <si>
    <t>Permissible</t>
  </si>
  <si>
    <t>Provided</t>
  </si>
  <si>
    <t>Purchased</t>
  </si>
  <si>
    <t>Total Permissible</t>
  </si>
  <si>
    <t>(sq.mtr)</t>
  </si>
  <si>
    <t>%age</t>
  </si>
  <si>
    <t>NA/103</t>
  </si>
  <si>
    <t>Remarks:</t>
  </si>
  <si>
    <t>1. All the details has been taken from Scrutiny report of individual plot.</t>
  </si>
  <si>
    <t>2. Area sheet and scrunity report has been taken by the link shared by bank &amp; developer/builder.</t>
  </si>
  <si>
    <t>3. The Subject project is situated at the DLF Garden City, Phase 2B, Sector 91/92, Gurugram, Haryana.</t>
  </si>
  <si>
    <t>Check</t>
  </si>
  <si>
    <t xml:space="preserve">BUA </t>
  </si>
  <si>
    <t>BUA as per this sheet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</si>
  <si>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</si>
  <si>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</si>
  <si>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</si>
  <si>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</si>
  <si>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</si>
  <si>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</si>
  <si>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</si>
  <si>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</si>
  <si>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</si>
  <si>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</si>
  <si>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</si>
  <si>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</si>
  <si>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</si>
  <si>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</si>
  <si>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</si>
  <si>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</si>
  <si>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Area</t>
  </si>
  <si>
    <t>Rate</t>
  </si>
  <si>
    <t>Land</t>
  </si>
  <si>
    <t>Land circle rate</t>
  </si>
  <si>
    <t>Circle rate</t>
  </si>
  <si>
    <t>Acre</t>
  </si>
  <si>
    <t>Construction</t>
  </si>
  <si>
    <t>FAR</t>
  </si>
  <si>
    <t>Non FAR</t>
  </si>
  <si>
    <t>Asthetic</t>
  </si>
  <si>
    <t xml:space="preserve">Round </t>
  </si>
  <si>
    <t>Rial</t>
  </si>
  <si>
    <t>Diss</t>
  </si>
  <si>
    <t>F Rate</t>
  </si>
  <si>
    <t>value</t>
  </si>
  <si>
    <t>%</t>
  </si>
  <si>
    <t>Flat Range per sq ft</t>
  </si>
  <si>
    <t>sq. yr</t>
  </si>
  <si>
    <t>Column17</t>
  </si>
  <si>
    <t>Provided(FAR)</t>
  </si>
  <si>
    <t>Permissible FAR</t>
  </si>
  <si>
    <t>80 No. Flats</t>
  </si>
  <si>
    <t>Market Rate @9,200 per sq.ft. in Cr.</t>
  </si>
  <si>
    <t>Market Rate @10,500 per sq.ft. in Cr.</t>
  </si>
  <si>
    <t xml:space="preserve">Land 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</si>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</sst>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_ ;_ [$₹-4009]\ * \-#,##0_ ;_ [$₹-4009]\ * &quot;-&quot;??_ ;_ @_ "/>
    <numFmt numFmtId="166" formatCode="_ * #,##0_ ;_ * \-#,##0_ ;_ * &quot;-&quot;??_ ;_ @_ "/>
    <numFmt numFmtId="167" formatCode="_ * #,##0.000_ ;_ * \-#,##0.000_ ;_ * &quot;-&quot;??_ ;_ @_ "/>
    <numFmt numFmtId="168" formatCode="_ [$₹-4009]\ * #,##0.00_ ;_ [$₹-4009]\ * \-#,##0.00_ ;_ [$₹-4009]\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u/>
      <sz val="16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0" fillId="0" borderId="0" xfId="0"/>
    <xf numFmtId="0" fontId="8" fillId="4" borderId="0" xfId="0" applyFont="1" applyFill="1"/>
    <xf numFmtId="2" fontId="8" fillId="4" borderId="0" xfId="0" applyNumberFormat="1" applyFont="1" applyFill="1"/>
    <xf numFmtId="0" fontId="8" fillId="4" borderId="0" xfId="0" applyFont="1" applyFill="1" applyAlignment="1">
      <alignment wrapText="1"/>
    </xf>
    <xf numFmtId="2" fontId="8" fillId="4" borderId="0" xfId="0" applyNumberFormat="1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/>
    </xf>
    <xf numFmtId="9" fontId="13" fillId="4" borderId="1" xfId="3" applyNumberFormat="1" applyFont="1" applyFill="1" applyBorder="1" applyAlignment="1">
      <alignment horizontal="center"/>
    </xf>
    <xf numFmtId="10" fontId="13" fillId="4" borderId="1" xfId="3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9" fontId="14" fillId="4" borderId="1" xfId="3" applyFont="1" applyFill="1" applyBorder="1" applyAlignment="1">
      <alignment horizontal="center"/>
    </xf>
    <xf numFmtId="2" fontId="13" fillId="4" borderId="1" xfId="3" applyNumberFormat="1" applyFont="1" applyFill="1" applyBorder="1" applyAlignment="1">
      <alignment horizontal="center"/>
    </xf>
    <xf numFmtId="9" fontId="13" fillId="4" borderId="1" xfId="3" applyFont="1" applyFill="1" applyBorder="1" applyAlignment="1">
      <alignment horizontal="center"/>
    </xf>
    <xf numFmtId="9" fontId="14" fillId="4" borderId="1" xfId="3" applyNumberFormat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1" xfId="3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0" fontId="17" fillId="4" borderId="3" xfId="0" applyFont="1" applyFill="1" applyBorder="1" applyAlignment="1"/>
    <xf numFmtId="0" fontId="17" fillId="4" borderId="4" xfId="0" applyFont="1" applyFill="1" applyBorder="1" applyAlignment="1"/>
    <xf numFmtId="0" fontId="17" fillId="4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left"/>
    </xf>
    <xf numFmtId="0" fontId="17" fillId="4" borderId="10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/>
    <xf numFmtId="166" fontId="3" fillId="6" borderId="1" xfId="4" applyNumberFormat="1" applyFont="1" applyFill="1" applyBorder="1"/>
    <xf numFmtId="0" fontId="0" fillId="0" borderId="1" xfId="0" applyBorder="1"/>
    <xf numFmtId="166" fontId="0" fillId="0" borderId="1" xfId="4" applyNumberFormat="1" applyFont="1" applyBorder="1"/>
    <xf numFmtId="166" fontId="1" fillId="0" borderId="1" xfId="0" applyNumberFormat="1" applyFont="1" applyBorder="1"/>
    <xf numFmtId="166" fontId="1" fillId="0" borderId="1" xfId="4" applyNumberFormat="1" applyFont="1" applyBorder="1"/>
    <xf numFmtId="4" fontId="18" fillId="0" borderId="0" xfId="0" applyNumberFormat="1" applyFont="1"/>
    <xf numFmtId="0" fontId="0" fillId="0" borderId="0" xfId="0" applyBorder="1"/>
    <xf numFmtId="0" fontId="3" fillId="7" borderId="1" xfId="0" applyFont="1" applyFill="1" applyBorder="1"/>
    <xf numFmtId="166" fontId="1" fillId="8" borderId="1" xfId="0" applyNumberFormat="1" applyFont="1" applyFill="1" applyBorder="1"/>
    <xf numFmtId="166" fontId="1" fillId="8" borderId="1" xfId="4" applyNumberFormat="1" applyFont="1" applyFill="1" applyBorder="1"/>
    <xf numFmtId="166" fontId="0" fillId="0" borderId="1" xfId="0" applyNumberFormat="1" applyBorder="1"/>
    <xf numFmtId="0" fontId="1" fillId="10" borderId="1" xfId="0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/>
    </xf>
    <xf numFmtId="167" fontId="0" fillId="0" borderId="1" xfId="4" applyNumberFormat="1" applyFont="1" applyBorder="1"/>
    <xf numFmtId="166" fontId="0" fillId="0" borderId="0" xfId="4" applyNumberFormat="1" applyFont="1"/>
    <xf numFmtId="0" fontId="1" fillId="9" borderId="0" xfId="0" applyFont="1" applyFill="1" applyBorder="1"/>
    <xf numFmtId="0" fontId="0" fillId="0" borderId="0" xfId="0" applyFont="1" applyBorder="1"/>
    <xf numFmtId="166" fontId="0" fillId="0" borderId="0" xfId="4" applyNumberFormat="1" applyFont="1" applyBorder="1"/>
    <xf numFmtId="166" fontId="0" fillId="0" borderId="0" xfId="0" applyNumberFormat="1" applyBorder="1"/>
    <xf numFmtId="0" fontId="17" fillId="4" borderId="8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1" fillId="11" borderId="4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wrapText="1"/>
    </xf>
    <xf numFmtId="43" fontId="0" fillId="0" borderId="0" xfId="4" applyNumberFormat="1" applyFont="1" applyBorder="1"/>
    <xf numFmtId="167" fontId="0" fillId="12" borderId="1" xfId="4" applyNumberFormat="1" applyFont="1" applyFill="1" applyBorder="1"/>
    <xf numFmtId="0" fontId="0" fillId="0" borderId="4" xfId="0" applyBorder="1" applyAlignment="1">
      <alignment vertical="center"/>
    </xf>
    <xf numFmtId="168" fontId="0" fillId="4" borderId="1" xfId="1" applyNumberFormat="1" applyFon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8" fillId="0" borderId="1" xfId="0" applyNumberFormat="1" applyFont="1" applyBorder="1"/>
    <xf numFmtId="0" fontId="0" fillId="13" borderId="1" xfId="0" applyFill="1" applyBorder="1"/>
  </cellXfs>
  <cellStyles count="5">
    <cellStyle name="Comma" xfId="4" builtinId="3"/>
    <cellStyle name="Currency" xfId="2" builtinId="4"/>
    <cellStyle name="Currency 2" xfId="1"/>
    <cellStyle name="Normal" xfId="0" builtinId="0"/>
    <cellStyle name="Percent" xfId="3" builtinId="5"/>
  </cellStyles>
  <dxfs count="21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B4:R33" totalsRowShown="0" headerRowDxfId="20" dataDxfId="18" headerRowBorderDxfId="19" tableBorderDxfId="17">
  <tableColumns count="17">
    <tableColumn id="1" name="Column1" dataDxfId="16"/>
    <tableColumn id="2" name="Column2" dataDxfId="15"/>
    <tableColumn id="3" name="Column3" dataDxfId="14"/>
    <tableColumn id="4" name="Column4" dataDxfId="13"/>
    <tableColumn id="5" name="Column5" dataDxfId="12"/>
    <tableColumn id="6" name="Column6" dataDxfId="11"/>
    <tableColumn id="7" name="Column7" dataDxfId="10"/>
    <tableColumn id="8" name="Column8" dataDxfId="9"/>
    <tableColumn id="9" name="Column9" dataDxfId="8"/>
    <tableColumn id="10" name="Column10" dataDxfId="7"/>
    <tableColumn id="11" name="Column11" dataDxfId="6"/>
    <tableColumn id="12" name="Column12" dataDxfId="5"/>
    <tableColumn id="13" name="Column13" dataDxfId="4"/>
    <tableColumn id="14" name="Column14" dataDxfId="3"/>
    <tableColumn id="15" name="Column15" dataDxfId="2"/>
    <tableColumn id="16" name="Column16" dataDxfId="1"/>
    <tableColumn id="17" name="Column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89"/>
  <sheetViews>
    <sheetView topLeftCell="A31" zoomScaleNormal="100" workbookViewId="0">
      <selection activeCell="M5" sqref="M5"/>
    </sheetView>
  </sheetViews>
  <sheetFormatPr defaultRowHeight="15" x14ac:dyDescent="0.25"/>
  <cols>
    <col min="1" max="4" width="9.140625" style="3"/>
    <col min="5" max="5" width="14.85546875" style="3" bestFit="1" customWidth="1"/>
    <col min="6" max="6" width="11.42578125" style="3" customWidth="1"/>
    <col min="7" max="9" width="9.140625" style="3"/>
    <col min="10" max="10" width="11.140625" style="3" customWidth="1"/>
    <col min="11" max="11" width="9.140625" style="3"/>
    <col min="12" max="12" width="10.5703125" style="3" customWidth="1"/>
    <col min="13" max="13" width="13.28515625" style="3" customWidth="1"/>
    <col min="14" max="14" width="11.5703125" style="3" hidden="1" customWidth="1"/>
    <col min="15" max="15" width="12.85546875" style="3" customWidth="1"/>
    <col min="16" max="16384" width="9.140625" style="3"/>
  </cols>
  <sheetData>
    <row r="2" spans="1:15" s="1" customFormat="1" ht="45" customHeight="1" x14ac:dyDescent="0.25">
      <c r="A2" s="9"/>
      <c r="B2" s="93" t="s">
        <v>98</v>
      </c>
      <c r="C2" s="93" t="s">
        <v>0</v>
      </c>
      <c r="D2" s="93" t="s">
        <v>1</v>
      </c>
      <c r="E2" s="93" t="s">
        <v>2</v>
      </c>
      <c r="F2" s="93" t="s">
        <v>3</v>
      </c>
      <c r="G2" s="93"/>
      <c r="H2" s="93" t="s">
        <v>6</v>
      </c>
      <c r="I2" s="93"/>
      <c r="J2" s="93"/>
      <c r="K2" s="93"/>
      <c r="L2" s="93" t="s">
        <v>11</v>
      </c>
      <c r="M2" s="93" t="s">
        <v>12</v>
      </c>
      <c r="N2" s="93" t="s">
        <v>13</v>
      </c>
      <c r="O2" s="93" t="s">
        <v>14</v>
      </c>
    </row>
    <row r="3" spans="1:15" s="1" customFormat="1" ht="45" x14ac:dyDescent="0.25">
      <c r="A3" s="9"/>
      <c r="B3" s="93"/>
      <c r="C3" s="93"/>
      <c r="D3" s="93"/>
      <c r="E3" s="93"/>
      <c r="F3" s="6" t="s">
        <v>4</v>
      </c>
      <c r="G3" s="6" t="s">
        <v>5</v>
      </c>
      <c r="H3" s="6" t="s">
        <v>7</v>
      </c>
      <c r="I3" s="6" t="s">
        <v>8</v>
      </c>
      <c r="J3" s="6" t="s">
        <v>9</v>
      </c>
      <c r="K3" s="6" t="s">
        <v>10</v>
      </c>
      <c r="L3" s="93"/>
      <c r="M3" s="93"/>
      <c r="N3" s="93"/>
      <c r="O3" s="93"/>
    </row>
    <row r="4" spans="1:15" s="1" customFormat="1" ht="19.5" customHeight="1" x14ac:dyDescent="0.25">
      <c r="A4" s="9"/>
      <c r="B4" s="7"/>
      <c r="C4" s="7"/>
      <c r="D4" s="7"/>
      <c r="E4" s="7"/>
      <c r="F4" s="7"/>
      <c r="G4" s="7"/>
      <c r="H4" s="7" t="s">
        <v>37</v>
      </c>
      <c r="I4" s="7" t="s">
        <v>38</v>
      </c>
      <c r="J4" s="7" t="s">
        <v>39</v>
      </c>
      <c r="K4" s="7"/>
      <c r="L4" s="7" t="s">
        <v>40</v>
      </c>
      <c r="M4" s="7" t="s">
        <v>41</v>
      </c>
      <c r="N4" s="7"/>
      <c r="O4" s="7"/>
    </row>
    <row r="5" spans="1:15" x14ac:dyDescent="0.25">
      <c r="B5" s="94">
        <v>1</v>
      </c>
      <c r="C5" s="94" t="s">
        <v>15</v>
      </c>
      <c r="D5" s="94">
        <v>217.86</v>
      </c>
      <c r="E5" s="15" t="s">
        <v>54</v>
      </c>
      <c r="F5" s="2">
        <v>168.22800000000001</v>
      </c>
      <c r="G5" s="2">
        <v>1811</v>
      </c>
      <c r="H5" s="2">
        <v>965</v>
      </c>
      <c r="I5" s="2">
        <v>124</v>
      </c>
      <c r="J5" s="2">
        <f>SUM(H5:I5)</f>
        <v>1089</v>
      </c>
      <c r="K5" s="2" t="s">
        <v>42</v>
      </c>
      <c r="L5" s="2">
        <v>314</v>
      </c>
      <c r="M5" s="2">
        <f>J5+L5</f>
        <v>1403</v>
      </c>
      <c r="N5" s="2">
        <v>8739</v>
      </c>
      <c r="O5" s="2" t="s">
        <v>43</v>
      </c>
    </row>
    <row r="6" spans="1:15" x14ac:dyDescent="0.25">
      <c r="B6" s="95"/>
      <c r="C6" s="95"/>
      <c r="D6" s="95"/>
      <c r="E6" s="15" t="s">
        <v>55</v>
      </c>
      <c r="F6" s="2">
        <v>168.22800000000001</v>
      </c>
      <c r="G6" s="2">
        <v>1811</v>
      </c>
      <c r="H6" s="2">
        <v>965</v>
      </c>
      <c r="I6" s="2">
        <v>124</v>
      </c>
      <c r="J6" s="2">
        <f>SUM(H6:I6)</f>
        <v>1089</v>
      </c>
      <c r="K6" s="2" t="s">
        <v>42</v>
      </c>
      <c r="L6" s="2">
        <v>314</v>
      </c>
      <c r="M6" s="2">
        <f t="shared" ref="M6:M69" si="0">J6+L6</f>
        <v>1403</v>
      </c>
      <c r="N6" s="2">
        <v>8739</v>
      </c>
      <c r="O6" s="2" t="s">
        <v>43</v>
      </c>
    </row>
    <row r="7" spans="1:15" x14ac:dyDescent="0.25">
      <c r="B7" s="95"/>
      <c r="C7" s="95"/>
      <c r="D7" s="95"/>
      <c r="E7" s="15" t="s">
        <v>56</v>
      </c>
      <c r="F7" s="2">
        <v>168.22800000000001</v>
      </c>
      <c r="G7" s="2">
        <v>1811</v>
      </c>
      <c r="H7" s="2">
        <v>965</v>
      </c>
      <c r="I7" s="2">
        <v>124</v>
      </c>
      <c r="J7" s="2">
        <f t="shared" ref="J7:J8" si="1">SUM(H7:I7)</f>
        <v>1089</v>
      </c>
      <c r="K7" s="2" t="s">
        <v>42</v>
      </c>
      <c r="L7" s="2">
        <v>314</v>
      </c>
      <c r="M7" s="2">
        <f t="shared" si="0"/>
        <v>1403</v>
      </c>
      <c r="N7" s="2">
        <v>8739</v>
      </c>
      <c r="O7" s="2" t="s">
        <v>43</v>
      </c>
    </row>
    <row r="8" spans="1:15" x14ac:dyDescent="0.25">
      <c r="B8" s="96"/>
      <c r="C8" s="96"/>
      <c r="D8" s="96"/>
      <c r="E8" s="15" t="s">
        <v>57</v>
      </c>
      <c r="F8" s="2">
        <v>168.22800000000001</v>
      </c>
      <c r="G8" s="2">
        <v>1811</v>
      </c>
      <c r="H8" s="2">
        <v>965</v>
      </c>
      <c r="I8" s="2">
        <v>124</v>
      </c>
      <c r="J8" s="2">
        <f t="shared" si="1"/>
        <v>1089</v>
      </c>
      <c r="K8" s="2" t="s">
        <v>42</v>
      </c>
      <c r="L8" s="2">
        <v>314</v>
      </c>
      <c r="M8" s="2">
        <f t="shared" si="0"/>
        <v>1403</v>
      </c>
      <c r="N8" s="2">
        <v>8739</v>
      </c>
      <c r="O8" s="2" t="s">
        <v>43</v>
      </c>
    </row>
    <row r="9" spans="1:15" x14ac:dyDescent="0.25">
      <c r="B9" s="94">
        <v>2</v>
      </c>
      <c r="C9" s="94" t="s">
        <v>16</v>
      </c>
      <c r="D9" s="94">
        <v>217.86</v>
      </c>
      <c r="E9" s="15" t="s">
        <v>58</v>
      </c>
      <c r="F9" s="2">
        <v>168.22800000000001</v>
      </c>
      <c r="G9" s="2">
        <v>1811</v>
      </c>
      <c r="H9" s="2">
        <v>965</v>
      </c>
      <c r="I9" s="2">
        <v>124</v>
      </c>
      <c r="J9" s="2">
        <f t="shared" ref="J9:J81" si="2">SUM(H9:I9)</f>
        <v>1089</v>
      </c>
      <c r="K9" s="2" t="s">
        <v>42</v>
      </c>
      <c r="L9" s="2">
        <v>314</v>
      </c>
      <c r="M9" s="2">
        <f t="shared" si="0"/>
        <v>1403</v>
      </c>
      <c r="N9" s="2">
        <v>8739</v>
      </c>
      <c r="O9" s="2" t="s">
        <v>43</v>
      </c>
    </row>
    <row r="10" spans="1:15" x14ac:dyDescent="0.25">
      <c r="B10" s="95"/>
      <c r="C10" s="95"/>
      <c r="D10" s="95"/>
      <c r="E10" s="15" t="s">
        <v>59</v>
      </c>
      <c r="F10" s="2">
        <v>168.22800000000001</v>
      </c>
      <c r="G10" s="2">
        <v>1811</v>
      </c>
      <c r="H10" s="2">
        <v>965</v>
      </c>
      <c r="I10" s="2">
        <v>124</v>
      </c>
      <c r="J10" s="2">
        <f t="shared" ref="J10:J12" si="3">SUM(H10:I10)</f>
        <v>1089</v>
      </c>
      <c r="K10" s="2" t="s">
        <v>42</v>
      </c>
      <c r="L10" s="2">
        <v>314</v>
      </c>
      <c r="M10" s="2">
        <f t="shared" si="0"/>
        <v>1403</v>
      </c>
      <c r="N10" s="2">
        <v>8739</v>
      </c>
      <c r="O10" s="2" t="s">
        <v>43</v>
      </c>
    </row>
    <row r="11" spans="1:15" x14ac:dyDescent="0.25">
      <c r="B11" s="95"/>
      <c r="C11" s="95"/>
      <c r="D11" s="95"/>
      <c r="E11" s="15" t="s">
        <v>60</v>
      </c>
      <c r="F11" s="2">
        <v>168.22800000000001</v>
      </c>
      <c r="G11" s="2">
        <v>1811</v>
      </c>
      <c r="H11" s="2">
        <v>965</v>
      </c>
      <c r="I11" s="2">
        <v>124</v>
      </c>
      <c r="J11" s="2">
        <f t="shared" si="3"/>
        <v>1089</v>
      </c>
      <c r="K11" s="2" t="s">
        <v>42</v>
      </c>
      <c r="L11" s="2">
        <v>314</v>
      </c>
      <c r="M11" s="2">
        <f t="shared" si="0"/>
        <v>1403</v>
      </c>
      <c r="N11" s="2">
        <v>8739</v>
      </c>
      <c r="O11" s="2" t="s">
        <v>43</v>
      </c>
    </row>
    <row r="12" spans="1:15" x14ac:dyDescent="0.25">
      <c r="B12" s="96"/>
      <c r="C12" s="96"/>
      <c r="D12" s="96"/>
      <c r="E12" s="15" t="s">
        <v>61</v>
      </c>
      <c r="F12" s="2">
        <v>168.22800000000001</v>
      </c>
      <c r="G12" s="2">
        <v>1811</v>
      </c>
      <c r="H12" s="2">
        <v>965</v>
      </c>
      <c r="I12" s="2">
        <v>124</v>
      </c>
      <c r="J12" s="2">
        <f t="shared" si="3"/>
        <v>1089</v>
      </c>
      <c r="K12" s="2" t="s">
        <v>42</v>
      </c>
      <c r="L12" s="2">
        <v>314</v>
      </c>
      <c r="M12" s="2">
        <f t="shared" si="0"/>
        <v>1403</v>
      </c>
      <c r="N12" s="2">
        <v>8739</v>
      </c>
      <c r="O12" s="2" t="s">
        <v>43</v>
      </c>
    </row>
    <row r="13" spans="1:15" x14ac:dyDescent="0.25">
      <c r="B13" s="94">
        <v>3</v>
      </c>
      <c r="C13" s="94" t="s">
        <v>17</v>
      </c>
      <c r="D13" s="94">
        <v>218.13</v>
      </c>
      <c r="E13" s="15" t="s">
        <v>62</v>
      </c>
      <c r="F13" s="2">
        <v>168.452</v>
      </c>
      <c r="G13" s="2">
        <v>1813</v>
      </c>
      <c r="H13" s="2">
        <v>965</v>
      </c>
      <c r="I13" s="2">
        <v>124</v>
      </c>
      <c r="J13" s="2">
        <f t="shared" si="2"/>
        <v>1089</v>
      </c>
      <c r="K13" s="2" t="s">
        <v>42</v>
      </c>
      <c r="L13" s="2">
        <v>314</v>
      </c>
      <c r="M13" s="2">
        <f t="shared" si="0"/>
        <v>1403</v>
      </c>
      <c r="N13" s="2">
        <v>8751</v>
      </c>
      <c r="O13" s="2" t="s">
        <v>43</v>
      </c>
    </row>
    <row r="14" spans="1:15" x14ac:dyDescent="0.25">
      <c r="B14" s="95"/>
      <c r="C14" s="95"/>
      <c r="D14" s="95"/>
      <c r="E14" s="15" t="s">
        <v>63</v>
      </c>
      <c r="F14" s="2">
        <v>168.452</v>
      </c>
      <c r="G14" s="2">
        <v>1813</v>
      </c>
      <c r="H14" s="2">
        <v>965</v>
      </c>
      <c r="I14" s="2">
        <v>124</v>
      </c>
      <c r="J14" s="2">
        <f t="shared" ref="J14:J16" si="4">SUM(H14:I14)</f>
        <v>1089</v>
      </c>
      <c r="K14" s="2" t="s">
        <v>42</v>
      </c>
      <c r="L14" s="2">
        <v>314</v>
      </c>
      <c r="M14" s="2">
        <f t="shared" si="0"/>
        <v>1403</v>
      </c>
      <c r="N14" s="2">
        <v>8751</v>
      </c>
      <c r="O14" s="2" t="s">
        <v>43</v>
      </c>
    </row>
    <row r="15" spans="1:15" x14ac:dyDescent="0.25">
      <c r="B15" s="95"/>
      <c r="C15" s="95"/>
      <c r="D15" s="95"/>
      <c r="E15" s="15" t="s">
        <v>64</v>
      </c>
      <c r="F15" s="2">
        <v>168.452</v>
      </c>
      <c r="G15" s="2">
        <v>1813</v>
      </c>
      <c r="H15" s="2">
        <v>965</v>
      </c>
      <c r="I15" s="2">
        <v>124</v>
      </c>
      <c r="J15" s="2">
        <f t="shared" si="4"/>
        <v>1089</v>
      </c>
      <c r="K15" s="2" t="s">
        <v>42</v>
      </c>
      <c r="L15" s="2">
        <v>314</v>
      </c>
      <c r="M15" s="2">
        <f t="shared" si="0"/>
        <v>1403</v>
      </c>
      <c r="N15" s="2">
        <v>8751</v>
      </c>
      <c r="O15" s="2" t="s">
        <v>43</v>
      </c>
    </row>
    <row r="16" spans="1:15" x14ac:dyDescent="0.25">
      <c r="B16" s="96"/>
      <c r="C16" s="96"/>
      <c r="D16" s="96"/>
      <c r="E16" s="15" t="s">
        <v>65</v>
      </c>
      <c r="F16" s="2">
        <v>168.452</v>
      </c>
      <c r="G16" s="2">
        <v>1813</v>
      </c>
      <c r="H16" s="2">
        <v>965</v>
      </c>
      <c r="I16" s="2">
        <v>124</v>
      </c>
      <c r="J16" s="2">
        <f t="shared" si="4"/>
        <v>1089</v>
      </c>
      <c r="K16" s="2" t="s">
        <v>42</v>
      </c>
      <c r="L16" s="2">
        <v>314</v>
      </c>
      <c r="M16" s="2">
        <f t="shared" si="0"/>
        <v>1403</v>
      </c>
      <c r="N16" s="2">
        <v>8751</v>
      </c>
      <c r="O16" s="2" t="s">
        <v>43</v>
      </c>
    </row>
    <row r="17" spans="2:15" x14ac:dyDescent="0.25">
      <c r="B17" s="94">
        <v>4</v>
      </c>
      <c r="C17" s="94" t="s">
        <v>18</v>
      </c>
      <c r="D17" s="94">
        <v>218.39</v>
      </c>
      <c r="E17" s="15" t="s">
        <v>66</v>
      </c>
      <c r="F17" s="2">
        <v>168.46700000000001</v>
      </c>
      <c r="G17" s="2">
        <v>1813</v>
      </c>
      <c r="H17" s="2">
        <v>965</v>
      </c>
      <c r="I17" s="2">
        <v>124</v>
      </c>
      <c r="J17" s="2">
        <f t="shared" si="2"/>
        <v>1089</v>
      </c>
      <c r="K17" s="2" t="s">
        <v>42</v>
      </c>
      <c r="L17" s="2">
        <v>315</v>
      </c>
      <c r="M17" s="2">
        <f t="shared" si="0"/>
        <v>1404</v>
      </c>
      <c r="N17" s="2">
        <v>8752</v>
      </c>
      <c r="O17" s="2" t="s">
        <v>43</v>
      </c>
    </row>
    <row r="18" spans="2:15" x14ac:dyDescent="0.25">
      <c r="B18" s="95"/>
      <c r="C18" s="95"/>
      <c r="D18" s="95"/>
      <c r="E18" s="15" t="s">
        <v>67</v>
      </c>
      <c r="F18" s="2">
        <v>168.46700000000001</v>
      </c>
      <c r="G18" s="2">
        <v>1813</v>
      </c>
      <c r="H18" s="2">
        <v>965</v>
      </c>
      <c r="I18" s="2">
        <v>124</v>
      </c>
      <c r="J18" s="2">
        <f t="shared" ref="J18:J20" si="5">SUM(H18:I18)</f>
        <v>1089</v>
      </c>
      <c r="K18" s="2" t="s">
        <v>42</v>
      </c>
      <c r="L18" s="2">
        <v>315</v>
      </c>
      <c r="M18" s="2">
        <f t="shared" si="0"/>
        <v>1404</v>
      </c>
      <c r="N18" s="2">
        <v>8752</v>
      </c>
      <c r="O18" s="2" t="s">
        <v>43</v>
      </c>
    </row>
    <row r="19" spans="2:15" x14ac:dyDescent="0.25">
      <c r="B19" s="95"/>
      <c r="C19" s="95"/>
      <c r="D19" s="95"/>
      <c r="E19" s="15" t="s">
        <v>68</v>
      </c>
      <c r="F19" s="2">
        <v>168.46700000000001</v>
      </c>
      <c r="G19" s="2">
        <v>1813</v>
      </c>
      <c r="H19" s="2">
        <v>965</v>
      </c>
      <c r="I19" s="2">
        <v>124</v>
      </c>
      <c r="J19" s="2">
        <f t="shared" si="5"/>
        <v>1089</v>
      </c>
      <c r="K19" s="2" t="s">
        <v>42</v>
      </c>
      <c r="L19" s="2">
        <v>315</v>
      </c>
      <c r="M19" s="2">
        <f t="shared" si="0"/>
        <v>1404</v>
      </c>
      <c r="N19" s="2">
        <v>8752</v>
      </c>
      <c r="O19" s="2" t="s">
        <v>43</v>
      </c>
    </row>
    <row r="20" spans="2:15" x14ac:dyDescent="0.25">
      <c r="B20" s="96"/>
      <c r="C20" s="96"/>
      <c r="D20" s="96"/>
      <c r="E20" s="15" t="s">
        <v>69</v>
      </c>
      <c r="F20" s="2">
        <v>168.46700000000001</v>
      </c>
      <c r="G20" s="2">
        <v>1813</v>
      </c>
      <c r="H20" s="2">
        <v>965</v>
      </c>
      <c r="I20" s="2">
        <v>124</v>
      </c>
      <c r="J20" s="2">
        <f t="shared" si="5"/>
        <v>1089</v>
      </c>
      <c r="K20" s="2" t="s">
        <v>42</v>
      </c>
      <c r="L20" s="2">
        <v>315</v>
      </c>
      <c r="M20" s="2">
        <f t="shared" si="0"/>
        <v>1404</v>
      </c>
      <c r="N20" s="2">
        <v>8752</v>
      </c>
      <c r="O20" s="2" t="s">
        <v>43</v>
      </c>
    </row>
    <row r="21" spans="2:15" x14ac:dyDescent="0.25">
      <c r="B21" s="94">
        <v>5</v>
      </c>
      <c r="C21" s="94" t="s">
        <v>19</v>
      </c>
      <c r="D21" s="94">
        <v>249.96</v>
      </c>
      <c r="E21" s="15" t="s">
        <v>70</v>
      </c>
      <c r="F21" s="2">
        <v>186.78399999999999</v>
      </c>
      <c r="G21" s="2">
        <v>2011</v>
      </c>
      <c r="H21" s="2">
        <v>1154</v>
      </c>
      <c r="I21" s="2">
        <v>119</v>
      </c>
      <c r="J21" s="2">
        <f t="shared" si="2"/>
        <v>1273</v>
      </c>
      <c r="K21" s="2">
        <v>138</v>
      </c>
      <c r="L21" s="2">
        <v>331</v>
      </c>
      <c r="M21" s="2">
        <f t="shared" si="0"/>
        <v>1604</v>
      </c>
      <c r="N21" s="2">
        <v>10400</v>
      </c>
      <c r="O21" s="2" t="s">
        <v>44</v>
      </c>
    </row>
    <row r="22" spans="2:15" x14ac:dyDescent="0.25">
      <c r="B22" s="95"/>
      <c r="C22" s="95"/>
      <c r="D22" s="95"/>
      <c r="E22" s="15" t="s">
        <v>71</v>
      </c>
      <c r="F22" s="2">
        <v>186.78399999999999</v>
      </c>
      <c r="G22" s="2">
        <v>2011</v>
      </c>
      <c r="H22" s="2">
        <v>1154</v>
      </c>
      <c r="I22" s="2">
        <v>119</v>
      </c>
      <c r="J22" s="2">
        <f t="shared" ref="J22:J24" si="6">SUM(H22:I22)</f>
        <v>1273</v>
      </c>
      <c r="K22" s="2">
        <v>138</v>
      </c>
      <c r="L22" s="2">
        <v>331</v>
      </c>
      <c r="M22" s="2">
        <f t="shared" si="0"/>
        <v>1604</v>
      </c>
      <c r="N22" s="2">
        <v>10400</v>
      </c>
      <c r="O22" s="2" t="s">
        <v>44</v>
      </c>
    </row>
    <row r="23" spans="2:15" x14ac:dyDescent="0.25">
      <c r="B23" s="95"/>
      <c r="C23" s="95"/>
      <c r="D23" s="95"/>
      <c r="E23" s="15" t="s">
        <v>72</v>
      </c>
      <c r="F23" s="2">
        <v>186.78399999999999</v>
      </c>
      <c r="G23" s="2">
        <v>2011</v>
      </c>
      <c r="H23" s="2">
        <v>1154</v>
      </c>
      <c r="I23" s="2">
        <v>119</v>
      </c>
      <c r="J23" s="2">
        <f t="shared" si="6"/>
        <v>1273</v>
      </c>
      <c r="K23" s="2">
        <v>138</v>
      </c>
      <c r="L23" s="2">
        <v>331</v>
      </c>
      <c r="M23" s="2">
        <f t="shared" si="0"/>
        <v>1604</v>
      </c>
      <c r="N23" s="2">
        <v>10400</v>
      </c>
      <c r="O23" s="2" t="s">
        <v>44</v>
      </c>
    </row>
    <row r="24" spans="2:15" x14ac:dyDescent="0.25">
      <c r="B24" s="96"/>
      <c r="C24" s="96"/>
      <c r="D24" s="96"/>
      <c r="E24" s="15" t="s">
        <v>73</v>
      </c>
      <c r="F24" s="2">
        <v>186.78399999999999</v>
      </c>
      <c r="G24" s="2">
        <v>2011</v>
      </c>
      <c r="H24" s="2">
        <v>1154</v>
      </c>
      <c r="I24" s="2">
        <v>119</v>
      </c>
      <c r="J24" s="2">
        <f t="shared" si="6"/>
        <v>1273</v>
      </c>
      <c r="K24" s="2">
        <v>138</v>
      </c>
      <c r="L24" s="2">
        <v>331</v>
      </c>
      <c r="M24" s="2">
        <f t="shared" si="0"/>
        <v>1604</v>
      </c>
      <c r="N24" s="2">
        <v>10400</v>
      </c>
      <c r="O24" s="2" t="s">
        <v>44</v>
      </c>
    </row>
    <row r="25" spans="2:15" x14ac:dyDescent="0.25">
      <c r="B25" s="94">
        <v>6</v>
      </c>
      <c r="C25" s="94" t="s">
        <v>20</v>
      </c>
      <c r="D25" s="94">
        <v>249.96</v>
      </c>
      <c r="E25" s="15" t="s">
        <v>74</v>
      </c>
      <c r="F25" s="2">
        <v>186.78399999999999</v>
      </c>
      <c r="G25" s="2">
        <v>2011</v>
      </c>
      <c r="H25" s="2">
        <v>1154</v>
      </c>
      <c r="I25" s="2">
        <v>119</v>
      </c>
      <c r="J25" s="2">
        <f t="shared" si="2"/>
        <v>1273</v>
      </c>
      <c r="K25" s="2">
        <v>138</v>
      </c>
      <c r="L25" s="2">
        <v>331</v>
      </c>
      <c r="M25" s="2">
        <f t="shared" si="0"/>
        <v>1604</v>
      </c>
      <c r="N25" s="2">
        <v>10400</v>
      </c>
      <c r="O25" s="2" t="s">
        <v>44</v>
      </c>
    </row>
    <row r="26" spans="2:15" x14ac:dyDescent="0.25">
      <c r="B26" s="95"/>
      <c r="C26" s="95"/>
      <c r="D26" s="95"/>
      <c r="E26" s="15" t="s">
        <v>75</v>
      </c>
      <c r="F26" s="2">
        <v>186.78399999999999</v>
      </c>
      <c r="G26" s="2">
        <v>2011</v>
      </c>
      <c r="H26" s="2">
        <v>1154</v>
      </c>
      <c r="I26" s="2">
        <v>119</v>
      </c>
      <c r="J26" s="2">
        <f t="shared" ref="J26:J40" si="7">SUM(H26:I26)</f>
        <v>1273</v>
      </c>
      <c r="K26" s="2">
        <v>138</v>
      </c>
      <c r="L26" s="2">
        <v>331</v>
      </c>
      <c r="M26" s="2">
        <f t="shared" si="0"/>
        <v>1604</v>
      </c>
      <c r="N26" s="2">
        <v>10400</v>
      </c>
      <c r="O26" s="2" t="s">
        <v>44</v>
      </c>
    </row>
    <row r="27" spans="2:15" x14ac:dyDescent="0.25">
      <c r="B27" s="95"/>
      <c r="C27" s="95"/>
      <c r="D27" s="95"/>
      <c r="E27" s="15" t="s">
        <v>76</v>
      </c>
      <c r="F27" s="2">
        <v>186.78399999999999</v>
      </c>
      <c r="G27" s="2">
        <v>2011</v>
      </c>
      <c r="H27" s="2">
        <v>1154</v>
      </c>
      <c r="I27" s="2">
        <v>119</v>
      </c>
      <c r="J27" s="2">
        <f t="shared" si="7"/>
        <v>1273</v>
      </c>
      <c r="K27" s="2">
        <v>138</v>
      </c>
      <c r="L27" s="2">
        <v>331</v>
      </c>
      <c r="M27" s="2">
        <f t="shared" si="0"/>
        <v>1604</v>
      </c>
      <c r="N27" s="2">
        <v>10400</v>
      </c>
      <c r="O27" s="2" t="s">
        <v>44</v>
      </c>
    </row>
    <row r="28" spans="2:15" x14ac:dyDescent="0.25">
      <c r="B28" s="96"/>
      <c r="C28" s="96"/>
      <c r="D28" s="96"/>
      <c r="E28" s="15" t="s">
        <v>77</v>
      </c>
      <c r="F28" s="2">
        <v>186.78399999999999</v>
      </c>
      <c r="G28" s="2">
        <v>2011</v>
      </c>
      <c r="H28" s="2">
        <v>1154</v>
      </c>
      <c r="I28" s="2">
        <v>119</v>
      </c>
      <c r="J28" s="2">
        <f t="shared" si="7"/>
        <v>1273</v>
      </c>
      <c r="K28" s="2">
        <v>138</v>
      </c>
      <c r="L28" s="2">
        <v>331</v>
      </c>
      <c r="M28" s="2">
        <f t="shared" si="0"/>
        <v>1604</v>
      </c>
      <c r="N28" s="2">
        <v>10400</v>
      </c>
      <c r="O28" s="2" t="s">
        <v>44</v>
      </c>
    </row>
    <row r="29" spans="2:15" x14ac:dyDescent="0.25">
      <c r="B29" s="94">
        <v>7</v>
      </c>
      <c r="C29" s="94" t="s">
        <v>21</v>
      </c>
      <c r="D29" s="94">
        <v>249.96</v>
      </c>
      <c r="E29" s="15" t="s">
        <v>78</v>
      </c>
      <c r="F29" s="2">
        <v>186.78399999999999</v>
      </c>
      <c r="G29" s="2">
        <v>2011</v>
      </c>
      <c r="H29" s="2">
        <v>1154</v>
      </c>
      <c r="I29" s="2">
        <v>119</v>
      </c>
      <c r="J29" s="2">
        <f t="shared" si="7"/>
        <v>1273</v>
      </c>
      <c r="K29" s="2">
        <v>138</v>
      </c>
      <c r="L29" s="2">
        <v>331</v>
      </c>
      <c r="M29" s="2">
        <f t="shared" si="0"/>
        <v>1604</v>
      </c>
      <c r="N29" s="2">
        <v>10400</v>
      </c>
      <c r="O29" s="2" t="s">
        <v>44</v>
      </c>
    </row>
    <row r="30" spans="2:15" x14ac:dyDescent="0.25">
      <c r="B30" s="95"/>
      <c r="C30" s="95"/>
      <c r="D30" s="95"/>
      <c r="E30" s="15" t="s">
        <v>79</v>
      </c>
      <c r="F30" s="2">
        <v>186.78399999999999</v>
      </c>
      <c r="G30" s="2">
        <v>2011</v>
      </c>
      <c r="H30" s="2">
        <v>1154</v>
      </c>
      <c r="I30" s="2">
        <v>119</v>
      </c>
      <c r="J30" s="2">
        <f t="shared" si="7"/>
        <v>1273</v>
      </c>
      <c r="K30" s="2">
        <v>138</v>
      </c>
      <c r="L30" s="2">
        <v>331</v>
      </c>
      <c r="M30" s="2">
        <f t="shared" si="0"/>
        <v>1604</v>
      </c>
      <c r="N30" s="2">
        <v>10400</v>
      </c>
      <c r="O30" s="2" t="s">
        <v>44</v>
      </c>
    </row>
    <row r="31" spans="2:15" x14ac:dyDescent="0.25">
      <c r="B31" s="95"/>
      <c r="C31" s="95"/>
      <c r="D31" s="95"/>
      <c r="E31" s="15" t="s">
        <v>80</v>
      </c>
      <c r="F31" s="2">
        <v>186.78399999999999</v>
      </c>
      <c r="G31" s="2">
        <v>2011</v>
      </c>
      <c r="H31" s="2">
        <v>1154</v>
      </c>
      <c r="I31" s="2">
        <v>119</v>
      </c>
      <c r="J31" s="2">
        <f t="shared" si="7"/>
        <v>1273</v>
      </c>
      <c r="K31" s="2">
        <v>138</v>
      </c>
      <c r="L31" s="2">
        <v>331</v>
      </c>
      <c r="M31" s="2">
        <f t="shared" si="0"/>
        <v>1604</v>
      </c>
      <c r="N31" s="2">
        <v>10400</v>
      </c>
      <c r="O31" s="2" t="s">
        <v>44</v>
      </c>
    </row>
    <row r="32" spans="2:15" x14ac:dyDescent="0.25">
      <c r="B32" s="96"/>
      <c r="C32" s="96"/>
      <c r="D32" s="96"/>
      <c r="E32" s="15" t="s">
        <v>81</v>
      </c>
      <c r="F32" s="2">
        <v>186.78399999999999</v>
      </c>
      <c r="G32" s="2">
        <v>2011</v>
      </c>
      <c r="H32" s="2">
        <v>1154</v>
      </c>
      <c r="I32" s="2">
        <v>119</v>
      </c>
      <c r="J32" s="2">
        <f t="shared" si="7"/>
        <v>1273</v>
      </c>
      <c r="K32" s="2">
        <v>138</v>
      </c>
      <c r="L32" s="2">
        <v>331</v>
      </c>
      <c r="M32" s="2">
        <f t="shared" si="0"/>
        <v>1604</v>
      </c>
      <c r="N32" s="2">
        <v>10400</v>
      </c>
      <c r="O32" s="2" t="s">
        <v>44</v>
      </c>
    </row>
    <row r="33" spans="2:15" x14ac:dyDescent="0.25">
      <c r="B33" s="94">
        <v>8</v>
      </c>
      <c r="C33" s="94" t="s">
        <v>22</v>
      </c>
      <c r="D33" s="94">
        <v>249.96</v>
      </c>
      <c r="E33" s="15" t="s">
        <v>82</v>
      </c>
      <c r="F33" s="2">
        <v>186.78399999999999</v>
      </c>
      <c r="G33" s="2">
        <v>2011</v>
      </c>
      <c r="H33" s="2">
        <v>1154</v>
      </c>
      <c r="I33" s="2">
        <v>119</v>
      </c>
      <c r="J33" s="2">
        <f t="shared" si="7"/>
        <v>1273</v>
      </c>
      <c r="K33" s="2">
        <v>138</v>
      </c>
      <c r="L33" s="2">
        <v>331</v>
      </c>
      <c r="M33" s="2">
        <f t="shared" si="0"/>
        <v>1604</v>
      </c>
      <c r="N33" s="2">
        <v>10400</v>
      </c>
      <c r="O33" s="2" t="s">
        <v>44</v>
      </c>
    </row>
    <row r="34" spans="2:15" x14ac:dyDescent="0.25">
      <c r="B34" s="95"/>
      <c r="C34" s="95"/>
      <c r="D34" s="95"/>
      <c r="E34" s="15" t="s">
        <v>83</v>
      </c>
      <c r="F34" s="2">
        <v>186.78399999999999</v>
      </c>
      <c r="G34" s="2">
        <v>2011</v>
      </c>
      <c r="H34" s="2">
        <v>1154</v>
      </c>
      <c r="I34" s="2">
        <v>119</v>
      </c>
      <c r="J34" s="2">
        <f t="shared" si="7"/>
        <v>1273</v>
      </c>
      <c r="K34" s="2">
        <v>138</v>
      </c>
      <c r="L34" s="2">
        <v>331</v>
      </c>
      <c r="M34" s="2">
        <f t="shared" si="0"/>
        <v>1604</v>
      </c>
      <c r="N34" s="2">
        <v>10400</v>
      </c>
      <c r="O34" s="2" t="s">
        <v>44</v>
      </c>
    </row>
    <row r="35" spans="2:15" x14ac:dyDescent="0.25">
      <c r="B35" s="95"/>
      <c r="C35" s="95"/>
      <c r="D35" s="95"/>
      <c r="E35" s="15" t="s">
        <v>84</v>
      </c>
      <c r="F35" s="2">
        <v>186.78399999999999</v>
      </c>
      <c r="G35" s="2">
        <v>2011</v>
      </c>
      <c r="H35" s="2">
        <v>1154</v>
      </c>
      <c r="I35" s="2">
        <v>119</v>
      </c>
      <c r="J35" s="2">
        <f t="shared" si="7"/>
        <v>1273</v>
      </c>
      <c r="K35" s="2">
        <v>138</v>
      </c>
      <c r="L35" s="2">
        <v>331</v>
      </c>
      <c r="M35" s="2">
        <f t="shared" si="0"/>
        <v>1604</v>
      </c>
      <c r="N35" s="2">
        <v>10400</v>
      </c>
      <c r="O35" s="2" t="s">
        <v>44</v>
      </c>
    </row>
    <row r="36" spans="2:15" x14ac:dyDescent="0.25">
      <c r="B36" s="96"/>
      <c r="C36" s="96"/>
      <c r="D36" s="96"/>
      <c r="E36" s="15" t="s">
        <v>85</v>
      </c>
      <c r="F36" s="2">
        <v>186.78399999999999</v>
      </c>
      <c r="G36" s="2">
        <v>2011</v>
      </c>
      <c r="H36" s="2">
        <v>1154</v>
      </c>
      <c r="I36" s="2">
        <v>119</v>
      </c>
      <c r="J36" s="2">
        <f t="shared" si="7"/>
        <v>1273</v>
      </c>
      <c r="K36" s="2">
        <v>138</v>
      </c>
      <c r="L36" s="2">
        <v>331</v>
      </c>
      <c r="M36" s="2">
        <f t="shared" si="0"/>
        <v>1604</v>
      </c>
      <c r="N36" s="2">
        <v>10400</v>
      </c>
      <c r="O36" s="2" t="s">
        <v>44</v>
      </c>
    </row>
    <row r="37" spans="2:15" x14ac:dyDescent="0.25">
      <c r="B37" s="94">
        <v>9</v>
      </c>
      <c r="C37" s="94" t="s">
        <v>23</v>
      </c>
      <c r="D37" s="94">
        <v>249.96</v>
      </c>
      <c r="E37" s="15" t="s">
        <v>86</v>
      </c>
      <c r="F37" s="2">
        <v>186.78399999999999</v>
      </c>
      <c r="G37" s="2">
        <v>2011</v>
      </c>
      <c r="H37" s="2">
        <v>1154</v>
      </c>
      <c r="I37" s="2">
        <v>119</v>
      </c>
      <c r="J37" s="2">
        <f t="shared" si="7"/>
        <v>1273</v>
      </c>
      <c r="K37" s="2">
        <v>138</v>
      </c>
      <c r="L37" s="2">
        <v>331</v>
      </c>
      <c r="M37" s="2">
        <f t="shared" si="0"/>
        <v>1604</v>
      </c>
      <c r="N37" s="2">
        <v>10400</v>
      </c>
      <c r="O37" s="2" t="s">
        <v>44</v>
      </c>
    </row>
    <row r="38" spans="2:15" x14ac:dyDescent="0.25">
      <c r="B38" s="95"/>
      <c r="C38" s="95"/>
      <c r="D38" s="95"/>
      <c r="E38" s="15" t="s">
        <v>87</v>
      </c>
      <c r="F38" s="2">
        <v>186.78399999999999</v>
      </c>
      <c r="G38" s="2">
        <v>2011</v>
      </c>
      <c r="H38" s="2">
        <v>1154</v>
      </c>
      <c r="I38" s="2">
        <v>119</v>
      </c>
      <c r="J38" s="2">
        <f t="shared" si="7"/>
        <v>1273</v>
      </c>
      <c r="K38" s="2">
        <v>138</v>
      </c>
      <c r="L38" s="2">
        <v>331</v>
      </c>
      <c r="M38" s="2">
        <f t="shared" si="0"/>
        <v>1604</v>
      </c>
      <c r="N38" s="2">
        <v>10400</v>
      </c>
      <c r="O38" s="2" t="s">
        <v>44</v>
      </c>
    </row>
    <row r="39" spans="2:15" x14ac:dyDescent="0.25">
      <c r="B39" s="95"/>
      <c r="C39" s="95"/>
      <c r="D39" s="95"/>
      <c r="E39" s="15" t="s">
        <v>88</v>
      </c>
      <c r="F39" s="2">
        <v>186.78399999999999</v>
      </c>
      <c r="G39" s="2">
        <v>2011</v>
      </c>
      <c r="H39" s="2">
        <v>1154</v>
      </c>
      <c r="I39" s="2">
        <v>119</v>
      </c>
      <c r="J39" s="2">
        <f t="shared" si="7"/>
        <v>1273</v>
      </c>
      <c r="K39" s="2">
        <v>138</v>
      </c>
      <c r="L39" s="2">
        <v>331</v>
      </c>
      <c r="M39" s="2">
        <f t="shared" si="0"/>
        <v>1604</v>
      </c>
      <c r="N39" s="2">
        <v>10400</v>
      </c>
      <c r="O39" s="2" t="s">
        <v>44</v>
      </c>
    </row>
    <row r="40" spans="2:15" x14ac:dyDescent="0.25">
      <c r="B40" s="96"/>
      <c r="C40" s="96"/>
      <c r="D40" s="96"/>
      <c r="E40" s="15" t="s">
        <v>89</v>
      </c>
      <c r="F40" s="2">
        <v>186.78399999999999</v>
      </c>
      <c r="G40" s="2">
        <v>2011</v>
      </c>
      <c r="H40" s="2">
        <v>1154</v>
      </c>
      <c r="I40" s="2">
        <v>119</v>
      </c>
      <c r="J40" s="2">
        <f t="shared" si="7"/>
        <v>1273</v>
      </c>
      <c r="K40" s="2">
        <v>138</v>
      </c>
      <c r="L40" s="2">
        <v>331</v>
      </c>
      <c r="M40" s="2">
        <f t="shared" si="0"/>
        <v>1604</v>
      </c>
      <c r="N40" s="2">
        <v>10400</v>
      </c>
      <c r="O40" s="2" t="s">
        <v>44</v>
      </c>
    </row>
    <row r="41" spans="2:15" x14ac:dyDescent="0.25">
      <c r="B41" s="94">
        <v>10</v>
      </c>
      <c r="C41" s="94" t="s">
        <v>24</v>
      </c>
      <c r="D41" s="94">
        <v>250.68</v>
      </c>
      <c r="E41" s="15" t="s">
        <v>90</v>
      </c>
      <c r="F41" s="4">
        <v>187.85</v>
      </c>
      <c r="G41" s="2">
        <v>2022</v>
      </c>
      <c r="H41" s="2">
        <v>1162</v>
      </c>
      <c r="I41" s="2">
        <v>119</v>
      </c>
      <c r="J41" s="2">
        <f t="shared" si="2"/>
        <v>1281</v>
      </c>
      <c r="K41" s="2">
        <v>107</v>
      </c>
      <c r="L41" s="2">
        <v>324</v>
      </c>
      <c r="M41" s="2">
        <f t="shared" si="0"/>
        <v>1605</v>
      </c>
      <c r="N41" s="2">
        <v>10316</v>
      </c>
      <c r="O41" s="2" t="s">
        <v>44</v>
      </c>
    </row>
    <row r="42" spans="2:15" x14ac:dyDescent="0.25">
      <c r="B42" s="95"/>
      <c r="C42" s="95"/>
      <c r="D42" s="95"/>
      <c r="E42" s="15" t="s">
        <v>91</v>
      </c>
      <c r="F42" s="4">
        <v>187.85</v>
      </c>
      <c r="G42" s="2">
        <v>2022</v>
      </c>
      <c r="H42" s="2">
        <v>1162</v>
      </c>
      <c r="I42" s="2">
        <v>119</v>
      </c>
      <c r="J42" s="2">
        <f t="shared" ref="J42:J44" si="8">SUM(H42:I42)</f>
        <v>1281</v>
      </c>
      <c r="K42" s="2">
        <v>107</v>
      </c>
      <c r="L42" s="2">
        <v>324</v>
      </c>
      <c r="M42" s="2">
        <f t="shared" si="0"/>
        <v>1605</v>
      </c>
      <c r="N42" s="2">
        <v>10316</v>
      </c>
      <c r="O42" s="2" t="s">
        <v>44</v>
      </c>
    </row>
    <row r="43" spans="2:15" x14ac:dyDescent="0.25">
      <c r="B43" s="95"/>
      <c r="C43" s="95"/>
      <c r="D43" s="95"/>
      <c r="E43" s="15" t="s">
        <v>92</v>
      </c>
      <c r="F43" s="4">
        <v>187.85</v>
      </c>
      <c r="G43" s="2">
        <v>2022</v>
      </c>
      <c r="H43" s="2">
        <v>1162</v>
      </c>
      <c r="I43" s="2">
        <v>119</v>
      </c>
      <c r="J43" s="2">
        <f t="shared" si="8"/>
        <v>1281</v>
      </c>
      <c r="K43" s="2">
        <v>107</v>
      </c>
      <c r="L43" s="2">
        <v>324</v>
      </c>
      <c r="M43" s="2">
        <f t="shared" si="0"/>
        <v>1605</v>
      </c>
      <c r="N43" s="2">
        <v>10316</v>
      </c>
      <c r="O43" s="2" t="s">
        <v>44</v>
      </c>
    </row>
    <row r="44" spans="2:15" x14ac:dyDescent="0.25">
      <c r="B44" s="96"/>
      <c r="C44" s="96"/>
      <c r="D44" s="96"/>
      <c r="E44" s="15" t="s">
        <v>93</v>
      </c>
      <c r="F44" s="4">
        <v>187.85</v>
      </c>
      <c r="G44" s="2">
        <v>2022</v>
      </c>
      <c r="H44" s="2">
        <v>1162</v>
      </c>
      <c r="I44" s="2">
        <v>119</v>
      </c>
      <c r="J44" s="2">
        <f t="shared" si="8"/>
        <v>1281</v>
      </c>
      <c r="K44" s="2">
        <v>107</v>
      </c>
      <c r="L44" s="2">
        <v>324</v>
      </c>
      <c r="M44" s="2">
        <f t="shared" si="0"/>
        <v>1605</v>
      </c>
      <c r="N44" s="2">
        <v>10316</v>
      </c>
      <c r="O44" s="2" t="s">
        <v>44</v>
      </c>
    </row>
    <row r="45" spans="2:15" x14ac:dyDescent="0.25">
      <c r="B45" s="94">
        <v>11</v>
      </c>
      <c r="C45" s="94" t="s">
        <v>25</v>
      </c>
      <c r="D45" s="94">
        <v>254.7</v>
      </c>
      <c r="E45" s="15" t="s">
        <v>94</v>
      </c>
      <c r="F45" s="4">
        <v>189.5</v>
      </c>
      <c r="G45" s="2">
        <v>2040</v>
      </c>
      <c r="H45" s="2">
        <v>1167</v>
      </c>
      <c r="I45" s="2">
        <v>121</v>
      </c>
      <c r="J45" s="2">
        <f t="shared" si="2"/>
        <v>1288</v>
      </c>
      <c r="K45" s="2">
        <v>144</v>
      </c>
      <c r="L45" s="2">
        <v>338</v>
      </c>
      <c r="M45" s="2">
        <f t="shared" si="0"/>
        <v>1626</v>
      </c>
      <c r="N45" s="2">
        <v>10608</v>
      </c>
      <c r="O45" s="2" t="s">
        <v>44</v>
      </c>
    </row>
    <row r="46" spans="2:15" x14ac:dyDescent="0.25">
      <c r="B46" s="95"/>
      <c r="C46" s="95"/>
      <c r="D46" s="95"/>
      <c r="E46" s="15" t="s">
        <v>95</v>
      </c>
      <c r="F46" s="4">
        <v>189.5</v>
      </c>
      <c r="G46" s="2">
        <v>2040</v>
      </c>
      <c r="H46" s="2">
        <v>1167</v>
      </c>
      <c r="I46" s="2">
        <v>121</v>
      </c>
      <c r="J46" s="2">
        <f t="shared" ref="J46:J48" si="9">SUM(H46:I46)</f>
        <v>1288</v>
      </c>
      <c r="K46" s="2">
        <v>144</v>
      </c>
      <c r="L46" s="2">
        <v>338</v>
      </c>
      <c r="M46" s="2">
        <f t="shared" si="0"/>
        <v>1626</v>
      </c>
      <c r="N46" s="2">
        <v>10608</v>
      </c>
      <c r="O46" s="2" t="s">
        <v>44</v>
      </c>
    </row>
    <row r="47" spans="2:15" x14ac:dyDescent="0.25">
      <c r="B47" s="95"/>
      <c r="C47" s="95"/>
      <c r="D47" s="95"/>
      <c r="E47" s="15" t="s">
        <v>96</v>
      </c>
      <c r="F47" s="4">
        <v>189.5</v>
      </c>
      <c r="G47" s="2">
        <v>2040</v>
      </c>
      <c r="H47" s="2">
        <v>1167</v>
      </c>
      <c r="I47" s="2">
        <v>121</v>
      </c>
      <c r="J47" s="2">
        <f t="shared" si="9"/>
        <v>1288</v>
      </c>
      <c r="K47" s="2">
        <v>144</v>
      </c>
      <c r="L47" s="2">
        <v>338</v>
      </c>
      <c r="M47" s="2">
        <f t="shared" si="0"/>
        <v>1626</v>
      </c>
      <c r="N47" s="2">
        <v>10608</v>
      </c>
      <c r="O47" s="2" t="s">
        <v>44</v>
      </c>
    </row>
    <row r="48" spans="2:15" x14ac:dyDescent="0.25">
      <c r="B48" s="96"/>
      <c r="C48" s="96"/>
      <c r="D48" s="96"/>
      <c r="E48" s="15" t="s">
        <v>97</v>
      </c>
      <c r="F48" s="4">
        <v>189.5</v>
      </c>
      <c r="G48" s="2">
        <v>2040</v>
      </c>
      <c r="H48" s="2">
        <v>1167</v>
      </c>
      <c r="I48" s="2">
        <v>121</v>
      </c>
      <c r="J48" s="2">
        <f t="shared" si="9"/>
        <v>1288</v>
      </c>
      <c r="K48" s="2">
        <v>144</v>
      </c>
      <c r="L48" s="2">
        <v>338</v>
      </c>
      <c r="M48" s="2">
        <f t="shared" si="0"/>
        <v>1626</v>
      </c>
      <c r="N48" s="2">
        <v>10608</v>
      </c>
      <c r="O48" s="2" t="s">
        <v>44</v>
      </c>
    </row>
    <row r="49" spans="2:15" x14ac:dyDescent="0.25">
      <c r="B49" s="94">
        <v>12</v>
      </c>
      <c r="C49" s="94" t="s">
        <v>26</v>
      </c>
      <c r="D49" s="94">
        <v>254.7</v>
      </c>
      <c r="E49" s="15" t="s">
        <v>99</v>
      </c>
      <c r="F49" s="4">
        <v>189.5</v>
      </c>
      <c r="G49" s="2">
        <v>2040</v>
      </c>
      <c r="H49" s="2">
        <v>1167</v>
      </c>
      <c r="I49" s="2">
        <v>121</v>
      </c>
      <c r="J49" s="2">
        <f t="shared" si="2"/>
        <v>1288</v>
      </c>
      <c r="K49" s="2">
        <v>144</v>
      </c>
      <c r="L49" s="2">
        <v>338</v>
      </c>
      <c r="M49" s="2">
        <f t="shared" si="0"/>
        <v>1626</v>
      </c>
      <c r="N49" s="2">
        <v>10608</v>
      </c>
      <c r="O49" s="2" t="s">
        <v>44</v>
      </c>
    </row>
    <row r="50" spans="2:15" x14ac:dyDescent="0.25">
      <c r="B50" s="95"/>
      <c r="C50" s="95"/>
      <c r="D50" s="95"/>
      <c r="E50" s="15" t="s">
        <v>100</v>
      </c>
      <c r="F50" s="4">
        <v>189.5</v>
      </c>
      <c r="G50" s="2">
        <v>2040</v>
      </c>
      <c r="H50" s="2">
        <v>1167</v>
      </c>
      <c r="I50" s="2">
        <v>121</v>
      </c>
      <c r="J50" s="2">
        <f t="shared" ref="J50:J52" si="10">SUM(H50:I50)</f>
        <v>1288</v>
      </c>
      <c r="K50" s="2">
        <v>144</v>
      </c>
      <c r="L50" s="2">
        <v>338</v>
      </c>
      <c r="M50" s="2">
        <f t="shared" si="0"/>
        <v>1626</v>
      </c>
      <c r="N50" s="2">
        <v>10608</v>
      </c>
      <c r="O50" s="2" t="s">
        <v>44</v>
      </c>
    </row>
    <row r="51" spans="2:15" x14ac:dyDescent="0.25">
      <c r="B51" s="95"/>
      <c r="C51" s="95"/>
      <c r="D51" s="95"/>
      <c r="E51" s="15" t="s">
        <v>101</v>
      </c>
      <c r="F51" s="4">
        <v>189.5</v>
      </c>
      <c r="G51" s="2">
        <v>2040</v>
      </c>
      <c r="H51" s="2">
        <v>1167</v>
      </c>
      <c r="I51" s="2">
        <v>121</v>
      </c>
      <c r="J51" s="2">
        <f t="shared" si="10"/>
        <v>1288</v>
      </c>
      <c r="K51" s="2">
        <v>144</v>
      </c>
      <c r="L51" s="2">
        <v>338</v>
      </c>
      <c r="M51" s="2">
        <f t="shared" si="0"/>
        <v>1626</v>
      </c>
      <c r="N51" s="2">
        <v>10608</v>
      </c>
      <c r="O51" s="2" t="s">
        <v>44</v>
      </c>
    </row>
    <row r="52" spans="2:15" x14ac:dyDescent="0.25">
      <c r="B52" s="96"/>
      <c r="C52" s="96"/>
      <c r="D52" s="96"/>
      <c r="E52" s="15" t="s">
        <v>102</v>
      </c>
      <c r="F52" s="4">
        <v>189.5</v>
      </c>
      <c r="G52" s="2">
        <v>2040</v>
      </c>
      <c r="H52" s="2">
        <v>1167</v>
      </c>
      <c r="I52" s="2">
        <v>121</v>
      </c>
      <c r="J52" s="2">
        <f t="shared" si="10"/>
        <v>1288</v>
      </c>
      <c r="K52" s="2">
        <v>144</v>
      </c>
      <c r="L52" s="2">
        <v>338</v>
      </c>
      <c r="M52" s="2">
        <f t="shared" si="0"/>
        <v>1626</v>
      </c>
      <c r="N52" s="2">
        <v>10608</v>
      </c>
      <c r="O52" s="2" t="s">
        <v>44</v>
      </c>
    </row>
    <row r="53" spans="2:15" x14ac:dyDescent="0.25">
      <c r="B53" s="94">
        <v>13</v>
      </c>
      <c r="C53" s="94" t="s">
        <v>27</v>
      </c>
      <c r="D53" s="94">
        <v>269.17</v>
      </c>
      <c r="E53" s="15" t="s">
        <v>103</v>
      </c>
      <c r="F53" s="2">
        <v>200.37899999999999</v>
      </c>
      <c r="G53" s="2">
        <v>2157</v>
      </c>
      <c r="H53" s="2">
        <v>1249</v>
      </c>
      <c r="I53" s="2">
        <v>123</v>
      </c>
      <c r="J53" s="2">
        <f t="shared" si="2"/>
        <v>1372</v>
      </c>
      <c r="K53" s="2">
        <v>135</v>
      </c>
      <c r="L53" s="2">
        <v>317</v>
      </c>
      <c r="M53" s="2">
        <f t="shared" si="0"/>
        <v>1689</v>
      </c>
      <c r="N53" s="2">
        <v>11076</v>
      </c>
      <c r="O53" s="2" t="s">
        <v>44</v>
      </c>
    </row>
    <row r="54" spans="2:15" x14ac:dyDescent="0.25">
      <c r="B54" s="95"/>
      <c r="C54" s="95"/>
      <c r="D54" s="95"/>
      <c r="E54" s="15" t="s">
        <v>104</v>
      </c>
      <c r="F54" s="2">
        <v>200.37899999999999</v>
      </c>
      <c r="G54" s="2">
        <v>2157</v>
      </c>
      <c r="H54" s="2">
        <v>1249</v>
      </c>
      <c r="I54" s="2">
        <v>123</v>
      </c>
      <c r="J54" s="2">
        <f t="shared" ref="J54:J56" si="11">SUM(H54:I54)</f>
        <v>1372</v>
      </c>
      <c r="K54" s="2">
        <v>135</v>
      </c>
      <c r="L54" s="2">
        <v>317</v>
      </c>
      <c r="M54" s="2">
        <f t="shared" si="0"/>
        <v>1689</v>
      </c>
      <c r="N54" s="2">
        <v>11076</v>
      </c>
      <c r="O54" s="2" t="s">
        <v>44</v>
      </c>
    </row>
    <row r="55" spans="2:15" x14ac:dyDescent="0.25">
      <c r="B55" s="95"/>
      <c r="C55" s="95"/>
      <c r="D55" s="95"/>
      <c r="E55" s="15" t="s">
        <v>105</v>
      </c>
      <c r="F55" s="2">
        <v>200.37899999999999</v>
      </c>
      <c r="G55" s="2">
        <v>2157</v>
      </c>
      <c r="H55" s="2">
        <v>1249</v>
      </c>
      <c r="I55" s="2">
        <v>123</v>
      </c>
      <c r="J55" s="2">
        <f t="shared" si="11"/>
        <v>1372</v>
      </c>
      <c r="K55" s="2">
        <v>135</v>
      </c>
      <c r="L55" s="2">
        <v>317</v>
      </c>
      <c r="M55" s="2">
        <f t="shared" si="0"/>
        <v>1689</v>
      </c>
      <c r="N55" s="2">
        <v>11076</v>
      </c>
      <c r="O55" s="2" t="s">
        <v>44</v>
      </c>
    </row>
    <row r="56" spans="2:15" x14ac:dyDescent="0.25">
      <c r="B56" s="96"/>
      <c r="C56" s="96"/>
      <c r="D56" s="96"/>
      <c r="E56" s="15" t="s">
        <v>106</v>
      </c>
      <c r="F56" s="2">
        <v>200.37899999999999</v>
      </c>
      <c r="G56" s="2">
        <v>2157</v>
      </c>
      <c r="H56" s="2">
        <v>1249</v>
      </c>
      <c r="I56" s="2">
        <v>123</v>
      </c>
      <c r="J56" s="2">
        <f t="shared" si="11"/>
        <v>1372</v>
      </c>
      <c r="K56" s="2">
        <v>135</v>
      </c>
      <c r="L56" s="2">
        <v>317</v>
      </c>
      <c r="M56" s="2">
        <f t="shared" si="0"/>
        <v>1689</v>
      </c>
      <c r="N56" s="2">
        <v>11076</v>
      </c>
      <c r="O56" s="2" t="s">
        <v>44</v>
      </c>
    </row>
    <row r="57" spans="2:15" x14ac:dyDescent="0.25">
      <c r="B57" s="94">
        <v>14</v>
      </c>
      <c r="C57" s="94" t="s">
        <v>28</v>
      </c>
      <c r="D57" s="94">
        <v>269.17</v>
      </c>
      <c r="E57" s="15" t="s">
        <v>107</v>
      </c>
      <c r="F57" s="2">
        <v>200.37899999999999</v>
      </c>
      <c r="G57" s="2">
        <v>2157</v>
      </c>
      <c r="H57" s="2">
        <v>1249</v>
      </c>
      <c r="I57" s="2">
        <v>123</v>
      </c>
      <c r="J57" s="2">
        <f t="shared" si="2"/>
        <v>1372</v>
      </c>
      <c r="K57" s="2">
        <v>135</v>
      </c>
      <c r="L57" s="2">
        <v>317</v>
      </c>
      <c r="M57" s="2">
        <f t="shared" si="0"/>
        <v>1689</v>
      </c>
      <c r="N57" s="2">
        <v>11076</v>
      </c>
      <c r="O57" s="2" t="s">
        <v>44</v>
      </c>
    </row>
    <row r="58" spans="2:15" x14ac:dyDescent="0.25">
      <c r="B58" s="95"/>
      <c r="C58" s="95"/>
      <c r="D58" s="95"/>
      <c r="E58" s="15" t="s">
        <v>108</v>
      </c>
      <c r="F58" s="2">
        <v>200.37899999999999</v>
      </c>
      <c r="G58" s="2">
        <v>2157</v>
      </c>
      <c r="H58" s="2">
        <v>1249</v>
      </c>
      <c r="I58" s="2">
        <v>123</v>
      </c>
      <c r="J58" s="2">
        <f t="shared" ref="J58:J60" si="12">SUM(H58:I58)</f>
        <v>1372</v>
      </c>
      <c r="K58" s="2">
        <v>135</v>
      </c>
      <c r="L58" s="2">
        <v>317</v>
      </c>
      <c r="M58" s="2">
        <f t="shared" si="0"/>
        <v>1689</v>
      </c>
      <c r="N58" s="2">
        <v>11076</v>
      </c>
      <c r="O58" s="2" t="s">
        <v>44</v>
      </c>
    </row>
    <row r="59" spans="2:15" x14ac:dyDescent="0.25">
      <c r="B59" s="95"/>
      <c r="C59" s="95"/>
      <c r="D59" s="95"/>
      <c r="E59" s="15" t="s">
        <v>109</v>
      </c>
      <c r="F59" s="2">
        <v>200.37899999999999</v>
      </c>
      <c r="G59" s="2">
        <v>2157</v>
      </c>
      <c r="H59" s="2">
        <v>1249</v>
      </c>
      <c r="I59" s="2">
        <v>123</v>
      </c>
      <c r="J59" s="2">
        <f t="shared" si="12"/>
        <v>1372</v>
      </c>
      <c r="K59" s="2">
        <v>135</v>
      </c>
      <c r="L59" s="2">
        <v>317</v>
      </c>
      <c r="M59" s="2">
        <f t="shared" si="0"/>
        <v>1689</v>
      </c>
      <c r="N59" s="2">
        <v>11076</v>
      </c>
      <c r="O59" s="2" t="s">
        <v>44</v>
      </c>
    </row>
    <row r="60" spans="2:15" x14ac:dyDescent="0.25">
      <c r="B60" s="96"/>
      <c r="C60" s="96"/>
      <c r="D60" s="96"/>
      <c r="E60" s="15" t="s">
        <v>110</v>
      </c>
      <c r="F60" s="2">
        <v>200.37899999999999</v>
      </c>
      <c r="G60" s="2">
        <v>2157</v>
      </c>
      <c r="H60" s="2">
        <v>1249</v>
      </c>
      <c r="I60" s="2">
        <v>123</v>
      </c>
      <c r="J60" s="2">
        <f t="shared" si="12"/>
        <v>1372</v>
      </c>
      <c r="K60" s="2">
        <v>135</v>
      </c>
      <c r="L60" s="2">
        <v>317</v>
      </c>
      <c r="M60" s="2">
        <f t="shared" si="0"/>
        <v>1689</v>
      </c>
      <c r="N60" s="2">
        <v>11076</v>
      </c>
      <c r="O60" s="2" t="s">
        <v>44</v>
      </c>
    </row>
    <row r="61" spans="2:15" x14ac:dyDescent="0.25">
      <c r="B61" s="94">
        <v>15</v>
      </c>
      <c r="C61" s="94" t="s">
        <v>29</v>
      </c>
      <c r="D61" s="94">
        <v>269.17</v>
      </c>
      <c r="E61" s="15" t="s">
        <v>111</v>
      </c>
      <c r="F61" s="2">
        <v>200.37899999999999</v>
      </c>
      <c r="G61" s="2">
        <v>2157</v>
      </c>
      <c r="H61" s="2">
        <v>1249</v>
      </c>
      <c r="I61" s="2">
        <v>123</v>
      </c>
      <c r="J61" s="2">
        <f t="shared" si="2"/>
        <v>1372</v>
      </c>
      <c r="K61" s="2">
        <v>135</v>
      </c>
      <c r="L61" s="2">
        <v>317</v>
      </c>
      <c r="M61" s="2">
        <f t="shared" si="0"/>
        <v>1689</v>
      </c>
      <c r="N61" s="2">
        <v>11076</v>
      </c>
      <c r="O61" s="2" t="s">
        <v>44</v>
      </c>
    </row>
    <row r="62" spans="2:15" x14ac:dyDescent="0.25">
      <c r="B62" s="95"/>
      <c r="C62" s="95"/>
      <c r="D62" s="95"/>
      <c r="E62" s="15" t="s">
        <v>112</v>
      </c>
      <c r="F62" s="2">
        <v>200.37899999999999</v>
      </c>
      <c r="G62" s="2">
        <v>2157</v>
      </c>
      <c r="H62" s="2">
        <v>1249</v>
      </c>
      <c r="I62" s="2">
        <v>123</v>
      </c>
      <c r="J62" s="2">
        <f t="shared" ref="J62:J64" si="13">SUM(H62:I62)</f>
        <v>1372</v>
      </c>
      <c r="K62" s="2">
        <v>135</v>
      </c>
      <c r="L62" s="2">
        <v>317</v>
      </c>
      <c r="M62" s="2">
        <f t="shared" si="0"/>
        <v>1689</v>
      </c>
      <c r="N62" s="2">
        <v>11076</v>
      </c>
      <c r="O62" s="2" t="s">
        <v>44</v>
      </c>
    </row>
    <row r="63" spans="2:15" x14ac:dyDescent="0.25">
      <c r="B63" s="95"/>
      <c r="C63" s="95"/>
      <c r="D63" s="95"/>
      <c r="E63" s="15" t="s">
        <v>113</v>
      </c>
      <c r="F63" s="2">
        <v>200.37899999999999</v>
      </c>
      <c r="G63" s="2">
        <v>2157</v>
      </c>
      <c r="H63" s="2">
        <v>1249</v>
      </c>
      <c r="I63" s="2">
        <v>123</v>
      </c>
      <c r="J63" s="2">
        <f t="shared" si="13"/>
        <v>1372</v>
      </c>
      <c r="K63" s="2">
        <v>135</v>
      </c>
      <c r="L63" s="2">
        <v>317</v>
      </c>
      <c r="M63" s="2">
        <f t="shared" si="0"/>
        <v>1689</v>
      </c>
      <c r="N63" s="2">
        <v>11076</v>
      </c>
      <c r="O63" s="2" t="s">
        <v>44</v>
      </c>
    </row>
    <row r="64" spans="2:15" x14ac:dyDescent="0.25">
      <c r="B64" s="96"/>
      <c r="C64" s="96"/>
      <c r="D64" s="96"/>
      <c r="E64" s="15" t="s">
        <v>114</v>
      </c>
      <c r="F64" s="2">
        <v>200.37899999999999</v>
      </c>
      <c r="G64" s="2">
        <v>2157</v>
      </c>
      <c r="H64" s="2">
        <v>1249</v>
      </c>
      <c r="I64" s="2">
        <v>123</v>
      </c>
      <c r="J64" s="2">
        <f t="shared" si="13"/>
        <v>1372</v>
      </c>
      <c r="K64" s="2">
        <v>135</v>
      </c>
      <c r="L64" s="2">
        <v>317</v>
      </c>
      <c r="M64" s="2">
        <f t="shared" si="0"/>
        <v>1689</v>
      </c>
      <c r="N64" s="2">
        <v>11076</v>
      </c>
      <c r="O64" s="2" t="s">
        <v>44</v>
      </c>
    </row>
    <row r="65" spans="2:15" x14ac:dyDescent="0.25">
      <c r="B65" s="94">
        <v>16</v>
      </c>
      <c r="C65" s="94" t="s">
        <v>30</v>
      </c>
      <c r="D65" s="94">
        <v>269.17</v>
      </c>
      <c r="E65" s="15" t="s">
        <v>115</v>
      </c>
      <c r="F65" s="2">
        <v>200.37899999999999</v>
      </c>
      <c r="G65" s="2">
        <v>2157</v>
      </c>
      <c r="H65" s="2">
        <v>1249</v>
      </c>
      <c r="I65" s="2">
        <v>123</v>
      </c>
      <c r="J65" s="2">
        <f t="shared" si="2"/>
        <v>1372</v>
      </c>
      <c r="K65" s="2">
        <v>135</v>
      </c>
      <c r="L65" s="2">
        <v>317</v>
      </c>
      <c r="M65" s="2">
        <f t="shared" si="0"/>
        <v>1689</v>
      </c>
      <c r="N65" s="2">
        <v>11076</v>
      </c>
      <c r="O65" s="2" t="s">
        <v>44</v>
      </c>
    </row>
    <row r="66" spans="2:15" x14ac:dyDescent="0.25">
      <c r="B66" s="95"/>
      <c r="C66" s="95"/>
      <c r="D66" s="95"/>
      <c r="E66" s="15" t="s">
        <v>116</v>
      </c>
      <c r="F66" s="2">
        <v>200.37899999999999</v>
      </c>
      <c r="G66" s="2">
        <v>2157</v>
      </c>
      <c r="H66" s="2">
        <v>1249</v>
      </c>
      <c r="I66" s="2">
        <v>123</v>
      </c>
      <c r="J66" s="2">
        <f t="shared" ref="J66:J68" si="14">SUM(H66:I66)</f>
        <v>1372</v>
      </c>
      <c r="K66" s="2">
        <v>135</v>
      </c>
      <c r="L66" s="2">
        <v>317</v>
      </c>
      <c r="M66" s="2">
        <f t="shared" si="0"/>
        <v>1689</v>
      </c>
      <c r="N66" s="2">
        <v>11076</v>
      </c>
      <c r="O66" s="2" t="s">
        <v>44</v>
      </c>
    </row>
    <row r="67" spans="2:15" x14ac:dyDescent="0.25">
      <c r="B67" s="95"/>
      <c r="C67" s="95"/>
      <c r="D67" s="95"/>
      <c r="E67" s="15" t="s">
        <v>117</v>
      </c>
      <c r="F67" s="2">
        <v>200.37899999999999</v>
      </c>
      <c r="G67" s="2">
        <v>2157</v>
      </c>
      <c r="H67" s="2">
        <v>1249</v>
      </c>
      <c r="I67" s="2">
        <v>123</v>
      </c>
      <c r="J67" s="2">
        <f t="shared" si="14"/>
        <v>1372</v>
      </c>
      <c r="K67" s="2">
        <v>135</v>
      </c>
      <c r="L67" s="2">
        <v>317</v>
      </c>
      <c r="M67" s="2">
        <f t="shared" si="0"/>
        <v>1689</v>
      </c>
      <c r="N67" s="2">
        <v>11076</v>
      </c>
      <c r="O67" s="2" t="s">
        <v>44</v>
      </c>
    </row>
    <row r="68" spans="2:15" x14ac:dyDescent="0.25">
      <c r="B68" s="96"/>
      <c r="C68" s="96"/>
      <c r="D68" s="96"/>
      <c r="E68" s="15" t="s">
        <v>118</v>
      </c>
      <c r="F68" s="2">
        <v>200.37899999999999</v>
      </c>
      <c r="G68" s="2">
        <v>2157</v>
      </c>
      <c r="H68" s="2">
        <v>1249</v>
      </c>
      <c r="I68" s="2">
        <v>123</v>
      </c>
      <c r="J68" s="2">
        <f t="shared" si="14"/>
        <v>1372</v>
      </c>
      <c r="K68" s="2">
        <v>135</v>
      </c>
      <c r="L68" s="2">
        <v>317</v>
      </c>
      <c r="M68" s="2">
        <f t="shared" si="0"/>
        <v>1689</v>
      </c>
      <c r="N68" s="2">
        <v>11076</v>
      </c>
      <c r="O68" s="2" t="s">
        <v>44</v>
      </c>
    </row>
    <row r="69" spans="2:15" x14ac:dyDescent="0.25">
      <c r="B69" s="94">
        <v>17</v>
      </c>
      <c r="C69" s="94" t="s">
        <v>31</v>
      </c>
      <c r="D69" s="94">
        <v>269.17</v>
      </c>
      <c r="E69" s="15" t="s">
        <v>119</v>
      </c>
      <c r="F69" s="2">
        <v>200.37899999999999</v>
      </c>
      <c r="G69" s="2">
        <v>2157</v>
      </c>
      <c r="H69" s="2">
        <v>1249</v>
      </c>
      <c r="I69" s="2">
        <v>123</v>
      </c>
      <c r="J69" s="2">
        <f t="shared" si="2"/>
        <v>1372</v>
      </c>
      <c r="K69" s="2">
        <v>135</v>
      </c>
      <c r="L69" s="2">
        <v>317</v>
      </c>
      <c r="M69" s="2">
        <f t="shared" si="0"/>
        <v>1689</v>
      </c>
      <c r="N69" s="2">
        <v>11076</v>
      </c>
      <c r="O69" s="2" t="s">
        <v>44</v>
      </c>
    </row>
    <row r="70" spans="2:15" x14ac:dyDescent="0.25">
      <c r="B70" s="95"/>
      <c r="C70" s="95"/>
      <c r="D70" s="95"/>
      <c r="E70" s="15" t="s">
        <v>120</v>
      </c>
      <c r="F70" s="2">
        <v>200.37899999999999</v>
      </c>
      <c r="G70" s="2">
        <v>2157</v>
      </c>
      <c r="H70" s="2">
        <v>1249</v>
      </c>
      <c r="I70" s="2">
        <v>123</v>
      </c>
      <c r="J70" s="2">
        <f t="shared" ref="J70:J72" si="15">SUM(H70:I70)</f>
        <v>1372</v>
      </c>
      <c r="K70" s="2">
        <v>135</v>
      </c>
      <c r="L70" s="2">
        <v>317</v>
      </c>
      <c r="M70" s="2">
        <f t="shared" ref="M70:M84" si="16">J70+L70</f>
        <v>1689</v>
      </c>
      <c r="N70" s="2">
        <v>11076</v>
      </c>
      <c r="O70" s="2" t="s">
        <v>44</v>
      </c>
    </row>
    <row r="71" spans="2:15" x14ac:dyDescent="0.25">
      <c r="B71" s="95"/>
      <c r="C71" s="95"/>
      <c r="D71" s="95"/>
      <c r="E71" s="15" t="s">
        <v>121</v>
      </c>
      <c r="F71" s="2">
        <v>200.37899999999999</v>
      </c>
      <c r="G71" s="2">
        <v>2157</v>
      </c>
      <c r="H71" s="2">
        <v>1249</v>
      </c>
      <c r="I71" s="2">
        <v>123</v>
      </c>
      <c r="J71" s="2">
        <f t="shared" si="15"/>
        <v>1372</v>
      </c>
      <c r="K71" s="2">
        <v>135</v>
      </c>
      <c r="L71" s="2">
        <v>317</v>
      </c>
      <c r="M71" s="2">
        <f t="shared" si="16"/>
        <v>1689</v>
      </c>
      <c r="N71" s="2">
        <v>11076</v>
      </c>
      <c r="O71" s="2" t="s">
        <v>44</v>
      </c>
    </row>
    <row r="72" spans="2:15" x14ac:dyDescent="0.25">
      <c r="B72" s="96"/>
      <c r="C72" s="96"/>
      <c r="D72" s="96"/>
      <c r="E72" s="15" t="s">
        <v>122</v>
      </c>
      <c r="F72" s="2">
        <v>200.37899999999999</v>
      </c>
      <c r="G72" s="2">
        <v>2157</v>
      </c>
      <c r="H72" s="2">
        <v>1249</v>
      </c>
      <c r="I72" s="2">
        <v>123</v>
      </c>
      <c r="J72" s="2">
        <f t="shared" si="15"/>
        <v>1372</v>
      </c>
      <c r="K72" s="2">
        <v>135</v>
      </c>
      <c r="L72" s="2">
        <v>317</v>
      </c>
      <c r="M72" s="2">
        <f t="shared" si="16"/>
        <v>1689</v>
      </c>
      <c r="N72" s="2">
        <v>11076</v>
      </c>
      <c r="O72" s="2" t="s">
        <v>44</v>
      </c>
    </row>
    <row r="73" spans="2:15" x14ac:dyDescent="0.25">
      <c r="B73" s="94">
        <v>18</v>
      </c>
      <c r="C73" s="94" t="s">
        <v>32</v>
      </c>
      <c r="D73" s="94">
        <v>268.88</v>
      </c>
      <c r="E73" s="15" t="s">
        <v>123</v>
      </c>
      <c r="F73" s="2">
        <v>200.398</v>
      </c>
      <c r="G73" s="2">
        <v>2157</v>
      </c>
      <c r="H73" s="2">
        <v>1248</v>
      </c>
      <c r="I73" s="2">
        <v>123</v>
      </c>
      <c r="J73" s="2">
        <f t="shared" si="2"/>
        <v>1371</v>
      </c>
      <c r="K73" s="2">
        <v>134</v>
      </c>
      <c r="L73" s="2">
        <v>320</v>
      </c>
      <c r="M73" s="2">
        <f t="shared" si="16"/>
        <v>1691</v>
      </c>
      <c r="N73" s="2">
        <v>11083</v>
      </c>
      <c r="O73" s="2" t="s">
        <v>44</v>
      </c>
    </row>
    <row r="74" spans="2:15" x14ac:dyDescent="0.25">
      <c r="B74" s="95"/>
      <c r="C74" s="95"/>
      <c r="D74" s="95"/>
      <c r="E74" s="15" t="s">
        <v>124</v>
      </c>
      <c r="F74" s="2">
        <v>200.398</v>
      </c>
      <c r="G74" s="2">
        <v>2157</v>
      </c>
      <c r="H74" s="2">
        <v>1248</v>
      </c>
      <c r="I74" s="2">
        <v>123</v>
      </c>
      <c r="J74" s="2">
        <f t="shared" ref="J74:J76" si="17">SUM(H74:I74)</f>
        <v>1371</v>
      </c>
      <c r="K74" s="2">
        <v>134</v>
      </c>
      <c r="L74" s="2">
        <v>320</v>
      </c>
      <c r="M74" s="2">
        <f t="shared" si="16"/>
        <v>1691</v>
      </c>
      <c r="N74" s="2">
        <v>11083</v>
      </c>
      <c r="O74" s="2" t="s">
        <v>44</v>
      </c>
    </row>
    <row r="75" spans="2:15" x14ac:dyDescent="0.25">
      <c r="B75" s="95"/>
      <c r="C75" s="95"/>
      <c r="D75" s="95"/>
      <c r="E75" s="15" t="s">
        <v>125</v>
      </c>
      <c r="F75" s="2">
        <v>200.398</v>
      </c>
      <c r="G75" s="2">
        <v>2157</v>
      </c>
      <c r="H75" s="2">
        <v>1248</v>
      </c>
      <c r="I75" s="2">
        <v>123</v>
      </c>
      <c r="J75" s="2">
        <f t="shared" si="17"/>
        <v>1371</v>
      </c>
      <c r="K75" s="2">
        <v>134</v>
      </c>
      <c r="L75" s="2">
        <v>320</v>
      </c>
      <c r="M75" s="2">
        <f t="shared" si="16"/>
        <v>1691</v>
      </c>
      <c r="N75" s="2">
        <v>11083</v>
      </c>
      <c r="O75" s="2" t="s">
        <v>44</v>
      </c>
    </row>
    <row r="76" spans="2:15" x14ac:dyDescent="0.25">
      <c r="B76" s="96"/>
      <c r="C76" s="96"/>
      <c r="D76" s="96"/>
      <c r="E76" s="15" t="s">
        <v>126</v>
      </c>
      <c r="F76" s="2">
        <v>200.398</v>
      </c>
      <c r="G76" s="2">
        <v>2157</v>
      </c>
      <c r="H76" s="2">
        <v>1248</v>
      </c>
      <c r="I76" s="2">
        <v>123</v>
      </c>
      <c r="J76" s="2">
        <f t="shared" si="17"/>
        <v>1371</v>
      </c>
      <c r="K76" s="2">
        <v>134</v>
      </c>
      <c r="L76" s="2">
        <v>320</v>
      </c>
      <c r="M76" s="2">
        <f t="shared" si="16"/>
        <v>1691</v>
      </c>
      <c r="N76" s="2">
        <v>11083</v>
      </c>
      <c r="O76" s="2" t="s">
        <v>44</v>
      </c>
    </row>
    <row r="77" spans="2:15" x14ac:dyDescent="0.25">
      <c r="B77" s="94">
        <v>19</v>
      </c>
      <c r="C77" s="94" t="s">
        <v>33</v>
      </c>
      <c r="D77" s="94">
        <v>274.14999999999998</v>
      </c>
      <c r="E77" s="15" t="s">
        <v>127</v>
      </c>
      <c r="F77" s="2">
        <v>202.98699999999999</v>
      </c>
      <c r="G77" s="2">
        <v>2185</v>
      </c>
      <c r="H77" s="2">
        <v>1268</v>
      </c>
      <c r="I77" s="2">
        <v>123</v>
      </c>
      <c r="J77" s="2">
        <f t="shared" si="2"/>
        <v>1391</v>
      </c>
      <c r="K77" s="2">
        <v>144</v>
      </c>
      <c r="L77" s="2">
        <v>327</v>
      </c>
      <c r="M77" s="2">
        <f t="shared" si="16"/>
        <v>1718</v>
      </c>
      <c r="N77" s="2">
        <v>11258</v>
      </c>
      <c r="O77" s="2" t="s">
        <v>44</v>
      </c>
    </row>
    <row r="78" spans="2:15" x14ac:dyDescent="0.25">
      <c r="B78" s="95"/>
      <c r="C78" s="95"/>
      <c r="D78" s="95"/>
      <c r="E78" s="15" t="s">
        <v>128</v>
      </c>
      <c r="F78" s="2">
        <v>202.98699999999999</v>
      </c>
      <c r="G78" s="2">
        <v>2185</v>
      </c>
      <c r="H78" s="2">
        <v>1268</v>
      </c>
      <c r="I78" s="2">
        <v>123</v>
      </c>
      <c r="J78" s="2">
        <f t="shared" ref="J78:J80" si="18">SUM(H78:I78)</f>
        <v>1391</v>
      </c>
      <c r="K78" s="2">
        <v>144</v>
      </c>
      <c r="L78" s="2">
        <v>327</v>
      </c>
      <c r="M78" s="2">
        <f t="shared" si="16"/>
        <v>1718</v>
      </c>
      <c r="N78" s="2">
        <v>11258</v>
      </c>
      <c r="O78" s="2" t="s">
        <v>44</v>
      </c>
    </row>
    <row r="79" spans="2:15" x14ac:dyDescent="0.25">
      <c r="B79" s="95"/>
      <c r="C79" s="95"/>
      <c r="D79" s="95"/>
      <c r="E79" s="15" t="s">
        <v>129</v>
      </c>
      <c r="F79" s="2">
        <v>202.98699999999999</v>
      </c>
      <c r="G79" s="2">
        <v>2185</v>
      </c>
      <c r="H79" s="2">
        <v>1268</v>
      </c>
      <c r="I79" s="2">
        <v>123</v>
      </c>
      <c r="J79" s="2">
        <f t="shared" si="18"/>
        <v>1391</v>
      </c>
      <c r="K79" s="2">
        <v>144</v>
      </c>
      <c r="L79" s="2">
        <v>327</v>
      </c>
      <c r="M79" s="2">
        <f t="shared" si="16"/>
        <v>1718</v>
      </c>
      <c r="N79" s="2">
        <v>11258</v>
      </c>
      <c r="O79" s="2" t="s">
        <v>44</v>
      </c>
    </row>
    <row r="80" spans="2:15" x14ac:dyDescent="0.25">
      <c r="B80" s="96"/>
      <c r="C80" s="96"/>
      <c r="D80" s="96"/>
      <c r="E80" s="15" t="s">
        <v>130</v>
      </c>
      <c r="F80" s="2">
        <v>202.98699999999999</v>
      </c>
      <c r="G80" s="2">
        <v>2185</v>
      </c>
      <c r="H80" s="2">
        <v>1268</v>
      </c>
      <c r="I80" s="2">
        <v>123</v>
      </c>
      <c r="J80" s="2">
        <f t="shared" si="18"/>
        <v>1391</v>
      </c>
      <c r="K80" s="2">
        <v>144</v>
      </c>
      <c r="L80" s="2">
        <v>327</v>
      </c>
      <c r="M80" s="2">
        <f t="shared" si="16"/>
        <v>1718</v>
      </c>
      <c r="N80" s="2">
        <v>11258</v>
      </c>
      <c r="O80" s="2" t="s">
        <v>44</v>
      </c>
    </row>
    <row r="81" spans="2:15" x14ac:dyDescent="0.25">
      <c r="B81" s="94">
        <v>20</v>
      </c>
      <c r="C81" s="94" t="s">
        <v>34</v>
      </c>
      <c r="D81" s="94">
        <v>297.37</v>
      </c>
      <c r="E81" s="15" t="s">
        <v>131</v>
      </c>
      <c r="F81" s="2">
        <v>217.964</v>
      </c>
      <c r="G81" s="2">
        <v>2346</v>
      </c>
      <c r="H81" s="2">
        <v>1408</v>
      </c>
      <c r="I81" s="2">
        <v>124</v>
      </c>
      <c r="J81" s="2">
        <f t="shared" si="2"/>
        <v>1532</v>
      </c>
      <c r="K81" s="2">
        <v>174</v>
      </c>
      <c r="L81" s="2">
        <v>344</v>
      </c>
      <c r="M81" s="2">
        <f t="shared" si="16"/>
        <v>1876</v>
      </c>
      <c r="N81" s="2">
        <v>12187</v>
      </c>
      <c r="O81" s="2" t="s">
        <v>44</v>
      </c>
    </row>
    <row r="82" spans="2:15" x14ac:dyDescent="0.25">
      <c r="B82" s="95"/>
      <c r="C82" s="95"/>
      <c r="D82" s="95"/>
      <c r="E82" s="15" t="s">
        <v>132</v>
      </c>
      <c r="F82" s="2">
        <v>217.964</v>
      </c>
      <c r="G82" s="2">
        <v>2346</v>
      </c>
      <c r="H82" s="2">
        <v>1408</v>
      </c>
      <c r="I82" s="2">
        <v>124</v>
      </c>
      <c r="J82" s="2">
        <f t="shared" ref="J82:J84" si="19">SUM(H82:I82)</f>
        <v>1532</v>
      </c>
      <c r="K82" s="2">
        <v>174</v>
      </c>
      <c r="L82" s="2">
        <v>344</v>
      </c>
      <c r="M82" s="2">
        <f t="shared" si="16"/>
        <v>1876</v>
      </c>
      <c r="N82" s="2">
        <v>12187</v>
      </c>
      <c r="O82" s="2" t="s">
        <v>44</v>
      </c>
    </row>
    <row r="83" spans="2:15" x14ac:dyDescent="0.25">
      <c r="B83" s="95"/>
      <c r="C83" s="95"/>
      <c r="D83" s="95"/>
      <c r="E83" s="15" t="s">
        <v>133</v>
      </c>
      <c r="F83" s="2">
        <v>217.964</v>
      </c>
      <c r="G83" s="2">
        <v>2346</v>
      </c>
      <c r="H83" s="2">
        <v>1408</v>
      </c>
      <c r="I83" s="2">
        <v>124</v>
      </c>
      <c r="J83" s="2">
        <f t="shared" si="19"/>
        <v>1532</v>
      </c>
      <c r="K83" s="2">
        <v>174</v>
      </c>
      <c r="L83" s="2">
        <v>344</v>
      </c>
      <c r="M83" s="2">
        <f t="shared" si="16"/>
        <v>1876</v>
      </c>
      <c r="N83" s="2">
        <v>12187</v>
      </c>
      <c r="O83" s="2" t="s">
        <v>44</v>
      </c>
    </row>
    <row r="84" spans="2:15" x14ac:dyDescent="0.25">
      <c r="B84" s="96"/>
      <c r="C84" s="96"/>
      <c r="D84" s="96"/>
      <c r="E84" s="15" t="s">
        <v>134</v>
      </c>
      <c r="F84" s="2">
        <v>217.964</v>
      </c>
      <c r="G84" s="2">
        <v>2346</v>
      </c>
      <c r="H84" s="2">
        <v>1408</v>
      </c>
      <c r="I84" s="2">
        <v>124</v>
      </c>
      <c r="J84" s="2">
        <f t="shared" si="19"/>
        <v>1532</v>
      </c>
      <c r="K84" s="2">
        <v>174</v>
      </c>
      <c r="L84" s="2">
        <v>344</v>
      </c>
      <c r="M84" s="2">
        <f t="shared" si="16"/>
        <v>1876</v>
      </c>
      <c r="N84" s="2">
        <v>12187</v>
      </c>
      <c r="O84" s="2" t="s">
        <v>44</v>
      </c>
    </row>
    <row r="85" spans="2:15" x14ac:dyDescent="0.25">
      <c r="B85" s="2"/>
      <c r="C85" s="5" t="s">
        <v>35</v>
      </c>
      <c r="D85" s="5">
        <f>SUM(D5:D81)</f>
        <v>5068.369999999999</v>
      </c>
      <c r="E85" s="13" t="s">
        <v>36</v>
      </c>
      <c r="F85" s="5">
        <f>SUM(F5:F84)</f>
        <v>15189.556000000008</v>
      </c>
      <c r="G85" s="5">
        <f t="shared" ref="G85:M85" si="20">SUM(G5:G81)</f>
        <v>156474</v>
      </c>
      <c r="H85" s="5">
        <f t="shared" si="20"/>
        <v>88956</v>
      </c>
      <c r="I85" s="5">
        <f t="shared" si="20"/>
        <v>9376</v>
      </c>
      <c r="J85" s="5">
        <f t="shared" si="20"/>
        <v>98332</v>
      </c>
      <c r="K85" s="5">
        <f t="shared" si="20"/>
        <v>8326</v>
      </c>
      <c r="L85" s="5">
        <f t="shared" si="20"/>
        <v>24920</v>
      </c>
      <c r="M85" s="5">
        <f t="shared" si="20"/>
        <v>123252</v>
      </c>
      <c r="N85" s="2">
        <f>SUM(N5:N84)</f>
        <v>833684</v>
      </c>
      <c r="O85" s="2"/>
    </row>
    <row r="86" spans="2:15" x14ac:dyDescent="0.25">
      <c r="N86" s="20"/>
    </row>
    <row r="87" spans="2:15" x14ac:dyDescent="0.25">
      <c r="N87" s="20"/>
    </row>
    <row r="88" spans="2:15" x14ac:dyDescent="0.25">
      <c r="N88" s="21"/>
    </row>
    <row r="89" spans="2:15" x14ac:dyDescent="0.25">
      <c r="N89" s="20"/>
    </row>
  </sheetData>
  <mergeCells count="70">
    <mergeCell ref="B29:B32"/>
    <mergeCell ref="B33:B36"/>
    <mergeCell ref="B37:B40"/>
    <mergeCell ref="B69:B72"/>
    <mergeCell ref="B73:B76"/>
    <mergeCell ref="B49:B52"/>
    <mergeCell ref="B53:B56"/>
    <mergeCell ref="B57:B60"/>
    <mergeCell ref="B61:B64"/>
    <mergeCell ref="B65:B68"/>
    <mergeCell ref="B9:B12"/>
    <mergeCell ref="B13:B16"/>
    <mergeCell ref="B17:B20"/>
    <mergeCell ref="B21:B24"/>
    <mergeCell ref="B25:B28"/>
    <mergeCell ref="D73:D76"/>
    <mergeCell ref="D77:D80"/>
    <mergeCell ref="D81:D84"/>
    <mergeCell ref="B41:B44"/>
    <mergeCell ref="B45:B48"/>
    <mergeCell ref="B77:B80"/>
    <mergeCell ref="B81:B84"/>
    <mergeCell ref="C77:C80"/>
    <mergeCell ref="C81:C84"/>
    <mergeCell ref="D53:D56"/>
    <mergeCell ref="D57:D60"/>
    <mergeCell ref="D61:D64"/>
    <mergeCell ref="D65:D68"/>
    <mergeCell ref="C57:C60"/>
    <mergeCell ref="C61:C64"/>
    <mergeCell ref="C65:C68"/>
    <mergeCell ref="D17:D20"/>
    <mergeCell ref="D21:D24"/>
    <mergeCell ref="D25:D28"/>
    <mergeCell ref="D29:D32"/>
    <mergeCell ref="D69:D72"/>
    <mergeCell ref="D33:D36"/>
    <mergeCell ref="D37:D40"/>
    <mergeCell ref="D41:D44"/>
    <mergeCell ref="D45:D48"/>
    <mergeCell ref="D49:D52"/>
    <mergeCell ref="C69:C72"/>
    <mergeCell ref="C73:C76"/>
    <mergeCell ref="C37:C40"/>
    <mergeCell ref="C41:C44"/>
    <mergeCell ref="C45:C48"/>
    <mergeCell ref="C49:C52"/>
    <mergeCell ref="C53:C56"/>
    <mergeCell ref="C17:C20"/>
    <mergeCell ref="C21:C24"/>
    <mergeCell ref="C25:C28"/>
    <mergeCell ref="C29:C32"/>
    <mergeCell ref="C33:C36"/>
    <mergeCell ref="C9:C12"/>
    <mergeCell ref="D9:D12"/>
    <mergeCell ref="C2:C3"/>
    <mergeCell ref="D2:D3"/>
    <mergeCell ref="C13:C16"/>
    <mergeCell ref="D13:D16"/>
    <mergeCell ref="B2:B3"/>
    <mergeCell ref="M2:M3"/>
    <mergeCell ref="N2:N3"/>
    <mergeCell ref="C5:C8"/>
    <mergeCell ref="D5:D8"/>
    <mergeCell ref="B5:B8"/>
    <mergeCell ref="O2:O3"/>
    <mergeCell ref="F2:G2"/>
    <mergeCell ref="H2:K2"/>
    <mergeCell ref="E2:E3"/>
    <mergeCell ref="L2:L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84"/>
  <sheetViews>
    <sheetView topLeftCell="A60" zoomScale="85" zoomScaleNormal="85" workbookViewId="0">
      <selection activeCell="A3" sqref="A3:K84"/>
    </sheetView>
  </sheetViews>
  <sheetFormatPr defaultRowHeight="15" x14ac:dyDescent="0.25"/>
  <cols>
    <col min="4" max="4" width="9.140625" hidden="1" customWidth="1"/>
    <col min="6" max="6" width="12.85546875" customWidth="1"/>
    <col min="8" max="8" width="11.5703125" hidden="1" customWidth="1"/>
    <col min="9" max="9" width="13.7109375" customWidth="1"/>
    <col min="10" max="10" width="11.42578125" customWidth="1"/>
    <col min="11" max="11" width="12.5703125" customWidth="1"/>
  </cols>
  <sheetData>
    <row r="3" spans="1:13" ht="66.75" customHeight="1" x14ac:dyDescent="0.25">
      <c r="A3" s="11" t="s">
        <v>98</v>
      </c>
      <c r="B3" s="11" t="s">
        <v>0</v>
      </c>
      <c r="C3" s="11" t="s">
        <v>45</v>
      </c>
      <c r="D3" s="11" t="s">
        <v>46</v>
      </c>
      <c r="E3" s="11" t="s">
        <v>47</v>
      </c>
      <c r="F3" s="11" t="s">
        <v>48</v>
      </c>
      <c r="G3" s="11" t="s">
        <v>14</v>
      </c>
      <c r="H3" s="11" t="s">
        <v>49</v>
      </c>
      <c r="I3" s="11" t="s">
        <v>50</v>
      </c>
      <c r="J3" s="12" t="s">
        <v>196</v>
      </c>
      <c r="K3" s="12" t="s">
        <v>197</v>
      </c>
      <c r="L3" s="9"/>
      <c r="M3" s="9"/>
    </row>
    <row r="4" spans="1:13" x14ac:dyDescent="0.25">
      <c r="A4" s="97">
        <v>1</v>
      </c>
      <c r="B4" s="97" t="s">
        <v>15</v>
      </c>
      <c r="C4" s="97">
        <v>217.86</v>
      </c>
      <c r="D4" s="14" t="s">
        <v>51</v>
      </c>
      <c r="E4" s="14">
        <v>1</v>
      </c>
      <c r="F4" s="14" t="s">
        <v>54</v>
      </c>
      <c r="G4" s="14" t="s">
        <v>52</v>
      </c>
      <c r="H4" s="14">
        <v>965</v>
      </c>
      <c r="I4" s="14">
        <v>1811</v>
      </c>
      <c r="J4" s="90">
        <f>I4*9200/10^7</f>
        <v>1.66612</v>
      </c>
      <c r="K4" s="91">
        <f>I4*10500/10^7</f>
        <v>1.9015500000000001</v>
      </c>
      <c r="L4" s="8"/>
      <c r="M4" s="8"/>
    </row>
    <row r="5" spans="1:13" x14ac:dyDescent="0.25">
      <c r="A5" s="97"/>
      <c r="B5" s="97"/>
      <c r="C5" s="97"/>
      <c r="D5" s="14" t="s">
        <v>51</v>
      </c>
      <c r="E5" s="14">
        <v>2</v>
      </c>
      <c r="F5" s="14" t="s">
        <v>55</v>
      </c>
      <c r="G5" s="14" t="s">
        <v>52</v>
      </c>
      <c r="H5" s="14">
        <v>965</v>
      </c>
      <c r="I5" s="14">
        <v>1811</v>
      </c>
      <c r="J5" s="90">
        <f t="shared" ref="J5:J68" si="0">I5*9200/10^7</f>
        <v>1.66612</v>
      </c>
      <c r="K5" s="91">
        <f t="shared" ref="K5:K68" si="1">I5*10500/10^7</f>
        <v>1.9015500000000001</v>
      </c>
      <c r="L5" s="8"/>
      <c r="M5" s="8"/>
    </row>
    <row r="6" spans="1:13" x14ac:dyDescent="0.25">
      <c r="A6" s="97"/>
      <c r="B6" s="97"/>
      <c r="C6" s="97"/>
      <c r="D6" s="14" t="s">
        <v>51</v>
      </c>
      <c r="E6" s="14">
        <v>3</v>
      </c>
      <c r="F6" s="14" t="s">
        <v>56</v>
      </c>
      <c r="G6" s="14" t="s">
        <v>52</v>
      </c>
      <c r="H6" s="14">
        <v>965</v>
      </c>
      <c r="I6" s="14">
        <v>1811</v>
      </c>
      <c r="J6" s="90">
        <f t="shared" si="0"/>
        <v>1.66612</v>
      </c>
      <c r="K6" s="91">
        <f t="shared" si="1"/>
        <v>1.9015500000000001</v>
      </c>
      <c r="L6" s="8"/>
      <c r="M6" s="8"/>
    </row>
    <row r="7" spans="1:13" x14ac:dyDescent="0.25">
      <c r="A7" s="97"/>
      <c r="B7" s="97"/>
      <c r="C7" s="97"/>
      <c r="D7" s="14" t="s">
        <v>51</v>
      </c>
      <c r="E7" s="14">
        <v>4</v>
      </c>
      <c r="F7" s="14" t="s">
        <v>57</v>
      </c>
      <c r="G7" s="14" t="s">
        <v>52</v>
      </c>
      <c r="H7" s="14">
        <v>965</v>
      </c>
      <c r="I7" s="14">
        <v>1811</v>
      </c>
      <c r="J7" s="90">
        <f t="shared" si="0"/>
        <v>1.66612</v>
      </c>
      <c r="K7" s="91">
        <f t="shared" si="1"/>
        <v>1.9015500000000001</v>
      </c>
      <c r="L7" s="8"/>
      <c r="M7" s="10"/>
    </row>
    <row r="8" spans="1:13" x14ac:dyDescent="0.25">
      <c r="A8" s="97">
        <v>2</v>
      </c>
      <c r="B8" s="97" t="s">
        <v>16</v>
      </c>
      <c r="C8" s="97">
        <v>217.86</v>
      </c>
      <c r="D8" s="14" t="s">
        <v>51</v>
      </c>
      <c r="E8" s="14">
        <v>1</v>
      </c>
      <c r="F8" s="14" t="s">
        <v>58</v>
      </c>
      <c r="G8" s="14" t="s">
        <v>52</v>
      </c>
      <c r="H8" s="14">
        <v>965</v>
      </c>
      <c r="I8" s="14">
        <v>1811</v>
      </c>
      <c r="J8" s="90">
        <f t="shared" si="0"/>
        <v>1.66612</v>
      </c>
      <c r="K8" s="91">
        <f t="shared" si="1"/>
        <v>1.9015500000000001</v>
      </c>
      <c r="L8" s="8"/>
      <c r="M8" s="8"/>
    </row>
    <row r="9" spans="1:13" x14ac:dyDescent="0.25">
      <c r="A9" s="97"/>
      <c r="B9" s="97"/>
      <c r="C9" s="97"/>
      <c r="D9" s="14" t="s">
        <v>51</v>
      </c>
      <c r="E9" s="14">
        <v>2</v>
      </c>
      <c r="F9" s="14" t="s">
        <v>59</v>
      </c>
      <c r="G9" s="14" t="s">
        <v>52</v>
      </c>
      <c r="H9" s="14">
        <v>965</v>
      </c>
      <c r="I9" s="14">
        <v>1811</v>
      </c>
      <c r="J9" s="90">
        <f t="shared" si="0"/>
        <v>1.66612</v>
      </c>
      <c r="K9" s="91">
        <f t="shared" si="1"/>
        <v>1.9015500000000001</v>
      </c>
      <c r="L9" s="8"/>
      <c r="M9" s="10"/>
    </row>
    <row r="10" spans="1:13" x14ac:dyDescent="0.25">
      <c r="A10" s="97"/>
      <c r="B10" s="97"/>
      <c r="C10" s="97"/>
      <c r="D10" s="14" t="s">
        <v>51</v>
      </c>
      <c r="E10" s="14">
        <v>3</v>
      </c>
      <c r="F10" s="14" t="s">
        <v>60</v>
      </c>
      <c r="G10" s="14" t="s">
        <v>52</v>
      </c>
      <c r="H10" s="14">
        <v>965</v>
      </c>
      <c r="I10" s="14">
        <v>1811</v>
      </c>
      <c r="J10" s="90">
        <f t="shared" si="0"/>
        <v>1.66612</v>
      </c>
      <c r="K10" s="91">
        <f t="shared" si="1"/>
        <v>1.9015500000000001</v>
      </c>
      <c r="L10" s="8"/>
      <c r="M10" s="8"/>
    </row>
    <row r="11" spans="1:13" x14ac:dyDescent="0.25">
      <c r="A11" s="97"/>
      <c r="B11" s="97"/>
      <c r="C11" s="97"/>
      <c r="D11" s="14" t="s">
        <v>51</v>
      </c>
      <c r="E11" s="14">
        <v>4</v>
      </c>
      <c r="F11" s="14" t="s">
        <v>61</v>
      </c>
      <c r="G11" s="14" t="s">
        <v>52</v>
      </c>
      <c r="H11" s="14">
        <v>965</v>
      </c>
      <c r="I11" s="14">
        <v>1811</v>
      </c>
      <c r="J11" s="90">
        <f t="shared" si="0"/>
        <v>1.66612</v>
      </c>
      <c r="K11" s="91">
        <f t="shared" si="1"/>
        <v>1.9015500000000001</v>
      </c>
      <c r="L11" s="8"/>
      <c r="M11" s="8"/>
    </row>
    <row r="12" spans="1:13" x14ac:dyDescent="0.25">
      <c r="A12" s="97">
        <v>3</v>
      </c>
      <c r="B12" s="97" t="s">
        <v>17</v>
      </c>
      <c r="C12" s="97">
        <v>218.13</v>
      </c>
      <c r="D12" s="14" t="s">
        <v>51</v>
      </c>
      <c r="E12" s="14">
        <v>1</v>
      </c>
      <c r="F12" s="14" t="s">
        <v>62</v>
      </c>
      <c r="G12" s="14" t="s">
        <v>52</v>
      </c>
      <c r="H12" s="14">
        <v>965</v>
      </c>
      <c r="I12" s="14">
        <v>1813</v>
      </c>
      <c r="J12" s="90">
        <f t="shared" si="0"/>
        <v>1.6679600000000001</v>
      </c>
      <c r="K12" s="91">
        <f t="shared" si="1"/>
        <v>1.9036500000000001</v>
      </c>
      <c r="L12" s="8"/>
      <c r="M12" s="8"/>
    </row>
    <row r="13" spans="1:13" x14ac:dyDescent="0.25">
      <c r="A13" s="97"/>
      <c r="B13" s="97"/>
      <c r="C13" s="97"/>
      <c r="D13" s="14" t="s">
        <v>51</v>
      </c>
      <c r="E13" s="14">
        <v>2</v>
      </c>
      <c r="F13" s="14" t="s">
        <v>63</v>
      </c>
      <c r="G13" s="14" t="s">
        <v>52</v>
      </c>
      <c r="H13" s="14">
        <v>965</v>
      </c>
      <c r="I13" s="14">
        <v>1813</v>
      </c>
      <c r="J13" s="90">
        <f t="shared" si="0"/>
        <v>1.6679600000000001</v>
      </c>
      <c r="K13" s="91">
        <f t="shared" si="1"/>
        <v>1.9036500000000001</v>
      </c>
      <c r="L13" s="8"/>
      <c r="M13" s="8"/>
    </row>
    <row r="14" spans="1:13" x14ac:dyDescent="0.25">
      <c r="A14" s="97"/>
      <c r="B14" s="97"/>
      <c r="C14" s="97"/>
      <c r="D14" s="14" t="s">
        <v>51</v>
      </c>
      <c r="E14" s="14">
        <v>3</v>
      </c>
      <c r="F14" s="14" t="s">
        <v>64</v>
      </c>
      <c r="G14" s="14" t="s">
        <v>52</v>
      </c>
      <c r="H14" s="14">
        <v>965</v>
      </c>
      <c r="I14" s="14">
        <v>1813</v>
      </c>
      <c r="J14" s="90">
        <f t="shared" si="0"/>
        <v>1.6679600000000001</v>
      </c>
      <c r="K14" s="91">
        <f t="shared" si="1"/>
        <v>1.9036500000000001</v>
      </c>
      <c r="L14" s="8"/>
      <c r="M14" s="8"/>
    </row>
    <row r="15" spans="1:13" x14ac:dyDescent="0.25">
      <c r="A15" s="97"/>
      <c r="B15" s="97"/>
      <c r="C15" s="97"/>
      <c r="D15" s="14" t="s">
        <v>51</v>
      </c>
      <c r="E15" s="14">
        <v>4</v>
      </c>
      <c r="F15" s="14" t="s">
        <v>65</v>
      </c>
      <c r="G15" s="14" t="s">
        <v>52</v>
      </c>
      <c r="H15" s="14">
        <v>965</v>
      </c>
      <c r="I15" s="14">
        <v>1813</v>
      </c>
      <c r="J15" s="90">
        <f t="shared" si="0"/>
        <v>1.6679600000000001</v>
      </c>
      <c r="K15" s="91">
        <f t="shared" si="1"/>
        <v>1.9036500000000001</v>
      </c>
      <c r="L15" s="8"/>
      <c r="M15" s="8"/>
    </row>
    <row r="16" spans="1:13" x14ac:dyDescent="0.25">
      <c r="A16" s="97">
        <v>4</v>
      </c>
      <c r="B16" s="97" t="s">
        <v>18</v>
      </c>
      <c r="C16" s="97">
        <v>218.39</v>
      </c>
      <c r="D16" s="14" t="s">
        <v>51</v>
      </c>
      <c r="E16" s="14">
        <v>1</v>
      </c>
      <c r="F16" s="14" t="s">
        <v>66</v>
      </c>
      <c r="G16" s="14" t="s">
        <v>52</v>
      </c>
      <c r="H16" s="14">
        <v>965</v>
      </c>
      <c r="I16" s="14">
        <v>1813</v>
      </c>
      <c r="J16" s="90">
        <f t="shared" si="0"/>
        <v>1.6679600000000001</v>
      </c>
      <c r="K16" s="91">
        <f t="shared" si="1"/>
        <v>1.9036500000000001</v>
      </c>
      <c r="L16" s="8"/>
      <c r="M16" s="8"/>
    </row>
    <row r="17" spans="1:11" x14ac:dyDescent="0.25">
      <c r="A17" s="97"/>
      <c r="B17" s="97"/>
      <c r="C17" s="97"/>
      <c r="D17" s="14" t="s">
        <v>51</v>
      </c>
      <c r="E17" s="14">
        <v>2</v>
      </c>
      <c r="F17" s="14" t="s">
        <v>67</v>
      </c>
      <c r="G17" s="14" t="s">
        <v>52</v>
      </c>
      <c r="H17" s="14">
        <v>965</v>
      </c>
      <c r="I17" s="14">
        <v>1813</v>
      </c>
      <c r="J17" s="90">
        <f t="shared" si="0"/>
        <v>1.6679600000000001</v>
      </c>
      <c r="K17" s="91">
        <f t="shared" si="1"/>
        <v>1.9036500000000001</v>
      </c>
    </row>
    <row r="18" spans="1:11" x14ac:dyDescent="0.25">
      <c r="A18" s="97"/>
      <c r="B18" s="97"/>
      <c r="C18" s="97"/>
      <c r="D18" s="14" t="s">
        <v>51</v>
      </c>
      <c r="E18" s="14">
        <v>3</v>
      </c>
      <c r="F18" s="14" t="s">
        <v>68</v>
      </c>
      <c r="G18" s="14" t="s">
        <v>52</v>
      </c>
      <c r="H18" s="14">
        <v>965</v>
      </c>
      <c r="I18" s="14">
        <v>1813</v>
      </c>
      <c r="J18" s="90">
        <f t="shared" si="0"/>
        <v>1.6679600000000001</v>
      </c>
      <c r="K18" s="91">
        <f t="shared" si="1"/>
        <v>1.9036500000000001</v>
      </c>
    </row>
    <row r="19" spans="1:11" x14ac:dyDescent="0.25">
      <c r="A19" s="97"/>
      <c r="B19" s="97"/>
      <c r="C19" s="97"/>
      <c r="D19" s="14" t="s">
        <v>51</v>
      </c>
      <c r="E19" s="14">
        <v>4</v>
      </c>
      <c r="F19" s="14" t="s">
        <v>69</v>
      </c>
      <c r="G19" s="14" t="s">
        <v>52</v>
      </c>
      <c r="H19" s="14">
        <v>965</v>
      </c>
      <c r="I19" s="14">
        <v>1813</v>
      </c>
      <c r="J19" s="90">
        <f t="shared" si="0"/>
        <v>1.6679600000000001</v>
      </c>
      <c r="K19" s="91">
        <f t="shared" si="1"/>
        <v>1.9036500000000001</v>
      </c>
    </row>
    <row r="20" spans="1:11" x14ac:dyDescent="0.25">
      <c r="A20" s="97">
        <v>5</v>
      </c>
      <c r="B20" s="97" t="s">
        <v>19</v>
      </c>
      <c r="C20" s="97">
        <v>249.96</v>
      </c>
      <c r="D20" s="14" t="s">
        <v>51</v>
      </c>
      <c r="E20" s="14">
        <v>1</v>
      </c>
      <c r="F20" s="14" t="s">
        <v>70</v>
      </c>
      <c r="G20" s="14" t="s">
        <v>52</v>
      </c>
      <c r="H20" s="14">
        <v>1154</v>
      </c>
      <c r="I20" s="14">
        <v>2011</v>
      </c>
      <c r="J20" s="90">
        <f t="shared" si="0"/>
        <v>1.85012</v>
      </c>
      <c r="K20" s="91">
        <f t="shared" si="1"/>
        <v>2.1115499999999998</v>
      </c>
    </row>
    <row r="21" spans="1:11" x14ac:dyDescent="0.25">
      <c r="A21" s="97"/>
      <c r="B21" s="97"/>
      <c r="C21" s="97"/>
      <c r="D21" s="14" t="s">
        <v>51</v>
      </c>
      <c r="E21" s="14">
        <v>2</v>
      </c>
      <c r="F21" s="14" t="s">
        <v>71</v>
      </c>
      <c r="G21" s="14" t="s">
        <v>52</v>
      </c>
      <c r="H21" s="14">
        <v>1154</v>
      </c>
      <c r="I21" s="14">
        <v>2011</v>
      </c>
      <c r="J21" s="90">
        <f t="shared" si="0"/>
        <v>1.85012</v>
      </c>
      <c r="K21" s="91">
        <f t="shared" si="1"/>
        <v>2.1115499999999998</v>
      </c>
    </row>
    <row r="22" spans="1:11" x14ac:dyDescent="0.25">
      <c r="A22" s="97"/>
      <c r="B22" s="97"/>
      <c r="C22" s="97"/>
      <c r="D22" s="14" t="s">
        <v>51</v>
      </c>
      <c r="E22" s="14">
        <v>3</v>
      </c>
      <c r="F22" s="14" t="s">
        <v>72</v>
      </c>
      <c r="G22" s="14" t="s">
        <v>52</v>
      </c>
      <c r="H22" s="14">
        <v>1154</v>
      </c>
      <c r="I22" s="14">
        <v>2011</v>
      </c>
      <c r="J22" s="90">
        <f t="shared" si="0"/>
        <v>1.85012</v>
      </c>
      <c r="K22" s="91">
        <f t="shared" si="1"/>
        <v>2.1115499999999998</v>
      </c>
    </row>
    <row r="23" spans="1:11" x14ac:dyDescent="0.25">
      <c r="A23" s="97"/>
      <c r="B23" s="97"/>
      <c r="C23" s="97"/>
      <c r="D23" s="14" t="s">
        <v>51</v>
      </c>
      <c r="E23" s="14">
        <v>4</v>
      </c>
      <c r="F23" s="14" t="s">
        <v>73</v>
      </c>
      <c r="G23" s="14" t="s">
        <v>52</v>
      </c>
      <c r="H23" s="14">
        <v>1154</v>
      </c>
      <c r="I23" s="14">
        <v>2011</v>
      </c>
      <c r="J23" s="90">
        <f t="shared" si="0"/>
        <v>1.85012</v>
      </c>
      <c r="K23" s="91">
        <f t="shared" si="1"/>
        <v>2.1115499999999998</v>
      </c>
    </row>
    <row r="24" spans="1:11" x14ac:dyDescent="0.25">
      <c r="A24" s="97">
        <v>6</v>
      </c>
      <c r="B24" s="97" t="s">
        <v>20</v>
      </c>
      <c r="C24" s="100">
        <v>249.96</v>
      </c>
      <c r="D24" s="14" t="s">
        <v>51</v>
      </c>
      <c r="E24" s="14">
        <v>1</v>
      </c>
      <c r="F24" s="14" t="s">
        <v>74</v>
      </c>
      <c r="G24" s="14" t="s">
        <v>52</v>
      </c>
      <c r="H24" s="14">
        <v>1154</v>
      </c>
      <c r="I24" s="14">
        <v>2011</v>
      </c>
      <c r="J24" s="90">
        <f t="shared" si="0"/>
        <v>1.85012</v>
      </c>
      <c r="K24" s="91">
        <f t="shared" si="1"/>
        <v>2.1115499999999998</v>
      </c>
    </row>
    <row r="25" spans="1:11" x14ac:dyDescent="0.25">
      <c r="A25" s="97"/>
      <c r="B25" s="97"/>
      <c r="C25" s="100"/>
      <c r="D25" s="14" t="s">
        <v>51</v>
      </c>
      <c r="E25" s="14">
        <v>2</v>
      </c>
      <c r="F25" s="14" t="s">
        <v>75</v>
      </c>
      <c r="G25" s="14" t="s">
        <v>52</v>
      </c>
      <c r="H25" s="14">
        <v>1154</v>
      </c>
      <c r="I25" s="14">
        <v>2011</v>
      </c>
      <c r="J25" s="90">
        <f t="shared" si="0"/>
        <v>1.85012</v>
      </c>
      <c r="K25" s="91">
        <f t="shared" si="1"/>
        <v>2.1115499999999998</v>
      </c>
    </row>
    <row r="26" spans="1:11" x14ac:dyDescent="0.25">
      <c r="A26" s="97"/>
      <c r="B26" s="97"/>
      <c r="C26" s="100"/>
      <c r="D26" s="14" t="s">
        <v>51</v>
      </c>
      <c r="E26" s="14">
        <v>3</v>
      </c>
      <c r="F26" s="14" t="s">
        <v>76</v>
      </c>
      <c r="G26" s="14" t="s">
        <v>52</v>
      </c>
      <c r="H26" s="14">
        <v>1154</v>
      </c>
      <c r="I26" s="14">
        <v>2011</v>
      </c>
      <c r="J26" s="90">
        <f t="shared" si="0"/>
        <v>1.85012</v>
      </c>
      <c r="K26" s="91">
        <f t="shared" si="1"/>
        <v>2.1115499999999998</v>
      </c>
    </row>
    <row r="27" spans="1:11" x14ac:dyDescent="0.25">
      <c r="A27" s="97"/>
      <c r="B27" s="97"/>
      <c r="C27" s="100"/>
      <c r="D27" s="14" t="s">
        <v>51</v>
      </c>
      <c r="E27" s="14">
        <v>4</v>
      </c>
      <c r="F27" s="14" t="s">
        <v>77</v>
      </c>
      <c r="G27" s="14" t="s">
        <v>52</v>
      </c>
      <c r="H27" s="14">
        <v>1154</v>
      </c>
      <c r="I27" s="14">
        <v>2011</v>
      </c>
      <c r="J27" s="90">
        <f t="shared" si="0"/>
        <v>1.85012</v>
      </c>
      <c r="K27" s="91">
        <f t="shared" si="1"/>
        <v>2.1115499999999998</v>
      </c>
    </row>
    <row r="28" spans="1:11" x14ac:dyDescent="0.25">
      <c r="A28" s="97">
        <v>7</v>
      </c>
      <c r="B28" s="97" t="s">
        <v>21</v>
      </c>
      <c r="C28" s="100">
        <v>249.96</v>
      </c>
      <c r="D28" s="14" t="s">
        <v>51</v>
      </c>
      <c r="E28" s="14">
        <v>1</v>
      </c>
      <c r="F28" s="14" t="s">
        <v>78</v>
      </c>
      <c r="G28" s="14" t="s">
        <v>53</v>
      </c>
      <c r="H28" s="14">
        <v>1154</v>
      </c>
      <c r="I28" s="14">
        <v>2011</v>
      </c>
      <c r="J28" s="90">
        <f t="shared" si="0"/>
        <v>1.85012</v>
      </c>
      <c r="K28" s="91">
        <f t="shared" si="1"/>
        <v>2.1115499999999998</v>
      </c>
    </row>
    <row r="29" spans="1:11" x14ac:dyDescent="0.25">
      <c r="A29" s="97"/>
      <c r="B29" s="97"/>
      <c r="C29" s="100"/>
      <c r="D29" s="14" t="s">
        <v>51</v>
      </c>
      <c r="E29" s="14">
        <v>2</v>
      </c>
      <c r="F29" s="14" t="s">
        <v>79</v>
      </c>
      <c r="G29" s="14" t="s">
        <v>53</v>
      </c>
      <c r="H29" s="14">
        <v>1154</v>
      </c>
      <c r="I29" s="14">
        <v>2011</v>
      </c>
      <c r="J29" s="90">
        <f t="shared" si="0"/>
        <v>1.85012</v>
      </c>
      <c r="K29" s="91">
        <f t="shared" si="1"/>
        <v>2.1115499999999998</v>
      </c>
    </row>
    <row r="30" spans="1:11" x14ac:dyDescent="0.25">
      <c r="A30" s="97"/>
      <c r="B30" s="97"/>
      <c r="C30" s="100"/>
      <c r="D30" s="14" t="s">
        <v>51</v>
      </c>
      <c r="E30" s="14">
        <v>3</v>
      </c>
      <c r="F30" s="14" t="s">
        <v>80</v>
      </c>
      <c r="G30" s="14" t="s">
        <v>53</v>
      </c>
      <c r="H30" s="14">
        <v>1154</v>
      </c>
      <c r="I30" s="14">
        <v>2011</v>
      </c>
      <c r="J30" s="90">
        <f t="shared" si="0"/>
        <v>1.85012</v>
      </c>
      <c r="K30" s="91">
        <f t="shared" si="1"/>
        <v>2.1115499999999998</v>
      </c>
    </row>
    <row r="31" spans="1:11" x14ac:dyDescent="0.25">
      <c r="A31" s="97"/>
      <c r="B31" s="97"/>
      <c r="C31" s="100"/>
      <c r="D31" s="14" t="s">
        <v>51</v>
      </c>
      <c r="E31" s="14">
        <v>4</v>
      </c>
      <c r="F31" s="14" t="s">
        <v>81</v>
      </c>
      <c r="G31" s="14" t="s">
        <v>53</v>
      </c>
      <c r="H31" s="14">
        <v>1154</v>
      </c>
      <c r="I31" s="14">
        <v>2011</v>
      </c>
      <c r="J31" s="90">
        <f t="shared" si="0"/>
        <v>1.85012</v>
      </c>
      <c r="K31" s="91">
        <f t="shared" si="1"/>
        <v>2.1115499999999998</v>
      </c>
    </row>
    <row r="32" spans="1:11" x14ac:dyDescent="0.25">
      <c r="A32" s="97">
        <v>8</v>
      </c>
      <c r="B32" s="97" t="s">
        <v>22</v>
      </c>
      <c r="C32" s="97">
        <v>249.96</v>
      </c>
      <c r="D32" s="14" t="s">
        <v>51</v>
      </c>
      <c r="E32" s="14">
        <v>1</v>
      </c>
      <c r="F32" s="14" t="s">
        <v>82</v>
      </c>
      <c r="G32" s="14" t="s">
        <v>53</v>
      </c>
      <c r="H32" s="14">
        <v>1154</v>
      </c>
      <c r="I32" s="14">
        <v>2011</v>
      </c>
      <c r="J32" s="90">
        <f t="shared" si="0"/>
        <v>1.85012</v>
      </c>
      <c r="K32" s="91">
        <f t="shared" si="1"/>
        <v>2.1115499999999998</v>
      </c>
    </row>
    <row r="33" spans="1:11" x14ac:dyDescent="0.25">
      <c r="A33" s="97"/>
      <c r="B33" s="97"/>
      <c r="C33" s="97"/>
      <c r="D33" s="14" t="s">
        <v>51</v>
      </c>
      <c r="E33" s="14">
        <v>2</v>
      </c>
      <c r="F33" s="14" t="s">
        <v>83</v>
      </c>
      <c r="G33" s="14" t="s">
        <v>53</v>
      </c>
      <c r="H33" s="14">
        <v>1154</v>
      </c>
      <c r="I33" s="14">
        <v>2011</v>
      </c>
      <c r="J33" s="90">
        <f t="shared" si="0"/>
        <v>1.85012</v>
      </c>
      <c r="K33" s="91">
        <f t="shared" si="1"/>
        <v>2.1115499999999998</v>
      </c>
    </row>
    <row r="34" spans="1:11" x14ac:dyDescent="0.25">
      <c r="A34" s="97"/>
      <c r="B34" s="97"/>
      <c r="C34" s="97"/>
      <c r="D34" s="14" t="s">
        <v>51</v>
      </c>
      <c r="E34" s="14">
        <v>3</v>
      </c>
      <c r="F34" s="14" t="s">
        <v>84</v>
      </c>
      <c r="G34" s="14" t="s">
        <v>53</v>
      </c>
      <c r="H34" s="14">
        <v>1154</v>
      </c>
      <c r="I34" s="14">
        <v>2011</v>
      </c>
      <c r="J34" s="90">
        <f t="shared" si="0"/>
        <v>1.85012</v>
      </c>
      <c r="K34" s="91">
        <f t="shared" si="1"/>
        <v>2.1115499999999998</v>
      </c>
    </row>
    <row r="35" spans="1:11" x14ac:dyDescent="0.25">
      <c r="A35" s="97"/>
      <c r="B35" s="97"/>
      <c r="C35" s="97"/>
      <c r="D35" s="14" t="s">
        <v>51</v>
      </c>
      <c r="E35" s="14">
        <v>4</v>
      </c>
      <c r="F35" s="14" t="s">
        <v>85</v>
      </c>
      <c r="G35" s="14" t="s">
        <v>53</v>
      </c>
      <c r="H35" s="14">
        <v>1154</v>
      </c>
      <c r="I35" s="14">
        <v>2011</v>
      </c>
      <c r="J35" s="90">
        <f t="shared" si="0"/>
        <v>1.85012</v>
      </c>
      <c r="K35" s="91">
        <f t="shared" si="1"/>
        <v>2.1115499999999998</v>
      </c>
    </row>
    <row r="36" spans="1:11" x14ac:dyDescent="0.25">
      <c r="A36" s="97">
        <v>9</v>
      </c>
      <c r="B36" s="97" t="s">
        <v>23</v>
      </c>
      <c r="C36" s="97">
        <v>249.96</v>
      </c>
      <c r="D36" s="14" t="s">
        <v>51</v>
      </c>
      <c r="E36" s="14">
        <v>1</v>
      </c>
      <c r="F36" s="14" t="s">
        <v>86</v>
      </c>
      <c r="G36" s="14" t="s">
        <v>53</v>
      </c>
      <c r="H36" s="14">
        <v>1154</v>
      </c>
      <c r="I36" s="14">
        <v>2011</v>
      </c>
      <c r="J36" s="90">
        <f t="shared" si="0"/>
        <v>1.85012</v>
      </c>
      <c r="K36" s="91">
        <f t="shared" si="1"/>
        <v>2.1115499999999998</v>
      </c>
    </row>
    <row r="37" spans="1:11" x14ac:dyDescent="0.25">
      <c r="A37" s="97"/>
      <c r="B37" s="97"/>
      <c r="C37" s="97"/>
      <c r="D37" s="14" t="s">
        <v>51</v>
      </c>
      <c r="E37" s="14">
        <v>2</v>
      </c>
      <c r="F37" s="14" t="s">
        <v>87</v>
      </c>
      <c r="G37" s="14" t="s">
        <v>53</v>
      </c>
      <c r="H37" s="14">
        <v>1154</v>
      </c>
      <c r="I37" s="14">
        <v>2011</v>
      </c>
      <c r="J37" s="90">
        <f t="shared" si="0"/>
        <v>1.85012</v>
      </c>
      <c r="K37" s="91">
        <f t="shared" si="1"/>
        <v>2.1115499999999998</v>
      </c>
    </row>
    <row r="38" spans="1:11" x14ac:dyDescent="0.25">
      <c r="A38" s="97"/>
      <c r="B38" s="97"/>
      <c r="C38" s="97"/>
      <c r="D38" s="14" t="s">
        <v>51</v>
      </c>
      <c r="E38" s="14">
        <v>3</v>
      </c>
      <c r="F38" s="14" t="s">
        <v>88</v>
      </c>
      <c r="G38" s="14" t="s">
        <v>53</v>
      </c>
      <c r="H38" s="14">
        <v>1154</v>
      </c>
      <c r="I38" s="14">
        <v>2011</v>
      </c>
      <c r="J38" s="90">
        <f t="shared" si="0"/>
        <v>1.85012</v>
      </c>
      <c r="K38" s="91">
        <f t="shared" si="1"/>
        <v>2.1115499999999998</v>
      </c>
    </row>
    <row r="39" spans="1:11" x14ac:dyDescent="0.25">
      <c r="A39" s="97"/>
      <c r="B39" s="97"/>
      <c r="C39" s="97"/>
      <c r="D39" s="14" t="s">
        <v>51</v>
      </c>
      <c r="E39" s="14">
        <v>4</v>
      </c>
      <c r="F39" s="14" t="s">
        <v>89</v>
      </c>
      <c r="G39" s="14" t="s">
        <v>53</v>
      </c>
      <c r="H39" s="14">
        <v>1154</v>
      </c>
      <c r="I39" s="14">
        <v>2011</v>
      </c>
      <c r="J39" s="90">
        <f t="shared" si="0"/>
        <v>1.85012</v>
      </c>
      <c r="K39" s="91">
        <f t="shared" si="1"/>
        <v>2.1115499999999998</v>
      </c>
    </row>
    <row r="40" spans="1:11" x14ac:dyDescent="0.25">
      <c r="A40" s="97">
        <v>10</v>
      </c>
      <c r="B40" s="97" t="s">
        <v>24</v>
      </c>
      <c r="C40" s="97">
        <v>250.68</v>
      </c>
      <c r="D40" s="14" t="s">
        <v>51</v>
      </c>
      <c r="E40" s="14">
        <v>1</v>
      </c>
      <c r="F40" s="14" t="s">
        <v>90</v>
      </c>
      <c r="G40" s="14" t="s">
        <v>53</v>
      </c>
      <c r="H40" s="14">
        <v>1162</v>
      </c>
      <c r="I40" s="14">
        <v>2022</v>
      </c>
      <c r="J40" s="90">
        <f t="shared" si="0"/>
        <v>1.8602399999999999</v>
      </c>
      <c r="K40" s="91">
        <f t="shared" si="1"/>
        <v>2.1231</v>
      </c>
    </row>
    <row r="41" spans="1:11" x14ac:dyDescent="0.25">
      <c r="A41" s="97"/>
      <c r="B41" s="97"/>
      <c r="C41" s="97"/>
      <c r="D41" s="14" t="s">
        <v>51</v>
      </c>
      <c r="E41" s="14">
        <v>2</v>
      </c>
      <c r="F41" s="14" t="s">
        <v>91</v>
      </c>
      <c r="G41" s="14" t="s">
        <v>53</v>
      </c>
      <c r="H41" s="14">
        <v>1162</v>
      </c>
      <c r="I41" s="14">
        <v>2022</v>
      </c>
      <c r="J41" s="90">
        <f t="shared" si="0"/>
        <v>1.8602399999999999</v>
      </c>
      <c r="K41" s="91">
        <f t="shared" si="1"/>
        <v>2.1231</v>
      </c>
    </row>
    <row r="42" spans="1:11" x14ac:dyDescent="0.25">
      <c r="A42" s="97"/>
      <c r="B42" s="97"/>
      <c r="C42" s="97"/>
      <c r="D42" s="14" t="s">
        <v>51</v>
      </c>
      <c r="E42" s="14">
        <v>3</v>
      </c>
      <c r="F42" s="14" t="s">
        <v>92</v>
      </c>
      <c r="G42" s="14" t="s">
        <v>53</v>
      </c>
      <c r="H42" s="14">
        <v>1162</v>
      </c>
      <c r="I42" s="14">
        <v>2022</v>
      </c>
      <c r="J42" s="90">
        <f t="shared" si="0"/>
        <v>1.8602399999999999</v>
      </c>
      <c r="K42" s="91">
        <f t="shared" si="1"/>
        <v>2.1231</v>
      </c>
    </row>
    <row r="43" spans="1:11" x14ac:dyDescent="0.25">
      <c r="A43" s="97"/>
      <c r="B43" s="97"/>
      <c r="C43" s="97"/>
      <c r="D43" s="14" t="s">
        <v>51</v>
      </c>
      <c r="E43" s="14">
        <v>4</v>
      </c>
      <c r="F43" s="14" t="s">
        <v>93</v>
      </c>
      <c r="G43" s="14" t="s">
        <v>53</v>
      </c>
      <c r="H43" s="14">
        <v>1162</v>
      </c>
      <c r="I43" s="14">
        <v>2022</v>
      </c>
      <c r="J43" s="90">
        <f t="shared" si="0"/>
        <v>1.8602399999999999</v>
      </c>
      <c r="K43" s="91">
        <f t="shared" si="1"/>
        <v>2.1231</v>
      </c>
    </row>
    <row r="44" spans="1:11" x14ac:dyDescent="0.25">
      <c r="A44" s="97">
        <v>11</v>
      </c>
      <c r="B44" s="97" t="s">
        <v>25</v>
      </c>
      <c r="C44" s="97">
        <v>254.7</v>
      </c>
      <c r="D44" s="14" t="s">
        <v>51</v>
      </c>
      <c r="E44" s="14">
        <v>1</v>
      </c>
      <c r="F44" s="14" t="s">
        <v>94</v>
      </c>
      <c r="G44" s="14" t="s">
        <v>53</v>
      </c>
      <c r="H44" s="14">
        <v>1167</v>
      </c>
      <c r="I44" s="14">
        <v>2040</v>
      </c>
      <c r="J44" s="90">
        <f t="shared" si="0"/>
        <v>1.8768</v>
      </c>
      <c r="K44" s="91">
        <f t="shared" si="1"/>
        <v>2.1419999999999999</v>
      </c>
    </row>
    <row r="45" spans="1:11" x14ac:dyDescent="0.25">
      <c r="A45" s="97"/>
      <c r="B45" s="97"/>
      <c r="C45" s="97">
        <v>250.68</v>
      </c>
      <c r="D45" s="14" t="s">
        <v>51</v>
      </c>
      <c r="E45" s="14">
        <v>2</v>
      </c>
      <c r="F45" s="14" t="s">
        <v>95</v>
      </c>
      <c r="G45" s="14" t="s">
        <v>53</v>
      </c>
      <c r="H45" s="14">
        <v>1167</v>
      </c>
      <c r="I45" s="14">
        <v>2040</v>
      </c>
      <c r="J45" s="90">
        <f t="shared" si="0"/>
        <v>1.8768</v>
      </c>
      <c r="K45" s="91">
        <f t="shared" si="1"/>
        <v>2.1419999999999999</v>
      </c>
    </row>
    <row r="46" spans="1:11" x14ac:dyDescent="0.25">
      <c r="A46" s="97"/>
      <c r="B46" s="97"/>
      <c r="C46" s="97">
        <v>250.68</v>
      </c>
      <c r="D46" s="14" t="s">
        <v>51</v>
      </c>
      <c r="E46" s="14">
        <v>3</v>
      </c>
      <c r="F46" s="14" t="s">
        <v>96</v>
      </c>
      <c r="G46" s="14" t="s">
        <v>53</v>
      </c>
      <c r="H46" s="14">
        <v>1167</v>
      </c>
      <c r="I46" s="14">
        <v>2040</v>
      </c>
      <c r="J46" s="90">
        <f t="shared" si="0"/>
        <v>1.8768</v>
      </c>
      <c r="K46" s="91">
        <f t="shared" si="1"/>
        <v>2.1419999999999999</v>
      </c>
    </row>
    <row r="47" spans="1:11" x14ac:dyDescent="0.25">
      <c r="A47" s="97"/>
      <c r="B47" s="97"/>
      <c r="C47" s="97">
        <v>250.68</v>
      </c>
      <c r="D47" s="14" t="s">
        <v>51</v>
      </c>
      <c r="E47" s="14">
        <v>4</v>
      </c>
      <c r="F47" s="14" t="s">
        <v>97</v>
      </c>
      <c r="G47" s="14" t="s">
        <v>53</v>
      </c>
      <c r="H47" s="14">
        <v>1167</v>
      </c>
      <c r="I47" s="14">
        <v>2040</v>
      </c>
      <c r="J47" s="90">
        <f t="shared" si="0"/>
        <v>1.8768</v>
      </c>
      <c r="K47" s="91">
        <f t="shared" si="1"/>
        <v>2.1419999999999999</v>
      </c>
    </row>
    <row r="48" spans="1:11" x14ac:dyDescent="0.25">
      <c r="A48" s="97">
        <v>12</v>
      </c>
      <c r="B48" s="97" t="s">
        <v>26</v>
      </c>
      <c r="C48" s="97">
        <v>254.7</v>
      </c>
      <c r="D48" s="14" t="s">
        <v>51</v>
      </c>
      <c r="E48" s="14">
        <v>1</v>
      </c>
      <c r="F48" s="14" t="s">
        <v>99</v>
      </c>
      <c r="G48" s="14" t="s">
        <v>53</v>
      </c>
      <c r="H48" s="14">
        <v>1167</v>
      </c>
      <c r="I48" s="14">
        <v>2040</v>
      </c>
      <c r="J48" s="90">
        <f t="shared" si="0"/>
        <v>1.8768</v>
      </c>
      <c r="K48" s="91">
        <f t="shared" si="1"/>
        <v>2.1419999999999999</v>
      </c>
    </row>
    <row r="49" spans="1:11" x14ac:dyDescent="0.25">
      <c r="A49" s="97"/>
      <c r="B49" s="97"/>
      <c r="C49" s="97">
        <v>250.68</v>
      </c>
      <c r="D49" s="14" t="s">
        <v>51</v>
      </c>
      <c r="E49" s="14">
        <v>2</v>
      </c>
      <c r="F49" s="14" t="s">
        <v>100</v>
      </c>
      <c r="G49" s="14" t="s">
        <v>53</v>
      </c>
      <c r="H49" s="14">
        <v>1167</v>
      </c>
      <c r="I49" s="14">
        <v>2040</v>
      </c>
      <c r="J49" s="90">
        <f t="shared" si="0"/>
        <v>1.8768</v>
      </c>
      <c r="K49" s="91">
        <f t="shared" si="1"/>
        <v>2.1419999999999999</v>
      </c>
    </row>
    <row r="50" spans="1:11" x14ac:dyDescent="0.25">
      <c r="A50" s="97"/>
      <c r="B50" s="97"/>
      <c r="C50" s="97">
        <v>250.68</v>
      </c>
      <c r="D50" s="14" t="s">
        <v>51</v>
      </c>
      <c r="E50" s="14">
        <v>3</v>
      </c>
      <c r="F50" s="14" t="s">
        <v>101</v>
      </c>
      <c r="G50" s="14" t="s">
        <v>53</v>
      </c>
      <c r="H50" s="14">
        <v>1167</v>
      </c>
      <c r="I50" s="14">
        <v>2040</v>
      </c>
      <c r="J50" s="90">
        <f t="shared" si="0"/>
        <v>1.8768</v>
      </c>
      <c r="K50" s="91">
        <f t="shared" si="1"/>
        <v>2.1419999999999999</v>
      </c>
    </row>
    <row r="51" spans="1:11" x14ac:dyDescent="0.25">
      <c r="A51" s="97"/>
      <c r="B51" s="97"/>
      <c r="C51" s="97">
        <v>250.68</v>
      </c>
      <c r="D51" s="14" t="s">
        <v>51</v>
      </c>
      <c r="E51" s="14">
        <v>4</v>
      </c>
      <c r="F51" s="14" t="s">
        <v>102</v>
      </c>
      <c r="G51" s="14" t="s">
        <v>53</v>
      </c>
      <c r="H51" s="14">
        <v>1167</v>
      </c>
      <c r="I51" s="14">
        <v>2040</v>
      </c>
      <c r="J51" s="90">
        <f t="shared" si="0"/>
        <v>1.8768</v>
      </c>
      <c r="K51" s="91">
        <f t="shared" si="1"/>
        <v>2.1419999999999999</v>
      </c>
    </row>
    <row r="52" spans="1:11" x14ac:dyDescent="0.25">
      <c r="A52" s="97">
        <v>13</v>
      </c>
      <c r="B52" s="97" t="s">
        <v>27</v>
      </c>
      <c r="C52" s="97">
        <v>269.17</v>
      </c>
      <c r="D52" s="14" t="s">
        <v>51</v>
      </c>
      <c r="E52" s="14">
        <v>1</v>
      </c>
      <c r="F52" s="14" t="s">
        <v>103</v>
      </c>
      <c r="G52" s="14" t="s">
        <v>53</v>
      </c>
      <c r="H52" s="14">
        <v>1249</v>
      </c>
      <c r="I52" s="14">
        <v>2157</v>
      </c>
      <c r="J52" s="90">
        <f t="shared" si="0"/>
        <v>1.98444</v>
      </c>
      <c r="K52" s="91">
        <f t="shared" si="1"/>
        <v>2.26485</v>
      </c>
    </row>
    <row r="53" spans="1:11" x14ac:dyDescent="0.25">
      <c r="A53" s="97"/>
      <c r="B53" s="97"/>
      <c r="C53" s="97"/>
      <c r="D53" s="14" t="s">
        <v>51</v>
      </c>
      <c r="E53" s="14">
        <v>2</v>
      </c>
      <c r="F53" s="14" t="s">
        <v>104</v>
      </c>
      <c r="G53" s="14" t="s">
        <v>53</v>
      </c>
      <c r="H53" s="14">
        <v>1249</v>
      </c>
      <c r="I53" s="14">
        <v>2157</v>
      </c>
      <c r="J53" s="90">
        <f t="shared" si="0"/>
        <v>1.98444</v>
      </c>
      <c r="K53" s="91">
        <f t="shared" si="1"/>
        <v>2.26485</v>
      </c>
    </row>
    <row r="54" spans="1:11" x14ac:dyDescent="0.25">
      <c r="A54" s="97"/>
      <c r="B54" s="97"/>
      <c r="C54" s="97"/>
      <c r="D54" s="14" t="s">
        <v>51</v>
      </c>
      <c r="E54" s="14">
        <v>3</v>
      </c>
      <c r="F54" s="14" t="s">
        <v>105</v>
      </c>
      <c r="G54" s="14" t="s">
        <v>53</v>
      </c>
      <c r="H54" s="14">
        <v>1249</v>
      </c>
      <c r="I54" s="14">
        <v>2157</v>
      </c>
      <c r="J54" s="90">
        <f t="shared" si="0"/>
        <v>1.98444</v>
      </c>
      <c r="K54" s="91">
        <f t="shared" si="1"/>
        <v>2.26485</v>
      </c>
    </row>
    <row r="55" spans="1:11" x14ac:dyDescent="0.25">
      <c r="A55" s="97"/>
      <c r="B55" s="97"/>
      <c r="C55" s="97"/>
      <c r="D55" s="14" t="s">
        <v>51</v>
      </c>
      <c r="E55" s="14">
        <v>4</v>
      </c>
      <c r="F55" s="14" t="s">
        <v>106</v>
      </c>
      <c r="G55" s="14" t="s">
        <v>53</v>
      </c>
      <c r="H55" s="14">
        <v>1249</v>
      </c>
      <c r="I55" s="14">
        <v>2157</v>
      </c>
      <c r="J55" s="90">
        <f t="shared" si="0"/>
        <v>1.98444</v>
      </c>
      <c r="K55" s="91">
        <f t="shared" si="1"/>
        <v>2.26485</v>
      </c>
    </row>
    <row r="56" spans="1:11" x14ac:dyDescent="0.25">
      <c r="A56" s="97">
        <v>14</v>
      </c>
      <c r="B56" s="97" t="s">
        <v>28</v>
      </c>
      <c r="C56" s="97">
        <v>269.17</v>
      </c>
      <c r="D56" s="14" t="s">
        <v>51</v>
      </c>
      <c r="E56" s="14">
        <v>1</v>
      </c>
      <c r="F56" s="14" t="s">
        <v>107</v>
      </c>
      <c r="G56" s="14" t="s">
        <v>53</v>
      </c>
      <c r="H56" s="14">
        <v>1249</v>
      </c>
      <c r="I56" s="14">
        <v>2157</v>
      </c>
      <c r="J56" s="90">
        <f t="shared" si="0"/>
        <v>1.98444</v>
      </c>
      <c r="K56" s="91">
        <f t="shared" si="1"/>
        <v>2.26485</v>
      </c>
    </row>
    <row r="57" spans="1:11" x14ac:dyDescent="0.25">
      <c r="A57" s="97"/>
      <c r="B57" s="97"/>
      <c r="C57" s="97"/>
      <c r="D57" s="14" t="s">
        <v>51</v>
      </c>
      <c r="E57" s="14">
        <v>2</v>
      </c>
      <c r="F57" s="14" t="s">
        <v>108</v>
      </c>
      <c r="G57" s="14" t="s">
        <v>53</v>
      </c>
      <c r="H57" s="14">
        <v>1249</v>
      </c>
      <c r="I57" s="14">
        <v>2157</v>
      </c>
      <c r="J57" s="90">
        <f t="shared" si="0"/>
        <v>1.98444</v>
      </c>
      <c r="K57" s="91">
        <f t="shared" si="1"/>
        <v>2.26485</v>
      </c>
    </row>
    <row r="58" spans="1:11" x14ac:dyDescent="0.25">
      <c r="A58" s="97"/>
      <c r="B58" s="97"/>
      <c r="C58" s="97"/>
      <c r="D58" s="14" t="s">
        <v>51</v>
      </c>
      <c r="E58" s="14">
        <v>3</v>
      </c>
      <c r="F58" s="14" t="s">
        <v>109</v>
      </c>
      <c r="G58" s="14" t="s">
        <v>53</v>
      </c>
      <c r="H58" s="14">
        <v>1249</v>
      </c>
      <c r="I58" s="14">
        <v>2157</v>
      </c>
      <c r="J58" s="90">
        <f t="shared" si="0"/>
        <v>1.98444</v>
      </c>
      <c r="K58" s="91">
        <f t="shared" si="1"/>
        <v>2.26485</v>
      </c>
    </row>
    <row r="59" spans="1:11" x14ac:dyDescent="0.25">
      <c r="A59" s="97"/>
      <c r="B59" s="97"/>
      <c r="C59" s="97"/>
      <c r="D59" s="14" t="s">
        <v>51</v>
      </c>
      <c r="E59" s="14">
        <v>4</v>
      </c>
      <c r="F59" s="14" t="s">
        <v>110</v>
      </c>
      <c r="G59" s="14" t="s">
        <v>53</v>
      </c>
      <c r="H59" s="14">
        <v>1249</v>
      </c>
      <c r="I59" s="14">
        <v>2157</v>
      </c>
      <c r="J59" s="90">
        <f t="shared" si="0"/>
        <v>1.98444</v>
      </c>
      <c r="K59" s="91">
        <f t="shared" si="1"/>
        <v>2.26485</v>
      </c>
    </row>
    <row r="60" spans="1:11" x14ac:dyDescent="0.25">
      <c r="A60" s="97">
        <v>15</v>
      </c>
      <c r="B60" s="97" t="s">
        <v>29</v>
      </c>
      <c r="C60" s="97">
        <v>269.17</v>
      </c>
      <c r="D60" s="14" t="s">
        <v>51</v>
      </c>
      <c r="E60" s="14">
        <v>1</v>
      </c>
      <c r="F60" s="14" t="s">
        <v>111</v>
      </c>
      <c r="G60" s="14" t="s">
        <v>53</v>
      </c>
      <c r="H60" s="14">
        <v>1249</v>
      </c>
      <c r="I60" s="14">
        <v>2157</v>
      </c>
      <c r="J60" s="90">
        <f t="shared" si="0"/>
        <v>1.98444</v>
      </c>
      <c r="K60" s="91">
        <f t="shared" si="1"/>
        <v>2.26485</v>
      </c>
    </row>
    <row r="61" spans="1:11" x14ac:dyDescent="0.25">
      <c r="A61" s="97"/>
      <c r="B61" s="97"/>
      <c r="C61" s="97"/>
      <c r="D61" s="14" t="s">
        <v>51</v>
      </c>
      <c r="E61" s="14">
        <v>2</v>
      </c>
      <c r="F61" s="14" t="s">
        <v>112</v>
      </c>
      <c r="G61" s="14" t="s">
        <v>53</v>
      </c>
      <c r="H61" s="14">
        <v>1249</v>
      </c>
      <c r="I61" s="14">
        <v>2157</v>
      </c>
      <c r="J61" s="90">
        <f t="shared" si="0"/>
        <v>1.98444</v>
      </c>
      <c r="K61" s="91">
        <f t="shared" si="1"/>
        <v>2.26485</v>
      </c>
    </row>
    <row r="62" spans="1:11" x14ac:dyDescent="0.25">
      <c r="A62" s="97"/>
      <c r="B62" s="97"/>
      <c r="C62" s="97"/>
      <c r="D62" s="14" t="s">
        <v>51</v>
      </c>
      <c r="E62" s="14">
        <v>3</v>
      </c>
      <c r="F62" s="14" t="s">
        <v>113</v>
      </c>
      <c r="G62" s="14" t="s">
        <v>53</v>
      </c>
      <c r="H62" s="14">
        <v>1249</v>
      </c>
      <c r="I62" s="14">
        <v>2157</v>
      </c>
      <c r="J62" s="90">
        <f t="shared" si="0"/>
        <v>1.98444</v>
      </c>
      <c r="K62" s="91">
        <f t="shared" si="1"/>
        <v>2.26485</v>
      </c>
    </row>
    <row r="63" spans="1:11" x14ac:dyDescent="0.25">
      <c r="A63" s="97"/>
      <c r="B63" s="97"/>
      <c r="C63" s="97"/>
      <c r="D63" s="14" t="s">
        <v>51</v>
      </c>
      <c r="E63" s="14">
        <v>4</v>
      </c>
      <c r="F63" s="14" t="s">
        <v>114</v>
      </c>
      <c r="G63" s="14" t="s">
        <v>53</v>
      </c>
      <c r="H63" s="14">
        <v>1249</v>
      </c>
      <c r="I63" s="14">
        <v>2157</v>
      </c>
      <c r="J63" s="90">
        <f t="shared" si="0"/>
        <v>1.98444</v>
      </c>
      <c r="K63" s="91">
        <f t="shared" si="1"/>
        <v>2.26485</v>
      </c>
    </row>
    <row r="64" spans="1:11" x14ac:dyDescent="0.25">
      <c r="A64" s="97">
        <v>16</v>
      </c>
      <c r="B64" s="97" t="s">
        <v>30</v>
      </c>
      <c r="C64" s="97">
        <v>269.17</v>
      </c>
      <c r="D64" s="14" t="s">
        <v>51</v>
      </c>
      <c r="E64" s="14">
        <v>1</v>
      </c>
      <c r="F64" s="14" t="s">
        <v>115</v>
      </c>
      <c r="G64" s="14" t="s">
        <v>53</v>
      </c>
      <c r="H64" s="14">
        <v>1249</v>
      </c>
      <c r="I64" s="14">
        <v>2157</v>
      </c>
      <c r="J64" s="90">
        <f t="shared" si="0"/>
        <v>1.98444</v>
      </c>
      <c r="K64" s="91">
        <f t="shared" si="1"/>
        <v>2.26485</v>
      </c>
    </row>
    <row r="65" spans="1:11" x14ac:dyDescent="0.25">
      <c r="A65" s="97"/>
      <c r="B65" s="97"/>
      <c r="C65" s="97"/>
      <c r="D65" s="14" t="s">
        <v>51</v>
      </c>
      <c r="E65" s="14">
        <v>2</v>
      </c>
      <c r="F65" s="14" t="s">
        <v>116</v>
      </c>
      <c r="G65" s="14" t="s">
        <v>53</v>
      </c>
      <c r="H65" s="14">
        <v>1249</v>
      </c>
      <c r="I65" s="14">
        <v>2157</v>
      </c>
      <c r="J65" s="90">
        <f t="shared" si="0"/>
        <v>1.98444</v>
      </c>
      <c r="K65" s="91">
        <f t="shared" si="1"/>
        <v>2.26485</v>
      </c>
    </row>
    <row r="66" spans="1:11" x14ac:dyDescent="0.25">
      <c r="A66" s="97"/>
      <c r="B66" s="97"/>
      <c r="C66" s="97"/>
      <c r="D66" s="14" t="s">
        <v>51</v>
      </c>
      <c r="E66" s="14">
        <v>3</v>
      </c>
      <c r="F66" s="14" t="s">
        <v>117</v>
      </c>
      <c r="G66" s="14" t="s">
        <v>53</v>
      </c>
      <c r="H66" s="14">
        <v>1249</v>
      </c>
      <c r="I66" s="14">
        <v>2157</v>
      </c>
      <c r="J66" s="90">
        <f t="shared" si="0"/>
        <v>1.98444</v>
      </c>
      <c r="K66" s="91">
        <f t="shared" si="1"/>
        <v>2.26485</v>
      </c>
    </row>
    <row r="67" spans="1:11" x14ac:dyDescent="0.25">
      <c r="A67" s="97"/>
      <c r="B67" s="97"/>
      <c r="C67" s="97"/>
      <c r="D67" s="14" t="s">
        <v>51</v>
      </c>
      <c r="E67" s="14">
        <v>4</v>
      </c>
      <c r="F67" s="14" t="s">
        <v>118</v>
      </c>
      <c r="G67" s="14" t="s">
        <v>53</v>
      </c>
      <c r="H67" s="14">
        <v>1249</v>
      </c>
      <c r="I67" s="14">
        <v>2157</v>
      </c>
      <c r="J67" s="90">
        <f t="shared" si="0"/>
        <v>1.98444</v>
      </c>
      <c r="K67" s="91">
        <f t="shared" si="1"/>
        <v>2.26485</v>
      </c>
    </row>
    <row r="68" spans="1:11" x14ac:dyDescent="0.25">
      <c r="A68" s="97">
        <v>17</v>
      </c>
      <c r="B68" s="97" t="s">
        <v>31</v>
      </c>
      <c r="C68" s="97">
        <v>269.17</v>
      </c>
      <c r="D68" s="14" t="s">
        <v>51</v>
      </c>
      <c r="E68" s="14">
        <v>1</v>
      </c>
      <c r="F68" s="14" t="s">
        <v>119</v>
      </c>
      <c r="G68" s="14" t="s">
        <v>53</v>
      </c>
      <c r="H68" s="14">
        <v>1249</v>
      </c>
      <c r="I68" s="14">
        <v>2157</v>
      </c>
      <c r="J68" s="90">
        <f t="shared" si="0"/>
        <v>1.98444</v>
      </c>
      <c r="K68" s="91">
        <f t="shared" si="1"/>
        <v>2.26485</v>
      </c>
    </row>
    <row r="69" spans="1:11" x14ac:dyDescent="0.25">
      <c r="A69" s="97"/>
      <c r="B69" s="97"/>
      <c r="C69" s="97"/>
      <c r="D69" s="14" t="s">
        <v>51</v>
      </c>
      <c r="E69" s="14">
        <v>2</v>
      </c>
      <c r="F69" s="14" t="s">
        <v>120</v>
      </c>
      <c r="G69" s="14" t="s">
        <v>53</v>
      </c>
      <c r="H69" s="14">
        <v>1249</v>
      </c>
      <c r="I69" s="14">
        <v>2157</v>
      </c>
      <c r="J69" s="90">
        <f t="shared" ref="J69:J84" si="2">I69*9200/10^7</f>
        <v>1.98444</v>
      </c>
      <c r="K69" s="91">
        <f t="shared" ref="K69:K84" si="3">I69*10500/10^7</f>
        <v>2.26485</v>
      </c>
    </row>
    <row r="70" spans="1:11" x14ac:dyDescent="0.25">
      <c r="A70" s="97"/>
      <c r="B70" s="97"/>
      <c r="C70" s="97"/>
      <c r="D70" s="14" t="s">
        <v>51</v>
      </c>
      <c r="E70" s="14">
        <v>3</v>
      </c>
      <c r="F70" s="14" t="s">
        <v>121</v>
      </c>
      <c r="G70" s="14" t="s">
        <v>53</v>
      </c>
      <c r="H70" s="14">
        <v>1249</v>
      </c>
      <c r="I70" s="14">
        <v>2157</v>
      </c>
      <c r="J70" s="90">
        <f t="shared" si="2"/>
        <v>1.98444</v>
      </c>
      <c r="K70" s="91">
        <f t="shared" si="3"/>
        <v>2.26485</v>
      </c>
    </row>
    <row r="71" spans="1:11" x14ac:dyDescent="0.25">
      <c r="A71" s="97"/>
      <c r="B71" s="97"/>
      <c r="C71" s="97"/>
      <c r="D71" s="14" t="s">
        <v>51</v>
      </c>
      <c r="E71" s="14">
        <v>4</v>
      </c>
      <c r="F71" s="14" t="s">
        <v>122</v>
      </c>
      <c r="G71" s="14" t="s">
        <v>53</v>
      </c>
      <c r="H71" s="14">
        <v>1249</v>
      </c>
      <c r="I71" s="14">
        <v>2157</v>
      </c>
      <c r="J71" s="90">
        <f t="shared" si="2"/>
        <v>1.98444</v>
      </c>
      <c r="K71" s="91">
        <f t="shared" si="3"/>
        <v>2.26485</v>
      </c>
    </row>
    <row r="72" spans="1:11" x14ac:dyDescent="0.25">
      <c r="A72" s="97">
        <v>18</v>
      </c>
      <c r="B72" s="97" t="s">
        <v>32</v>
      </c>
      <c r="C72" s="97">
        <v>268.88</v>
      </c>
      <c r="D72" s="14" t="s">
        <v>51</v>
      </c>
      <c r="E72" s="14">
        <v>1</v>
      </c>
      <c r="F72" s="14" t="s">
        <v>123</v>
      </c>
      <c r="G72" s="14" t="s">
        <v>53</v>
      </c>
      <c r="H72" s="14">
        <v>1248</v>
      </c>
      <c r="I72" s="14">
        <v>2157</v>
      </c>
      <c r="J72" s="90">
        <f t="shared" si="2"/>
        <v>1.98444</v>
      </c>
      <c r="K72" s="91">
        <f t="shared" si="3"/>
        <v>2.26485</v>
      </c>
    </row>
    <row r="73" spans="1:11" x14ac:dyDescent="0.25">
      <c r="A73" s="97"/>
      <c r="B73" s="97"/>
      <c r="C73" s="97"/>
      <c r="D73" s="14" t="s">
        <v>51</v>
      </c>
      <c r="E73" s="14">
        <v>2</v>
      </c>
      <c r="F73" s="14" t="s">
        <v>124</v>
      </c>
      <c r="G73" s="14" t="s">
        <v>53</v>
      </c>
      <c r="H73" s="14">
        <v>1248</v>
      </c>
      <c r="I73" s="14">
        <v>2157</v>
      </c>
      <c r="J73" s="90">
        <f t="shared" si="2"/>
        <v>1.98444</v>
      </c>
      <c r="K73" s="91">
        <f t="shared" si="3"/>
        <v>2.26485</v>
      </c>
    </row>
    <row r="74" spans="1:11" x14ac:dyDescent="0.25">
      <c r="A74" s="97"/>
      <c r="B74" s="97"/>
      <c r="C74" s="97"/>
      <c r="D74" s="14" t="s">
        <v>51</v>
      </c>
      <c r="E74" s="14">
        <v>3</v>
      </c>
      <c r="F74" s="14" t="s">
        <v>125</v>
      </c>
      <c r="G74" s="14" t="s">
        <v>53</v>
      </c>
      <c r="H74" s="14">
        <v>1248</v>
      </c>
      <c r="I74" s="14">
        <v>2157</v>
      </c>
      <c r="J74" s="90">
        <f t="shared" si="2"/>
        <v>1.98444</v>
      </c>
      <c r="K74" s="91">
        <f t="shared" si="3"/>
        <v>2.26485</v>
      </c>
    </row>
    <row r="75" spans="1:11" x14ac:dyDescent="0.25">
      <c r="A75" s="97"/>
      <c r="B75" s="97"/>
      <c r="C75" s="97"/>
      <c r="D75" s="14" t="s">
        <v>51</v>
      </c>
      <c r="E75" s="14">
        <v>4</v>
      </c>
      <c r="F75" s="14" t="s">
        <v>126</v>
      </c>
      <c r="G75" s="14" t="s">
        <v>53</v>
      </c>
      <c r="H75" s="14">
        <v>1248</v>
      </c>
      <c r="I75" s="14">
        <v>2157</v>
      </c>
      <c r="J75" s="90">
        <f t="shared" si="2"/>
        <v>1.98444</v>
      </c>
      <c r="K75" s="91">
        <f t="shared" si="3"/>
        <v>2.26485</v>
      </c>
    </row>
    <row r="76" spans="1:11" x14ac:dyDescent="0.25">
      <c r="A76" s="97">
        <v>19</v>
      </c>
      <c r="B76" s="97" t="s">
        <v>33</v>
      </c>
      <c r="C76" s="97">
        <v>274.14999999999998</v>
      </c>
      <c r="D76" s="14" t="s">
        <v>51</v>
      </c>
      <c r="E76" s="14">
        <v>1</v>
      </c>
      <c r="F76" s="14" t="s">
        <v>127</v>
      </c>
      <c r="G76" s="14" t="s">
        <v>53</v>
      </c>
      <c r="H76" s="14">
        <v>1268</v>
      </c>
      <c r="I76" s="14">
        <v>2185</v>
      </c>
      <c r="J76" s="90">
        <f t="shared" si="2"/>
        <v>2.0102000000000002</v>
      </c>
      <c r="K76" s="91">
        <f t="shared" si="3"/>
        <v>2.2942499999999999</v>
      </c>
    </row>
    <row r="77" spans="1:11" x14ac:dyDescent="0.25">
      <c r="A77" s="97"/>
      <c r="B77" s="97"/>
      <c r="C77" s="97">
        <v>250.68</v>
      </c>
      <c r="D77" s="14" t="s">
        <v>51</v>
      </c>
      <c r="E77" s="14">
        <v>2</v>
      </c>
      <c r="F77" s="14" t="s">
        <v>128</v>
      </c>
      <c r="G77" s="14" t="s">
        <v>53</v>
      </c>
      <c r="H77" s="14">
        <v>1268</v>
      </c>
      <c r="I77" s="14">
        <v>2185</v>
      </c>
      <c r="J77" s="90">
        <f t="shared" si="2"/>
        <v>2.0102000000000002</v>
      </c>
      <c r="K77" s="91">
        <f t="shared" si="3"/>
        <v>2.2942499999999999</v>
      </c>
    </row>
    <row r="78" spans="1:11" x14ac:dyDescent="0.25">
      <c r="A78" s="97"/>
      <c r="B78" s="97"/>
      <c r="C78" s="97">
        <v>250.68</v>
      </c>
      <c r="D78" s="14" t="s">
        <v>51</v>
      </c>
      <c r="E78" s="14">
        <v>3</v>
      </c>
      <c r="F78" s="14" t="s">
        <v>129</v>
      </c>
      <c r="G78" s="14" t="s">
        <v>53</v>
      </c>
      <c r="H78" s="14">
        <v>1268</v>
      </c>
      <c r="I78" s="14">
        <v>2185</v>
      </c>
      <c r="J78" s="90">
        <f t="shared" si="2"/>
        <v>2.0102000000000002</v>
      </c>
      <c r="K78" s="91">
        <f t="shared" si="3"/>
        <v>2.2942499999999999</v>
      </c>
    </row>
    <row r="79" spans="1:11" x14ac:dyDescent="0.25">
      <c r="A79" s="97"/>
      <c r="B79" s="97"/>
      <c r="C79" s="97">
        <v>250.68</v>
      </c>
      <c r="D79" s="14" t="s">
        <v>51</v>
      </c>
      <c r="E79" s="14">
        <v>4</v>
      </c>
      <c r="F79" s="14" t="s">
        <v>130</v>
      </c>
      <c r="G79" s="14" t="s">
        <v>53</v>
      </c>
      <c r="H79" s="14">
        <v>1268</v>
      </c>
      <c r="I79" s="14">
        <v>2185</v>
      </c>
      <c r="J79" s="90">
        <f t="shared" si="2"/>
        <v>2.0102000000000002</v>
      </c>
      <c r="K79" s="91">
        <f t="shared" si="3"/>
        <v>2.2942499999999999</v>
      </c>
    </row>
    <row r="80" spans="1:11" x14ac:dyDescent="0.25">
      <c r="A80" s="97">
        <v>20</v>
      </c>
      <c r="B80" s="97" t="s">
        <v>34</v>
      </c>
      <c r="C80" s="97">
        <v>297.37</v>
      </c>
      <c r="D80" s="14" t="s">
        <v>51</v>
      </c>
      <c r="E80" s="14">
        <v>1</v>
      </c>
      <c r="F80" s="14" t="s">
        <v>131</v>
      </c>
      <c r="G80" s="14" t="s">
        <v>53</v>
      </c>
      <c r="H80" s="14">
        <v>1408</v>
      </c>
      <c r="I80" s="14">
        <v>2346</v>
      </c>
      <c r="J80" s="90">
        <f t="shared" si="2"/>
        <v>2.1583199999999998</v>
      </c>
      <c r="K80" s="91">
        <f t="shared" si="3"/>
        <v>2.4632999999999998</v>
      </c>
    </row>
    <row r="81" spans="1:11" x14ac:dyDescent="0.25">
      <c r="A81" s="97"/>
      <c r="B81" s="97"/>
      <c r="C81" s="97"/>
      <c r="D81" s="14" t="s">
        <v>51</v>
      </c>
      <c r="E81" s="14">
        <v>2</v>
      </c>
      <c r="F81" s="14" t="s">
        <v>132</v>
      </c>
      <c r="G81" s="14" t="s">
        <v>53</v>
      </c>
      <c r="H81" s="14">
        <v>1408</v>
      </c>
      <c r="I81" s="14">
        <v>2346</v>
      </c>
      <c r="J81" s="90">
        <f t="shared" si="2"/>
        <v>2.1583199999999998</v>
      </c>
      <c r="K81" s="91">
        <f t="shared" si="3"/>
        <v>2.4632999999999998</v>
      </c>
    </row>
    <row r="82" spans="1:11" x14ac:dyDescent="0.25">
      <c r="A82" s="97"/>
      <c r="B82" s="97"/>
      <c r="C82" s="97"/>
      <c r="D82" s="14" t="s">
        <v>51</v>
      </c>
      <c r="E82" s="14">
        <v>3</v>
      </c>
      <c r="F82" s="14" t="s">
        <v>133</v>
      </c>
      <c r="G82" s="14" t="s">
        <v>53</v>
      </c>
      <c r="H82" s="14">
        <v>1408</v>
      </c>
      <c r="I82" s="14">
        <v>2346</v>
      </c>
      <c r="J82" s="90">
        <f t="shared" si="2"/>
        <v>2.1583199999999998</v>
      </c>
      <c r="K82" s="91">
        <f t="shared" si="3"/>
        <v>2.4632999999999998</v>
      </c>
    </row>
    <row r="83" spans="1:11" x14ac:dyDescent="0.25">
      <c r="A83" s="97"/>
      <c r="B83" s="97"/>
      <c r="C83" s="97"/>
      <c r="D83" s="14" t="s">
        <v>51</v>
      </c>
      <c r="E83" s="14">
        <v>4</v>
      </c>
      <c r="F83" s="14" t="s">
        <v>134</v>
      </c>
      <c r="G83" s="14" t="s">
        <v>53</v>
      </c>
      <c r="H83" s="14">
        <v>1408</v>
      </c>
      <c r="I83" s="14">
        <v>2346</v>
      </c>
      <c r="J83" s="90">
        <f t="shared" si="2"/>
        <v>2.1583199999999998</v>
      </c>
      <c r="K83" s="91">
        <f t="shared" si="3"/>
        <v>2.4632999999999998</v>
      </c>
    </row>
    <row r="84" spans="1:11" x14ac:dyDescent="0.25">
      <c r="A84" s="98" t="s">
        <v>135</v>
      </c>
      <c r="B84" s="99"/>
      <c r="C84" s="99"/>
      <c r="D84" s="99"/>
      <c r="E84" s="99"/>
      <c r="F84" s="60" t="s">
        <v>195</v>
      </c>
      <c r="G84" s="89"/>
      <c r="H84" s="16">
        <f t="shared" ref="H84:I84" si="4">SUM(H4:H83)</f>
        <v>93180</v>
      </c>
      <c r="I84" s="16">
        <f t="shared" si="4"/>
        <v>163512</v>
      </c>
      <c r="J84" s="90">
        <f t="shared" si="2"/>
        <v>150.43104</v>
      </c>
      <c r="K84" s="92">
        <f t="shared" si="3"/>
        <v>171.6876</v>
      </c>
    </row>
  </sheetData>
  <mergeCells count="61">
    <mergeCell ref="B76:B79"/>
    <mergeCell ref="B80:B83"/>
    <mergeCell ref="C76:C79"/>
    <mergeCell ref="C80:C83"/>
    <mergeCell ref="A64:A67"/>
    <mergeCell ref="A68:A71"/>
    <mergeCell ref="A72:A75"/>
    <mergeCell ref="A76:A79"/>
    <mergeCell ref="A80:A83"/>
    <mergeCell ref="B72:B75"/>
    <mergeCell ref="B68:B71"/>
    <mergeCell ref="C68:C71"/>
    <mergeCell ref="C72:C75"/>
    <mergeCell ref="C64:C67"/>
    <mergeCell ref="A28:A31"/>
    <mergeCell ref="A32:A35"/>
    <mergeCell ref="A36:A39"/>
    <mergeCell ref="A40:A43"/>
    <mergeCell ref="A4:A7"/>
    <mergeCell ref="A8:A11"/>
    <mergeCell ref="A12:A15"/>
    <mergeCell ref="A16:A19"/>
    <mergeCell ref="A20:A23"/>
    <mergeCell ref="B4:B7"/>
    <mergeCell ref="B8:B11"/>
    <mergeCell ref="B12:B15"/>
    <mergeCell ref="B16:B19"/>
    <mergeCell ref="A24:A27"/>
    <mergeCell ref="B20:B23"/>
    <mergeCell ref="C4:C7"/>
    <mergeCell ref="C8:C11"/>
    <mergeCell ref="C12:C15"/>
    <mergeCell ref="C16:C19"/>
    <mergeCell ref="C20:C23"/>
    <mergeCell ref="B24:B27"/>
    <mergeCell ref="C24:C27"/>
    <mergeCell ref="B28:B31"/>
    <mergeCell ref="B32:B35"/>
    <mergeCell ref="C48:C51"/>
    <mergeCell ref="C28:C31"/>
    <mergeCell ref="C32:C35"/>
    <mergeCell ref="C36:C39"/>
    <mergeCell ref="C40:C43"/>
    <mergeCell ref="C44:C47"/>
    <mergeCell ref="B48:B51"/>
    <mergeCell ref="C60:C63"/>
    <mergeCell ref="B44:B47"/>
    <mergeCell ref="B36:B39"/>
    <mergeCell ref="B40:B43"/>
    <mergeCell ref="A84:E84"/>
    <mergeCell ref="B52:B55"/>
    <mergeCell ref="B56:B59"/>
    <mergeCell ref="B60:B63"/>
    <mergeCell ref="B64:B67"/>
    <mergeCell ref="C52:C55"/>
    <mergeCell ref="C56:C59"/>
    <mergeCell ref="A44:A47"/>
    <mergeCell ref="A48:A51"/>
    <mergeCell ref="A52:A55"/>
    <mergeCell ref="A56:A59"/>
    <mergeCell ref="A60:A6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4"/>
  <sheetViews>
    <sheetView topLeftCell="A5" workbookViewId="0">
      <selection activeCell="F84" sqref="F84"/>
    </sheetView>
  </sheetViews>
  <sheetFormatPr defaultRowHeight="15" x14ac:dyDescent="0.25"/>
  <cols>
    <col min="1" max="2" width="9.140625" style="8"/>
    <col min="3" max="3" width="6" bestFit="1" customWidth="1"/>
    <col min="4" max="4" width="8.140625" bestFit="1" customWidth="1"/>
    <col min="5" max="6" width="12" bestFit="1" customWidth="1"/>
  </cols>
  <sheetData>
    <row r="1" spans="3:6" s="8" customFormat="1" x14ac:dyDescent="0.25"/>
    <row r="2" spans="3:6" s="8" customFormat="1" x14ac:dyDescent="0.25"/>
    <row r="3" spans="3:6" ht="30" x14ac:dyDescent="0.25">
      <c r="C3" s="11" t="s">
        <v>98</v>
      </c>
      <c r="D3" s="11" t="s">
        <v>0</v>
      </c>
      <c r="E3" s="11" t="s">
        <v>45</v>
      </c>
      <c r="F3" s="17" t="s">
        <v>136</v>
      </c>
    </row>
    <row r="4" spans="3:6" x14ac:dyDescent="0.25">
      <c r="C4" s="97">
        <v>1</v>
      </c>
      <c r="D4" s="97" t="s">
        <v>15</v>
      </c>
      <c r="E4" s="103">
        <v>217.86</v>
      </c>
      <c r="F4" s="103">
        <f>E4/1.1959</f>
        <v>182.17242244334813</v>
      </c>
    </row>
    <row r="5" spans="3:6" ht="6.75" customHeight="1" x14ac:dyDescent="0.25">
      <c r="C5" s="97"/>
      <c r="D5" s="97"/>
      <c r="E5" s="103"/>
      <c r="F5" s="103"/>
    </row>
    <row r="6" spans="3:6" hidden="1" x14ac:dyDescent="0.25">
      <c r="C6" s="97"/>
      <c r="D6" s="97"/>
      <c r="E6" s="103"/>
      <c r="F6" s="103"/>
    </row>
    <row r="7" spans="3:6" hidden="1" x14ac:dyDescent="0.25">
      <c r="C7" s="97"/>
      <c r="D7" s="97"/>
      <c r="E7" s="103"/>
      <c r="F7" s="103"/>
    </row>
    <row r="8" spans="3:6" x14ac:dyDescent="0.25">
      <c r="C8" s="97">
        <v>2</v>
      </c>
      <c r="D8" s="97" t="s">
        <v>16</v>
      </c>
      <c r="E8" s="103">
        <v>217.86</v>
      </c>
      <c r="F8" s="103">
        <f t="shared" ref="F8" si="0">E8/1.1959</f>
        <v>182.17242244334813</v>
      </c>
    </row>
    <row r="9" spans="3:6" hidden="1" x14ac:dyDescent="0.25">
      <c r="C9" s="97"/>
      <c r="D9" s="97"/>
      <c r="E9" s="103"/>
      <c r="F9" s="103"/>
    </row>
    <row r="10" spans="3:6" hidden="1" x14ac:dyDescent="0.25">
      <c r="C10" s="97"/>
      <c r="D10" s="97"/>
      <c r="E10" s="103"/>
      <c r="F10" s="103"/>
    </row>
    <row r="11" spans="3:6" hidden="1" x14ac:dyDescent="0.25">
      <c r="C11" s="97"/>
      <c r="D11" s="97"/>
      <c r="E11" s="103"/>
      <c r="F11" s="103"/>
    </row>
    <row r="12" spans="3:6" ht="14.25" customHeight="1" x14ac:dyDescent="0.25">
      <c r="C12" s="97">
        <v>3</v>
      </c>
      <c r="D12" s="97" t="s">
        <v>17</v>
      </c>
      <c r="E12" s="103">
        <v>218.13</v>
      </c>
      <c r="F12" s="103">
        <f t="shared" ref="F12" si="1">E12/1.1959</f>
        <v>182.39819382891545</v>
      </c>
    </row>
    <row r="13" spans="3:6" hidden="1" x14ac:dyDescent="0.25">
      <c r="C13" s="97"/>
      <c r="D13" s="97"/>
      <c r="E13" s="103"/>
      <c r="F13" s="103"/>
    </row>
    <row r="14" spans="3:6" hidden="1" x14ac:dyDescent="0.25">
      <c r="C14" s="97"/>
      <c r="D14" s="97"/>
      <c r="E14" s="103"/>
      <c r="F14" s="103"/>
    </row>
    <row r="15" spans="3:6" hidden="1" x14ac:dyDescent="0.25">
      <c r="C15" s="97"/>
      <c r="D15" s="97"/>
      <c r="E15" s="103"/>
      <c r="F15" s="103"/>
    </row>
    <row r="16" spans="3:6" x14ac:dyDescent="0.25">
      <c r="C16" s="97">
        <v>4</v>
      </c>
      <c r="D16" s="97" t="s">
        <v>18</v>
      </c>
      <c r="E16" s="103">
        <v>218.39</v>
      </c>
      <c r="F16" s="103">
        <f t="shared" ref="F16" si="2">E16/1.1959</f>
        <v>182.61560331131366</v>
      </c>
    </row>
    <row r="17" spans="3:6" ht="4.5" customHeight="1" x14ac:dyDescent="0.25">
      <c r="C17" s="97"/>
      <c r="D17" s="97"/>
      <c r="E17" s="103"/>
      <c r="F17" s="103"/>
    </row>
    <row r="18" spans="3:6" hidden="1" x14ac:dyDescent="0.25">
      <c r="C18" s="97"/>
      <c r="D18" s="97"/>
      <c r="E18" s="103"/>
      <c r="F18" s="103"/>
    </row>
    <row r="19" spans="3:6" hidden="1" x14ac:dyDescent="0.25">
      <c r="C19" s="97"/>
      <c r="D19" s="97"/>
      <c r="E19" s="103"/>
      <c r="F19" s="103"/>
    </row>
    <row r="20" spans="3:6" x14ac:dyDescent="0.25">
      <c r="C20" s="97">
        <v>5</v>
      </c>
      <c r="D20" s="97" t="s">
        <v>19</v>
      </c>
      <c r="E20" s="103">
        <v>249.96</v>
      </c>
      <c r="F20" s="103">
        <f t="shared" ref="F20" si="3">E20/1.1959</f>
        <v>209.01413161635588</v>
      </c>
    </row>
    <row r="21" spans="3:6" ht="0.75" customHeight="1" x14ac:dyDescent="0.25">
      <c r="C21" s="97"/>
      <c r="D21" s="97"/>
      <c r="E21" s="103"/>
      <c r="F21" s="103"/>
    </row>
    <row r="22" spans="3:6" hidden="1" x14ac:dyDescent="0.25">
      <c r="C22" s="97"/>
      <c r="D22" s="97"/>
      <c r="E22" s="103"/>
      <c r="F22" s="103"/>
    </row>
    <row r="23" spans="3:6" hidden="1" x14ac:dyDescent="0.25">
      <c r="C23" s="97"/>
      <c r="D23" s="97"/>
      <c r="E23" s="103"/>
      <c r="F23" s="103"/>
    </row>
    <row r="24" spans="3:6" x14ac:dyDescent="0.25">
      <c r="C24" s="97">
        <v>6</v>
      </c>
      <c r="D24" s="97" t="s">
        <v>20</v>
      </c>
      <c r="E24" s="103">
        <v>249.96</v>
      </c>
      <c r="F24" s="103">
        <f t="shared" ref="F24" si="4">E24/1.1959</f>
        <v>209.01413161635588</v>
      </c>
    </row>
    <row r="25" spans="3:6" ht="0.75" customHeight="1" x14ac:dyDescent="0.25">
      <c r="C25" s="97"/>
      <c r="D25" s="97"/>
      <c r="E25" s="103"/>
      <c r="F25" s="103"/>
    </row>
    <row r="26" spans="3:6" hidden="1" x14ac:dyDescent="0.25">
      <c r="C26" s="97"/>
      <c r="D26" s="97"/>
      <c r="E26" s="103"/>
      <c r="F26" s="103"/>
    </row>
    <row r="27" spans="3:6" hidden="1" x14ac:dyDescent="0.25">
      <c r="C27" s="97"/>
      <c r="D27" s="97"/>
      <c r="E27" s="103"/>
      <c r="F27" s="103"/>
    </row>
    <row r="28" spans="3:6" ht="18" customHeight="1" x14ac:dyDescent="0.25">
      <c r="C28" s="97">
        <v>7</v>
      </c>
      <c r="D28" s="97" t="s">
        <v>21</v>
      </c>
      <c r="E28" s="103">
        <v>249.96</v>
      </c>
      <c r="F28" s="103">
        <f t="shared" ref="F28" si="5">E28/1.1959</f>
        <v>209.01413161635588</v>
      </c>
    </row>
    <row r="29" spans="3:6" hidden="1" x14ac:dyDescent="0.25">
      <c r="C29" s="97"/>
      <c r="D29" s="97"/>
      <c r="E29" s="103"/>
      <c r="F29" s="103"/>
    </row>
    <row r="30" spans="3:6" hidden="1" x14ac:dyDescent="0.25">
      <c r="C30" s="97"/>
      <c r="D30" s="97"/>
      <c r="E30" s="103"/>
      <c r="F30" s="103"/>
    </row>
    <row r="31" spans="3:6" hidden="1" x14ac:dyDescent="0.25">
      <c r="C31" s="97"/>
      <c r="D31" s="97"/>
      <c r="E31" s="103"/>
      <c r="F31" s="103"/>
    </row>
    <row r="32" spans="3:6" x14ac:dyDescent="0.25">
      <c r="C32" s="97">
        <v>8</v>
      </c>
      <c r="D32" s="97" t="s">
        <v>22</v>
      </c>
      <c r="E32" s="103">
        <v>249.96</v>
      </c>
      <c r="F32" s="103">
        <f t="shared" ref="F32" si="6">E32/1.1959</f>
        <v>209.01413161635588</v>
      </c>
    </row>
    <row r="33" spans="3:6" ht="0.75" customHeight="1" x14ac:dyDescent="0.25">
      <c r="C33" s="97"/>
      <c r="D33" s="97"/>
      <c r="E33" s="103"/>
      <c r="F33" s="103"/>
    </row>
    <row r="34" spans="3:6" hidden="1" x14ac:dyDescent="0.25">
      <c r="C34" s="97"/>
      <c r="D34" s="97"/>
      <c r="E34" s="103"/>
      <c r="F34" s="103"/>
    </row>
    <row r="35" spans="3:6" hidden="1" x14ac:dyDescent="0.25">
      <c r="C35" s="97"/>
      <c r="D35" s="97"/>
      <c r="E35" s="103"/>
      <c r="F35" s="103"/>
    </row>
    <row r="36" spans="3:6" ht="14.25" customHeight="1" x14ac:dyDescent="0.25">
      <c r="C36" s="97">
        <v>9</v>
      </c>
      <c r="D36" s="97" t="s">
        <v>23</v>
      </c>
      <c r="E36" s="103">
        <v>249.96</v>
      </c>
      <c r="F36" s="103">
        <f t="shared" ref="F36" si="7">E36/1.1959</f>
        <v>209.01413161635588</v>
      </c>
    </row>
    <row r="37" spans="3:6" hidden="1" x14ac:dyDescent="0.25">
      <c r="C37" s="97"/>
      <c r="D37" s="97"/>
      <c r="E37" s="103"/>
      <c r="F37" s="103"/>
    </row>
    <row r="38" spans="3:6" hidden="1" x14ac:dyDescent="0.25">
      <c r="C38" s="97"/>
      <c r="D38" s="97"/>
      <c r="E38" s="103"/>
      <c r="F38" s="103"/>
    </row>
    <row r="39" spans="3:6" hidden="1" x14ac:dyDescent="0.25">
      <c r="C39" s="97"/>
      <c r="D39" s="97"/>
      <c r="E39" s="103"/>
      <c r="F39" s="103"/>
    </row>
    <row r="40" spans="3:6" x14ac:dyDescent="0.25">
      <c r="C40" s="97">
        <v>10</v>
      </c>
      <c r="D40" s="97" t="s">
        <v>24</v>
      </c>
      <c r="E40" s="103">
        <v>250.68</v>
      </c>
      <c r="F40" s="103">
        <f t="shared" ref="F40" si="8">E40/1.1959</f>
        <v>209.6161886445355</v>
      </c>
    </row>
    <row r="41" spans="3:6" ht="1.5" customHeight="1" x14ac:dyDescent="0.25">
      <c r="C41" s="97"/>
      <c r="D41" s="97"/>
      <c r="E41" s="103"/>
      <c r="F41" s="103"/>
    </row>
    <row r="42" spans="3:6" hidden="1" x14ac:dyDescent="0.25">
      <c r="C42" s="97"/>
      <c r="D42" s="97"/>
      <c r="E42" s="103"/>
      <c r="F42" s="103"/>
    </row>
    <row r="43" spans="3:6" hidden="1" x14ac:dyDescent="0.25">
      <c r="C43" s="97"/>
      <c r="D43" s="97"/>
      <c r="E43" s="103"/>
      <c r="F43" s="103"/>
    </row>
    <row r="44" spans="3:6" x14ac:dyDescent="0.25">
      <c r="C44" s="97">
        <v>11</v>
      </c>
      <c r="D44" s="97" t="s">
        <v>25</v>
      </c>
      <c r="E44" s="103">
        <v>254.7</v>
      </c>
      <c r="F44" s="103">
        <f t="shared" ref="F44" si="9">E44/1.1959</f>
        <v>212.97767371853834</v>
      </c>
    </row>
    <row r="45" spans="3:6" ht="0.75" customHeight="1" x14ac:dyDescent="0.25">
      <c r="C45" s="97"/>
      <c r="D45" s="97"/>
      <c r="E45" s="103">
        <v>250.68</v>
      </c>
      <c r="F45" s="103"/>
    </row>
    <row r="46" spans="3:6" hidden="1" x14ac:dyDescent="0.25">
      <c r="C46" s="97"/>
      <c r="D46" s="97"/>
      <c r="E46" s="103">
        <v>250.68</v>
      </c>
      <c r="F46" s="103"/>
    </row>
    <row r="47" spans="3:6" hidden="1" x14ac:dyDescent="0.25">
      <c r="C47" s="97"/>
      <c r="D47" s="97"/>
      <c r="E47" s="103">
        <v>250.68</v>
      </c>
      <c r="F47" s="103"/>
    </row>
    <row r="48" spans="3:6" x14ac:dyDescent="0.25">
      <c r="C48" s="97">
        <v>12</v>
      </c>
      <c r="D48" s="97" t="s">
        <v>26</v>
      </c>
      <c r="E48" s="103">
        <v>254.7</v>
      </c>
      <c r="F48" s="103">
        <f t="shared" ref="F48" si="10">E48/1.1959</f>
        <v>212.97767371853834</v>
      </c>
    </row>
    <row r="49" spans="3:6" ht="1.5" customHeight="1" x14ac:dyDescent="0.25">
      <c r="C49" s="97"/>
      <c r="D49" s="97"/>
      <c r="E49" s="103">
        <v>250.68</v>
      </c>
      <c r="F49" s="103"/>
    </row>
    <row r="50" spans="3:6" hidden="1" x14ac:dyDescent="0.25">
      <c r="C50" s="97"/>
      <c r="D50" s="97"/>
      <c r="E50" s="103">
        <v>250.68</v>
      </c>
      <c r="F50" s="103"/>
    </row>
    <row r="51" spans="3:6" hidden="1" x14ac:dyDescent="0.25">
      <c r="C51" s="97"/>
      <c r="D51" s="97"/>
      <c r="E51" s="103">
        <v>250.68</v>
      </c>
      <c r="F51" s="103"/>
    </row>
    <row r="52" spans="3:6" x14ac:dyDescent="0.25">
      <c r="C52" s="97">
        <v>13</v>
      </c>
      <c r="D52" s="97" t="s">
        <v>27</v>
      </c>
      <c r="E52" s="103">
        <v>269.17</v>
      </c>
      <c r="F52" s="103">
        <f t="shared" ref="F52" si="11">E52/1.1959</f>
        <v>225.07734760431475</v>
      </c>
    </row>
    <row r="53" spans="3:6" ht="0.75" customHeight="1" x14ac:dyDescent="0.25">
      <c r="C53" s="97"/>
      <c r="D53" s="97"/>
      <c r="E53" s="103"/>
      <c r="F53" s="103"/>
    </row>
    <row r="54" spans="3:6" hidden="1" x14ac:dyDescent="0.25">
      <c r="C54" s="97"/>
      <c r="D54" s="97"/>
      <c r="E54" s="103"/>
      <c r="F54" s="103"/>
    </row>
    <row r="55" spans="3:6" hidden="1" x14ac:dyDescent="0.25">
      <c r="C55" s="97"/>
      <c r="D55" s="97"/>
      <c r="E55" s="103"/>
      <c r="F55" s="103"/>
    </row>
    <row r="56" spans="3:6" ht="12.75" customHeight="1" x14ac:dyDescent="0.25">
      <c r="C56" s="97">
        <v>14</v>
      </c>
      <c r="D56" s="97" t="s">
        <v>28</v>
      </c>
      <c r="E56" s="103">
        <v>269.17</v>
      </c>
      <c r="F56" s="103">
        <f t="shared" ref="F56" si="12">E56/1.1959</f>
        <v>225.07734760431475</v>
      </c>
    </row>
    <row r="57" spans="3:6" hidden="1" x14ac:dyDescent="0.25">
      <c r="C57" s="97"/>
      <c r="D57" s="97"/>
      <c r="E57" s="103"/>
      <c r="F57" s="103"/>
    </row>
    <row r="58" spans="3:6" hidden="1" x14ac:dyDescent="0.25">
      <c r="C58" s="97"/>
      <c r="D58" s="97"/>
      <c r="E58" s="103"/>
      <c r="F58" s="103"/>
    </row>
    <row r="59" spans="3:6" hidden="1" x14ac:dyDescent="0.25">
      <c r="C59" s="97"/>
      <c r="D59" s="97"/>
      <c r="E59" s="103"/>
      <c r="F59" s="103"/>
    </row>
    <row r="60" spans="3:6" ht="13.5" customHeight="1" x14ac:dyDescent="0.25">
      <c r="C60" s="97">
        <v>15</v>
      </c>
      <c r="D60" s="97" t="s">
        <v>29</v>
      </c>
      <c r="E60" s="103">
        <v>269.17</v>
      </c>
      <c r="F60" s="103">
        <f t="shared" ref="F60" si="13">E60/1.1959</f>
        <v>225.07734760431475</v>
      </c>
    </row>
    <row r="61" spans="3:6" hidden="1" x14ac:dyDescent="0.25">
      <c r="C61" s="97"/>
      <c r="D61" s="97"/>
      <c r="E61" s="103"/>
      <c r="F61" s="103"/>
    </row>
    <row r="62" spans="3:6" hidden="1" x14ac:dyDescent="0.25">
      <c r="C62" s="97"/>
      <c r="D62" s="97"/>
      <c r="E62" s="103"/>
      <c r="F62" s="103"/>
    </row>
    <row r="63" spans="3:6" hidden="1" x14ac:dyDescent="0.25">
      <c r="C63" s="97"/>
      <c r="D63" s="97"/>
      <c r="E63" s="103"/>
      <c r="F63" s="103"/>
    </row>
    <row r="64" spans="3:6" x14ac:dyDescent="0.25">
      <c r="C64" s="97">
        <v>16</v>
      </c>
      <c r="D64" s="97" t="s">
        <v>30</v>
      </c>
      <c r="E64" s="103">
        <v>269.17</v>
      </c>
      <c r="F64" s="103">
        <f t="shared" ref="F64" si="14">E64/1.1959</f>
        <v>225.07734760431475</v>
      </c>
    </row>
    <row r="65" spans="3:6" hidden="1" x14ac:dyDescent="0.25">
      <c r="C65" s="97"/>
      <c r="D65" s="97"/>
      <c r="E65" s="103"/>
      <c r="F65" s="103"/>
    </row>
    <row r="66" spans="3:6" hidden="1" x14ac:dyDescent="0.25">
      <c r="C66" s="97"/>
      <c r="D66" s="97"/>
      <c r="E66" s="103"/>
      <c r="F66" s="103"/>
    </row>
    <row r="67" spans="3:6" hidden="1" x14ac:dyDescent="0.25">
      <c r="C67" s="97"/>
      <c r="D67" s="97"/>
      <c r="E67" s="103"/>
      <c r="F67" s="103"/>
    </row>
    <row r="68" spans="3:6" x14ac:dyDescent="0.25">
      <c r="C68" s="97">
        <v>17</v>
      </c>
      <c r="D68" s="97" t="s">
        <v>31</v>
      </c>
      <c r="E68" s="103">
        <v>269.17</v>
      </c>
      <c r="F68" s="103">
        <f t="shared" ref="F68" si="15">E68/1.1959</f>
        <v>225.07734760431475</v>
      </c>
    </row>
    <row r="69" spans="3:6" ht="1.5" customHeight="1" x14ac:dyDescent="0.25">
      <c r="C69" s="97"/>
      <c r="D69" s="97"/>
      <c r="E69" s="103"/>
      <c r="F69" s="103"/>
    </row>
    <row r="70" spans="3:6" hidden="1" x14ac:dyDescent="0.25">
      <c r="C70" s="97"/>
      <c r="D70" s="97"/>
      <c r="E70" s="103"/>
      <c r="F70" s="103"/>
    </row>
    <row r="71" spans="3:6" hidden="1" x14ac:dyDescent="0.25">
      <c r="C71" s="97"/>
      <c r="D71" s="97"/>
      <c r="E71" s="103"/>
      <c r="F71" s="103"/>
    </row>
    <row r="72" spans="3:6" x14ac:dyDescent="0.25">
      <c r="C72" s="97">
        <v>18</v>
      </c>
      <c r="D72" s="97" t="s">
        <v>32</v>
      </c>
      <c r="E72" s="103">
        <v>268.88</v>
      </c>
      <c r="F72" s="103">
        <f t="shared" ref="F72" si="16">E72/1.1959</f>
        <v>224.83485241240908</v>
      </c>
    </row>
    <row r="73" spans="3:6" ht="5.25" customHeight="1" x14ac:dyDescent="0.25">
      <c r="C73" s="97"/>
      <c r="D73" s="97"/>
      <c r="E73" s="103"/>
      <c r="F73" s="103"/>
    </row>
    <row r="74" spans="3:6" hidden="1" x14ac:dyDescent="0.25">
      <c r="C74" s="97"/>
      <c r="D74" s="97"/>
      <c r="E74" s="103"/>
      <c r="F74" s="103"/>
    </row>
    <row r="75" spans="3:6" hidden="1" x14ac:dyDescent="0.25">
      <c r="C75" s="97"/>
      <c r="D75" s="97"/>
      <c r="E75" s="103"/>
      <c r="F75" s="103"/>
    </row>
    <row r="76" spans="3:6" ht="13.5" customHeight="1" x14ac:dyDescent="0.25">
      <c r="C76" s="97">
        <v>19</v>
      </c>
      <c r="D76" s="97" t="s">
        <v>33</v>
      </c>
      <c r="E76" s="103">
        <v>274.14999999999998</v>
      </c>
      <c r="F76" s="103">
        <f t="shared" ref="F76" si="17">E76/1.1959</f>
        <v>229.24157538255704</v>
      </c>
    </row>
    <row r="77" spans="3:6" hidden="1" x14ac:dyDescent="0.25">
      <c r="C77" s="97"/>
      <c r="D77" s="97"/>
      <c r="E77" s="103">
        <v>250.68</v>
      </c>
      <c r="F77" s="103"/>
    </row>
    <row r="78" spans="3:6" hidden="1" x14ac:dyDescent="0.25">
      <c r="C78" s="97"/>
      <c r="D78" s="97"/>
      <c r="E78" s="103">
        <v>250.68</v>
      </c>
      <c r="F78" s="103"/>
    </row>
    <row r="79" spans="3:6" hidden="1" x14ac:dyDescent="0.25">
      <c r="C79" s="97"/>
      <c r="D79" s="97"/>
      <c r="E79" s="103">
        <v>250.68</v>
      </c>
      <c r="F79" s="103"/>
    </row>
    <row r="80" spans="3:6" x14ac:dyDescent="0.25">
      <c r="C80" s="97">
        <v>20</v>
      </c>
      <c r="D80" s="97" t="s">
        <v>34</v>
      </c>
      <c r="E80" s="103">
        <v>297.37</v>
      </c>
      <c r="F80" s="103">
        <f t="shared" ref="F80" si="18">E80/1.1959</f>
        <v>248.65791454134961</v>
      </c>
    </row>
    <row r="81" spans="3:9" ht="0.75" customHeight="1" x14ac:dyDescent="0.25">
      <c r="C81" s="97"/>
      <c r="D81" s="97"/>
      <c r="E81" s="103"/>
      <c r="F81" s="103"/>
    </row>
    <row r="82" spans="3:9" hidden="1" x14ac:dyDescent="0.25">
      <c r="C82" s="97"/>
      <c r="D82" s="97"/>
      <c r="E82" s="103"/>
      <c r="F82" s="103"/>
    </row>
    <row r="83" spans="3:9" hidden="1" x14ac:dyDescent="0.25">
      <c r="C83" s="97"/>
      <c r="D83" s="97"/>
      <c r="E83" s="103"/>
      <c r="F83" s="103"/>
    </row>
    <row r="84" spans="3:9" x14ac:dyDescent="0.25">
      <c r="C84" s="104" t="s">
        <v>135</v>
      </c>
      <c r="D84" s="104"/>
      <c r="E84" s="18">
        <f>SUM(E4,E8,E12,E16,E24,E20,E28,E32,E36,E44,E40,E48,E52,E56,E60,E64,E68,E72,E80,E76)</f>
        <v>5068.369999999999</v>
      </c>
      <c r="F84" s="18">
        <f>SUM(F4:F83)</f>
        <v>4238.1219165482053</v>
      </c>
      <c r="I84" s="19"/>
    </row>
  </sheetData>
  <mergeCells count="81">
    <mergeCell ref="F76:F79"/>
    <mergeCell ref="F80:F83"/>
    <mergeCell ref="C84:D84"/>
    <mergeCell ref="F52:F55"/>
    <mergeCell ref="F56:F59"/>
    <mergeCell ref="F60:F63"/>
    <mergeCell ref="F64:F67"/>
    <mergeCell ref="F68:F71"/>
    <mergeCell ref="F72:F75"/>
    <mergeCell ref="C76:C79"/>
    <mergeCell ref="D76:D79"/>
    <mergeCell ref="E76:E79"/>
    <mergeCell ref="C80:C83"/>
    <mergeCell ref="D80:D83"/>
    <mergeCell ref="E80:E83"/>
    <mergeCell ref="C68:C71"/>
    <mergeCell ref="F48:F51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D68:D71"/>
    <mergeCell ref="E68:E71"/>
    <mergeCell ref="C72:C75"/>
    <mergeCell ref="D72:D75"/>
    <mergeCell ref="E72:E75"/>
    <mergeCell ref="C60:C63"/>
    <mergeCell ref="D60:D63"/>
    <mergeCell ref="E60:E63"/>
    <mergeCell ref="C64:C67"/>
    <mergeCell ref="D64:D67"/>
    <mergeCell ref="E64:E67"/>
    <mergeCell ref="C52:C55"/>
    <mergeCell ref="D52:D55"/>
    <mergeCell ref="E52:E55"/>
    <mergeCell ref="C56:C59"/>
    <mergeCell ref="D56:D59"/>
    <mergeCell ref="E56:E59"/>
    <mergeCell ref="C44:C47"/>
    <mergeCell ref="D44:D47"/>
    <mergeCell ref="E44:E47"/>
    <mergeCell ref="C48:C51"/>
    <mergeCell ref="D48:D51"/>
    <mergeCell ref="E48:E51"/>
    <mergeCell ref="C36:C39"/>
    <mergeCell ref="D36:D39"/>
    <mergeCell ref="E36:E39"/>
    <mergeCell ref="C40:C43"/>
    <mergeCell ref="D40:D43"/>
    <mergeCell ref="E40:E43"/>
    <mergeCell ref="C28:C31"/>
    <mergeCell ref="D28:D31"/>
    <mergeCell ref="E28:E31"/>
    <mergeCell ref="C32:C35"/>
    <mergeCell ref="D32:D35"/>
    <mergeCell ref="E32:E35"/>
    <mergeCell ref="C20:C23"/>
    <mergeCell ref="D20:D23"/>
    <mergeCell ref="E20:E23"/>
    <mergeCell ref="C24:C27"/>
    <mergeCell ref="D24:D27"/>
    <mergeCell ref="E24:E27"/>
    <mergeCell ref="C12:C15"/>
    <mergeCell ref="D12:D15"/>
    <mergeCell ref="E12:E15"/>
    <mergeCell ref="C16:C19"/>
    <mergeCell ref="D16:D19"/>
    <mergeCell ref="E16:E19"/>
    <mergeCell ref="C4:C7"/>
    <mergeCell ref="D4:D7"/>
    <mergeCell ref="E4:E7"/>
    <mergeCell ref="C8:C11"/>
    <mergeCell ref="D8:D11"/>
    <mergeCell ref="E8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8"/>
  <sheetViews>
    <sheetView topLeftCell="A12" workbookViewId="0">
      <selection activeCell="O38" sqref="O38"/>
    </sheetView>
  </sheetViews>
  <sheetFormatPr defaultRowHeight="15" x14ac:dyDescent="0.25"/>
  <cols>
    <col min="2" max="10" width="9.28515625" customWidth="1"/>
    <col min="11" max="14" width="10.140625" customWidth="1"/>
    <col min="15" max="15" width="12.28515625" customWidth="1"/>
    <col min="16" max="17" width="10.140625" customWidth="1"/>
  </cols>
  <sheetData>
    <row r="2" spans="2:18" ht="20.25" x14ac:dyDescent="0.3">
      <c r="B2" s="102" t="s">
        <v>137</v>
      </c>
      <c r="C2" s="102"/>
      <c r="D2" s="102"/>
      <c r="E2" s="102"/>
      <c r="F2" s="102"/>
      <c r="G2" s="102"/>
      <c r="H2" s="102"/>
      <c r="I2" s="102"/>
      <c r="J2" s="102"/>
      <c r="K2" s="23"/>
      <c r="L2" s="23"/>
      <c r="M2" s="23">
        <f>D9*1.45</f>
        <v>326.33699999999999</v>
      </c>
      <c r="N2" s="23"/>
      <c r="O2" s="23"/>
      <c r="P2" s="23"/>
      <c r="Q2" s="19"/>
    </row>
    <row r="4" spans="2:18" hidden="1" x14ac:dyDescent="0.25">
      <c r="B4" s="56" t="s">
        <v>158</v>
      </c>
      <c r="C4" s="56" t="s">
        <v>159</v>
      </c>
      <c r="D4" s="56" t="s">
        <v>160</v>
      </c>
      <c r="E4" s="56" t="s">
        <v>161</v>
      </c>
      <c r="F4" s="56" t="s">
        <v>162</v>
      </c>
      <c r="G4" s="56" t="s">
        <v>163</v>
      </c>
      <c r="H4" s="56" t="s">
        <v>164</v>
      </c>
      <c r="I4" s="56" t="s">
        <v>165</v>
      </c>
      <c r="J4" s="56" t="s">
        <v>166</v>
      </c>
      <c r="K4" s="56" t="s">
        <v>167</v>
      </c>
      <c r="L4" s="56" t="s">
        <v>168</v>
      </c>
      <c r="M4" s="56" t="s">
        <v>169</v>
      </c>
      <c r="N4" s="56" t="s">
        <v>170</v>
      </c>
      <c r="O4" s="56" t="s">
        <v>171</v>
      </c>
      <c r="P4" s="56" t="s">
        <v>172</v>
      </c>
      <c r="Q4" s="56" t="s">
        <v>173</v>
      </c>
      <c r="R4" s="56" t="s">
        <v>192</v>
      </c>
    </row>
    <row r="5" spans="2:18" hidden="1" x14ac:dyDescent="0.25">
      <c r="B5" s="52" t="s">
        <v>138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81"/>
    </row>
    <row r="6" spans="2:18" x14ac:dyDescent="0.25">
      <c r="B6" s="29"/>
      <c r="C6" s="29"/>
      <c r="D6" s="30"/>
      <c r="E6" s="51" t="s">
        <v>139</v>
      </c>
      <c r="F6" s="52"/>
      <c r="G6" s="52"/>
      <c r="H6" s="53"/>
      <c r="I6" s="51" t="s">
        <v>140</v>
      </c>
      <c r="J6" s="52"/>
      <c r="K6" s="52"/>
      <c r="L6" s="52"/>
      <c r="M6" s="52"/>
      <c r="N6" s="52"/>
      <c r="O6" s="52"/>
      <c r="P6" s="53"/>
      <c r="Q6" s="28" t="s">
        <v>141</v>
      </c>
      <c r="R6" s="22"/>
    </row>
    <row r="7" spans="2:18" ht="24.75" x14ac:dyDescent="0.25">
      <c r="B7" s="84" t="s">
        <v>142</v>
      </c>
      <c r="C7" s="85" t="s">
        <v>0</v>
      </c>
      <c r="D7" s="85" t="s">
        <v>143</v>
      </c>
      <c r="E7" s="85" t="s">
        <v>144</v>
      </c>
      <c r="F7" s="85"/>
      <c r="G7" s="85" t="s">
        <v>145</v>
      </c>
      <c r="H7" s="85"/>
      <c r="I7" s="82" t="s">
        <v>194</v>
      </c>
      <c r="J7" s="82"/>
      <c r="K7" s="82" t="s">
        <v>146</v>
      </c>
      <c r="L7" s="82"/>
      <c r="M7" s="82" t="s">
        <v>147</v>
      </c>
      <c r="N7" s="82" t="s">
        <v>144</v>
      </c>
      <c r="O7" s="82" t="s">
        <v>193</v>
      </c>
      <c r="P7" s="82" t="s">
        <v>145</v>
      </c>
      <c r="Q7" s="31" t="s">
        <v>148</v>
      </c>
      <c r="R7" s="22"/>
    </row>
    <row r="8" spans="2:18" x14ac:dyDescent="0.25">
      <c r="B8" s="84"/>
      <c r="C8" s="85"/>
      <c r="D8" s="86" t="s">
        <v>148</v>
      </c>
      <c r="E8" s="86" t="s">
        <v>148</v>
      </c>
      <c r="F8" s="86" t="s">
        <v>149</v>
      </c>
      <c r="G8" s="86" t="s">
        <v>148</v>
      </c>
      <c r="H8" s="86" t="s">
        <v>149</v>
      </c>
      <c r="I8" s="83" t="s">
        <v>148</v>
      </c>
      <c r="J8" s="83" t="s">
        <v>149</v>
      </c>
      <c r="K8" s="83" t="s">
        <v>148</v>
      </c>
      <c r="L8" s="83" t="s">
        <v>149</v>
      </c>
      <c r="M8" s="83" t="s">
        <v>148</v>
      </c>
      <c r="N8" s="83" t="s">
        <v>149</v>
      </c>
      <c r="O8" s="83" t="s">
        <v>148</v>
      </c>
      <c r="P8" s="83" t="s">
        <v>149</v>
      </c>
      <c r="Q8" s="31"/>
      <c r="R8" s="22"/>
    </row>
    <row r="9" spans="2:18" x14ac:dyDescent="0.25">
      <c r="B9" s="54">
        <v>1</v>
      </c>
      <c r="C9" s="33" t="s">
        <v>28</v>
      </c>
      <c r="D9" s="34">
        <v>225.06</v>
      </c>
      <c r="E9" s="32">
        <v>148.54</v>
      </c>
      <c r="F9" s="35">
        <v>0.66</v>
      </c>
      <c r="G9" s="32">
        <v>145.24</v>
      </c>
      <c r="H9" s="36">
        <v>0.64529999999999998</v>
      </c>
      <c r="I9" s="37">
        <v>326.33999999999997</v>
      </c>
      <c r="J9" s="38">
        <v>1.45</v>
      </c>
      <c r="K9" s="39">
        <v>267.82</v>
      </c>
      <c r="L9" s="40">
        <v>1.19</v>
      </c>
      <c r="M9" s="39">
        <v>594.16</v>
      </c>
      <c r="N9" s="40">
        <v>2.6399999999999997</v>
      </c>
      <c r="O9" s="37">
        <v>593.04999999999995</v>
      </c>
      <c r="P9" s="41">
        <v>2.64</v>
      </c>
      <c r="Q9" s="34">
        <v>430.54</v>
      </c>
      <c r="R9" s="22"/>
    </row>
    <row r="10" spans="2:18" x14ac:dyDescent="0.25">
      <c r="B10" s="54">
        <v>2</v>
      </c>
      <c r="C10" s="33" t="s">
        <v>18</v>
      </c>
      <c r="D10" s="34">
        <v>182.6</v>
      </c>
      <c r="E10" s="42">
        <v>120.52</v>
      </c>
      <c r="F10" s="35">
        <v>0.66</v>
      </c>
      <c r="G10" s="42">
        <v>113.99</v>
      </c>
      <c r="H10" s="36">
        <v>0.62429999999999997</v>
      </c>
      <c r="I10" s="37">
        <v>264.77</v>
      </c>
      <c r="J10" s="38">
        <v>1.45</v>
      </c>
      <c r="K10" s="39">
        <v>217.29</v>
      </c>
      <c r="L10" s="40">
        <v>1.19</v>
      </c>
      <c r="M10" s="39">
        <v>482.05999999999995</v>
      </c>
      <c r="N10" s="40">
        <v>2.6399999999999997</v>
      </c>
      <c r="O10" s="37">
        <v>481.22</v>
      </c>
      <c r="P10" s="41">
        <v>2.64</v>
      </c>
      <c r="Q10" s="32">
        <v>351.61</v>
      </c>
      <c r="R10" s="22"/>
    </row>
    <row r="11" spans="2:18" x14ac:dyDescent="0.25">
      <c r="B11" s="54">
        <v>3</v>
      </c>
      <c r="C11" s="33" t="s">
        <v>21</v>
      </c>
      <c r="D11" s="34">
        <v>209</v>
      </c>
      <c r="E11" s="32">
        <v>137.94</v>
      </c>
      <c r="F11" s="35">
        <v>0.66</v>
      </c>
      <c r="G11" s="32">
        <v>133.74</v>
      </c>
      <c r="H11" s="36">
        <v>0.63990000000000002</v>
      </c>
      <c r="I11" s="43">
        <v>303.05</v>
      </c>
      <c r="J11" s="38">
        <v>1.45</v>
      </c>
      <c r="K11" s="39">
        <v>248.71</v>
      </c>
      <c r="L11" s="40">
        <v>1.19</v>
      </c>
      <c r="M11" s="39">
        <v>551.76</v>
      </c>
      <c r="N11" s="40">
        <v>2.6399999999999997</v>
      </c>
      <c r="O11" s="37">
        <v>548.64</v>
      </c>
      <c r="P11" s="41">
        <v>2.63</v>
      </c>
      <c r="Q11" s="32">
        <v>382.05</v>
      </c>
      <c r="R11" s="22"/>
    </row>
    <row r="12" spans="2:18" x14ac:dyDescent="0.25">
      <c r="B12" s="54">
        <v>4</v>
      </c>
      <c r="C12" s="33" t="s">
        <v>150</v>
      </c>
      <c r="D12" s="34">
        <v>248.64</v>
      </c>
      <c r="E12" s="32">
        <v>164.1</v>
      </c>
      <c r="F12" s="35">
        <v>0.66</v>
      </c>
      <c r="G12" s="32">
        <v>160.07</v>
      </c>
      <c r="H12" s="36">
        <v>0.64380000000000004</v>
      </c>
      <c r="I12" s="37">
        <v>360.53</v>
      </c>
      <c r="J12" s="38">
        <v>1.45</v>
      </c>
      <c r="K12" s="32">
        <v>295.88</v>
      </c>
      <c r="L12" s="40">
        <v>1.19</v>
      </c>
      <c r="M12" s="39">
        <v>656.41</v>
      </c>
      <c r="N12" s="40">
        <v>2.6399999999999997</v>
      </c>
      <c r="O12" s="37">
        <v>655.01</v>
      </c>
      <c r="P12" s="41">
        <v>2.63</v>
      </c>
      <c r="Q12" s="32">
        <v>471.93</v>
      </c>
      <c r="R12" s="22"/>
    </row>
    <row r="13" spans="2:18" x14ac:dyDescent="0.25">
      <c r="B13" s="54">
        <v>5</v>
      </c>
      <c r="C13" s="33" t="s">
        <v>26</v>
      </c>
      <c r="D13" s="34">
        <v>212.96</v>
      </c>
      <c r="E13" s="44">
        <v>140.55000000000001</v>
      </c>
      <c r="F13" s="35">
        <v>0.66</v>
      </c>
      <c r="G13" s="42">
        <v>136.56</v>
      </c>
      <c r="H13" s="36">
        <v>0.64119999999999999</v>
      </c>
      <c r="I13" s="37">
        <v>308.79000000000002</v>
      </c>
      <c r="J13" s="38">
        <v>1.45</v>
      </c>
      <c r="K13" s="32">
        <v>253.42</v>
      </c>
      <c r="L13" s="40">
        <v>1.19</v>
      </c>
      <c r="M13" s="39">
        <v>562.21</v>
      </c>
      <c r="N13" s="40">
        <v>2.6399999999999997</v>
      </c>
      <c r="O13" s="37">
        <v>558.75</v>
      </c>
      <c r="P13" s="41">
        <v>2.62</v>
      </c>
      <c r="Q13" s="32">
        <v>390.74</v>
      </c>
      <c r="R13" s="22"/>
    </row>
    <row r="14" spans="2:18" x14ac:dyDescent="0.25">
      <c r="B14" s="54">
        <v>6</v>
      </c>
      <c r="C14" s="33" t="s">
        <v>24</v>
      </c>
      <c r="D14" s="34">
        <v>209.72</v>
      </c>
      <c r="E14" s="32">
        <v>138.41999999999999</v>
      </c>
      <c r="F14" s="35">
        <v>0.66</v>
      </c>
      <c r="G14" s="32">
        <v>134.25</v>
      </c>
      <c r="H14" s="36">
        <v>0.6401</v>
      </c>
      <c r="I14" s="37">
        <v>304.08999999999997</v>
      </c>
      <c r="J14" s="38">
        <v>1.45</v>
      </c>
      <c r="K14" s="32">
        <v>249.42</v>
      </c>
      <c r="L14" s="40">
        <v>1.19</v>
      </c>
      <c r="M14" s="39">
        <v>553.51</v>
      </c>
      <c r="N14" s="40">
        <v>2.6399999999999997</v>
      </c>
      <c r="O14" s="37">
        <v>552.45000000000005</v>
      </c>
      <c r="P14" s="41">
        <v>2.63</v>
      </c>
      <c r="Q14" s="32">
        <v>235.78</v>
      </c>
      <c r="R14" s="22"/>
    </row>
    <row r="15" spans="2:18" x14ac:dyDescent="0.25">
      <c r="B15" s="54">
        <v>7</v>
      </c>
      <c r="C15" s="33" t="s">
        <v>17</v>
      </c>
      <c r="D15" s="34">
        <v>182.38</v>
      </c>
      <c r="E15" s="32">
        <v>120.37</v>
      </c>
      <c r="F15" s="35">
        <v>0.66</v>
      </c>
      <c r="G15" s="32">
        <v>113.8</v>
      </c>
      <c r="H15" s="36">
        <v>0.624</v>
      </c>
      <c r="I15" s="37">
        <v>264.45</v>
      </c>
      <c r="J15" s="38">
        <v>1.45</v>
      </c>
      <c r="K15" s="32">
        <v>217.03</v>
      </c>
      <c r="L15" s="40">
        <v>1.19</v>
      </c>
      <c r="M15" s="39">
        <v>481.48</v>
      </c>
      <c r="N15" s="40">
        <v>2.6399999999999997</v>
      </c>
      <c r="O15" s="37">
        <v>480.45</v>
      </c>
      <c r="P15" s="41">
        <v>2.63</v>
      </c>
      <c r="Q15" s="32">
        <v>321.67</v>
      </c>
      <c r="R15" s="22"/>
    </row>
    <row r="16" spans="2:18" x14ac:dyDescent="0.25">
      <c r="B16" s="54">
        <v>8</v>
      </c>
      <c r="C16" s="33" t="s">
        <v>15</v>
      </c>
      <c r="D16" s="34">
        <v>182.16</v>
      </c>
      <c r="E16" s="32">
        <v>120.23</v>
      </c>
      <c r="F16" s="35">
        <v>0.66</v>
      </c>
      <c r="G16" s="32">
        <v>113.8</v>
      </c>
      <c r="H16" s="36">
        <v>0.62470000000000003</v>
      </c>
      <c r="I16" s="37">
        <v>264.13</v>
      </c>
      <c r="J16" s="38">
        <v>1.45</v>
      </c>
      <c r="K16" s="32">
        <v>216.77</v>
      </c>
      <c r="L16" s="40">
        <v>1.19</v>
      </c>
      <c r="M16" s="39">
        <v>480.9</v>
      </c>
      <c r="N16" s="40">
        <v>2.6399999999999997</v>
      </c>
      <c r="O16" s="37">
        <v>480.46</v>
      </c>
      <c r="P16" s="41">
        <v>2.64</v>
      </c>
      <c r="Q16" s="32">
        <v>321.58</v>
      </c>
      <c r="R16" s="22"/>
    </row>
    <row r="17" spans="2:19" x14ac:dyDescent="0.25">
      <c r="B17" s="54">
        <v>9</v>
      </c>
      <c r="C17" s="33" t="s">
        <v>29</v>
      </c>
      <c r="D17" s="34">
        <v>225.06</v>
      </c>
      <c r="E17" s="34">
        <v>148.54</v>
      </c>
      <c r="F17" s="35">
        <v>0.66</v>
      </c>
      <c r="G17" s="32">
        <v>145.24</v>
      </c>
      <c r="H17" s="36">
        <v>0.64529999999999998</v>
      </c>
      <c r="I17" s="37">
        <v>326.33999999999997</v>
      </c>
      <c r="J17" s="38">
        <v>1.45</v>
      </c>
      <c r="K17" s="32">
        <v>267.82</v>
      </c>
      <c r="L17" s="40">
        <v>1.19</v>
      </c>
      <c r="M17" s="39">
        <v>594.16</v>
      </c>
      <c r="N17" s="40">
        <v>2.6399999999999997</v>
      </c>
      <c r="O17" s="37">
        <v>593.04</v>
      </c>
      <c r="P17" s="41">
        <v>2.64</v>
      </c>
      <c r="Q17" s="32">
        <v>430.54</v>
      </c>
      <c r="R17" s="22"/>
      <c r="S17" s="23"/>
    </row>
    <row r="18" spans="2:19" x14ac:dyDescent="0.25">
      <c r="B18" s="54">
        <v>10</v>
      </c>
      <c r="C18" s="33" t="s">
        <v>22</v>
      </c>
      <c r="D18" s="34">
        <v>209</v>
      </c>
      <c r="E18" s="34">
        <v>137.94</v>
      </c>
      <c r="F18" s="35">
        <v>0.66</v>
      </c>
      <c r="G18" s="32">
        <v>133.74</v>
      </c>
      <c r="H18" s="36">
        <v>0.63990000000000002</v>
      </c>
      <c r="I18" s="37">
        <v>303.05</v>
      </c>
      <c r="J18" s="38">
        <v>1.45</v>
      </c>
      <c r="K18" s="32">
        <v>248.71</v>
      </c>
      <c r="L18" s="40">
        <v>1.19</v>
      </c>
      <c r="M18" s="39">
        <v>551.76</v>
      </c>
      <c r="N18" s="40">
        <v>2.6399999999999997</v>
      </c>
      <c r="O18" s="37">
        <v>548.64</v>
      </c>
      <c r="P18" s="41">
        <v>2.63</v>
      </c>
      <c r="Q18" s="32">
        <v>382.05</v>
      </c>
      <c r="R18" s="22"/>
      <c r="S18" s="23"/>
    </row>
    <row r="19" spans="2:19" x14ac:dyDescent="0.25">
      <c r="B19" s="54">
        <v>11</v>
      </c>
      <c r="C19" s="33" t="s">
        <v>31</v>
      </c>
      <c r="D19" s="34">
        <v>225.06</v>
      </c>
      <c r="E19" s="34">
        <v>148.54</v>
      </c>
      <c r="F19" s="35">
        <v>0.66</v>
      </c>
      <c r="G19" s="32">
        <v>145.24</v>
      </c>
      <c r="H19" s="36">
        <v>0.64529999999999998</v>
      </c>
      <c r="I19" s="37">
        <v>326.33999999999997</v>
      </c>
      <c r="J19" s="38">
        <v>1.45</v>
      </c>
      <c r="K19" s="32">
        <v>267.82</v>
      </c>
      <c r="L19" s="40">
        <v>1.19</v>
      </c>
      <c r="M19" s="39">
        <v>594.16</v>
      </c>
      <c r="N19" s="40">
        <v>2.6399999999999997</v>
      </c>
      <c r="O19" s="37">
        <v>593.04</v>
      </c>
      <c r="P19" s="41">
        <v>2.64</v>
      </c>
      <c r="Q19" s="32">
        <v>430.54</v>
      </c>
      <c r="R19" s="22"/>
      <c r="S19" s="23"/>
    </row>
    <row r="20" spans="2:19" x14ac:dyDescent="0.25">
      <c r="B20" s="54">
        <v>12</v>
      </c>
      <c r="C20" s="33" t="s">
        <v>30</v>
      </c>
      <c r="D20" s="34">
        <v>225.06</v>
      </c>
      <c r="E20" s="34">
        <v>148.54</v>
      </c>
      <c r="F20" s="35">
        <v>0.66</v>
      </c>
      <c r="G20" s="32">
        <v>145.24</v>
      </c>
      <c r="H20" s="36">
        <v>0.64529999999999998</v>
      </c>
      <c r="I20" s="37">
        <v>326.33999999999997</v>
      </c>
      <c r="J20" s="38">
        <v>1.45</v>
      </c>
      <c r="K20" s="32">
        <v>267.82</v>
      </c>
      <c r="L20" s="40">
        <v>1.19</v>
      </c>
      <c r="M20" s="39">
        <v>594.16</v>
      </c>
      <c r="N20" s="40">
        <v>2.6399999999999997</v>
      </c>
      <c r="O20" s="37">
        <v>593.04999999999995</v>
      </c>
      <c r="P20" s="41">
        <v>2.64</v>
      </c>
      <c r="Q20" s="32">
        <v>430.54</v>
      </c>
      <c r="R20" s="22"/>
      <c r="S20" s="23"/>
    </row>
    <row r="21" spans="2:19" x14ac:dyDescent="0.25">
      <c r="B21" s="54">
        <v>13</v>
      </c>
      <c r="C21" s="33" t="s">
        <v>32</v>
      </c>
      <c r="D21" s="34">
        <v>224.82</v>
      </c>
      <c r="E21" s="34">
        <v>148.38</v>
      </c>
      <c r="F21" s="35">
        <v>0.66</v>
      </c>
      <c r="G21" s="32">
        <v>144.88999999999999</v>
      </c>
      <c r="H21" s="36">
        <v>0.64449999999999996</v>
      </c>
      <c r="I21" s="37">
        <v>325.99</v>
      </c>
      <c r="J21" s="38">
        <v>1.45</v>
      </c>
      <c r="K21" s="32">
        <v>267.52999999999997</v>
      </c>
      <c r="L21" s="40">
        <v>1.19</v>
      </c>
      <c r="M21" s="39">
        <v>593.52</v>
      </c>
      <c r="N21" s="40">
        <v>2.6399999999999997</v>
      </c>
      <c r="O21" s="43">
        <v>592.77</v>
      </c>
      <c r="P21" s="41">
        <v>2.64</v>
      </c>
      <c r="Q21" s="45">
        <v>428.09</v>
      </c>
      <c r="R21" s="22"/>
      <c r="S21" s="23"/>
    </row>
    <row r="22" spans="2:19" x14ac:dyDescent="0.25">
      <c r="B22" s="54">
        <v>14</v>
      </c>
      <c r="C22" s="33" t="s">
        <v>27</v>
      </c>
      <c r="D22" s="34">
        <v>225.06</v>
      </c>
      <c r="E22" s="34">
        <v>148.54</v>
      </c>
      <c r="F22" s="35">
        <v>0.66</v>
      </c>
      <c r="G22" s="32">
        <v>145.24</v>
      </c>
      <c r="H22" s="36">
        <v>0.64529999999999998</v>
      </c>
      <c r="I22" s="37">
        <v>326.33999999999997</v>
      </c>
      <c r="J22" s="38">
        <v>1.45</v>
      </c>
      <c r="K22" s="32">
        <v>267.82</v>
      </c>
      <c r="L22" s="40">
        <v>1.19</v>
      </c>
      <c r="M22" s="39">
        <v>594.16</v>
      </c>
      <c r="N22" s="40">
        <v>2.6399999999999997</v>
      </c>
      <c r="O22" s="37">
        <v>593.29</v>
      </c>
      <c r="P22" s="41">
        <v>2.64</v>
      </c>
      <c r="Q22" s="32">
        <v>430.54</v>
      </c>
      <c r="R22" s="22"/>
      <c r="S22" s="23"/>
    </row>
    <row r="23" spans="2:19" x14ac:dyDescent="0.25">
      <c r="B23" s="54">
        <v>15</v>
      </c>
      <c r="C23" s="33" t="s">
        <v>20</v>
      </c>
      <c r="D23" s="34">
        <v>209</v>
      </c>
      <c r="E23" s="34">
        <v>137.94</v>
      </c>
      <c r="F23" s="35">
        <v>0.66</v>
      </c>
      <c r="G23" s="32">
        <v>133.74</v>
      </c>
      <c r="H23" s="36">
        <v>0.63990000000000002</v>
      </c>
      <c r="I23" s="43">
        <v>303.05</v>
      </c>
      <c r="J23" s="38">
        <v>1.45</v>
      </c>
      <c r="K23" s="34">
        <v>248.71</v>
      </c>
      <c r="L23" s="40">
        <v>1.19</v>
      </c>
      <c r="M23" s="39">
        <v>551.76</v>
      </c>
      <c r="N23" s="40">
        <v>2.6399999999999997</v>
      </c>
      <c r="O23" s="43">
        <v>548.64</v>
      </c>
      <c r="P23" s="41">
        <v>2.63</v>
      </c>
      <c r="Q23" s="32">
        <v>382.05</v>
      </c>
      <c r="R23" s="22"/>
      <c r="S23" s="23"/>
    </row>
    <row r="24" spans="2:19" x14ac:dyDescent="0.25">
      <c r="B24" s="54">
        <v>16</v>
      </c>
      <c r="C24" s="33" t="s">
        <v>16</v>
      </c>
      <c r="D24" s="34">
        <v>182.16</v>
      </c>
      <c r="E24" s="34">
        <v>120.23</v>
      </c>
      <c r="F24" s="35">
        <v>0.66</v>
      </c>
      <c r="G24" s="32">
        <v>113.8</v>
      </c>
      <c r="H24" s="36">
        <v>0.62470000000000003</v>
      </c>
      <c r="I24" s="43">
        <v>264.13</v>
      </c>
      <c r="J24" s="38">
        <v>1.45</v>
      </c>
      <c r="K24" s="34">
        <v>216.77</v>
      </c>
      <c r="L24" s="40">
        <v>1.19</v>
      </c>
      <c r="M24" s="39">
        <v>480.9</v>
      </c>
      <c r="N24" s="40">
        <v>2.6399999999999997</v>
      </c>
      <c r="O24" s="43">
        <v>480.46</v>
      </c>
      <c r="P24" s="41">
        <v>2.64</v>
      </c>
      <c r="Q24" s="32">
        <v>321.58</v>
      </c>
      <c r="R24" s="22"/>
      <c r="S24" s="23"/>
    </row>
    <row r="25" spans="2:19" x14ac:dyDescent="0.25">
      <c r="B25" s="54">
        <v>17</v>
      </c>
      <c r="C25" s="33" t="s">
        <v>33</v>
      </c>
      <c r="D25" s="34">
        <v>229.22</v>
      </c>
      <c r="E25" s="34">
        <v>151.29</v>
      </c>
      <c r="F25" s="35">
        <v>0.66</v>
      </c>
      <c r="G25" s="32">
        <v>148.26</v>
      </c>
      <c r="H25" s="36">
        <v>0.64680000000000004</v>
      </c>
      <c r="I25" s="43">
        <v>332.37</v>
      </c>
      <c r="J25" s="38">
        <v>1.45</v>
      </c>
      <c r="K25" s="34">
        <v>272.77</v>
      </c>
      <c r="L25" s="40">
        <v>1.19</v>
      </c>
      <c r="M25" s="39">
        <v>605.14</v>
      </c>
      <c r="N25" s="40">
        <v>2.6399999999999997</v>
      </c>
      <c r="O25" s="43">
        <v>603.77</v>
      </c>
      <c r="P25" s="41">
        <v>2.63</v>
      </c>
      <c r="Q25" s="32">
        <v>440.75</v>
      </c>
      <c r="R25" s="22"/>
      <c r="S25" s="23"/>
    </row>
    <row r="26" spans="2:19" x14ac:dyDescent="0.25">
      <c r="B26" s="54">
        <v>18</v>
      </c>
      <c r="C26" s="33" t="s">
        <v>23</v>
      </c>
      <c r="D26" s="34">
        <v>209</v>
      </c>
      <c r="E26" s="34">
        <v>137.94</v>
      </c>
      <c r="F26" s="35">
        <v>0.66</v>
      </c>
      <c r="G26" s="32">
        <v>134.18</v>
      </c>
      <c r="H26" s="36">
        <v>0.64200000000000002</v>
      </c>
      <c r="I26" s="43">
        <v>303.05</v>
      </c>
      <c r="J26" s="38">
        <v>1.45</v>
      </c>
      <c r="K26" s="34">
        <v>248.71</v>
      </c>
      <c r="L26" s="40">
        <v>1.19</v>
      </c>
      <c r="M26" s="39">
        <v>551.76</v>
      </c>
      <c r="N26" s="40">
        <v>2.6399999999999997</v>
      </c>
      <c r="O26" s="43">
        <v>550.4</v>
      </c>
      <c r="P26" s="41">
        <v>2.63</v>
      </c>
      <c r="Q26" s="32">
        <v>382.93</v>
      </c>
      <c r="R26" s="22"/>
      <c r="S26" s="23"/>
    </row>
    <row r="27" spans="2:19" x14ac:dyDescent="0.25">
      <c r="B27" s="54">
        <v>19</v>
      </c>
      <c r="C27" s="33" t="s">
        <v>19</v>
      </c>
      <c r="D27" s="34">
        <v>209</v>
      </c>
      <c r="E27" s="34">
        <v>137.94</v>
      </c>
      <c r="F27" s="35">
        <v>0.66</v>
      </c>
      <c r="G27" s="32">
        <v>133.74</v>
      </c>
      <c r="H27" s="36">
        <v>0.63990000000000002</v>
      </c>
      <c r="I27" s="43">
        <v>303.05</v>
      </c>
      <c r="J27" s="38">
        <v>1.45</v>
      </c>
      <c r="K27" s="34">
        <v>248.71</v>
      </c>
      <c r="L27" s="40">
        <v>1.19</v>
      </c>
      <c r="M27" s="39">
        <v>551.76</v>
      </c>
      <c r="N27" s="40">
        <v>2.6399999999999997</v>
      </c>
      <c r="O27" s="43">
        <v>548.64</v>
      </c>
      <c r="P27" s="41">
        <v>2.63</v>
      </c>
      <c r="Q27" s="32">
        <v>382.05</v>
      </c>
      <c r="R27" s="22"/>
      <c r="S27" s="23"/>
    </row>
    <row r="28" spans="2:19" x14ac:dyDescent="0.25">
      <c r="B28" s="54">
        <v>20</v>
      </c>
      <c r="C28" s="59" t="s">
        <v>25</v>
      </c>
      <c r="D28" s="34">
        <v>212.96</v>
      </c>
      <c r="E28" s="34">
        <v>140.55000000000001</v>
      </c>
      <c r="F28" s="35">
        <v>0.66</v>
      </c>
      <c r="G28" s="32">
        <v>136.56</v>
      </c>
      <c r="H28" s="36">
        <v>0.64119999999999999</v>
      </c>
      <c r="I28" s="43">
        <v>308.79000000000002</v>
      </c>
      <c r="J28" s="38">
        <v>1.45</v>
      </c>
      <c r="K28" s="34">
        <v>253.42</v>
      </c>
      <c r="L28" s="40">
        <v>1.19</v>
      </c>
      <c r="M28" s="39">
        <v>562.21</v>
      </c>
      <c r="N28" s="40">
        <v>2.6399999999999997</v>
      </c>
      <c r="O28" s="43">
        <v>558.75</v>
      </c>
      <c r="P28" s="41">
        <v>2.62</v>
      </c>
      <c r="Q28" s="32">
        <v>390.74</v>
      </c>
      <c r="R28" s="22"/>
      <c r="S28" s="23"/>
    </row>
    <row r="29" spans="2:19" x14ac:dyDescent="0.25">
      <c r="B29" s="55" t="s">
        <v>135</v>
      </c>
      <c r="C29" s="46"/>
      <c r="D29" s="74">
        <v>4237.9199999999992</v>
      </c>
      <c r="E29" s="46">
        <v>2797.0400000000004</v>
      </c>
      <c r="F29" s="46"/>
      <c r="G29" s="46">
        <v>2711.32</v>
      </c>
      <c r="H29" s="46"/>
      <c r="I29" s="46">
        <v>6144.9900000000007</v>
      </c>
      <c r="J29" s="46"/>
      <c r="K29" s="47">
        <v>5042.9500000000007</v>
      </c>
      <c r="L29" s="46"/>
      <c r="M29" s="47">
        <v>11187.939999999999</v>
      </c>
      <c r="N29" s="46"/>
      <c r="O29" s="47">
        <v>11154.519999999999</v>
      </c>
      <c r="P29" s="46"/>
      <c r="Q29" s="47">
        <v>7738.3000000000011</v>
      </c>
      <c r="R29" s="22"/>
      <c r="S29" s="23"/>
    </row>
    <row r="30" spans="2:19" x14ac:dyDescent="0.25">
      <c r="B30" s="22" t="s">
        <v>151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50"/>
      <c r="R30" s="22"/>
      <c r="S30" s="23"/>
    </row>
    <row r="31" spans="2:19" x14ac:dyDescent="0.25">
      <c r="B31" s="48" t="s">
        <v>152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22"/>
      <c r="S31" s="23"/>
    </row>
    <row r="32" spans="2:19" x14ac:dyDescent="0.25">
      <c r="B32" s="22" t="s">
        <v>153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50"/>
      <c r="R32" s="22"/>
      <c r="S32" s="23"/>
    </row>
    <row r="33" spans="2:18" x14ac:dyDescent="0.25">
      <c r="B33" s="57" t="s">
        <v>154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7"/>
    </row>
    <row r="34" spans="2:18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8" x14ac:dyDescent="0.25">
      <c r="B35" s="24" t="s">
        <v>155</v>
      </c>
      <c r="C35" s="24"/>
      <c r="D35" s="24"/>
      <c r="E35" s="25"/>
      <c r="F35" s="24"/>
      <c r="G35" s="24"/>
      <c r="H35" s="24"/>
      <c r="I35" s="24" t="s">
        <v>156</v>
      </c>
      <c r="J35" s="25">
        <v>15616.669999999987</v>
      </c>
      <c r="K35" s="23"/>
      <c r="L35" s="23"/>
      <c r="M35" s="19"/>
      <c r="N35" s="23"/>
      <c r="O35" s="23"/>
      <c r="P35" s="23"/>
      <c r="Q35" s="23"/>
    </row>
    <row r="36" spans="2:18" ht="43.5" x14ac:dyDescent="0.25">
      <c r="B36" s="24"/>
      <c r="C36" s="24"/>
      <c r="D36" s="24"/>
      <c r="E36" s="24"/>
      <c r="F36" s="24"/>
      <c r="G36" s="24"/>
      <c r="H36" s="24"/>
      <c r="I36" s="26" t="s">
        <v>157</v>
      </c>
      <c r="J36" s="27">
        <v>18926.239999999998</v>
      </c>
      <c r="K36" s="23"/>
      <c r="L36" s="23"/>
      <c r="M36" s="23"/>
      <c r="N36" s="23"/>
      <c r="O36" s="23"/>
      <c r="P36" s="23"/>
      <c r="Q36" s="23"/>
    </row>
    <row r="38" spans="2:18" x14ac:dyDescent="0.25">
      <c r="O38" s="19">
        <f>Q29+O29</f>
        <v>18892.82</v>
      </c>
    </row>
  </sheetData>
  <mergeCells count="2">
    <mergeCell ref="B34:Q34"/>
    <mergeCell ref="B2:J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3"/>
  <sheetViews>
    <sheetView tabSelected="1" topLeftCell="C1" zoomScale="85" zoomScaleNormal="85" workbookViewId="0">
      <selection activeCell="L16" sqref="L16"/>
    </sheetView>
  </sheetViews>
  <sheetFormatPr defaultRowHeight="15" x14ac:dyDescent="0.25"/>
  <cols>
    <col min="4" max="4" width="10.42578125" customWidth="1"/>
    <col min="5" max="5" width="12.7109375" bestFit="1" customWidth="1"/>
    <col min="6" max="6" width="10" bestFit="1" customWidth="1"/>
    <col min="7" max="7" width="14.28515625" bestFit="1" customWidth="1"/>
    <col min="10" max="10" width="11.7109375" bestFit="1" customWidth="1"/>
    <col min="11" max="11" width="15.42578125" bestFit="1" customWidth="1"/>
    <col min="12" max="12" width="14.28515625" bestFit="1" customWidth="1"/>
    <col min="13" max="13" width="10.42578125" bestFit="1" customWidth="1"/>
    <col min="14" max="14" width="14.28515625" bestFit="1" customWidth="1"/>
    <col min="16" max="16" width="15.42578125" bestFit="1" customWidth="1"/>
    <col min="18" max="18" width="14.42578125" bestFit="1" customWidth="1"/>
  </cols>
  <sheetData>
    <row r="3" spans="2:16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6" x14ac:dyDescent="0.25">
      <c r="B4" s="23"/>
      <c r="C4" s="23"/>
      <c r="D4" s="61"/>
      <c r="E4" s="62" t="s">
        <v>174</v>
      </c>
      <c r="F4" s="61" t="s">
        <v>175</v>
      </c>
      <c r="G4" s="61" t="s">
        <v>135</v>
      </c>
      <c r="H4" s="23"/>
      <c r="I4" s="23"/>
      <c r="J4" s="23"/>
      <c r="K4" s="23"/>
      <c r="L4" s="23"/>
      <c r="M4" s="23"/>
      <c r="N4" s="23"/>
    </row>
    <row r="5" spans="2:16" x14ac:dyDescent="0.25">
      <c r="B5" s="23"/>
      <c r="C5" s="23"/>
      <c r="D5" s="105" t="s">
        <v>176</v>
      </c>
      <c r="E5" s="106"/>
      <c r="F5" s="106"/>
      <c r="G5" s="107"/>
      <c r="H5" s="23"/>
      <c r="I5" s="23"/>
      <c r="J5" s="108" t="s">
        <v>177</v>
      </c>
      <c r="K5" s="109"/>
      <c r="L5" s="109"/>
      <c r="M5" s="109"/>
      <c r="N5" s="110"/>
    </row>
    <row r="6" spans="2:16" x14ac:dyDescent="0.25">
      <c r="B6" s="23"/>
      <c r="C6" s="23" t="s">
        <v>179</v>
      </c>
      <c r="D6" s="63" t="s">
        <v>178</v>
      </c>
      <c r="E6" s="75">
        <v>1.0469999999999999</v>
      </c>
      <c r="F6" s="63"/>
      <c r="G6" s="65">
        <f>N7</f>
        <v>150768000</v>
      </c>
      <c r="H6" s="23"/>
      <c r="I6" s="23"/>
      <c r="J6" s="63"/>
      <c r="K6" s="63"/>
      <c r="L6" s="63" t="s">
        <v>175</v>
      </c>
      <c r="M6" s="63" t="s">
        <v>179</v>
      </c>
      <c r="N6" s="63" t="s">
        <v>178</v>
      </c>
    </row>
    <row r="7" spans="2:16" x14ac:dyDescent="0.25">
      <c r="B7" s="23"/>
      <c r="C7" s="23" t="s">
        <v>191</v>
      </c>
      <c r="D7" s="63" t="s">
        <v>187</v>
      </c>
      <c r="E7" s="64">
        <f>I22</f>
        <v>5067.4799999999996</v>
      </c>
      <c r="F7" s="64">
        <v>155000</v>
      </c>
      <c r="G7" s="66">
        <f>E7*F7</f>
        <v>785459399.99999988</v>
      </c>
      <c r="H7" s="23"/>
      <c r="I7" s="23"/>
      <c r="J7" s="64"/>
      <c r="K7" s="64" t="s">
        <v>198</v>
      </c>
      <c r="L7" s="64">
        <f>36000000*4</f>
        <v>144000000</v>
      </c>
      <c r="M7" s="75">
        <f>E6</f>
        <v>1.0469999999999999</v>
      </c>
      <c r="N7" s="66">
        <f>M7*L7</f>
        <v>150768000</v>
      </c>
    </row>
    <row r="8" spans="2:16" x14ac:dyDescent="0.25">
      <c r="B8" s="23"/>
      <c r="C8" s="23"/>
      <c r="D8" s="111" t="s">
        <v>180</v>
      </c>
      <c r="E8" s="112"/>
      <c r="F8" s="112"/>
      <c r="G8" s="113"/>
      <c r="H8" s="23"/>
      <c r="I8" s="67"/>
      <c r="J8" s="23"/>
      <c r="K8" s="63" t="s">
        <v>199</v>
      </c>
      <c r="L8" s="63">
        <v>4400</v>
      </c>
      <c r="M8" s="115">
        <v>18892.82</v>
      </c>
      <c r="N8" s="64">
        <f>M8*L8</f>
        <v>83128408</v>
      </c>
    </row>
    <row r="9" spans="2:16" x14ac:dyDescent="0.25">
      <c r="B9" s="23"/>
      <c r="C9" s="68"/>
      <c r="D9" s="63" t="s">
        <v>181</v>
      </c>
      <c r="E9" s="75">
        <f>E14</f>
        <v>120067.25327999998</v>
      </c>
      <c r="F9" s="63">
        <v>1800</v>
      </c>
      <c r="G9" s="65">
        <f>E9*F9</f>
        <v>216121055.90399995</v>
      </c>
      <c r="H9" s="23"/>
      <c r="I9" s="67"/>
      <c r="J9" s="23"/>
      <c r="K9" s="23"/>
      <c r="L9" s="23"/>
      <c r="M9" s="23"/>
      <c r="N9" s="72">
        <f>SUM(N7:N8)</f>
        <v>233896408</v>
      </c>
      <c r="O9" s="116" t="s">
        <v>183</v>
      </c>
    </row>
    <row r="10" spans="2:16" x14ac:dyDescent="0.25">
      <c r="B10" s="23"/>
      <c r="C10" s="23"/>
      <c r="D10" s="63" t="s">
        <v>182</v>
      </c>
      <c r="E10" s="88">
        <f>E15</f>
        <v>83295.061200000011</v>
      </c>
      <c r="F10" s="63">
        <v>1300</v>
      </c>
      <c r="G10" s="65">
        <f>F10*E10</f>
        <v>108283579.56000002</v>
      </c>
      <c r="H10" s="23"/>
      <c r="I10" s="23"/>
      <c r="J10" s="23"/>
      <c r="K10" s="69" t="s">
        <v>176</v>
      </c>
      <c r="L10" s="70">
        <f>G7</f>
        <v>785459399.99999988</v>
      </c>
      <c r="M10" s="23"/>
      <c r="N10" s="23"/>
      <c r="O10" s="63" t="s">
        <v>189</v>
      </c>
      <c r="P10" s="63" t="s">
        <v>188</v>
      </c>
    </row>
    <row r="11" spans="2:16" x14ac:dyDescent="0.25">
      <c r="B11" s="23"/>
      <c r="C11" s="23"/>
      <c r="D11" s="114" t="s">
        <v>135</v>
      </c>
      <c r="E11" s="114"/>
      <c r="F11" s="114"/>
      <c r="G11" s="65">
        <f>SUM(G9:G10)</f>
        <v>324404635.46399999</v>
      </c>
      <c r="H11" s="23"/>
      <c r="I11" s="23"/>
      <c r="J11" s="23"/>
      <c r="K11" s="69" t="s">
        <v>180</v>
      </c>
      <c r="L11" s="70">
        <f>G11</f>
        <v>324404635.46399999</v>
      </c>
      <c r="M11" s="23"/>
      <c r="N11" s="23"/>
      <c r="O11" s="63">
        <v>7</v>
      </c>
      <c r="P11" s="72">
        <f>G11*0.07</f>
        <v>22708324.482480001</v>
      </c>
    </row>
    <row r="12" spans="2:16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69" t="s">
        <v>183</v>
      </c>
      <c r="L12" s="71">
        <f>P14</f>
        <v>68124973.447439998</v>
      </c>
      <c r="M12" s="23"/>
      <c r="N12" s="23"/>
      <c r="O12" s="63">
        <v>9</v>
      </c>
      <c r="P12" s="72">
        <f>G11*0.09</f>
        <v>29196417.191759996</v>
      </c>
    </row>
    <row r="13" spans="2:16" x14ac:dyDescent="0.25">
      <c r="B13" s="23"/>
      <c r="C13" s="23"/>
      <c r="D13" s="77"/>
      <c r="E13" s="68"/>
      <c r="F13" s="68"/>
      <c r="G13" s="23"/>
      <c r="H13" s="23"/>
      <c r="I13" s="23"/>
      <c r="J13" s="23"/>
      <c r="K13" s="69" t="s">
        <v>135</v>
      </c>
      <c r="L13" s="71">
        <f>SUM(L10:L12)</f>
        <v>1177989008.9114397</v>
      </c>
      <c r="M13" s="23"/>
      <c r="N13" s="23"/>
      <c r="O13" s="63">
        <v>5</v>
      </c>
      <c r="P13" s="72">
        <f>G11*0.05</f>
        <v>16220231.7732</v>
      </c>
    </row>
    <row r="14" spans="2:16" x14ac:dyDescent="0.25">
      <c r="B14" s="23"/>
      <c r="C14" s="23"/>
      <c r="D14" s="78"/>
      <c r="E14" s="87">
        <f>Sheet4!O29*10.764</f>
        <v>120067.25327999998</v>
      </c>
      <c r="F14" s="80"/>
      <c r="G14" s="23"/>
      <c r="H14" s="23"/>
      <c r="I14" s="23"/>
      <c r="J14" s="23"/>
      <c r="K14" s="69" t="s">
        <v>184</v>
      </c>
      <c r="L14" s="71">
        <f>ROUNDDOWN(L13,-5)</f>
        <v>1177900000</v>
      </c>
      <c r="M14" s="23"/>
      <c r="N14" s="23"/>
      <c r="O14" s="63" t="s">
        <v>135</v>
      </c>
      <c r="P14" s="72">
        <f>SUM(P11:P13)</f>
        <v>68124973.447439998</v>
      </c>
    </row>
    <row r="15" spans="2:16" x14ac:dyDescent="0.25">
      <c r="B15" s="23"/>
      <c r="C15" s="23"/>
      <c r="D15" s="78"/>
      <c r="E15" s="79">
        <f>Sheet4!Q29*10.764</f>
        <v>83295.061200000011</v>
      </c>
      <c r="F15" s="80"/>
      <c r="G15" s="23"/>
      <c r="H15" s="23"/>
      <c r="I15" s="23"/>
      <c r="J15" s="23"/>
      <c r="K15" s="69" t="s">
        <v>185</v>
      </c>
      <c r="L15" s="71">
        <f>L14*0.85</f>
        <v>1001215000</v>
      </c>
      <c r="M15" s="23"/>
      <c r="N15" s="23"/>
    </row>
    <row r="16" spans="2:16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69" t="s">
        <v>186</v>
      </c>
      <c r="L16" s="71">
        <f>L14*0.75</f>
        <v>883425000</v>
      </c>
      <c r="M16" s="23"/>
      <c r="N16" s="23"/>
    </row>
    <row r="17" spans="2:14" ht="30" x14ac:dyDescent="0.25">
      <c r="B17" s="23"/>
      <c r="C17" s="23"/>
      <c r="D17" s="73" t="s">
        <v>190</v>
      </c>
      <c r="E17" s="63">
        <v>9500</v>
      </c>
      <c r="F17" s="63">
        <v>10000</v>
      </c>
      <c r="G17" s="23"/>
      <c r="H17" s="23"/>
      <c r="I17" s="23"/>
      <c r="J17" s="23"/>
      <c r="K17" s="23"/>
      <c r="L17" s="23"/>
      <c r="M17" s="23"/>
      <c r="N17" s="23"/>
    </row>
    <row r="18" spans="2:14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2:14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2:14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4" x14ac:dyDescent="0.25">
      <c r="B22" s="23"/>
      <c r="C22" s="23"/>
      <c r="D22" s="23"/>
      <c r="E22" s="23"/>
      <c r="F22" s="23" t="s">
        <v>176</v>
      </c>
      <c r="G22" s="23">
        <v>1.0469999999999999</v>
      </c>
      <c r="H22" s="23">
        <v>4840</v>
      </c>
      <c r="I22" s="23">
        <f>G22*H22</f>
        <v>5067.4799999999996</v>
      </c>
      <c r="J22" s="76">
        <v>155000</v>
      </c>
      <c r="K22" s="76">
        <f>I22*J22</f>
        <v>785459399.99999988</v>
      </c>
      <c r="L22" s="23"/>
      <c r="M22" s="23"/>
      <c r="N22" s="23"/>
    </row>
    <row r="23" spans="2:14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</sheetData>
  <mergeCells count="4">
    <mergeCell ref="D5:G5"/>
    <mergeCell ref="J5:N5"/>
    <mergeCell ref="D8:G8"/>
    <mergeCell ref="D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Land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Nischay Gautam</cp:lastModifiedBy>
  <dcterms:created xsi:type="dcterms:W3CDTF">2021-11-08T11:21:41Z</dcterms:created>
  <dcterms:modified xsi:type="dcterms:W3CDTF">2024-05-01T07:44:49Z</dcterms:modified>
</cp:coreProperties>
</file>