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tmp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 activeTab="2"/>
  </bookViews>
  <sheets>
    <sheet name="Sheet1" sheetId="1" r:id="rId1"/>
    <sheet name="Sheet2" sheetId="2" r:id="rId2"/>
    <sheet name="Sheet3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3" i="1" l="1"/>
  <c r="D36" i="1"/>
  <c r="D35" i="1"/>
  <c r="D33" i="1"/>
  <c r="D32" i="1"/>
  <c r="E12" i="1"/>
  <c r="K10" i="1"/>
  <c r="K9" i="1"/>
  <c r="L9" i="1" s="1"/>
  <c r="J11" i="1"/>
  <c r="K11" i="1" s="1"/>
  <c r="J10" i="1"/>
  <c r="L10" i="1" s="1"/>
  <c r="J9" i="1"/>
  <c r="E11" i="1"/>
  <c r="E10" i="1"/>
  <c r="E9" i="1"/>
  <c r="D31" i="1"/>
  <c r="E22" i="3"/>
  <c r="C22" i="3"/>
  <c r="F22" i="3" s="1"/>
  <c r="E13" i="3"/>
  <c r="F13" i="3" s="1"/>
  <c r="C13" i="3"/>
  <c r="F3" i="3"/>
  <c r="E3" i="3"/>
  <c r="C3" i="3"/>
  <c r="F16" i="1"/>
  <c r="F17" i="1" s="1"/>
  <c r="L11" i="1" l="1"/>
  <c r="L12" i="1" s="1"/>
  <c r="K12" i="1"/>
  <c r="J12" i="1"/>
  <c r="C27" i="1"/>
  <c r="C26" i="1"/>
  <c r="B26" i="1"/>
  <c r="C25" i="1"/>
  <c r="C23" i="1"/>
  <c r="C22" i="1"/>
  <c r="C19" i="1"/>
  <c r="D17" i="1"/>
  <c r="D16" i="1"/>
  <c r="D12" i="1"/>
</calcChain>
</file>

<file path=xl/sharedStrings.xml><?xml version="1.0" encoding="utf-8"?>
<sst xmlns="http://schemas.openxmlformats.org/spreadsheetml/2006/main" count="24" uniqueCount="21">
  <si>
    <t>GF</t>
  </si>
  <si>
    <t>FF</t>
  </si>
  <si>
    <t>Mumty</t>
  </si>
  <si>
    <t>Circle Rate</t>
  </si>
  <si>
    <t>per sqm</t>
  </si>
  <si>
    <t>CoC</t>
  </si>
  <si>
    <t>Deoreciation</t>
  </si>
  <si>
    <t>Building Circle Value</t>
  </si>
  <si>
    <t>Land Circle Value</t>
  </si>
  <si>
    <t>Total</t>
  </si>
  <si>
    <t>sqft</t>
  </si>
  <si>
    <t>sqyd</t>
  </si>
  <si>
    <t>Land</t>
  </si>
  <si>
    <t>sqm</t>
  </si>
  <si>
    <t>YoC</t>
  </si>
  <si>
    <t>GCRC</t>
  </si>
  <si>
    <t>EL</t>
  </si>
  <si>
    <t>SV</t>
  </si>
  <si>
    <t>Dep.</t>
  </si>
  <si>
    <t>DRC</t>
  </si>
  <si>
    <t>Building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</si>
</sst>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64" formatCode="_ * #,##0_ ;_ * \-#,##0_ ;_ * &quot;-&quot;??_ ;_ @_ "/>
    <numFmt numFmtId="165" formatCode="_ * #,##0.000_ ;_ * \-#,##0.000_ ;_ * &quot;-&quot;??_ ;_ @_ 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">
    <xf numFmtId="0" fontId="0" fillId="0" borderId="0" xfId="0"/>
    <xf numFmtId="164" fontId="0" fillId="0" borderId="0" xfId="1" applyNumberFormat="1" applyFont="1"/>
    <xf numFmtId="43" fontId="0" fillId="0" borderId="0" xfId="1" applyFont="1"/>
    <xf numFmtId="43" fontId="0" fillId="0" borderId="0" xfId="1" applyNumberFormat="1" applyFont="1"/>
    <xf numFmtId="164" fontId="2" fillId="0" borderId="0" xfId="1" applyNumberFormat="1" applyFont="1"/>
    <xf numFmtId="165" fontId="0" fillId="0" borderId="0" xfId="1" applyNumberFormat="1" applyFont="1"/>
    <xf numFmtId="164" fontId="2" fillId="0" borderId="0" xfId="1" applyNumberFormat="1" applyFont="1" applyAlignment="1">
      <alignment horizontal="right" vertical="center"/>
    </xf>
    <xf numFmtId="9" fontId="0" fillId="0" borderId="0" xfId="2" applyFont="1"/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tmp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tmp"/><Relationship Id="rId2" Type="http://schemas.openxmlformats.org/officeDocument/2006/relationships/image" Target="../media/image5.tmp"/><Relationship Id="rId1" Type="http://schemas.openxmlformats.org/officeDocument/2006/relationships/image" Target="../media/image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523874</xdr:colOff>
      <xdr:row>0</xdr:row>
      <xdr:rowOff>0</xdr:rowOff>
    </xdr:from>
    <xdr:to>
      <xdr:col>27</xdr:col>
      <xdr:colOff>123825</xdr:colOff>
      <xdr:row>19</xdr:row>
      <xdr:rowOff>18866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658" t="24929" r="7528" b="9218"/>
        <a:stretch/>
      </xdr:blipFill>
      <xdr:spPr>
        <a:xfrm>
          <a:off x="9972674" y="0"/>
          <a:ext cx="8134351" cy="3638366"/>
        </a:xfrm>
        <a:prstGeom prst="rect">
          <a:avLst/>
        </a:prstGeom>
      </xdr:spPr>
    </xdr:pic>
    <xdr:clientData/>
  </xdr:twoCellAnchor>
  <xdr:twoCellAnchor editAs="oneCell">
    <xdr:from>
      <xdr:col>14</xdr:col>
      <xdr:colOff>266700</xdr:colOff>
      <xdr:row>0</xdr:row>
      <xdr:rowOff>0</xdr:rowOff>
    </xdr:from>
    <xdr:to>
      <xdr:col>27</xdr:col>
      <xdr:colOff>133568</xdr:colOff>
      <xdr:row>12</xdr:row>
      <xdr:rowOff>9525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3494" t="25870" r="7925" b="32972"/>
        <a:stretch/>
      </xdr:blipFill>
      <xdr:spPr>
        <a:xfrm>
          <a:off x="10325100" y="0"/>
          <a:ext cx="7791668" cy="2295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494400</xdr:colOff>
      <xdr:row>26</xdr:row>
      <xdr:rowOff>122837</xdr:rowOff>
    </xdr:to>
    <xdr:pic>
      <xdr:nvPicPr>
        <xdr:cNvPr id="2" name="Picture 1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200000" cy="50758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19050</xdr:rowOff>
    </xdr:from>
    <xdr:to>
      <xdr:col>23</xdr:col>
      <xdr:colOff>287121</xdr:colOff>
      <xdr:row>9</xdr:row>
      <xdr:rowOff>181237</xdr:rowOff>
    </xdr:to>
    <xdr:pic>
      <xdr:nvPicPr>
        <xdr:cNvPr id="2" name="Picture 1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7725" y="19050"/>
          <a:ext cx="9821646" cy="1876687"/>
        </a:xfrm>
        <a:prstGeom prst="rect">
          <a:avLst/>
        </a:prstGeom>
      </xdr:spPr>
    </xdr:pic>
    <xdr:clientData/>
  </xdr:twoCellAnchor>
  <xdr:twoCellAnchor editAs="oneCell">
    <xdr:from>
      <xdr:col>7</xdr:col>
      <xdr:colOff>400050</xdr:colOff>
      <xdr:row>9</xdr:row>
      <xdr:rowOff>123825</xdr:rowOff>
    </xdr:from>
    <xdr:to>
      <xdr:col>23</xdr:col>
      <xdr:colOff>382359</xdr:colOff>
      <xdr:row>18</xdr:row>
      <xdr:rowOff>181222</xdr:rowOff>
    </xdr:to>
    <xdr:pic>
      <xdr:nvPicPr>
        <xdr:cNvPr id="3" name="Picture 2" descr="Screen Clippi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8700" y="1838325"/>
          <a:ext cx="9735909" cy="1771897"/>
        </a:xfrm>
        <a:prstGeom prst="rect">
          <a:avLst/>
        </a:prstGeom>
      </xdr:spPr>
    </xdr:pic>
    <xdr:clientData/>
  </xdr:twoCellAnchor>
  <xdr:twoCellAnchor editAs="oneCell">
    <xdr:from>
      <xdr:col>8</xdr:col>
      <xdr:colOff>180975</xdr:colOff>
      <xdr:row>19</xdr:row>
      <xdr:rowOff>9525</xdr:rowOff>
    </xdr:from>
    <xdr:to>
      <xdr:col>21</xdr:col>
      <xdr:colOff>582187</xdr:colOff>
      <xdr:row>31</xdr:row>
      <xdr:rowOff>171792</xdr:rowOff>
    </xdr:to>
    <xdr:pic>
      <xdr:nvPicPr>
        <xdr:cNvPr id="4" name="Picture 3" descr="Screen Clippin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9225" y="3629025"/>
          <a:ext cx="8326012" cy="24482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L36"/>
  <sheetViews>
    <sheetView topLeftCell="H1" workbookViewId="0">
      <selection activeCell="E12" sqref="E12"/>
    </sheetView>
  </sheetViews>
  <sheetFormatPr defaultRowHeight="15" x14ac:dyDescent="0.25"/>
  <cols>
    <col min="1" max="1" width="9.140625" style="1"/>
    <col min="2" max="2" width="20.42578125" style="1" bestFit="1" customWidth="1"/>
    <col min="3" max="3" width="16.85546875" style="1" bestFit="1" customWidth="1"/>
    <col min="4" max="4" width="11.5703125" style="1" bestFit="1" customWidth="1"/>
    <col min="5" max="9" width="9.140625" style="1"/>
    <col min="10" max="10" width="12.5703125" style="1" bestFit="1" customWidth="1"/>
    <col min="11" max="11" width="11.5703125" style="1" bestFit="1" customWidth="1"/>
    <col min="12" max="12" width="12.5703125" style="1" bestFit="1" customWidth="1"/>
    <col min="13" max="16384" width="9.140625" style="1"/>
  </cols>
  <sheetData>
    <row r="4" spans="3:12" x14ac:dyDescent="0.25">
      <c r="C4" s="1">
        <v>9810821579</v>
      </c>
    </row>
    <row r="8" spans="3:12" x14ac:dyDescent="0.25">
      <c r="D8" s="1" t="s">
        <v>13</v>
      </c>
      <c r="E8" s="1" t="s">
        <v>10</v>
      </c>
      <c r="F8" s="1" t="s">
        <v>14</v>
      </c>
      <c r="G8" s="1" t="s">
        <v>5</v>
      </c>
      <c r="H8" s="1" t="s">
        <v>16</v>
      </c>
      <c r="I8" s="1" t="s">
        <v>17</v>
      </c>
      <c r="J8" s="1" t="s">
        <v>15</v>
      </c>
      <c r="K8" s="1" t="s">
        <v>18</v>
      </c>
      <c r="L8" s="1" t="s">
        <v>19</v>
      </c>
    </row>
    <row r="9" spans="3:12" x14ac:dyDescent="0.25">
      <c r="C9" s="1" t="s">
        <v>0</v>
      </c>
      <c r="D9" s="2">
        <v>116.72</v>
      </c>
      <c r="E9" s="1">
        <f>D9*10.764</f>
        <v>1256.3740799999998</v>
      </c>
      <c r="F9" s="1">
        <v>2017</v>
      </c>
      <c r="G9" s="1">
        <v>2500</v>
      </c>
      <c r="H9" s="1">
        <v>60</v>
      </c>
      <c r="I9" s="7">
        <v>0.95</v>
      </c>
      <c r="J9" s="1">
        <f>G9*E9</f>
        <v>3140935.1999999997</v>
      </c>
      <c r="K9" s="1">
        <f>J9*(I9/H9)*(2024-2017)</f>
        <v>348120.31799999991</v>
      </c>
      <c r="L9" s="1">
        <f>J9-K9</f>
        <v>2792814.8819999998</v>
      </c>
    </row>
    <row r="10" spans="3:12" x14ac:dyDescent="0.25">
      <c r="C10" s="1" t="s">
        <v>1</v>
      </c>
      <c r="D10" s="2">
        <v>116.72</v>
      </c>
      <c r="E10" s="1">
        <f t="shared" ref="E10:E11" si="0">D10*10.764</f>
        <v>1256.3740799999998</v>
      </c>
      <c r="F10" s="1">
        <v>2017</v>
      </c>
      <c r="G10" s="1">
        <v>1800</v>
      </c>
      <c r="H10" s="1">
        <v>60</v>
      </c>
      <c r="I10" s="7">
        <v>0.95</v>
      </c>
      <c r="J10" s="1">
        <f>G10*E10</f>
        <v>2261473.3439999996</v>
      </c>
      <c r="K10" s="1">
        <f t="shared" ref="K10:K11" si="1">J10*(I10/H10)*(2024-2017)</f>
        <v>250646.62895999989</v>
      </c>
      <c r="L10" s="1">
        <f>J10-K10</f>
        <v>2010826.7150399997</v>
      </c>
    </row>
    <row r="11" spans="3:12" x14ac:dyDescent="0.25">
      <c r="C11" s="1" t="s">
        <v>2</v>
      </c>
      <c r="D11" s="2">
        <v>10.43</v>
      </c>
      <c r="E11" s="1">
        <f t="shared" si="0"/>
        <v>112.26852</v>
      </c>
      <c r="F11" s="1">
        <v>2017</v>
      </c>
      <c r="G11" s="1">
        <v>1400</v>
      </c>
      <c r="H11" s="1">
        <v>60</v>
      </c>
      <c r="I11" s="7">
        <v>0.95</v>
      </c>
      <c r="J11" s="1">
        <f>G11*E11</f>
        <v>157175.92799999999</v>
      </c>
      <c r="K11" s="1">
        <f t="shared" si="1"/>
        <v>17420.332019999998</v>
      </c>
      <c r="L11" s="1">
        <f>J11-K11</f>
        <v>139755.59597999998</v>
      </c>
    </row>
    <row r="12" spans="3:12" x14ac:dyDescent="0.25">
      <c r="D12" s="2">
        <f>SUM(D9:D11)</f>
        <v>243.87</v>
      </c>
      <c r="E12" s="1">
        <f>SUM(E9:E11)</f>
        <v>2625.0166799999997</v>
      </c>
      <c r="J12" s="1">
        <f t="shared" ref="J12:L12" si="2">SUM(J9:J11)</f>
        <v>5559584.4720000001</v>
      </c>
      <c r="K12" s="1">
        <f t="shared" si="2"/>
        <v>616187.27897999983</v>
      </c>
      <c r="L12" s="1">
        <f t="shared" si="2"/>
        <v>4943397.1930199992</v>
      </c>
    </row>
    <row r="15" spans="3:12" x14ac:dyDescent="0.25">
      <c r="C15" s="1">
        <v>50000</v>
      </c>
      <c r="D15" s="2">
        <v>181.15</v>
      </c>
      <c r="F15" s="1">
        <v>300</v>
      </c>
    </row>
    <row r="16" spans="3:12" x14ac:dyDescent="0.25">
      <c r="D16" s="1">
        <f>D15*10.764</f>
        <v>1949.8986</v>
      </c>
      <c r="F16" s="1">
        <f>F15*10.764</f>
        <v>3229.2</v>
      </c>
    </row>
    <row r="17" spans="2:6" x14ac:dyDescent="0.25">
      <c r="D17" s="3">
        <f>D16/9</f>
        <v>216.65539999999999</v>
      </c>
      <c r="F17" s="3">
        <f>F16/9</f>
        <v>358.79999999999995</v>
      </c>
    </row>
    <row r="18" spans="2:6" x14ac:dyDescent="0.25">
      <c r="B18" s="1" t="s">
        <v>3</v>
      </c>
      <c r="C18" s="1">
        <v>16000</v>
      </c>
      <c r="D18" s="1" t="s">
        <v>4</v>
      </c>
    </row>
    <row r="19" spans="2:6" x14ac:dyDescent="0.25">
      <c r="B19" s="4" t="s">
        <v>8</v>
      </c>
      <c r="C19" s="4">
        <f>C18*D15</f>
        <v>2898400</v>
      </c>
    </row>
    <row r="21" spans="2:6" x14ac:dyDescent="0.25">
      <c r="B21" s="1" t="s">
        <v>5</v>
      </c>
      <c r="C21" s="1">
        <v>12000</v>
      </c>
      <c r="D21" s="1" t="s">
        <v>4</v>
      </c>
    </row>
    <row r="22" spans="2:6" x14ac:dyDescent="0.25">
      <c r="C22" s="4">
        <f>C21*D12</f>
        <v>2926440</v>
      </c>
    </row>
    <row r="23" spans="2:6" x14ac:dyDescent="0.25">
      <c r="B23" s="1" t="s">
        <v>6</v>
      </c>
      <c r="C23" s="1">
        <f>2024-2017</f>
        <v>7</v>
      </c>
    </row>
    <row r="24" spans="2:6" x14ac:dyDescent="0.25">
      <c r="C24" s="5">
        <v>0.93200000000000005</v>
      </c>
    </row>
    <row r="25" spans="2:6" x14ac:dyDescent="0.25">
      <c r="B25" s="1" t="s">
        <v>7</v>
      </c>
      <c r="C25" s="1">
        <f>C24*C22</f>
        <v>2727442.08</v>
      </c>
    </row>
    <row r="26" spans="2:6" x14ac:dyDescent="0.25">
      <c r="B26" s="1" t="str">
        <f>B19</f>
        <v>Land Circle Value</v>
      </c>
      <c r="C26" s="1">
        <f>C19</f>
        <v>2898400</v>
      </c>
    </row>
    <row r="27" spans="2:6" x14ac:dyDescent="0.25">
      <c r="B27" s="6" t="s">
        <v>9</v>
      </c>
      <c r="C27" s="4">
        <f>C26+C25</f>
        <v>5625842.0800000001</v>
      </c>
    </row>
    <row r="31" spans="2:6" x14ac:dyDescent="0.25">
      <c r="B31" s="1" t="s">
        <v>12</v>
      </c>
      <c r="C31" s="1">
        <v>55000</v>
      </c>
      <c r="D31" s="1">
        <f>C31*D17</f>
        <v>11916047</v>
      </c>
    </row>
    <row r="32" spans="2:6" x14ac:dyDescent="0.25">
      <c r="B32" s="1" t="s">
        <v>20</v>
      </c>
      <c r="D32" s="1">
        <f>L12</f>
        <v>4943397.1930199992</v>
      </c>
    </row>
    <row r="33" spans="4:6" x14ac:dyDescent="0.25">
      <c r="D33" s="4">
        <f>D32+D31</f>
        <v>16859444.193020001</v>
      </c>
      <c r="F33" s="2">
        <f>C27/D33</f>
        <v>0.33369083912796849</v>
      </c>
    </row>
    <row r="34" spans="4:6" x14ac:dyDescent="0.25">
      <c r="D34" s="1">
        <v>16850000</v>
      </c>
    </row>
    <row r="35" spans="4:6" x14ac:dyDescent="0.25">
      <c r="D35" s="1">
        <f>D34*0.85</f>
        <v>14322500</v>
      </c>
    </row>
    <row r="36" spans="4:6" x14ac:dyDescent="0.25">
      <c r="D36" s="1">
        <f>D34*0.75</f>
        <v>12637500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35"/>
  <sheetViews>
    <sheetView tabSelected="1" workbookViewId="0">
      <selection activeCell="I21" sqref="I21"/>
    </sheetView>
  </sheetViews>
  <sheetFormatPr defaultRowHeight="15" x14ac:dyDescent="0.25"/>
  <cols>
    <col min="2" max="2" width="10" bestFit="1" customWidth="1"/>
    <col min="6" max="6" width="10" style="1" bestFit="1" customWidth="1"/>
    <col min="7" max="7" width="10" bestFit="1" customWidth="1"/>
  </cols>
  <sheetData>
    <row r="2" spans="2:7" x14ac:dyDescent="0.25">
      <c r="B2" t="s">
        <v>10</v>
      </c>
      <c r="C2" t="s">
        <v>11</v>
      </c>
    </row>
    <row r="3" spans="2:7" x14ac:dyDescent="0.25">
      <c r="B3">
        <v>3204</v>
      </c>
      <c r="C3">
        <f>B3/9</f>
        <v>356</v>
      </c>
      <c r="D3">
        <v>1.9</v>
      </c>
      <c r="E3">
        <f>D3*10^7</f>
        <v>19000000</v>
      </c>
      <c r="F3" s="1">
        <f>E3/C3</f>
        <v>53370.786516853936</v>
      </c>
      <c r="G3" s="1"/>
    </row>
    <row r="13" spans="2:7" x14ac:dyDescent="0.25">
      <c r="B13">
        <v>3195</v>
      </c>
      <c r="C13">
        <f>B13/9</f>
        <v>355</v>
      </c>
      <c r="D13">
        <v>2</v>
      </c>
      <c r="E13">
        <f>D13*10^7</f>
        <v>20000000</v>
      </c>
      <c r="F13" s="1">
        <f>E13/C13</f>
        <v>56338.028169014084</v>
      </c>
      <c r="G13" s="1"/>
    </row>
    <row r="22" spans="2:7" x14ac:dyDescent="0.25">
      <c r="B22">
        <v>3150</v>
      </c>
      <c r="C22">
        <f>B22/9</f>
        <v>350</v>
      </c>
      <c r="D22">
        <v>1.9</v>
      </c>
      <c r="E22">
        <f>D22*10^7</f>
        <v>19000000</v>
      </c>
      <c r="F22" s="1">
        <f>E22/C22</f>
        <v>54285.714285714283</v>
      </c>
      <c r="G22" s="1"/>
    </row>
    <row r="35" spans="2:2" x14ac:dyDescent="0.25">
      <c r="B35" s="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2024-05-31T13:41:52Z</dcterms:modified>
</cp:coreProperties>
</file>