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In Progress Files\Amit Jaiswal\VIS(2024-25)-PL116-099-130 Triveni Almirah_Industrial_Chinhat\"/>
    </mc:Choice>
  </mc:AlternateContent>
  <xr:revisionPtr revIDLastSave="0" documentId="13_ncr:1_{60219C7E-E66D-447C-B8F2-3E5D93A805BC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" sheetId="1" r:id="rId1"/>
    <sheet name="Sheet1" sheetId="4" r:id="rId2"/>
  </sheets>
  <definedNames>
    <definedName name="_xlnm.Print_Area" localSheetId="0">Building!$B$2:$T$13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7" i="1"/>
  <c r="V17" i="1"/>
  <c r="P24" i="1"/>
  <c r="Y23" i="1"/>
  <c r="Y21" i="1"/>
  <c r="X16" i="1"/>
  <c r="G8" i="1"/>
  <c r="F8" i="1"/>
  <c r="N5" i="1"/>
  <c r="K5" i="1" l="1"/>
  <c r="G6" i="1" l="1"/>
  <c r="P6" i="1" s="1"/>
  <c r="N6" i="1"/>
  <c r="K6" i="1"/>
  <c r="Q6" i="1" l="1"/>
  <c r="R6" i="1" s="1"/>
  <c r="T6" i="1" s="1"/>
  <c r="G5" i="1"/>
  <c r="P5" i="1" s="1"/>
  <c r="Q5" i="1" s="1"/>
  <c r="K7" i="1" l="1"/>
  <c r="G7" i="1"/>
  <c r="S8" i="1" l="1"/>
  <c r="N7" i="1"/>
  <c r="P7" i="1"/>
  <c r="P8" i="1" l="1"/>
  <c r="P14" i="1" s="1"/>
  <c r="Q7" i="1"/>
  <c r="Q8" i="1" l="1"/>
  <c r="R7" i="1"/>
  <c r="T7" i="1" s="1"/>
  <c r="R5" i="1" l="1"/>
  <c r="T5" i="1" l="1"/>
  <c r="T8" i="1" s="1"/>
  <c r="R8" i="1"/>
  <c r="S16" i="1" l="1"/>
  <c r="K18" i="1" l="1"/>
  <c r="K20" i="1" l="1"/>
  <c r="K21" i="1" l="1"/>
  <c r="K22" i="1"/>
</calcChain>
</file>

<file path=xl/sharedStrings.xml><?xml version="1.0" encoding="utf-8"?>
<sst xmlns="http://schemas.openxmlformats.org/spreadsheetml/2006/main" count="48" uniqueCount="47">
  <si>
    <t>SR. No.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</si>
  <si>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</si>
  <si>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</si>
  <si>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</si>
  <si>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</si>
  <si>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</si>
  <si>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</si>
  <si>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</si>
  <si>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</si>
  <si>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</si>
  <si>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</si>
  <si>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</si>
  <si>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</si>
  <si>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</si>
  <si>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</si>
  <si>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</si>
  <si>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</si>
  <si>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</si>
  <si>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TOTAL FMV</t>
  </si>
  <si>
    <t>ROUND OFF</t>
  </si>
  <si>
    <t>LAND</t>
  </si>
  <si>
    <t>BUILDING</t>
  </si>
  <si>
    <t>Land value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</si>
  <si>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</si>
  <si>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t>Area(in sq. mtr.)</t>
  </si>
  <si>
    <r>
      <t>Height per floor (</t>
    </r>
    <r>
      <rPr>
        <b/>
        <i/>
        <sz val="10"/>
        <rFont val="Calibri"/>
        <family val="2"/>
        <scheme val="minor"/>
      </rPr>
      <t>in ft.)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</si>
  <si>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</si>
  <si>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3. Age of the building has been taken from the information received from client during site survey</t>
  </si>
  <si>
    <t>Floor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</si>
  <si>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site measurement as no other document provided to us.</t>
    </r>
  </si>
  <si>
    <t xml:space="preserve"> </t>
  </si>
  <si>
    <t>RCC</t>
  </si>
  <si>
    <t>Office Building</t>
  </si>
  <si>
    <t>Factory Building</t>
  </si>
  <si>
    <t>DG Set Room</t>
  </si>
  <si>
    <t>Boundary</t>
  </si>
  <si>
    <t>Particular</t>
  </si>
  <si>
    <t>Ground Floor</t>
  </si>
  <si>
    <t>First Floor</t>
  </si>
  <si>
    <t>Second Floor</t>
  </si>
  <si>
    <t>Shed</t>
  </si>
  <si>
    <t>BUILDING VALUATION OF M/S TRIVENI ALMIRAH PVT. LTD.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</si>
  <si>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 TRIVENI ALMIRAH PVT. LTD.</t>
    </r>
  </si>
  <si>
    <t>Land Area</t>
  </si>
  <si>
    <t>sq. mtr.</t>
  </si>
  <si>
    <t>sq. ft.</t>
  </si>
  <si>
    <t xml:space="preserve">Rate Considered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</si>
</sst>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  <numFmt numFmtId="169" formatCode="_ [$₹-4009]\ * #,##0.0_ ;_ [$₹-4009]\ * \-#,##0.0_ ;_ [$₹-4009]\ * &quot;-&quot;?_ ;_ @_ "/>
    <numFmt numFmtId="170" formatCode="_ * #,##0.0_ ;_ * \-#,##0.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167" fontId="0" fillId="4" borderId="0" xfId="0" applyNumberFormat="1" applyFill="1"/>
    <xf numFmtId="166" fontId="2" fillId="4" borderId="0" xfId="1" applyNumberFormat="1" applyFont="1" applyFill="1"/>
    <xf numFmtId="167" fontId="0" fillId="0" borderId="0" xfId="0" applyNumberFormat="1"/>
    <xf numFmtId="164" fontId="5" fillId="2" borderId="1" xfId="2" applyNumberFormat="1" applyFont="1" applyFill="1" applyBorder="1" applyAlignment="1">
      <alignment horizontal="center" vertical="center" wrapText="1"/>
    </xf>
    <xf numFmtId="44" fontId="0" fillId="0" borderId="0" xfId="1" applyFont="1" applyAlignment="1">
      <alignment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0" fillId="0" borderId="0" xfId="2" applyNumberFormat="1" applyFont="1" applyAlignment="1">
      <alignment wrapText="1"/>
    </xf>
    <xf numFmtId="164" fontId="0" fillId="0" borderId="0" xfId="2" applyNumberFormat="1" applyFont="1"/>
    <xf numFmtId="167" fontId="0" fillId="0" borderId="0" xfId="2" applyNumberFormat="1" applyFont="1"/>
    <xf numFmtId="164" fontId="0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wrapText="1"/>
    </xf>
    <xf numFmtId="167" fontId="2" fillId="4" borderId="0" xfId="0" applyNumberFormat="1" applyFont="1" applyFill="1" applyAlignment="1">
      <alignment vertical="center"/>
    </xf>
    <xf numFmtId="164" fontId="0" fillId="0" borderId="1" xfId="2" applyNumberFormat="1" applyFont="1" applyFill="1" applyBorder="1" applyAlignment="1">
      <alignment horizontal="left" vertical="center"/>
    </xf>
    <xf numFmtId="164" fontId="2" fillId="0" borderId="1" xfId="2" applyNumberFormat="1" applyFont="1" applyFill="1" applyBorder="1" applyAlignment="1">
      <alignment horizontal="left" vertical="center"/>
    </xf>
    <xf numFmtId="164" fontId="0" fillId="0" borderId="0" xfId="2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wrapText="1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2" fillId="0" borderId="0" xfId="0" applyNumberFormat="1" applyFont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2" applyFont="1" applyFill="1" applyAlignment="1">
      <alignment horizontal="center"/>
    </xf>
    <xf numFmtId="169" fontId="0" fillId="0" borderId="0" xfId="0" applyNumberFormat="1"/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70" fontId="0" fillId="0" borderId="0" xfId="2" applyNumberFormat="1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33"/>
  <sheetViews>
    <sheetView tabSelected="1" topLeftCell="A4" zoomScale="85" zoomScaleNormal="85" zoomScaleSheetLayoutView="85" workbookViewId="0">
      <selection activeCell="P14" sqref="P14"/>
    </sheetView>
  </sheetViews>
  <sheetFormatPr defaultRowHeight="15" x14ac:dyDescent="0.25"/>
  <cols>
    <col min="2" max="2" width="5.140625" customWidth="1"/>
    <col min="3" max="3" width="15.85546875" style="11" hidden="1" customWidth="1"/>
    <col min="4" max="4" width="9.7109375" style="11" customWidth="1"/>
    <col min="5" max="5" width="8.42578125" style="11" customWidth="1"/>
    <col min="6" max="6" width="7.5703125" style="11" hidden="1" customWidth="1"/>
    <col min="7" max="7" width="14.28515625" style="36" bestFit="1" customWidth="1"/>
    <col min="8" max="8" width="7.140625" customWidth="1"/>
    <col min="9" max="9" width="8.28515625" customWidth="1"/>
    <col min="10" max="10" width="7.85546875" customWidth="1"/>
    <col min="11" max="11" width="14.42578125" bestFit="1" customWidth="1"/>
    <col min="12" max="12" width="12.5703125" customWidth="1"/>
    <col min="13" max="13" width="9.7109375" hidden="1" customWidth="1"/>
    <col min="14" max="14" width="6.5703125" hidden="1" customWidth="1"/>
    <col min="15" max="15" width="6.7109375" customWidth="1"/>
    <col min="16" max="16" width="13.42578125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140625" style="12" customWidth="1"/>
    <col min="21" max="21" width="17" bestFit="1" customWidth="1"/>
    <col min="22" max="23" width="14.28515625" bestFit="1" customWidth="1"/>
    <col min="24" max="24" width="10.28515625" bestFit="1" customWidth="1"/>
    <col min="25" max="25" width="12.7109375" bestFit="1" customWidth="1"/>
  </cols>
  <sheetData>
    <row r="3" spans="2:25" ht="26.25" customHeight="1" x14ac:dyDescent="0.25">
      <c r="B3" s="48" t="s">
        <v>41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2:25" s="9" customFormat="1" ht="90.75" customHeight="1" x14ac:dyDescent="0.25">
      <c r="B4" s="8" t="s">
        <v>0</v>
      </c>
      <c r="C4" s="8" t="s">
        <v>36</v>
      </c>
      <c r="D4" s="8" t="s">
        <v>28</v>
      </c>
      <c r="E4" s="8" t="s">
        <v>3</v>
      </c>
      <c r="F4" s="37" t="s">
        <v>24</v>
      </c>
      <c r="G4" s="8" t="s">
        <v>23</v>
      </c>
      <c r="H4" s="18" t="s">
        <v>25</v>
      </c>
      <c r="I4" s="8" t="s">
        <v>1</v>
      </c>
      <c r="J4" s="8" t="s">
        <v>2</v>
      </c>
      <c r="K4" s="8" t="s">
        <v>12</v>
      </c>
      <c r="L4" s="8" t="s">
        <v>13</v>
      </c>
      <c r="M4" s="37" t="s">
        <v>4</v>
      </c>
      <c r="N4" s="37" t="s">
        <v>6</v>
      </c>
      <c r="O4" s="8" t="s">
        <v>14</v>
      </c>
      <c r="P4" s="8" t="s">
        <v>10</v>
      </c>
      <c r="Q4" s="37" t="s">
        <v>7</v>
      </c>
      <c r="R4" s="37" t="s">
        <v>8</v>
      </c>
      <c r="S4" s="37" t="s">
        <v>11</v>
      </c>
      <c r="T4" s="8" t="s">
        <v>9</v>
      </c>
    </row>
    <row r="5" spans="2:25" ht="34.5" customHeight="1" x14ac:dyDescent="0.25">
      <c r="B5" s="2">
        <v>1</v>
      </c>
      <c r="C5" s="10" t="s">
        <v>32</v>
      </c>
      <c r="D5" s="10" t="s">
        <v>37</v>
      </c>
      <c r="E5" s="10" t="s">
        <v>31</v>
      </c>
      <c r="F5" s="34">
        <v>2682</v>
      </c>
      <c r="G5" s="34">
        <f>F5*10.764</f>
        <v>28869.047999999999</v>
      </c>
      <c r="H5" s="6">
        <v>15</v>
      </c>
      <c r="I5" s="2">
        <v>2012</v>
      </c>
      <c r="J5" s="2">
        <v>2024</v>
      </c>
      <c r="K5" s="2">
        <f t="shared" ref="K5:K7" si="0">J5-I5</f>
        <v>12</v>
      </c>
      <c r="L5" s="2">
        <v>60</v>
      </c>
      <c r="M5" s="41">
        <v>0.1</v>
      </c>
      <c r="N5" s="42">
        <f>(1-M5)/L5</f>
        <v>1.5000000000000001E-2</v>
      </c>
      <c r="O5" s="31">
        <v>1600</v>
      </c>
      <c r="P5" s="29">
        <f>O5*G5</f>
        <v>46190476.799999997</v>
      </c>
      <c r="Q5" s="31">
        <f>P5*N5*IF(K5&gt;L5,L5,K5)</f>
        <v>8314285.824</v>
      </c>
      <c r="R5" s="31">
        <f t="shared" ref="R5:R7" si="1">MAX(P5-Q5,0)</f>
        <v>37876190.975999996</v>
      </c>
      <c r="S5" s="31">
        <v>0</v>
      </c>
      <c r="T5" s="29">
        <f t="shared" ref="T5:T7" si="2">IF(R5&gt;M5*P5,R5*(1-S5),P5*M5)</f>
        <v>37876190.975999996</v>
      </c>
      <c r="U5" s="7"/>
      <c r="V5" s="1"/>
      <c r="W5" s="1"/>
    </row>
    <row r="6" spans="2:25" ht="30" x14ac:dyDescent="0.25">
      <c r="B6" s="2">
        <v>2</v>
      </c>
      <c r="C6" s="10" t="s">
        <v>33</v>
      </c>
      <c r="D6" s="10" t="s">
        <v>38</v>
      </c>
      <c r="E6" s="10" t="s">
        <v>31</v>
      </c>
      <c r="F6" s="34">
        <v>2824</v>
      </c>
      <c r="G6" s="34">
        <f>F6*10.764</f>
        <v>30397.535999999996</v>
      </c>
      <c r="H6" s="6">
        <v>12</v>
      </c>
      <c r="I6" s="2">
        <v>2012</v>
      </c>
      <c r="J6" s="2">
        <v>2024</v>
      </c>
      <c r="K6" s="2">
        <f t="shared" ref="K6" si="3">J6-I6</f>
        <v>12</v>
      </c>
      <c r="L6" s="2">
        <v>60</v>
      </c>
      <c r="M6" s="41">
        <v>0.1</v>
      </c>
      <c r="N6" s="42">
        <f t="shared" ref="N6" si="4">(1-M6)/L6</f>
        <v>1.5000000000000001E-2</v>
      </c>
      <c r="O6" s="31">
        <v>1600</v>
      </c>
      <c r="P6" s="29">
        <f t="shared" ref="P6" si="5">O6*G6</f>
        <v>48636057.599999994</v>
      </c>
      <c r="Q6" s="31">
        <f t="shared" ref="Q6:Q7" si="6">P6*N6*IF(K6&gt;L6,L6,K6)</f>
        <v>8754490.3679999989</v>
      </c>
      <c r="R6" s="31">
        <f t="shared" ref="R6" si="7">MAX(P6-Q6,0)</f>
        <v>39881567.231999993</v>
      </c>
      <c r="S6" s="31">
        <v>0</v>
      </c>
      <c r="T6" s="29">
        <f t="shared" ref="T6" si="8">IF(R6&gt;M6*P6,R6*(1-S6),P6*M6)</f>
        <v>39881567.231999993</v>
      </c>
      <c r="U6" s="7"/>
      <c r="V6" s="1"/>
      <c r="W6" s="1"/>
    </row>
    <row r="7" spans="2:25" ht="30" x14ac:dyDescent="0.25">
      <c r="B7" s="2">
        <v>3</v>
      </c>
      <c r="C7" s="10" t="s">
        <v>34</v>
      </c>
      <c r="D7" s="10" t="s">
        <v>39</v>
      </c>
      <c r="E7" s="10" t="s">
        <v>40</v>
      </c>
      <c r="F7" s="34">
        <v>2824</v>
      </c>
      <c r="G7" s="34">
        <f t="shared" ref="G7" si="9">F7*10.764</f>
        <v>30397.535999999996</v>
      </c>
      <c r="H7" s="6">
        <v>15</v>
      </c>
      <c r="I7" s="2">
        <v>2012</v>
      </c>
      <c r="J7" s="2">
        <v>2024</v>
      </c>
      <c r="K7" s="2">
        <f t="shared" si="0"/>
        <v>12</v>
      </c>
      <c r="L7" s="2">
        <v>45</v>
      </c>
      <c r="M7" s="41">
        <v>0.1</v>
      </c>
      <c r="N7" s="42">
        <f t="shared" ref="N7" si="10">(1-M7)/L7</f>
        <v>0.02</v>
      </c>
      <c r="O7" s="31">
        <v>800</v>
      </c>
      <c r="P7" s="29">
        <f t="shared" ref="P7" si="11">O7*G7</f>
        <v>24318028.799999997</v>
      </c>
      <c r="Q7" s="31">
        <f t="shared" si="6"/>
        <v>5836326.9119999995</v>
      </c>
      <c r="R7" s="31">
        <f t="shared" si="1"/>
        <v>18481701.887999997</v>
      </c>
      <c r="S7" s="31">
        <v>0</v>
      </c>
      <c r="T7" s="29">
        <f t="shared" si="2"/>
        <v>18481701.887999997</v>
      </c>
      <c r="U7" s="7"/>
      <c r="V7" s="1"/>
      <c r="W7" s="1"/>
    </row>
    <row r="8" spans="2:25" x14ac:dyDescent="0.25">
      <c r="B8" s="51" t="s">
        <v>5</v>
      </c>
      <c r="C8" s="52"/>
      <c r="D8" s="52"/>
      <c r="E8" s="53"/>
      <c r="F8" s="43">
        <f>SUM(F5:F7)</f>
        <v>8330</v>
      </c>
      <c r="G8" s="35">
        <f>SUM(G5:G7)</f>
        <v>89664.12</v>
      </c>
      <c r="H8" s="5" t="s">
        <v>30</v>
      </c>
      <c r="I8" s="54"/>
      <c r="J8" s="54"/>
      <c r="K8" s="54"/>
      <c r="L8" s="54"/>
      <c r="M8" s="54"/>
      <c r="N8" s="54"/>
      <c r="O8" s="54"/>
      <c r="P8" s="30">
        <f>SUM(P5:P7)</f>
        <v>119144563.19999999</v>
      </c>
      <c r="Q8" s="38">
        <f>SUM(Q5:Q7)</f>
        <v>22905103.103999998</v>
      </c>
      <c r="R8" s="38">
        <f>SUM(R5:R7)</f>
        <v>96239460.095999986</v>
      </c>
      <c r="S8" s="38">
        <f>SUM(S5:S7)</f>
        <v>0</v>
      </c>
      <c r="T8" s="30">
        <f>SUM(T5:T7)</f>
        <v>96239460.095999986</v>
      </c>
      <c r="U8" s="7"/>
    </row>
    <row r="9" spans="2:25" x14ac:dyDescent="0.25">
      <c r="B9" s="56" t="s">
        <v>15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7"/>
    </row>
    <row r="10" spans="2:25" x14ac:dyDescent="0.25">
      <c r="B10" s="55" t="s">
        <v>29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7"/>
    </row>
    <row r="11" spans="2:25" ht="15.75" customHeight="1" x14ac:dyDescent="0.25">
      <c r="B11" s="55" t="s">
        <v>42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7"/>
    </row>
    <row r="12" spans="2:25" x14ac:dyDescent="0.25">
      <c r="B12" s="57" t="s">
        <v>27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7"/>
    </row>
    <row r="13" spans="2:25" x14ac:dyDescent="0.25">
      <c r="B13" s="47" t="s">
        <v>26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7"/>
    </row>
    <row r="14" spans="2:25" x14ac:dyDescent="0.25">
      <c r="P14" s="1">
        <f>P8*0.8</f>
        <v>95315650.560000002</v>
      </c>
      <c r="U14" s="7"/>
    </row>
    <row r="15" spans="2:25" x14ac:dyDescent="0.25">
      <c r="U15" s="7"/>
      <c r="V15" s="21"/>
      <c r="W15" s="21" t="s">
        <v>43</v>
      </c>
      <c r="X15" s="60">
        <v>4675</v>
      </c>
      <c r="Y15" s="21" t="s">
        <v>44</v>
      </c>
    </row>
    <row r="16" spans="2:25" ht="15.75" x14ac:dyDescent="0.25">
      <c r="J16" s="13" t="s">
        <v>35</v>
      </c>
      <c r="K16" s="15">
        <v>0</v>
      </c>
      <c r="R16" s="39" t="s">
        <v>22</v>
      </c>
      <c r="S16" s="17">
        <f>K17</f>
        <v>66424643.999999993</v>
      </c>
      <c r="U16" s="12" t="s">
        <v>46</v>
      </c>
      <c r="V16" s="21">
        <v>1200</v>
      </c>
      <c r="W16" s="21"/>
      <c r="X16" s="60">
        <f>X15*10.764</f>
        <v>50321.7</v>
      </c>
      <c r="Y16" s="21" t="s">
        <v>45</v>
      </c>
    </row>
    <row r="17" spans="3:25" ht="15.75" x14ac:dyDescent="0.25">
      <c r="J17" s="13" t="s">
        <v>20</v>
      </c>
      <c r="K17" s="15">
        <f>V17*X16</f>
        <v>66424643.999999993</v>
      </c>
      <c r="P17" s="17"/>
      <c r="R17" s="39"/>
      <c r="S17" s="17"/>
      <c r="U17" s="7"/>
      <c r="V17" s="12">
        <f>V16*1.1</f>
        <v>1320</v>
      </c>
    </row>
    <row r="18" spans="3:25" x14ac:dyDescent="0.25">
      <c r="J18" s="13" t="s">
        <v>21</v>
      </c>
      <c r="K18" s="15">
        <f>T8</f>
        <v>96239460.095999986</v>
      </c>
      <c r="P18" s="46"/>
      <c r="U18" s="7"/>
    </row>
    <row r="19" spans="3:25" ht="31.5" customHeight="1" x14ac:dyDescent="0.25">
      <c r="H19" s="11"/>
      <c r="I19" s="28"/>
      <c r="J19" s="14" t="s">
        <v>18</v>
      </c>
      <c r="K19" s="33">
        <f>SUM(K16:K18)</f>
        <v>162664104.09599999</v>
      </c>
      <c r="O19" s="17"/>
      <c r="Q19" s="40"/>
      <c r="R19" s="11"/>
      <c r="S19" s="11"/>
      <c r="T19" s="32"/>
      <c r="U19" s="19"/>
    </row>
    <row r="20" spans="3:25" ht="30" x14ac:dyDescent="0.25">
      <c r="J20" s="14" t="s">
        <v>19</v>
      </c>
      <c r="K20" s="33">
        <f>ROUND(K19,-5)</f>
        <v>162700000</v>
      </c>
      <c r="U20" s="7"/>
    </row>
    <row r="21" spans="3:25" x14ac:dyDescent="0.25">
      <c r="J21" s="13" t="s">
        <v>16</v>
      </c>
      <c r="K21" s="16">
        <f>0.85*K20</f>
        <v>138295000</v>
      </c>
      <c r="U21" s="7"/>
      <c r="W21" s="27"/>
      <c r="Y21" s="27">
        <f>12*14</f>
        <v>168</v>
      </c>
    </row>
    <row r="22" spans="3:25" x14ac:dyDescent="0.25">
      <c r="E22" s="26"/>
      <c r="J22" s="13" t="s">
        <v>17</v>
      </c>
      <c r="K22" s="16">
        <f>0.75*K20</f>
        <v>122025000</v>
      </c>
      <c r="U22" s="7"/>
      <c r="V22" s="27"/>
      <c r="W22" s="1"/>
      <c r="Y22" s="27">
        <v>2500000</v>
      </c>
    </row>
    <row r="23" spans="3:25" ht="15" customHeight="1" x14ac:dyDescent="0.25">
      <c r="P23" s="27">
        <v>6000</v>
      </c>
      <c r="U23" s="7"/>
      <c r="W23" s="1"/>
      <c r="Y23" s="27">
        <f>Y22/Y21</f>
        <v>14880.952380952382</v>
      </c>
    </row>
    <row r="24" spans="3:25" x14ac:dyDescent="0.25">
      <c r="G24" s="45"/>
      <c r="P24" s="1">
        <f>P23*4675</f>
        <v>28050000</v>
      </c>
      <c r="U24" s="27"/>
      <c r="V24" s="1"/>
      <c r="W24" s="27">
        <v>5000000</v>
      </c>
    </row>
    <row r="25" spans="3:25" x14ac:dyDescent="0.25">
      <c r="C25" s="24"/>
      <c r="D25" s="24"/>
      <c r="E25" s="25"/>
      <c r="F25" s="25"/>
      <c r="U25" s="4"/>
      <c r="V25" s="3"/>
      <c r="W25" s="3"/>
    </row>
    <row r="26" spans="3:25" x14ac:dyDescent="0.25">
      <c r="C26" s="22"/>
      <c r="D26" s="22"/>
      <c r="E26"/>
      <c r="F26"/>
      <c r="H26" s="21"/>
      <c r="P26" s="1"/>
      <c r="U26" s="3"/>
    </row>
    <row r="27" spans="3:25" x14ac:dyDescent="0.25">
      <c r="C27" s="22"/>
      <c r="D27" s="22"/>
      <c r="E27"/>
      <c r="F27"/>
      <c r="J27" s="1"/>
      <c r="K27" s="20"/>
      <c r="L27" s="27"/>
    </row>
    <row r="28" spans="3:25" x14ac:dyDescent="0.25">
      <c r="C28" s="22"/>
      <c r="D28" s="22"/>
      <c r="E28"/>
      <c r="F28"/>
      <c r="P28" s="20"/>
    </row>
    <row r="29" spans="3:25" x14ac:dyDescent="0.25">
      <c r="C29" s="22"/>
      <c r="D29" s="22"/>
      <c r="E29" s="21"/>
      <c r="F29" s="21"/>
    </row>
    <row r="30" spans="3:25" x14ac:dyDescent="0.25">
      <c r="C30" s="22"/>
      <c r="D30" s="22"/>
      <c r="E30" s="21"/>
      <c r="F30" s="21"/>
    </row>
    <row r="31" spans="3:25" ht="15" customHeight="1" x14ac:dyDescent="0.25">
      <c r="C31" s="23"/>
      <c r="D31" s="23"/>
      <c r="E31" s="21"/>
      <c r="F31" s="21"/>
    </row>
    <row r="32" spans="3:25" x14ac:dyDescent="0.25">
      <c r="E32" s="21"/>
      <c r="F32" s="21"/>
    </row>
    <row r="33" spans="6:6" x14ac:dyDescent="0.25">
      <c r="F33" s="44"/>
    </row>
  </sheetData>
  <mergeCells count="8">
    <mergeCell ref="B13:T13"/>
    <mergeCell ref="B3:T3"/>
    <mergeCell ref="B8:E8"/>
    <mergeCell ref="I8:O8"/>
    <mergeCell ref="B10:T10"/>
    <mergeCell ref="B11:T11"/>
    <mergeCell ref="B9:T9"/>
    <mergeCell ref="B12:T12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7" sqref="G7"/>
    </sheetView>
  </sheetViews>
  <sheetFormatPr defaultRowHeight="15" x14ac:dyDescent="0.25"/>
  <cols>
    <col min="3" max="3" width="16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</vt:lpstr>
      <vt:lpstr>Sheet1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Amit Jaiswal</cp:lastModifiedBy>
  <cp:lastPrinted>2022-01-07T08:12:53Z</cp:lastPrinted>
  <dcterms:created xsi:type="dcterms:W3CDTF">2021-09-16T11:33:35Z</dcterms:created>
  <dcterms:modified xsi:type="dcterms:W3CDTF">2024-06-06T09:31:13Z</dcterms:modified>
</cp:coreProperties>
</file>