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Abhinav Chaturvedi's Assignments\In-Progress\Warehouse Valuation\Report\"/>
    </mc:Choice>
  </mc:AlternateContent>
  <xr:revisionPtr revIDLastSave="0" documentId="13_ncr:1_{B3C3D108-BC79-4A74-A8EF-D4A2AA3C2F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Sheet1!$B$2:$E$6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" i="1"/>
  <c r="E10" i="1"/>
  <c r="E1" i="1" l="1"/>
  <c r="F14" i="2" l="1"/>
  <c r="F13" i="2"/>
  <c r="F12" i="2"/>
  <c r="G12" i="2"/>
  <c r="F10" i="2"/>
  <c r="F11" i="2" s="1"/>
  <c r="F9" i="2"/>
  <c r="G5" i="2"/>
  <c r="G7" i="2" s="1"/>
  <c r="G4" i="2"/>
  <c r="G3" i="2"/>
  <c r="G2" i="2"/>
  <c r="F7" i="2"/>
  <c r="F5" i="2"/>
  <c r="F4" i="2"/>
  <c r="F3" i="2"/>
  <c r="D2" i="2"/>
  <c r="C2" i="2"/>
  <c r="C10" i="1"/>
  <c r="C9" i="1"/>
  <c r="E9" i="1"/>
  <c r="C8" i="1"/>
  <c r="C7" i="1"/>
  <c r="E7" i="1" s="1"/>
  <c r="E6" i="1"/>
  <c r="E5" i="1"/>
  <c r="C4" i="1"/>
  <c r="E4" i="1" s="1"/>
  <c r="C3" i="1"/>
  <c r="E2" i="2" l="1"/>
  <c r="F2" i="2" s="1"/>
</calcChain>
</file>

<file path=xl/sharedStrings.xml><?xml version="1.0" encoding="utf-8"?>
<sst xmlns="http://schemas.openxmlformats.org/spreadsheetml/2006/main" count="12" uniqueCount="12">
  <si>
    <t>Rent/Month</t>
  </si>
  <si>
    <t>Area sqft</t>
  </si>
  <si>
    <t>Rs./sqft</t>
  </si>
  <si>
    <t>https://www.99acres.com/warehouse-for-rent-lease-in-surabardi-nagpur-8500-sq-ft-spid-J74140485</t>
  </si>
  <si>
    <t>https://www.99acres.com/warehouse-for-rent-lease-in-nimji-nagpur-70000-sq-ft-spid-J73028501</t>
  </si>
  <si>
    <t>https://www.99acres.com/warehouse-for-rent-lease-in-nagpur-5500-sq-ft-spid-Y75807519</t>
  </si>
  <si>
    <t>https://www.99acres.com/warehouse-for-rent-lease-in-hingna-nagpur-5000-sq-ft-spid-G75760305</t>
  </si>
  <si>
    <t>https://www.magicbricks.com/propertyDetails/120000-Sq-ft-Warehouse-Godown-FOR-Rent-Gondkheri-in-Nagpur-r4&amp;id=4d423634373936383031?sem=Y&amp;semsrc=CPLADS_1_PDP_Existing_Web&amp;slot=1&amp;dynamicListing=N&amp;budget=0&amp;area=0&amp;seats=0&amp;isCoworkingSearch=Y</t>
  </si>
  <si>
    <t>https://www.magicbricks.com/propertyDetails/10000-Sq-ft-Warehouse-Godown-FOR-Rent-Mahalgaon-in-Nagpur&amp;id=4d423730353639393131&amp;dynamicListing=N&amp;budget=0&amp;area=0&amp;seats=0&amp;isCoworkingSearch=Y</t>
  </si>
  <si>
    <t>https://www.magicbricks.com/propertyDetails/190000-Sq-ft-Warehouse-Godown-FOR-Rent-Mihan-in-Nagpur-r4&amp;id=4d423634373936393831?sem=Y&amp;semsrc=CPLADS_10_PDP_Existing_Web&amp;slot=10&amp;dynamicListing=N&amp;budget=0&amp;area=0&amp;seats=0&amp;isCoworkingSearch=Y</t>
  </si>
  <si>
    <t>https://www.magicbricks.com/propertyDetails/7000-Sq-ft-Warehouse-Godown-FOR-Rent-Satnavari-in-Nagpur&amp;id=4d423732373735333639&amp;dynamicListing=N&amp;budget=0&amp;area=0&amp;seats=0&amp;isCoworkingSearch=Y</t>
  </si>
  <si>
    <t>https://stockarea.io/warehouses/Nagpur/leasable-space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</si>
</sst>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0" applyNumberFormat="1"/>
    <xf numFmtId="0" fontId="2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0</xdr:row>
      <xdr:rowOff>0</xdr:rowOff>
    </xdr:from>
    <xdr:to>
      <xdr:col>21</xdr:col>
      <xdr:colOff>105908</xdr:colOff>
      <xdr:row>9</xdr:row>
      <xdr:rowOff>152661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9F75E9-F7D6-A84B-4123-2656EB19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0"/>
          <a:ext cx="8116433" cy="1867161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9</xdr:row>
      <xdr:rowOff>161925</xdr:rowOff>
    </xdr:from>
    <xdr:to>
      <xdr:col>15</xdr:col>
      <xdr:colOff>142875</xdr:colOff>
      <xdr:row>28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85C73-FB4A-5CC5-4175-91E743F91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86" t="8937" r="19831" b="5456"/>
        <a:stretch/>
      </xdr:blipFill>
      <xdr:spPr>
        <a:xfrm>
          <a:off x="5238750" y="1876425"/>
          <a:ext cx="4419600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gicbricks.com/propertyDetails/120000-Sq-ft-Warehouse-Godown-FOR-Rent-Gondkheri-in-Nagpur-r4&amp;id=4d423634373936383031?sem=Y&amp;semsrc=CPLADS_1_PDP_Existing_Web&amp;slot=1&amp;dynamicListing=N&amp;budget=0&amp;area=0&amp;seats=0&amp;isCoworkingSearch=Y" TargetMode="External"/><Relationship Id="rId1" Type="http://schemas.openxmlformats.org/officeDocument/2006/relationships/hyperlink" Target="https://www.99acres.com/warehouse-for-rent-lease-in-surabardi-nagpur-8500-sq-ft-spid-J7414048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"/>
  <sheetViews>
    <sheetView tabSelected="1" workbookViewId="0">
      <selection activeCell="I21" sqref="I21"/>
    </sheetView>
  </sheetViews>
  <sheetFormatPr defaultRowHeight="15" x14ac:dyDescent="0.25"/>
  <cols>
    <col min="2" max="2" width="11.85546875" bestFit="1" customWidth="1"/>
    <col min="3" max="3" width="12.5703125" style="2" bestFit="1" customWidth="1"/>
    <col min="4" max="4" width="10" style="2" bestFit="1" customWidth="1"/>
  </cols>
  <sheetData>
    <row r="1" spans="2:7" x14ac:dyDescent="0.25">
      <c r="E1" s="4">
        <f>AVERAGE(E3:E10)</f>
        <v>16.501050420168067</v>
      </c>
    </row>
    <row r="2" spans="2:7" x14ac:dyDescent="0.25">
      <c r="B2" s="3" t="s">
        <v>0</v>
      </c>
      <c r="C2" s="3"/>
      <c r="D2" s="2" t="s">
        <v>1</v>
      </c>
      <c r="E2" t="s">
        <v>2</v>
      </c>
    </row>
    <row r="3" spans="2:7" x14ac:dyDescent="0.25">
      <c r="B3">
        <v>1.3</v>
      </c>
      <c r="C3" s="2">
        <f>B3*10^5</f>
        <v>130000</v>
      </c>
      <c r="D3" s="2">
        <v>8500</v>
      </c>
      <c r="E3" s="1">
        <f t="shared" ref="E3:E10" si="0">C3/D3</f>
        <v>15.294117647058824</v>
      </c>
      <c r="G3" s="5" t="s">
        <v>3</v>
      </c>
    </row>
    <row r="4" spans="2:7" x14ac:dyDescent="0.25">
      <c r="B4">
        <v>11.2</v>
      </c>
      <c r="C4" s="2">
        <f>B4*10^5</f>
        <v>1120000</v>
      </c>
      <c r="D4" s="2">
        <v>70000</v>
      </c>
      <c r="E4" s="1">
        <f t="shared" si="0"/>
        <v>16</v>
      </c>
      <c r="G4" t="s">
        <v>4</v>
      </c>
    </row>
    <row r="5" spans="2:7" x14ac:dyDescent="0.25">
      <c r="C5" s="2">
        <v>30000</v>
      </c>
      <c r="D5" s="2">
        <v>1500</v>
      </c>
      <c r="E5" s="1">
        <f t="shared" si="0"/>
        <v>20</v>
      </c>
      <c r="G5" t="s">
        <v>5</v>
      </c>
    </row>
    <row r="6" spans="2:7" x14ac:dyDescent="0.25">
      <c r="C6" s="2">
        <v>85000</v>
      </c>
      <c r="D6" s="2">
        <v>5000</v>
      </c>
      <c r="E6" s="1">
        <f t="shared" si="0"/>
        <v>17</v>
      </c>
      <c r="G6" t="s">
        <v>6</v>
      </c>
    </row>
    <row r="7" spans="2:7" x14ac:dyDescent="0.25">
      <c r="B7">
        <v>19.2</v>
      </c>
      <c r="C7" s="2">
        <f>B7*10^5</f>
        <v>1920000</v>
      </c>
      <c r="D7" s="2">
        <v>120000</v>
      </c>
      <c r="E7" s="1">
        <f t="shared" si="0"/>
        <v>16</v>
      </c>
      <c r="G7" s="5" t="s">
        <v>7</v>
      </c>
    </row>
    <row r="8" spans="2:7" x14ac:dyDescent="0.25">
      <c r="B8">
        <v>1.5</v>
      </c>
      <c r="C8" s="2">
        <f>B8*10^5</f>
        <v>150000</v>
      </c>
      <c r="D8" s="2">
        <v>10000</v>
      </c>
      <c r="E8" s="1">
        <f t="shared" si="0"/>
        <v>15</v>
      </c>
      <c r="G8" t="s">
        <v>8</v>
      </c>
    </row>
    <row r="9" spans="2:7" x14ac:dyDescent="0.25">
      <c r="B9">
        <v>32.299999999999997</v>
      </c>
      <c r="C9" s="2">
        <f>B9*10^5</f>
        <v>3229999.9999999995</v>
      </c>
      <c r="D9" s="2">
        <v>190000</v>
      </c>
      <c r="E9" s="1">
        <f t="shared" si="0"/>
        <v>16.999999999999996</v>
      </c>
      <c r="G9" t="s">
        <v>9</v>
      </c>
    </row>
    <row r="10" spans="2:7" x14ac:dyDescent="0.25">
      <c r="B10">
        <v>1.1000000000000001</v>
      </c>
      <c r="C10" s="2">
        <f>B10*10^5</f>
        <v>110000.00000000001</v>
      </c>
      <c r="D10" s="2">
        <v>7000</v>
      </c>
      <c r="E10" s="1">
        <f t="shared" si="0"/>
        <v>15.714285714285717</v>
      </c>
      <c r="G10" t="s">
        <v>10</v>
      </c>
    </row>
    <row r="11" spans="2:7" x14ac:dyDescent="0.25">
      <c r="E11" s="1"/>
      <c r="G11" t="s">
        <v>11</v>
      </c>
    </row>
    <row r="12" spans="2:7" x14ac:dyDescent="0.25">
      <c r="E12" s="1"/>
    </row>
  </sheetData>
  <autoFilter ref="B2:E6" xr:uid="{00000000-0001-0000-0000-000000000000}">
    <filterColumn colId="0" showButton="0"/>
  </autoFilter>
  <mergeCells count="1">
    <mergeCell ref="B2:C2"/>
  </mergeCells>
  <hyperlinks>
    <hyperlink ref="G3" r:id="rId1" xr:uid="{EAE00ACB-7FF5-49F4-A5E6-4B58AAC38FAB}"/>
    <hyperlink ref="G7" r:id="rId2" xr:uid="{9396A52C-DDD4-4A8E-A665-673C0537BC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DB5E-F6B5-4B8C-857C-C59652F8BD7A}">
  <dimension ref="B2:G14"/>
  <sheetViews>
    <sheetView workbookViewId="0">
      <selection activeCell="F21" sqref="F21"/>
    </sheetView>
  </sheetViews>
  <sheetFormatPr defaultRowHeight="15" x14ac:dyDescent="0.25"/>
  <cols>
    <col min="3" max="3" width="11.5703125" bestFit="1" customWidth="1"/>
    <col min="4" max="5" width="6.42578125" style="2" bestFit="1" customWidth="1"/>
    <col min="6" max="6" width="12.5703125" style="2" bestFit="1" customWidth="1"/>
    <col min="7" max="7" width="14.28515625" bestFit="1" customWidth="1"/>
  </cols>
  <sheetData>
    <row r="2" spans="2:7" x14ac:dyDescent="0.25">
      <c r="B2">
        <v>2.25</v>
      </c>
      <c r="C2" s="2">
        <f>B2*10^7</f>
        <v>22500000</v>
      </c>
      <c r="D2" s="2">
        <f>2*4046.84</f>
        <v>8093.68</v>
      </c>
      <c r="E2" s="2">
        <f>C2/D2</f>
        <v>2779.9468227061116</v>
      </c>
      <c r="F2" s="2">
        <f>E2*4046.84</f>
        <v>11250000</v>
      </c>
      <c r="G2" s="2">
        <f>F2*0.9</f>
        <v>10125000</v>
      </c>
    </row>
    <row r="3" spans="2:7" x14ac:dyDescent="0.25">
      <c r="F3" s="2">
        <f>1*10^7</f>
        <v>10000000</v>
      </c>
      <c r="G3" s="2">
        <f t="shared" ref="G3:G4" si="0">F3*0.9</f>
        <v>9000000</v>
      </c>
    </row>
    <row r="4" spans="2:7" x14ac:dyDescent="0.25">
      <c r="F4" s="2">
        <f>1.5*10^7</f>
        <v>15000000</v>
      </c>
      <c r="G4" s="2">
        <f t="shared" si="0"/>
        <v>13500000</v>
      </c>
    </row>
    <row r="5" spans="2:7" x14ac:dyDescent="0.25">
      <c r="F5" s="2">
        <f>AVERAGE(F2:F4)</f>
        <v>12083333.333333334</v>
      </c>
      <c r="G5" s="2">
        <f>AVERAGE(G2:G4)</f>
        <v>10875000</v>
      </c>
    </row>
    <row r="6" spans="2:7" x14ac:dyDescent="0.25">
      <c r="F6" s="1">
        <v>56.86</v>
      </c>
      <c r="G6" s="1">
        <v>56.86</v>
      </c>
    </row>
    <row r="7" spans="2:7" x14ac:dyDescent="0.25">
      <c r="F7" s="2">
        <f>F6*F5</f>
        <v>687058333.33333337</v>
      </c>
      <c r="G7" s="2">
        <f>G6*G5</f>
        <v>618352500</v>
      </c>
    </row>
    <row r="9" spans="2:7" x14ac:dyDescent="0.25">
      <c r="F9" s="2">
        <f>1.2*10^7</f>
        <v>12000000</v>
      </c>
    </row>
    <row r="10" spans="2:7" x14ac:dyDescent="0.25">
      <c r="F10" s="2">
        <f>F9*0.85</f>
        <v>10200000</v>
      </c>
      <c r="G10" s="2">
        <v>2660</v>
      </c>
    </row>
    <row r="11" spans="2:7" x14ac:dyDescent="0.25">
      <c r="F11" s="2">
        <f>F10*G6</f>
        <v>579972000</v>
      </c>
      <c r="G11" s="2">
        <v>230100</v>
      </c>
    </row>
    <row r="12" spans="2:7" x14ac:dyDescent="0.25">
      <c r="F12" s="2">
        <f>58*10^7</f>
        <v>580000000</v>
      </c>
      <c r="G12" s="2">
        <f>G11*G10</f>
        <v>612066000</v>
      </c>
    </row>
    <row r="13" spans="2:7" x14ac:dyDescent="0.25">
      <c r="F13" s="2">
        <f>F12*0.85</f>
        <v>493000000</v>
      </c>
    </row>
    <row r="14" spans="2:7" x14ac:dyDescent="0.25">
      <c r="F14" s="2">
        <f>F12*0.75</f>
        <v>435000000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Abhinav Chaturvedi</cp:lastModifiedBy>
  <dcterms:created xsi:type="dcterms:W3CDTF">2015-06-05T18:17:20Z</dcterms:created>
  <dcterms:modified xsi:type="dcterms:W3CDTF">2024-06-21T11:07:01Z</dcterms:modified>
</cp:coreProperties>
</file>