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Building" sheetId="1" r:id="rId1"/>
    <sheet name="Summury" sheetId="2" r:id="rId2"/>
  </sheets>
  <calcPr calcId="152511"/>
</workbook>
</file>

<file path=xl/calcChain.xml><?xml version="1.0" encoding="utf-8"?>
<calcChain xmlns="http://schemas.openxmlformats.org/spreadsheetml/2006/main">
  <c r="P22" i="1" l="1"/>
  <c r="V18" i="1" l="1"/>
  <c r="P20" i="1"/>
  <c r="O19" i="1" l="1"/>
  <c r="P21" i="1" s="1"/>
  <c r="N17" i="1" l="1"/>
  <c r="P17" i="1" s="1"/>
  <c r="V14" i="1" s="1"/>
  <c r="G6" i="1"/>
  <c r="H5" i="1"/>
  <c r="H4" i="1"/>
  <c r="V19" i="1" l="1"/>
  <c r="H6" i="1"/>
  <c r="J5" i="1"/>
  <c r="Q5" i="1"/>
  <c r="R5" i="1" s="1"/>
  <c r="S5" i="1" s="1"/>
  <c r="U5" i="1" s="1"/>
  <c r="Q4" i="1"/>
  <c r="R4" i="1" s="1"/>
  <c r="R6" i="1" l="1"/>
  <c r="Q6" i="1"/>
  <c r="W6" i="1" s="1"/>
  <c r="S4" i="1"/>
  <c r="U4" i="1" l="1"/>
  <c r="U6" i="1" s="1"/>
  <c r="V16" i="1" s="1"/>
  <c r="S6" i="1"/>
</calcChain>
</file>

<file path=xl/sharedStrings.xml><?xml version="1.0" encoding="utf-8"?>
<sst xmlns="http://schemas.openxmlformats.org/spreadsheetml/2006/main" count="42" uniqueCount="40">
  <si>
    <t xml:space="preserve">S.No. </t>
  </si>
  <si>
    <t>Floor</t>
  </si>
  <si>
    <t xml:space="preserve">Building Name </t>
  </si>
  <si>
    <t>Type of Structure</t>
  </si>
  <si>
    <t>condition of structure</t>
  </si>
  <si>
    <t>Area
(in sq.ft.)</t>
  </si>
  <si>
    <t>Height (in mtr.)</t>
  </si>
  <si>
    <t>Height (in ft.)</t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</si>
  <si>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</si>
  <si>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</si>
  <si>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</si>
  <si>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</si>
  <si>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</si>
  <si>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</si>
  <si>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</si>
  <si>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>Discounting Factor</t>
  </si>
  <si>
    <t>Depreciated Replacement Market Value
(INR)</t>
  </si>
  <si>
    <t>Ground</t>
  </si>
  <si>
    <t>RCC</t>
  </si>
  <si>
    <t>TOTAL</t>
  </si>
  <si>
    <t>Remarks:</t>
  </si>
  <si>
    <r>
      <t>2.</t>
    </r>
    <r>
      <rPr>
        <b/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</si>
  <si>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first</t>
  </si>
  <si>
    <t>Total</t>
  </si>
  <si>
    <t xml:space="preserve">Round </t>
  </si>
  <si>
    <t>Rialiazable</t>
  </si>
  <si>
    <t>Disstress</t>
  </si>
  <si>
    <t xml:space="preserve">Good </t>
  </si>
  <si>
    <t>Area
(in mtr)</t>
  </si>
  <si>
    <t>sq mtr</t>
  </si>
  <si>
    <t>sq yd</t>
  </si>
  <si>
    <t>rate took</t>
  </si>
  <si>
    <t>fmv</t>
  </si>
  <si>
    <t>asthetic</t>
  </si>
  <si>
    <t>Land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</si>
  <si>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pertaining to the building area statement such as area, floor, etc. has been taken on the basis of the documents provided to us &amp; measurement by the surveyor during the site survey.</t>
    </r>
  </si>
  <si>
    <t>Depreciation Amount</t>
  </si>
  <si>
    <t>Net Depreciated amount
(INR)</t>
  </si>
  <si>
    <r>
      <t>3.</t>
    </r>
    <r>
      <rPr>
        <b/>
        <i/>
        <sz val="10"/>
        <color theme="1"/>
        <rFont val="Calibri"/>
        <family val="2"/>
        <scheme val="minor"/>
      </rPr>
      <t xml:space="preserve"> All the buildings are situated in Dhamawala, Dehradun and Belongs to M/S COMMERCIAL MOTORS SALES PVT. LTD.</t>
    </r>
  </si>
  <si>
    <t>Circle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</si>
</sst>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  <numFmt numFmtId="166" formatCode="_ * #,##0.0_ ;_ * \-#,##0.0_ ;_ * &quot;-&quot;?_ ;_ @_ "/>
    <numFmt numFmtId="167" formatCode="_ * #,##0_ ;_ * \-#,##0_ ;_ * &quot;-&quot;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1" xfId="0" applyNumberFormat="1" applyBorder="1"/>
    <xf numFmtId="164" fontId="0" fillId="0" borderId="1" xfId="1" applyNumberFormat="1" applyFont="1" applyBorder="1"/>
    <xf numFmtId="164" fontId="2" fillId="0" borderId="5" xfId="1" applyNumberFormat="1" applyFont="1" applyBorder="1" applyAlignment="1" applyProtection="1">
      <alignment horizontal="center" vertical="center"/>
      <protection locked="0"/>
    </xf>
    <xf numFmtId="164" fontId="2" fillId="0" borderId="5" xfId="1" applyNumberFormat="1" applyFont="1" applyBorder="1" applyAlignment="1" applyProtection="1">
      <alignment horizontal="left" vertical="center"/>
      <protection locked="0"/>
    </xf>
    <xf numFmtId="165" fontId="2" fillId="0" borderId="5" xfId="2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/>
    <xf numFmtId="164" fontId="0" fillId="0" borderId="0" xfId="1" applyNumberFormat="1" applyFont="1"/>
    <xf numFmtId="0" fontId="0" fillId="0" borderId="1" xfId="0" applyBorder="1"/>
    <xf numFmtId="43" fontId="0" fillId="0" borderId="1" xfId="1" applyFont="1" applyBorder="1"/>
    <xf numFmtId="43" fontId="0" fillId="0" borderId="0" xfId="0" applyNumberFormat="1" applyAlignment="1">
      <alignment horizontal="center" vertical="center"/>
    </xf>
    <xf numFmtId="164" fontId="0" fillId="0" borderId="5" xfId="1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1" fontId="0" fillId="0" borderId="5" xfId="0" applyNumberFormat="1" applyBorder="1" applyAlignment="1" applyProtection="1">
      <alignment horizontal="center" vertical="center"/>
      <protection locked="0"/>
    </xf>
    <xf numFmtId="164" fontId="0" fillId="0" borderId="5" xfId="1" applyNumberFormat="1" applyFont="1" applyBorder="1" applyAlignment="1" applyProtection="1">
      <alignment horizontal="center" vertical="center"/>
      <protection locked="0"/>
    </xf>
    <xf numFmtId="9" fontId="0" fillId="0" borderId="5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166" fontId="0" fillId="0" borderId="0" xfId="0" applyNumberFormat="1"/>
    <xf numFmtId="0" fontId="3" fillId="3" borderId="0" xfId="0" applyFont="1" applyFill="1" applyAlignment="1">
      <alignment horizontal="center" vertical="center" wrapText="1"/>
    </xf>
    <xf numFmtId="167" fontId="0" fillId="0" borderId="0" xfId="0" applyNumberFormat="1"/>
    <xf numFmtId="0" fontId="2" fillId="0" borderId="0" xfId="0" applyFont="1"/>
    <xf numFmtId="2" fontId="0" fillId="0" borderId="0" xfId="0" applyNumberFormat="1"/>
    <xf numFmtId="164" fontId="0" fillId="0" borderId="0" xfId="1" applyNumberFormat="1" applyFont="1" applyBorder="1"/>
    <xf numFmtId="164" fontId="0" fillId="0" borderId="5" xfId="0" applyNumberFormat="1" applyBorder="1" applyAlignment="1">
      <alignment vertical="center"/>
    </xf>
    <xf numFmtId="43" fontId="0" fillId="0" borderId="5" xfId="1" applyFon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43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43" fontId="2" fillId="0" borderId="6" xfId="1" applyFont="1" applyBorder="1" applyAlignment="1" applyProtection="1">
      <alignment horizontal="center" vertical="center"/>
      <protection locked="0"/>
    </xf>
    <xf numFmtId="43" fontId="2" fillId="0" borderId="7" xfId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22"/>
  <sheetViews>
    <sheetView tabSelected="1" zoomScale="85" zoomScaleNormal="85" workbookViewId="0">
      <selection activeCell="X10" sqref="X10"/>
    </sheetView>
  </sheetViews>
  <sheetFormatPr defaultRowHeight="15" x14ac:dyDescent="0.25"/>
  <cols>
    <col min="4" max="4" width="12" hidden="1" customWidth="1"/>
    <col min="5" max="5" width="15.42578125" customWidth="1"/>
    <col min="7" max="7" width="9.140625" customWidth="1"/>
    <col min="9" max="9" width="9.140625" customWidth="1"/>
    <col min="11" max="11" width="11.42578125" hidden="1" customWidth="1"/>
    <col min="12" max="12" width="10.42578125" hidden="1" customWidth="1"/>
    <col min="13" max="13" width="9.42578125" hidden="1" customWidth="1"/>
    <col min="14" max="14" width="14.42578125" hidden="1" customWidth="1"/>
    <col min="15" max="15" width="13.7109375" hidden="1" customWidth="1"/>
    <col min="16" max="16" width="15.42578125" customWidth="1"/>
    <col min="17" max="17" width="12.5703125" customWidth="1"/>
    <col min="18" max="18" width="12.5703125" hidden="1" customWidth="1"/>
    <col min="19" max="19" width="14.28515625" hidden="1" customWidth="1"/>
    <col min="20" max="20" width="12.85546875" hidden="1" customWidth="1"/>
    <col min="21" max="21" width="27.85546875" customWidth="1"/>
    <col min="22" max="22" width="14.42578125" bestFit="1" customWidth="1"/>
    <col min="23" max="23" width="16.28515625" customWidth="1"/>
    <col min="24" max="24" width="14.42578125" bestFit="1" customWidth="1"/>
  </cols>
  <sheetData>
    <row r="3" spans="2:24" ht="76.5" customHeight="1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28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1" t="s">
        <v>14</v>
      </c>
      <c r="R3" s="1" t="s">
        <v>36</v>
      </c>
      <c r="S3" s="1" t="s">
        <v>37</v>
      </c>
      <c r="T3" s="1" t="s">
        <v>15</v>
      </c>
      <c r="U3" s="1" t="s">
        <v>16</v>
      </c>
    </row>
    <row r="4" spans="2:24" ht="27.75" customHeight="1" x14ac:dyDescent="0.25">
      <c r="B4" s="16">
        <v>1</v>
      </c>
      <c r="C4" s="17" t="s">
        <v>17</v>
      </c>
      <c r="D4" s="17"/>
      <c r="E4" s="17" t="s">
        <v>18</v>
      </c>
      <c r="F4" s="17" t="s">
        <v>27</v>
      </c>
      <c r="G4" s="13">
        <v>613.47</v>
      </c>
      <c r="H4" s="14">
        <f>G4*10.7639</f>
        <v>6603.3297330000005</v>
      </c>
      <c r="I4" s="18">
        <v>3</v>
      </c>
      <c r="J4" s="19">
        <v>10</v>
      </c>
      <c r="K4" s="16">
        <v>1969</v>
      </c>
      <c r="L4" s="15">
        <v>2024</v>
      </c>
      <c r="M4" s="15">
        <v>55</v>
      </c>
      <c r="N4" s="15">
        <v>65</v>
      </c>
      <c r="O4" s="20">
        <v>0.1</v>
      </c>
      <c r="P4" s="15">
        <v>1600</v>
      </c>
      <c r="Q4" s="29">
        <f t="shared" ref="Q4:Q5" si="0">P4*H4</f>
        <v>10565327.572800001</v>
      </c>
      <c r="R4" s="29">
        <f>Q4*((1-O4)/N4*IF(N4&gt;M4,M4,N4))</f>
        <v>8045903.3054400012</v>
      </c>
      <c r="S4" s="30">
        <f>Q4-R4</f>
        <v>2519424.2673599999</v>
      </c>
      <c r="T4" s="30"/>
      <c r="U4" s="31">
        <f>S4</f>
        <v>2519424.2673599999</v>
      </c>
    </row>
    <row r="5" spans="2:24" ht="27.75" customHeight="1" x14ac:dyDescent="0.25">
      <c r="B5" s="2">
        <v>2</v>
      </c>
      <c r="C5" s="3" t="s">
        <v>22</v>
      </c>
      <c r="D5" s="3"/>
      <c r="E5" s="17" t="s">
        <v>18</v>
      </c>
      <c r="F5" s="17" t="s">
        <v>27</v>
      </c>
      <c r="G5" s="21">
        <v>517.62</v>
      </c>
      <c r="H5" s="14">
        <f>G5*10.7639</f>
        <v>5571.6099180000001</v>
      </c>
      <c r="I5" s="18">
        <v>3</v>
      </c>
      <c r="J5" s="19">
        <f t="shared" ref="J5" si="1">I5*3.28084</f>
        <v>9.8425200000000004</v>
      </c>
      <c r="K5" s="16">
        <v>1969</v>
      </c>
      <c r="L5" s="15">
        <v>2024</v>
      </c>
      <c r="M5" s="15">
        <v>55</v>
      </c>
      <c r="N5" s="15">
        <v>65</v>
      </c>
      <c r="O5" s="20">
        <v>0.1</v>
      </c>
      <c r="P5" s="15">
        <v>1600</v>
      </c>
      <c r="Q5" s="29">
        <f t="shared" si="0"/>
        <v>8914575.8687999994</v>
      </c>
      <c r="R5" s="29">
        <f t="shared" ref="R5" si="2">Q5*((1-O5)/N5*IF(N5&gt;M5,M5,N5))</f>
        <v>6788792.3923938461</v>
      </c>
      <c r="S5" s="30">
        <f t="shared" ref="S5" si="3">Q5-R5</f>
        <v>2125783.4764061533</v>
      </c>
      <c r="T5" s="32"/>
      <c r="U5" s="31">
        <f t="shared" ref="U5" si="4">S5</f>
        <v>2125783.4764061533</v>
      </c>
    </row>
    <row r="6" spans="2:24" x14ac:dyDescent="0.25">
      <c r="B6" s="38" t="s">
        <v>19</v>
      </c>
      <c r="C6" s="39"/>
      <c r="D6" s="39"/>
      <c r="E6" s="39"/>
      <c r="F6" s="40"/>
      <c r="G6" s="6">
        <f>SUM(G4:G5)</f>
        <v>1131.0900000000001</v>
      </c>
      <c r="H6" s="7">
        <f>SUM(H4:H5)</f>
        <v>12174.939651000001</v>
      </c>
      <c r="I6" s="41"/>
      <c r="J6" s="42"/>
      <c r="K6" s="42"/>
      <c r="L6" s="42"/>
      <c r="M6" s="42"/>
      <c r="N6" s="42"/>
      <c r="O6" s="42"/>
      <c r="P6" s="8"/>
      <c r="Q6" s="6">
        <f>SUM(Q4:Q5)</f>
        <v>19479903.441600002</v>
      </c>
      <c r="R6" s="6">
        <f>SUM(R4:R5)</f>
        <v>14834695.697833847</v>
      </c>
      <c r="S6" s="6">
        <f>SUM(S4:S5)</f>
        <v>4645207.7437661532</v>
      </c>
      <c r="T6" s="6"/>
      <c r="U6" s="9">
        <f>SUM(U4:U5)</f>
        <v>4645207.7437661532</v>
      </c>
      <c r="W6" s="25">
        <f>Q6*0.8</f>
        <v>15583922.753280003</v>
      </c>
    </row>
    <row r="7" spans="2:24" x14ac:dyDescent="0.25">
      <c r="B7" s="43" t="s">
        <v>20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5"/>
      <c r="W7" s="23"/>
    </row>
    <row r="8" spans="2:24" x14ac:dyDescent="0.25">
      <c r="B8" s="46" t="s">
        <v>35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</row>
    <row r="9" spans="2:24" x14ac:dyDescent="0.25">
      <c r="B9" s="37" t="s">
        <v>21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2:24" x14ac:dyDescent="0.25">
      <c r="B10" s="37" t="s">
        <v>38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4" spans="2:24" x14ac:dyDescent="0.25">
      <c r="Q14" s="28"/>
      <c r="R14" s="28"/>
      <c r="U14" s="11" t="s">
        <v>34</v>
      </c>
      <c r="V14" s="4">
        <f>P17</f>
        <v>105833274.699</v>
      </c>
      <c r="W14" s="25"/>
      <c r="X14" s="25"/>
    </row>
    <row r="15" spans="2:24" x14ac:dyDescent="0.25">
      <c r="U15" s="11" t="s">
        <v>33</v>
      </c>
      <c r="V15" s="5">
        <v>1500000</v>
      </c>
      <c r="X15" s="10"/>
    </row>
    <row r="16" spans="2:24" x14ac:dyDescent="0.25">
      <c r="M16" t="s">
        <v>29</v>
      </c>
      <c r="N16" t="s">
        <v>30</v>
      </c>
      <c r="O16" t="s">
        <v>31</v>
      </c>
      <c r="P16" t="s">
        <v>32</v>
      </c>
      <c r="U16" s="11" t="s">
        <v>23</v>
      </c>
      <c r="V16" s="4">
        <f>V15+V14+U6</f>
        <v>111978482.44276616</v>
      </c>
      <c r="X16" s="10"/>
    </row>
    <row r="17" spans="4:24" x14ac:dyDescent="0.25">
      <c r="M17" s="11">
        <v>1041.06</v>
      </c>
      <c r="N17" s="12">
        <f>M17*1.19599</f>
        <v>1245.0973494</v>
      </c>
      <c r="O17" s="5">
        <v>85000</v>
      </c>
      <c r="P17" s="5">
        <f>N17*O17</f>
        <v>105833274.699</v>
      </c>
      <c r="U17" s="11" t="s">
        <v>24</v>
      </c>
      <c r="V17" s="5">
        <v>112000000</v>
      </c>
      <c r="X17" s="10"/>
    </row>
    <row r="18" spans="4:24" x14ac:dyDescent="0.25">
      <c r="E18" s="26"/>
      <c r="F18" s="26"/>
      <c r="S18" s="22"/>
      <c r="U18" s="11" t="s">
        <v>25</v>
      </c>
      <c r="V18" s="5">
        <f>V17*0.85</f>
        <v>95200000</v>
      </c>
    </row>
    <row r="19" spans="4:24" x14ac:dyDescent="0.25">
      <c r="L19" s="47" t="s">
        <v>39</v>
      </c>
      <c r="M19" s="11">
        <v>1041.06</v>
      </c>
      <c r="N19" s="11">
        <v>40000</v>
      </c>
      <c r="O19" s="5">
        <f>M19*N19</f>
        <v>41642400</v>
      </c>
      <c r="P19" s="4"/>
      <c r="U19" s="11" t="s">
        <v>26</v>
      </c>
      <c r="V19" s="5">
        <f>V17*0.75</f>
        <v>84000000</v>
      </c>
    </row>
    <row r="20" spans="4:24" x14ac:dyDescent="0.25">
      <c r="K20" s="27"/>
      <c r="L20" s="48"/>
      <c r="M20" s="11">
        <v>1131</v>
      </c>
      <c r="N20" s="33">
        <v>12000</v>
      </c>
      <c r="O20" s="11">
        <v>0.57499999999999996</v>
      </c>
      <c r="P20" s="4">
        <f>M20*N20*O20</f>
        <v>7803899.9999999991</v>
      </c>
      <c r="V20" s="10"/>
    </row>
    <row r="21" spans="4:24" x14ac:dyDescent="0.25">
      <c r="L21" s="34"/>
      <c r="M21" s="35"/>
      <c r="N21" s="35"/>
      <c r="O21" s="36"/>
      <c r="P21" s="4">
        <f>O19+P20</f>
        <v>49446300</v>
      </c>
      <c r="R21" s="10"/>
    </row>
    <row r="22" spans="4:24" x14ac:dyDescent="0.25">
      <c r="D22" s="24"/>
      <c r="E22" s="24"/>
      <c r="P22" s="4">
        <f>SUM(P20:P21)</f>
        <v>57250200</v>
      </c>
      <c r="R22" s="10"/>
    </row>
  </sheetData>
  <mergeCells count="8">
    <mergeCell ref="L19:L20"/>
    <mergeCell ref="L21:O21"/>
    <mergeCell ref="B10:U10"/>
    <mergeCell ref="B6:F6"/>
    <mergeCell ref="I6:O6"/>
    <mergeCell ref="B7:U7"/>
    <mergeCell ref="B8:U8"/>
    <mergeCell ref="B9:U9"/>
  </mergeCells>
  <pageMargins left="0.7" right="0.7" top="0.75" bottom="0.75" header="0.3" footer="0.3"/>
  <pageSetup orientation="portrait" r:id="rId1"/>
  <ignoredErrors>
    <ignoredError sqref="H4:H6 Q6:S6 G6 J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:C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</vt:lpstr>
      <vt:lpstr>Summury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2024-06-24T10:34:29Z</dcterms:modified>
</cp:coreProperties>
</file>